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ink/ink76.xml" ContentType="application/inkml+xml"/>
  <Override PartName="/xl/ink/ink77.xml" ContentType="application/inkml+xml"/>
  <Override PartName="/xl/ink/ink78.xml" ContentType="application/inkml+xml"/>
  <Override PartName="/xl/ink/ink79.xml" ContentType="application/inkml+xml"/>
  <Override PartName="/xl/ink/ink80.xml" ContentType="application/inkml+xml"/>
  <Override PartName="/xl/ink/ink81.xml" ContentType="application/inkml+xml"/>
  <Override PartName="/xl/ink/ink82.xml" ContentType="application/inkml+xml"/>
  <Override PartName="/xl/ink/ink83.xml" ContentType="application/inkml+xml"/>
  <Override PartName="/xl/ink/ink84.xml" ContentType="application/inkml+xml"/>
  <Override PartName="/xl/ink/ink85.xml" ContentType="application/inkml+xml"/>
  <Override PartName="/xl/ink/ink86.xml" ContentType="application/inkml+xml"/>
  <Override PartName="/xl/ink/ink87.xml" ContentType="application/inkml+xml"/>
  <Override PartName="/xl/ink/ink88.xml" ContentType="application/inkml+xml"/>
  <Override PartName="/xl/ink/ink89.xml" ContentType="application/inkml+xml"/>
  <Override PartName="/xl/ink/ink90.xml" ContentType="application/inkml+xml"/>
  <Override PartName="/xl/ink/ink91.xml" ContentType="application/inkml+xml"/>
  <Override PartName="/xl/ink/ink92.xml" ContentType="application/inkml+xml"/>
  <Override PartName="/xl/ink/ink93.xml" ContentType="application/inkml+xml"/>
  <Override PartName="/xl/ink/ink94.xml" ContentType="application/inkml+xml"/>
  <Override PartName="/xl/ink/ink95.xml" ContentType="application/inkml+xml"/>
  <Override PartName="/xl/ink/ink96.xml" ContentType="application/inkml+xml"/>
  <Override PartName="/xl/ink/ink97.xml" ContentType="application/inkml+xml"/>
  <Override PartName="/xl/ink/ink98.xml" ContentType="application/inkml+xml"/>
  <Override PartName="/xl/ink/ink99.xml" ContentType="application/inkml+xml"/>
  <Override PartName="/xl/ink/ink100.xml" ContentType="application/inkml+xml"/>
  <Override PartName="/xl/ink/ink101.xml" ContentType="application/inkml+xml"/>
  <Override PartName="/xl/ink/ink102.xml" ContentType="application/inkml+xml"/>
  <Override PartName="/xl/ink/ink103.xml" ContentType="application/inkml+xml"/>
  <Override PartName="/xl/ink/ink104.xml" ContentType="application/inkml+xml"/>
  <Override PartName="/xl/ink/ink105.xml" ContentType="application/inkml+xml"/>
  <Override PartName="/xl/ink/ink106.xml" ContentType="application/inkml+xml"/>
  <Override PartName="/xl/ink/ink107.xml" ContentType="application/inkml+xml"/>
  <Override PartName="/xl/ink/ink108.xml" ContentType="application/inkml+xml"/>
  <Override PartName="/xl/ink/ink109.xml" ContentType="application/inkml+xml"/>
  <Override PartName="/xl/ink/ink110.xml" ContentType="application/inkml+xml"/>
  <Override PartName="/xl/ink/ink111.xml" ContentType="application/inkml+xml"/>
  <Override PartName="/xl/ink/ink112.xml" ContentType="application/inkml+xml"/>
  <Override PartName="/xl/ink/ink113.xml" ContentType="application/inkml+xml"/>
  <Override PartName="/xl/ink/ink114.xml" ContentType="application/inkml+xml"/>
  <Override PartName="/xl/ink/ink115.xml" ContentType="application/inkml+xml"/>
  <Override PartName="/xl/ink/ink116.xml" ContentType="application/inkml+xml"/>
  <Override PartName="/xl/ink/ink117.xml" ContentType="application/inkml+xml"/>
  <Override PartName="/xl/ink/ink118.xml" ContentType="application/inkml+xml"/>
  <Override PartName="/xl/ink/ink119.xml" ContentType="application/inkml+xml"/>
  <Override PartName="/xl/ink/ink120.xml" ContentType="application/inkml+xml"/>
  <Override PartName="/xl/drawings/drawing3.xml" ContentType="application/vnd.openxmlformats-officedocument.drawing+xml"/>
  <Override PartName="/xl/ink/ink121.xml" ContentType="application/inkml+xml"/>
  <Override PartName="/xl/ink/ink122.xml" ContentType="application/inkml+xml"/>
  <Override PartName="/xl/ink/ink123.xml" ContentType="application/inkml+xml"/>
  <Override PartName="/xl/ink/ink124.xml" ContentType="application/inkml+xml"/>
  <Override PartName="/xl/ink/ink125.xml" ContentType="application/inkml+xml"/>
  <Override PartName="/xl/ink/ink126.xml" ContentType="application/inkml+xml"/>
  <Override PartName="/xl/ink/ink127.xml" ContentType="application/inkml+xml"/>
  <Override PartName="/xl/ink/ink128.xml" ContentType="application/inkml+xml"/>
  <Override PartName="/xl/ink/ink129.xml" ContentType="application/inkml+xml"/>
  <Override PartName="/xl/ink/ink130.xml" ContentType="application/inkml+xml"/>
  <Override PartName="/xl/ink/ink131.xml" ContentType="application/inkml+xml"/>
  <Override PartName="/xl/ink/ink132.xml" ContentType="application/inkml+xml"/>
  <Override PartName="/xl/ink/ink133.xml" ContentType="application/inkml+xml"/>
  <Override PartName="/xl/ink/ink134.xml" ContentType="application/inkml+xml"/>
  <Override PartName="/xl/ink/ink135.xml" ContentType="application/inkml+xml"/>
  <Override PartName="/xl/ink/ink136.xml" ContentType="application/inkml+xml"/>
  <Override PartName="/xl/ink/ink137.xml" ContentType="application/inkml+xml"/>
  <Override PartName="/xl/ink/ink138.xml" ContentType="application/inkml+xml"/>
  <Override PartName="/xl/ink/ink139.xml" ContentType="application/inkml+xml"/>
  <Override PartName="/xl/ink/ink140.xml" ContentType="application/inkml+xml"/>
  <Override PartName="/xl/ink/ink141.xml" ContentType="application/inkml+xml"/>
  <Override PartName="/xl/ink/ink142.xml" ContentType="application/inkml+xml"/>
  <Override PartName="/xl/ink/ink143.xml" ContentType="application/inkml+xml"/>
  <Override PartName="/xl/ink/ink144.xml" ContentType="application/inkml+xml"/>
  <Override PartName="/xl/ink/ink145.xml" ContentType="application/inkml+xml"/>
  <Override PartName="/xl/ink/ink146.xml" ContentType="application/inkml+xml"/>
  <Override PartName="/xl/ink/ink147.xml" ContentType="application/inkml+xml"/>
  <Override PartName="/xl/ink/ink148.xml" ContentType="application/inkml+xml"/>
  <Override PartName="/xl/ink/ink149.xml" ContentType="application/inkml+xml"/>
  <Override PartName="/xl/ink/ink150.xml" ContentType="application/inkml+xml"/>
  <Override PartName="/xl/ink/ink151.xml" ContentType="application/inkml+xml"/>
  <Override PartName="/xl/ink/ink152.xml" ContentType="application/inkml+xml"/>
  <Override PartName="/xl/ink/ink153.xml" ContentType="application/inkml+xml"/>
  <Override PartName="/xl/ink/ink154.xml" ContentType="application/inkml+xml"/>
  <Override PartName="/xl/ink/ink155.xml" ContentType="application/inkml+xml"/>
  <Override PartName="/xl/ink/ink156.xml" ContentType="application/inkml+xml"/>
  <Override PartName="/xl/ink/ink157.xml" ContentType="application/inkml+xml"/>
  <Override PartName="/xl/ink/ink158.xml" ContentType="application/inkml+xml"/>
  <Override PartName="/xl/ink/ink159.xml" ContentType="application/inkml+xml"/>
  <Override PartName="/xl/ink/ink160.xml" ContentType="application/inkml+xml"/>
  <Override PartName="/xl/ink/ink161.xml" ContentType="application/inkml+xml"/>
  <Override PartName="/xl/ink/ink162.xml" ContentType="application/inkml+xml"/>
  <Override PartName="/xl/ink/ink163.xml" ContentType="application/inkml+xml"/>
  <Override PartName="/xl/ink/ink164.xml" ContentType="application/inkml+xml"/>
  <Override PartName="/xl/ink/ink165.xml" ContentType="application/inkml+xml"/>
  <Override PartName="/xl/ink/ink166.xml" ContentType="application/inkml+xml"/>
  <Override PartName="/xl/ink/ink167.xml" ContentType="application/inkml+xml"/>
  <Override PartName="/xl/ink/ink168.xml" ContentType="application/inkml+xml"/>
  <Override PartName="/xl/ink/ink169.xml" ContentType="application/inkml+xml"/>
  <Override PartName="/xl/ink/ink170.xml" ContentType="application/inkml+xml"/>
  <Override PartName="/xl/ink/ink171.xml" ContentType="application/inkml+xml"/>
  <Override PartName="/xl/ink/ink172.xml" ContentType="application/inkml+xml"/>
  <Override PartName="/xl/ink/ink173.xml" ContentType="application/inkml+xml"/>
  <Override PartName="/xl/ink/ink174.xml" ContentType="application/inkml+xml"/>
  <Override PartName="/xl/ink/ink175.xml" ContentType="application/inkml+xml"/>
  <Override PartName="/xl/ink/ink176.xml" ContentType="application/inkml+xml"/>
  <Override PartName="/xl/ink/ink177.xml" ContentType="application/inkml+xml"/>
  <Override PartName="/xl/ink/ink178.xml" ContentType="application/inkml+xml"/>
  <Override PartName="/xl/ink/ink179.xml" ContentType="application/inkml+xml"/>
  <Override PartName="/xl/ink/ink180.xml" ContentType="application/inkml+xml"/>
  <Override PartName="/xl/ink/ink181.xml" ContentType="application/inkml+xml"/>
  <Override PartName="/xl/ink/ink182.xml" ContentType="application/inkml+xml"/>
  <Override PartName="/xl/ink/ink183.xml" ContentType="application/inkml+xml"/>
  <Override PartName="/xl/ink/ink184.xml" ContentType="application/inkml+xml"/>
  <Override PartName="/xl/ink/ink185.xml" ContentType="application/inkml+xml"/>
  <Override PartName="/xl/ink/ink186.xml" ContentType="application/inkml+xml"/>
  <Override PartName="/xl/ink/ink187.xml" ContentType="application/inkml+xml"/>
  <Override PartName="/xl/ink/ink188.xml" ContentType="application/inkml+xml"/>
  <Override PartName="/xl/ink/ink189.xml" ContentType="application/inkml+xml"/>
  <Override PartName="/xl/ink/ink190.xml" ContentType="application/inkml+xml"/>
  <Override PartName="/xl/ink/ink191.xml" ContentType="application/inkml+xml"/>
  <Override PartName="/xl/ink/ink192.xml" ContentType="application/inkml+xml"/>
  <Override PartName="/xl/ink/ink193.xml" ContentType="application/inkml+xml"/>
  <Override PartName="/xl/ink/ink194.xml" ContentType="application/inkml+xml"/>
  <Override PartName="/xl/drawings/drawing4.xml" ContentType="application/vnd.openxmlformats-officedocument.drawing+xml"/>
  <Override PartName="/xl/ink/ink195.xml" ContentType="application/inkml+xml"/>
  <Override PartName="/xl/ink/ink196.xml" ContentType="application/inkml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9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1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omments1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4.xml" ContentType="application/vnd.openxmlformats-officedocument.drawing+xml"/>
  <Override PartName="/xl/comments2.xml" ContentType="application/vnd.openxmlformats-officedocument.spreadsheetml.comments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6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7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8.xml" ContentType="application/vnd.openxmlformats-officedocument.drawing+xml"/>
  <Override PartName="/xl/comments3.xml" ContentType="application/vnd.openxmlformats-officedocument.spreadsheetml.comments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19C12F13-F21B-499A-AD31-2C2078AEFB69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TOC" sheetId="13" r:id="rId1"/>
    <sheet name="Tabelle2" sheetId="41" r:id="rId2"/>
    <sheet name="Belasteter Spannungsteiler" sheetId="40" r:id="rId3"/>
    <sheet name="Magnetismus" sheetId="38" r:id="rId4"/>
    <sheet name="Einheitenvorsätze" sheetId="32" r:id="rId5"/>
    <sheet name="Edizio_Bestellungen" sheetId="37" r:id="rId6"/>
    <sheet name="Elektronische Schaltzeichen" sheetId="30" r:id="rId7"/>
    <sheet name="LCR-Glieder" sheetId="35" r:id="rId8"/>
    <sheet name="Kondensator an Gleichspannung" sheetId="36" r:id="rId9"/>
    <sheet name="Quelle mit Innenwiderstand" sheetId="29" r:id="rId10"/>
    <sheet name="Leistung bei Wechselstrom" sheetId="28" r:id="rId11"/>
    <sheet name="Schiefeebene" sheetId="19" r:id="rId12"/>
    <sheet name="Schiefe-Ebene (alt)" sheetId="20" r:id="rId13"/>
    <sheet name="Sinus_Cosinus" sheetId="22" r:id="rId14"/>
    <sheet name="Sinuskurve" sheetId="39" r:id="rId15"/>
    <sheet name="Vektoroperationen" sheetId="18" r:id="rId16"/>
    <sheet name="VektorZeitbereich" sheetId="24" r:id="rId17"/>
    <sheet name="Geburtstagsliste" sheetId="17" r:id="rId18"/>
    <sheet name="Einheiten umrechnen" sheetId="16" r:id="rId19"/>
    <sheet name="Flächenberechnungen" sheetId="14" r:id="rId20"/>
    <sheet name="Kinematik_1" sheetId="4" r:id="rId21"/>
    <sheet name="Kinematik_1 (Weg-Zeit)" sheetId="33" r:id="rId22"/>
    <sheet name="Kinematik_2" sheetId="9" r:id="rId23"/>
    <sheet name="Kinematik_2_Berechnungen" sheetId="11" r:id="rId24"/>
    <sheet name="Kinematik_2 (Weg-Zeit)" sheetId="34" r:id="rId25"/>
    <sheet name="Fourierreihe" sheetId="12" r:id="rId26"/>
    <sheet name="Scheinleistung" sheetId="15" r:id="rId27"/>
    <sheet name="3-Phasenstrom" sheetId="25" r:id="rId28"/>
    <sheet name="Gemischte Schaltung" sheetId="23" r:id="rId29"/>
    <sheet name="Theoreme" sheetId="26" r:id="rId30"/>
    <sheet name="Fläche eines Polygones" sheetId="27" r:id="rId31"/>
  </sheets>
  <definedNames>
    <definedName name="_xlnm._FilterDatabase" localSheetId="17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39" l="1"/>
  <c r="J25" i="39"/>
  <c r="J24" i="39"/>
  <c r="J23" i="39"/>
  <c r="G14" i="39"/>
  <c r="H25" i="39"/>
  <c r="H32" i="39"/>
  <c r="H29" i="39"/>
  <c r="H23" i="39"/>
  <c r="H13" i="39"/>
  <c r="F29" i="39"/>
  <c r="E29" i="39"/>
  <c r="D23" i="39"/>
  <c r="E14" i="39"/>
  <c r="F14" i="39" s="1"/>
  <c r="E23" i="39" s="1"/>
  <c r="F23" i="39" s="1"/>
  <c r="E13" i="39"/>
  <c r="F13" i="39" s="1"/>
  <c r="C12" i="39"/>
  <c r="H12" i="39"/>
  <c r="M11" i="39"/>
  <c r="J11" i="39"/>
  <c r="E26" i="39" s="1"/>
  <c r="C7" i="13"/>
  <c r="E18" i="13"/>
  <c r="E17" i="13"/>
  <c r="E16" i="13"/>
  <c r="E15" i="13"/>
  <c r="E11" i="13"/>
  <c r="E10" i="13"/>
  <c r="E9" i="13"/>
  <c r="E8" i="13"/>
  <c r="E7" i="13"/>
  <c r="E6" i="13"/>
  <c r="E5" i="13"/>
  <c r="C23" i="13"/>
  <c r="C19" i="13"/>
  <c r="C18" i="13"/>
  <c r="C6" i="13"/>
  <c r="C12" i="13"/>
  <c r="C10" i="13"/>
  <c r="C8" i="13"/>
  <c r="C11" i="13"/>
  <c r="K9" i="39"/>
  <c r="L9" i="39" s="1"/>
  <c r="M9" i="39" s="1"/>
  <c r="H10" i="39"/>
  <c r="H9" i="39"/>
  <c r="J10" i="39"/>
  <c r="J12" i="39" s="1"/>
  <c r="D12" i="35"/>
  <c r="D15" i="35" s="1"/>
  <c r="C11" i="36"/>
  <c r="K20" i="36"/>
  <c r="K19" i="36"/>
  <c r="Y32" i="36"/>
  <c r="P45" i="36"/>
  <c r="O45" i="36"/>
  <c r="D30" i="36"/>
  <c r="B32" i="36" s="1"/>
  <c r="Z32" i="36"/>
  <c r="Y31" i="36"/>
  <c r="D32" i="36"/>
  <c r="C13" i="36"/>
  <c r="G13" i="36"/>
  <c r="I13" i="36"/>
  <c r="C12" i="36"/>
  <c r="I12" i="36" s="1"/>
  <c r="O13" i="36"/>
  <c r="O12" i="36"/>
  <c r="O9" i="36"/>
  <c r="O11" i="36"/>
  <c r="S18" i="36"/>
  <c r="S19" i="36"/>
  <c r="S20" i="36"/>
  <c r="S21" i="36"/>
  <c r="S22" i="36"/>
  <c r="S23" i="36"/>
  <c r="S17" i="36"/>
  <c r="I11" i="36"/>
  <c r="R16" i="36"/>
  <c r="O44" i="36"/>
  <c r="P43" i="36"/>
  <c r="P44" i="36" s="1"/>
  <c r="G12" i="36"/>
  <c r="J9" i="36"/>
  <c r="H8" i="36"/>
  <c r="G11" i="36"/>
  <c r="G10" i="35"/>
  <c r="K9" i="36"/>
  <c r="I9" i="36"/>
  <c r="H9" i="36"/>
  <c r="G9" i="36"/>
  <c r="C31" i="36" s="1"/>
  <c r="K6" i="36"/>
  <c r="J6" i="36"/>
  <c r="I6" i="36"/>
  <c r="H6" i="36"/>
  <c r="J41" i="36" s="1"/>
  <c r="I45" i="36" s="1"/>
  <c r="J45" i="36" s="1"/>
  <c r="G6" i="36"/>
  <c r="F7" i="36"/>
  <c r="K7" i="36" s="1"/>
  <c r="K8" i="36"/>
  <c r="J8" i="36"/>
  <c r="M8" i="36" s="1"/>
  <c r="I8" i="36"/>
  <c r="G8" i="36"/>
  <c r="I7" i="36"/>
  <c r="H7" i="36"/>
  <c r="G7" i="36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E54" i="35"/>
  <c r="D15" i="33"/>
  <c r="D13" i="33"/>
  <c r="D14" i="33"/>
  <c r="D12" i="33"/>
  <c r="I21" i="35"/>
  <c r="G21" i="35"/>
  <c r="I20" i="35"/>
  <c r="G20" i="35"/>
  <c r="I19" i="35"/>
  <c r="G19" i="35"/>
  <c r="I16" i="35"/>
  <c r="G16" i="35"/>
  <c r="I15" i="35"/>
  <c r="G15" i="35"/>
  <c r="G12" i="35"/>
  <c r="G8" i="35"/>
  <c r="G9" i="35"/>
  <c r="G7" i="35"/>
  <c r="I19" i="32"/>
  <c r="H19" i="32"/>
  <c r="I17" i="32"/>
  <c r="I12" i="35"/>
  <c r="K8" i="35"/>
  <c r="K9" i="35"/>
  <c r="K10" i="35"/>
  <c r="L10" i="35" s="1"/>
  <c r="X50" i="35" s="1"/>
  <c r="I8" i="35"/>
  <c r="I9" i="35"/>
  <c r="I10" i="35"/>
  <c r="I7" i="35"/>
  <c r="J8" i="35"/>
  <c r="J9" i="35"/>
  <c r="J10" i="35"/>
  <c r="O12" i="32"/>
  <c r="F7" i="35"/>
  <c r="K7" i="35" s="1"/>
  <c r="H8" i="35"/>
  <c r="H9" i="35"/>
  <c r="H10" i="35"/>
  <c r="H7" i="35"/>
  <c r="L12" i="32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45" i="34"/>
  <c r="J45" i="34" s="1"/>
  <c r="I48" i="34" s="1"/>
  <c r="J48" i="34" s="1"/>
  <c r="C23" i="34"/>
  <c r="G18" i="34"/>
  <c r="H11" i="34"/>
  <c r="I11" i="34" s="1"/>
  <c r="J11" i="34" s="1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L94" i="22"/>
  <c r="L95" i="22"/>
  <c r="L96" i="22"/>
  <c r="L93" i="22"/>
  <c r="H132" i="22"/>
  <c r="H128" i="22"/>
  <c r="H127" i="22"/>
  <c r="H126" i="22"/>
  <c r="J131" i="22"/>
  <c r="G130" i="22"/>
  <c r="G128" i="22"/>
  <c r="G129" i="22" s="1"/>
  <c r="G127" i="22"/>
  <c r="G126" i="22"/>
  <c r="J111" i="22"/>
  <c r="H118" i="22"/>
  <c r="J112" i="22"/>
  <c r="K112" i="22"/>
  <c r="L112" i="22"/>
  <c r="J113" i="22"/>
  <c r="K113" i="22"/>
  <c r="L113" i="22"/>
  <c r="F117" i="22" s="1"/>
  <c r="L111" i="22"/>
  <c r="I18" i="32"/>
  <c r="I16" i="32"/>
  <c r="K111" i="22"/>
  <c r="M12" i="32"/>
  <c r="G104" i="22"/>
  <c r="H104" i="22" s="1"/>
  <c r="H106" i="22"/>
  <c r="I106" i="22"/>
  <c r="H102" i="22"/>
  <c r="I102" i="22"/>
  <c r="H105" i="22"/>
  <c r="I105" i="22"/>
  <c r="I103" i="22"/>
  <c r="H103" i="22"/>
  <c r="I101" i="22"/>
  <c r="H101" i="22"/>
  <c r="H93" i="22"/>
  <c r="K93" i="22" s="1"/>
  <c r="J13" i="39" l="1"/>
  <c r="G15" i="39"/>
  <c r="K11" i="39"/>
  <c r="L11" i="39"/>
  <c r="N9" i="39"/>
  <c r="K10" i="39"/>
  <c r="L10" i="39"/>
  <c r="L12" i="39" s="1"/>
  <c r="M10" i="39"/>
  <c r="M12" i="39" s="1"/>
  <c r="D11" i="36"/>
  <c r="C34" i="36"/>
  <c r="C33" i="36"/>
  <c r="I74" i="36"/>
  <c r="H78" i="36" s="1"/>
  <c r="I78" i="36" s="1"/>
  <c r="L8" i="36"/>
  <c r="I20" i="36" s="1"/>
  <c r="N11" i="36"/>
  <c r="J11" i="36"/>
  <c r="Q43" i="36"/>
  <c r="Q45" i="36" s="1"/>
  <c r="L6" i="36"/>
  <c r="M6" i="36"/>
  <c r="M9" i="36"/>
  <c r="L9" i="36"/>
  <c r="L7" i="36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X27" i="35"/>
  <c r="X9" i="35"/>
  <c r="AB7" i="35"/>
  <c r="AE7" i="35" s="1"/>
  <c r="AE11" i="35" s="1"/>
  <c r="AB25" i="35"/>
  <c r="AB45" i="35"/>
  <c r="G14" i="33"/>
  <c r="J7" i="35"/>
  <c r="M7" i="35" s="1"/>
  <c r="L9" i="35"/>
  <c r="F15" i="35"/>
  <c r="F21" i="35" s="1"/>
  <c r="F16" i="35"/>
  <c r="M9" i="35"/>
  <c r="M8" i="35"/>
  <c r="J12" i="35"/>
  <c r="M12" i="35" s="1"/>
  <c r="M10" i="35"/>
  <c r="K12" i="35"/>
  <c r="L12" i="35" s="1"/>
  <c r="Z7" i="35" s="1"/>
  <c r="L8" i="35"/>
  <c r="L7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J93" i="22"/>
  <c r="G132" i="22"/>
  <c r="G131" i="22"/>
  <c r="F116" i="22"/>
  <c r="F118" i="22"/>
  <c r="G116" i="22"/>
  <c r="G117" i="22"/>
  <c r="G118" i="22"/>
  <c r="I104" i="22"/>
  <c r="H96" i="22"/>
  <c r="H95" i="22"/>
  <c r="H94" i="22"/>
  <c r="I94" i="22" s="1"/>
  <c r="F17" i="28"/>
  <c r="G12" i="22"/>
  <c r="BC13" i="22"/>
  <c r="BC12" i="22"/>
  <c r="BD13" i="22"/>
  <c r="BD12" i="22"/>
  <c r="G13" i="22"/>
  <c r="BC3" i="22"/>
  <c r="BD3" i="22" s="1"/>
  <c r="BA11" i="22"/>
  <c r="AZ11" i="22"/>
  <c r="AZ12" i="22" s="1"/>
  <c r="H11" i="22"/>
  <c r="H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N22" i="24"/>
  <c r="N23" i="24" s="1"/>
  <c r="M22" i="24"/>
  <c r="M23" i="24" s="1"/>
  <c r="N21" i="24"/>
  <c r="O21" i="24" s="1"/>
  <c r="G17" i="24"/>
  <c r="G18" i="24" s="1"/>
  <c r="E17" i="24"/>
  <c r="E18" i="24" s="1"/>
  <c r="O16" i="24"/>
  <c r="M16" i="24"/>
  <c r="G16" i="24"/>
  <c r="F16" i="24"/>
  <c r="E16" i="24"/>
  <c r="C16" i="24"/>
  <c r="G15" i="24"/>
  <c r="F15" i="24"/>
  <c r="I15" i="24" s="1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V17" i="18" s="1"/>
  <c r="O17" i="18"/>
  <c r="N17" i="18"/>
  <c r="M17" i="18"/>
  <c r="L17" i="18"/>
  <c r="K17" i="18"/>
  <c r="J17" i="18"/>
  <c r="I17" i="18"/>
  <c r="W16" i="18"/>
  <c r="S16" i="18"/>
  <c r="R16" i="18"/>
  <c r="Q16" i="18"/>
  <c r="P16" i="18"/>
  <c r="V16" i="18" s="1"/>
  <c r="O16" i="18"/>
  <c r="N16" i="18"/>
  <c r="M16" i="18"/>
  <c r="L16" i="18"/>
  <c r="K16" i="18"/>
  <c r="J16" i="18"/>
  <c r="I16" i="18"/>
  <c r="S15" i="18"/>
  <c r="R15" i="18"/>
  <c r="Q15" i="18"/>
  <c r="P15" i="18"/>
  <c r="V15" i="18" s="1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I10" i="22"/>
  <c r="I11" i="22" s="1"/>
  <c r="I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K12" i="39" l="1"/>
  <c r="K13" i="39"/>
  <c r="M13" i="39"/>
  <c r="L13" i="39"/>
  <c r="E24" i="39"/>
  <c r="F24" i="39"/>
  <c r="O9" i="39"/>
  <c r="O11" i="39" s="1"/>
  <c r="N11" i="39"/>
  <c r="N10" i="39"/>
  <c r="N13" i="39" s="1"/>
  <c r="O15" i="24"/>
  <c r="I17" i="24"/>
  <c r="O17" i="24" s="1"/>
  <c r="P21" i="24"/>
  <c r="O22" i="24"/>
  <c r="O23" i="24" s="1"/>
  <c r="F18" i="24"/>
  <c r="H15" i="24"/>
  <c r="D16" i="24"/>
  <c r="D18" i="24" s="1"/>
  <c r="N24" i="24"/>
  <c r="N25" i="24" s="1"/>
  <c r="C18" i="24"/>
  <c r="M24" i="24"/>
  <c r="M25" i="24" s="1"/>
  <c r="K11" i="36"/>
  <c r="L11" i="36" s="1"/>
  <c r="I21" i="36"/>
  <c r="I22" i="36"/>
  <c r="I19" i="36"/>
  <c r="H11" i="36"/>
  <c r="D13" i="36" s="1"/>
  <c r="R12" i="36"/>
  <c r="E32" i="36"/>
  <c r="R43" i="36"/>
  <c r="R45" i="36" s="1"/>
  <c r="Q44" i="36"/>
  <c r="M11" i="36"/>
  <c r="D16" i="35"/>
  <c r="H16" i="35" s="1"/>
  <c r="AB26" i="35" s="1"/>
  <c r="AH26" i="35" s="1"/>
  <c r="AH29" i="35" s="1"/>
  <c r="H12" i="35"/>
  <c r="G19" i="9"/>
  <c r="AE45" i="35"/>
  <c r="AE51" i="35" s="1"/>
  <c r="Z47" i="35"/>
  <c r="Z25" i="35"/>
  <c r="X26" i="35"/>
  <c r="X48" i="35"/>
  <c r="X47" i="35"/>
  <c r="X7" i="35"/>
  <c r="X25" i="35"/>
  <c r="AE25" i="35"/>
  <c r="AE29" i="35" s="1"/>
  <c r="X8" i="35"/>
  <c r="X49" i="35"/>
  <c r="W15" i="18"/>
  <c r="F20" i="35"/>
  <c r="F19" i="35"/>
  <c r="K15" i="35"/>
  <c r="L15" i="35" s="1"/>
  <c r="J15" i="35"/>
  <c r="M15" i="35" s="1"/>
  <c r="H15" i="35"/>
  <c r="J46" i="34"/>
  <c r="L11" i="34"/>
  <c r="K18" i="34"/>
  <c r="K18" i="4"/>
  <c r="I43" i="33"/>
  <c r="I40" i="33"/>
  <c r="J11" i="33"/>
  <c r="I12" i="33"/>
  <c r="I14" i="33"/>
  <c r="K94" i="22"/>
  <c r="J94" i="22"/>
  <c r="K95" i="22"/>
  <c r="J95" i="22"/>
  <c r="I96" i="22"/>
  <c r="K96" i="22"/>
  <c r="J96" i="22"/>
  <c r="H13" i="22"/>
  <c r="I13" i="22"/>
  <c r="I12" i="22"/>
  <c r="H12" i="22"/>
  <c r="I95" i="22"/>
  <c r="I93" i="22"/>
  <c r="Z5" i="28"/>
  <c r="AA5" i="28"/>
  <c r="E8" i="4"/>
  <c r="M17" i="4"/>
  <c r="L18" i="4"/>
  <c r="D8" i="4"/>
  <c r="C8" i="4"/>
  <c r="I17" i="22"/>
  <c r="AZ13" i="22"/>
  <c r="AZ16" i="22" s="1"/>
  <c r="H62" i="22"/>
  <c r="I62" i="22"/>
  <c r="BF13" i="22"/>
  <c r="BM16" i="22" s="1"/>
  <c r="BE13" i="22"/>
  <c r="BK16" i="22" s="1"/>
  <c r="BE12" i="22"/>
  <c r="BF12" i="22"/>
  <c r="BQ16" i="22" s="1"/>
  <c r="J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O10" i="39" l="1"/>
  <c r="O13" i="39" s="1"/>
  <c r="P9" i="39"/>
  <c r="P11" i="39" s="1"/>
  <c r="O12" i="39"/>
  <c r="N12" i="39"/>
  <c r="Q9" i="39"/>
  <c r="Q11" i="39" s="1"/>
  <c r="P10" i="39"/>
  <c r="P13" i="39" s="1"/>
  <c r="M15" i="24"/>
  <c r="H17" i="24"/>
  <c r="Q21" i="24"/>
  <c r="P22" i="24"/>
  <c r="O24" i="24"/>
  <c r="O25" i="24" s="1"/>
  <c r="H18" i="24"/>
  <c r="I18" i="24"/>
  <c r="H73" i="36"/>
  <c r="I73" i="36" s="1"/>
  <c r="I77" i="36" s="1"/>
  <c r="I40" i="36"/>
  <c r="J40" i="36" s="1"/>
  <c r="J44" i="36" s="1"/>
  <c r="O16" i="36"/>
  <c r="O17" i="36" s="1"/>
  <c r="O18" i="36" s="1"/>
  <c r="D12" i="36"/>
  <c r="E31" i="36"/>
  <c r="E33" i="36" s="1"/>
  <c r="E34" i="36"/>
  <c r="D31" i="36"/>
  <c r="D33" i="36" s="1"/>
  <c r="D34" i="36"/>
  <c r="S43" i="36"/>
  <c r="S45" i="36" s="1"/>
  <c r="R44" i="36"/>
  <c r="F32" i="36"/>
  <c r="B21" i="35"/>
  <c r="X51" i="35" s="1"/>
  <c r="AB47" i="35"/>
  <c r="AH47" i="35" s="1"/>
  <c r="AH54" i="35" s="1"/>
  <c r="K16" i="35"/>
  <c r="L16" i="35" s="1"/>
  <c r="Z26" i="35" s="1"/>
  <c r="D20" i="35"/>
  <c r="H20" i="35" s="1"/>
  <c r="P20" i="35"/>
  <c r="R20" i="35" s="1"/>
  <c r="T20" i="35" s="1"/>
  <c r="Z28" i="35" s="1"/>
  <c r="J16" i="35"/>
  <c r="M16" i="35" s="1"/>
  <c r="G21" i="9"/>
  <c r="G20" i="9"/>
  <c r="H19" i="9"/>
  <c r="D19" i="35"/>
  <c r="H19" i="35" s="1"/>
  <c r="AB46" i="35"/>
  <c r="AB52" i="35" s="1"/>
  <c r="AB8" i="35"/>
  <c r="AH8" i="35" s="1"/>
  <c r="AH11" i="35" s="1"/>
  <c r="Z48" i="35"/>
  <c r="AB27" i="35"/>
  <c r="AD27" i="35" s="1"/>
  <c r="AG28" i="35" s="1"/>
  <c r="Z8" i="35"/>
  <c r="Z49" i="35"/>
  <c r="P19" i="35"/>
  <c r="R19" i="35" s="1"/>
  <c r="T19" i="35" s="1"/>
  <c r="Z10" i="35" s="1"/>
  <c r="D21" i="35"/>
  <c r="L18" i="34"/>
  <c r="M11" i="34"/>
  <c r="J14" i="33"/>
  <c r="J12" i="33"/>
  <c r="K11" i="33"/>
  <c r="H16" i="22"/>
  <c r="I16" i="22"/>
  <c r="H17" i="22"/>
  <c r="N17" i="4"/>
  <c r="M18" i="4"/>
  <c r="AZ17" i="22"/>
  <c r="BC4" i="22" s="1"/>
  <c r="BH13" i="22"/>
  <c r="BJ13" i="22"/>
  <c r="BF16" i="22"/>
  <c r="BN16" i="22" s="1"/>
  <c r="BR16" i="22" s="1"/>
  <c r="BE16" i="22"/>
  <c r="BO16" i="22"/>
  <c r="BH12" i="22"/>
  <c r="BJ12" i="22"/>
  <c r="K8" i="17"/>
  <c r="J11" i="22"/>
  <c r="K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P12" i="39" l="1"/>
  <c r="R9" i="39"/>
  <c r="R11" i="39" s="1"/>
  <c r="Q10" i="39"/>
  <c r="Q13" i="39" s="1"/>
  <c r="P23" i="24"/>
  <c r="P24" i="24"/>
  <c r="P25" i="24" s="1"/>
  <c r="R21" i="24"/>
  <c r="Q22" i="24"/>
  <c r="F17" i="24"/>
  <c r="D17" i="24" s="1"/>
  <c r="M17" i="24"/>
  <c r="C17" i="24"/>
  <c r="Q15" i="24"/>
  <c r="Q16" i="24" s="1"/>
  <c r="R15" i="24" s="1"/>
  <c r="H12" i="36"/>
  <c r="K12" i="36"/>
  <c r="L12" i="36" s="1"/>
  <c r="J12" i="36"/>
  <c r="M12" i="36" s="1"/>
  <c r="R9" i="36"/>
  <c r="K13" i="36"/>
  <c r="L13" i="36" s="1"/>
  <c r="J13" i="36"/>
  <c r="M13" i="36" s="1"/>
  <c r="H13" i="36"/>
  <c r="F31" i="36"/>
  <c r="F33" i="36" s="1"/>
  <c r="F34" i="36"/>
  <c r="R11" i="36"/>
  <c r="T43" i="36"/>
  <c r="T45" i="36" s="1"/>
  <c r="S44" i="36"/>
  <c r="J20" i="35"/>
  <c r="M20" i="35" s="1"/>
  <c r="K20" i="35"/>
  <c r="L20" i="35" s="1"/>
  <c r="Z27" i="35" s="1"/>
  <c r="G32" i="36"/>
  <c r="H20" i="9"/>
  <c r="H21" i="9"/>
  <c r="I19" i="9"/>
  <c r="AB9" i="35"/>
  <c r="AE9" i="35" s="1"/>
  <c r="AH10" i="35" s="1"/>
  <c r="AH46" i="35"/>
  <c r="AH48" i="35" s="1"/>
  <c r="AH51" i="35" s="1"/>
  <c r="AE27" i="35"/>
  <c r="AH28" i="35" s="1"/>
  <c r="J19" i="35"/>
  <c r="M19" i="35" s="1"/>
  <c r="K19" i="35"/>
  <c r="L19" i="35" s="1"/>
  <c r="Z9" i="35" s="1"/>
  <c r="K21" i="35"/>
  <c r="L21" i="35" s="1"/>
  <c r="Z50" i="35" s="1"/>
  <c r="J21" i="35"/>
  <c r="M21" i="35" s="1"/>
  <c r="H21" i="35"/>
  <c r="M18" i="34"/>
  <c r="N11" i="34"/>
  <c r="K14" i="33"/>
  <c r="L11" i="33"/>
  <c r="K12" i="33"/>
  <c r="J12" i="22"/>
  <c r="J13" i="22"/>
  <c r="BD4" i="22"/>
  <c r="O17" i="4"/>
  <c r="N18" i="4"/>
  <c r="BD16" i="22"/>
  <c r="BL16" i="22"/>
  <c r="BP16" i="22" s="1"/>
  <c r="BJ16" i="22"/>
  <c r="BH16" i="22"/>
  <c r="BC16" i="22"/>
  <c r="BK11" i="22" s="1" a="1"/>
  <c r="BK11" i="22" s="1"/>
  <c r="J61" i="22"/>
  <c r="J62" i="22"/>
  <c r="K11" i="22"/>
  <c r="L10" i="22"/>
  <c r="Q12" i="39" l="1"/>
  <c r="R10" i="39"/>
  <c r="R13" i="39" s="1"/>
  <c r="S9" i="39"/>
  <c r="S11" i="39" s="1"/>
  <c r="Q23" i="24"/>
  <c r="Q24" i="24"/>
  <c r="S16" i="24"/>
  <c r="T15" i="24"/>
  <c r="U16" i="24" s="1"/>
  <c r="S21" i="24"/>
  <c r="R22" i="24"/>
  <c r="L20" i="36"/>
  <c r="G31" i="36"/>
  <c r="G33" i="36" s="1"/>
  <c r="G34" i="36"/>
  <c r="U43" i="36"/>
  <c r="U45" i="36" s="1"/>
  <c r="T44" i="36"/>
  <c r="J16" i="22"/>
  <c r="H32" i="36"/>
  <c r="I21" i="9"/>
  <c r="I20" i="9"/>
  <c r="J19" i="9"/>
  <c r="AD52" i="35"/>
  <c r="AG53" i="35" s="1"/>
  <c r="AE52" i="35"/>
  <c r="AH53" i="35" s="1"/>
  <c r="P21" i="35"/>
  <c r="R21" i="35" s="1"/>
  <c r="T21" i="35" s="1"/>
  <c r="Z51" i="35" s="1"/>
  <c r="AD9" i="35"/>
  <c r="AG10" i="35" s="1"/>
  <c r="N18" i="34"/>
  <c r="O11" i="34"/>
  <c r="L12" i="33"/>
  <c r="M11" i="33"/>
  <c r="L14" i="33"/>
  <c r="J17" i="22"/>
  <c r="P17" i="4"/>
  <c r="O18" i="4"/>
  <c r="BO11" i="22"/>
  <c r="BR11" i="22" s="1"/>
  <c r="BM11" i="22"/>
  <c r="BP11" i="22" s="1"/>
  <c r="K12" i="22"/>
  <c r="K13" i="22"/>
  <c r="K61" i="22"/>
  <c r="K62" i="22"/>
  <c r="L11" i="22"/>
  <c r="M10" i="22"/>
  <c r="R12" i="39" l="1"/>
  <c r="S10" i="39"/>
  <c r="S13" i="39" s="1"/>
  <c r="T9" i="39"/>
  <c r="T11" i="39" s="1"/>
  <c r="Q25" i="24"/>
  <c r="R23" i="24"/>
  <c r="R24" i="24"/>
  <c r="S22" i="24"/>
  <c r="T21" i="24"/>
  <c r="H31" i="36"/>
  <c r="H33" i="36" s="1"/>
  <c r="H34" i="36"/>
  <c r="V43" i="36"/>
  <c r="V45" i="36" s="1"/>
  <c r="U44" i="36"/>
  <c r="I32" i="36"/>
  <c r="J20" i="9"/>
  <c r="J21" i="9"/>
  <c r="K19" i="9"/>
  <c r="P11" i="34"/>
  <c r="O18" i="34"/>
  <c r="M12" i="33"/>
  <c r="M14" i="33"/>
  <c r="N11" i="33"/>
  <c r="K17" i="22"/>
  <c r="P18" i="4"/>
  <c r="Q17" i="4"/>
  <c r="K16" i="22"/>
  <c r="L12" i="22"/>
  <c r="L13" i="22"/>
  <c r="L61" i="22"/>
  <c r="L62" i="22"/>
  <c r="M11" i="22"/>
  <c r="N10" i="22"/>
  <c r="S12" i="39" l="1"/>
  <c r="T10" i="39"/>
  <c r="T13" i="39" s="1"/>
  <c r="U9" i="39"/>
  <c r="U11" i="39" s="1"/>
  <c r="T22" i="24"/>
  <c r="U21" i="24"/>
  <c r="S23" i="24"/>
  <c r="S24" i="24"/>
  <c r="S25" i="24" s="1"/>
  <c r="R25" i="24"/>
  <c r="I31" i="36"/>
  <c r="I33" i="36" s="1"/>
  <c r="I34" i="36"/>
  <c r="W43" i="36"/>
  <c r="W45" i="36" s="1"/>
  <c r="V44" i="36"/>
  <c r="J32" i="36"/>
  <c r="K20" i="9"/>
  <c r="K21" i="9"/>
  <c r="L19" i="9"/>
  <c r="P18" i="34"/>
  <c r="Q11" i="34"/>
  <c r="N14" i="33"/>
  <c r="O11" i="33"/>
  <c r="N12" i="33"/>
  <c r="L17" i="22"/>
  <c r="R17" i="4"/>
  <c r="Q18" i="4"/>
  <c r="M12" i="22"/>
  <c r="M13" i="22"/>
  <c r="L16" i="22"/>
  <c r="M61" i="22"/>
  <c r="M62" i="22"/>
  <c r="N11" i="22"/>
  <c r="O10" i="22"/>
  <c r="T12" i="39" l="1"/>
  <c r="V9" i="39"/>
  <c r="V11" i="39" s="1"/>
  <c r="U10" i="39"/>
  <c r="U13" i="39" s="1"/>
  <c r="T23" i="24"/>
  <c r="T24" i="24"/>
  <c r="T25" i="24" s="1"/>
  <c r="U22" i="24"/>
  <c r="V21" i="24"/>
  <c r="J31" i="36"/>
  <c r="J33" i="36" s="1"/>
  <c r="J34" i="36"/>
  <c r="W44" i="36"/>
  <c r="X43" i="36"/>
  <c r="X45" i="36" s="1"/>
  <c r="K32" i="36"/>
  <c r="L20" i="9"/>
  <c r="L21" i="9"/>
  <c r="M19" i="9"/>
  <c r="Q18" i="34"/>
  <c r="R11" i="34"/>
  <c r="O14" i="33"/>
  <c r="O12" i="33"/>
  <c r="P11" i="33"/>
  <c r="M17" i="22"/>
  <c r="S17" i="4"/>
  <c r="R18" i="4"/>
  <c r="N12" i="22"/>
  <c r="N13" i="22"/>
  <c r="M16" i="22"/>
  <c r="N61" i="22"/>
  <c r="N62" i="22"/>
  <c r="P10" i="22"/>
  <c r="O11" i="22"/>
  <c r="U12" i="39" l="1"/>
  <c r="W9" i="39"/>
  <c r="W11" i="39" s="1"/>
  <c r="V10" i="39"/>
  <c r="V13" i="39" s="1"/>
  <c r="U23" i="24"/>
  <c r="U24" i="24"/>
  <c r="U25" i="24" s="1"/>
  <c r="V22" i="24"/>
  <c r="W21" i="24"/>
  <c r="K31" i="36"/>
  <c r="K33" i="36" s="1"/>
  <c r="K34" i="36"/>
  <c r="Y43" i="36"/>
  <c r="X44" i="36"/>
  <c r="L32" i="36"/>
  <c r="M20" i="9"/>
  <c r="M21" i="9"/>
  <c r="N19" i="9"/>
  <c r="S11" i="34"/>
  <c r="R18" i="34"/>
  <c r="P14" i="33"/>
  <c r="Q11" i="33"/>
  <c r="P12" i="33"/>
  <c r="N17" i="22"/>
  <c r="T17" i="4"/>
  <c r="S18" i="4"/>
  <c r="O12" i="22"/>
  <c r="O13" i="22"/>
  <c r="N16" i="22"/>
  <c r="O61" i="22"/>
  <c r="O62" i="22"/>
  <c r="P11" i="22"/>
  <c r="Q10" i="22"/>
  <c r="V12" i="39" l="1"/>
  <c r="X9" i="39"/>
  <c r="X11" i="39" s="1"/>
  <c r="W10" i="39"/>
  <c r="W13" i="39" s="1"/>
  <c r="V23" i="24"/>
  <c r="V24" i="24"/>
  <c r="V25" i="24" s="1"/>
  <c r="X21" i="24"/>
  <c r="W22" i="24"/>
  <c r="Y44" i="36"/>
  <c r="Y45" i="36"/>
  <c r="L31" i="36"/>
  <c r="L33" i="36" s="1"/>
  <c r="L34" i="36"/>
  <c r="O17" i="22"/>
  <c r="M32" i="36"/>
  <c r="N20" i="9"/>
  <c r="N21" i="9"/>
  <c r="O19" i="9"/>
  <c r="S18" i="34"/>
  <c r="T11" i="34"/>
  <c r="R11" i="33"/>
  <c r="Q12" i="33"/>
  <c r="Q14" i="33"/>
  <c r="U17" i="4"/>
  <c r="T18" i="4"/>
  <c r="P12" i="22"/>
  <c r="P13" i="22"/>
  <c r="O16" i="22"/>
  <c r="P61" i="22"/>
  <c r="P62" i="22"/>
  <c r="Q11" i="22"/>
  <c r="R10" i="22"/>
  <c r="W12" i="39" l="1"/>
  <c r="Y9" i="39"/>
  <c r="Y11" i="39" s="1"/>
  <c r="X10" i="39"/>
  <c r="X13" i="39" s="1"/>
  <c r="W23" i="24"/>
  <c r="W24" i="24"/>
  <c r="Y21" i="24"/>
  <c r="X22" i="24"/>
  <c r="M31" i="36"/>
  <c r="M33" i="36" s="1"/>
  <c r="M34" i="36"/>
  <c r="P17" i="22"/>
  <c r="N32" i="36"/>
  <c r="O20" i="9"/>
  <c r="O21" i="9"/>
  <c r="P19" i="9"/>
  <c r="U11" i="34"/>
  <c r="T18" i="34"/>
  <c r="R14" i="33"/>
  <c r="R12" i="33"/>
  <c r="S11" i="33"/>
  <c r="V17" i="4"/>
  <c r="U18" i="4"/>
  <c r="Q13" i="22"/>
  <c r="Q12" i="22"/>
  <c r="P16" i="22"/>
  <c r="Q61" i="22"/>
  <c r="Q62" i="22"/>
  <c r="S10" i="22"/>
  <c r="R11" i="22"/>
  <c r="X12" i="39" l="1"/>
  <c r="Z9" i="39"/>
  <c r="Z11" i="39" s="1"/>
  <c r="Y10" i="39"/>
  <c r="Y13" i="39" s="1"/>
  <c r="W25" i="24"/>
  <c r="X23" i="24"/>
  <c r="X24" i="24"/>
  <c r="Z21" i="24"/>
  <c r="Y22" i="24"/>
  <c r="N31" i="36"/>
  <c r="N33" i="36" s="1"/>
  <c r="N34" i="36"/>
  <c r="O32" i="36"/>
  <c r="P20" i="9"/>
  <c r="P21" i="9"/>
  <c r="Q19" i="9"/>
  <c r="U18" i="34"/>
  <c r="V11" i="34"/>
  <c r="S14" i="33"/>
  <c r="S12" i="33"/>
  <c r="T11" i="33"/>
  <c r="Q16" i="22"/>
  <c r="Q17" i="22"/>
  <c r="W17" i="4"/>
  <c r="V18" i="4"/>
  <c r="R13" i="22"/>
  <c r="R12" i="22"/>
  <c r="R61" i="22"/>
  <c r="R62" i="22"/>
  <c r="S11" i="22"/>
  <c r="T10" i="22"/>
  <c r="Y12" i="39" l="1"/>
  <c r="Z10" i="39"/>
  <c r="Z13" i="39" s="1"/>
  <c r="AA9" i="39"/>
  <c r="AA11" i="39" s="1"/>
  <c r="Z22" i="24"/>
  <c r="AA21" i="24"/>
  <c r="Y23" i="24"/>
  <c r="Y24" i="24"/>
  <c r="Y25" i="24" s="1"/>
  <c r="X25" i="24"/>
  <c r="O31" i="36"/>
  <c r="O33" i="36" s="1"/>
  <c r="O34" i="36"/>
  <c r="P32" i="36"/>
  <c r="Q20" i="9"/>
  <c r="Q21" i="9"/>
  <c r="R19" i="9"/>
  <c r="V18" i="34"/>
  <c r="W11" i="34"/>
  <c r="T12" i="33"/>
  <c r="U11" i="33"/>
  <c r="T14" i="33"/>
  <c r="R16" i="22"/>
  <c r="R17" i="22"/>
  <c r="X17" i="4"/>
  <c r="W18" i="4"/>
  <c r="S12" i="22"/>
  <c r="S13" i="22"/>
  <c r="S61" i="22"/>
  <c r="S62" i="22"/>
  <c r="T11" i="22"/>
  <c r="U10" i="22"/>
  <c r="Z12" i="39" l="1"/>
  <c r="AB9" i="39"/>
  <c r="AB11" i="39" s="1"/>
  <c r="AA10" i="39"/>
  <c r="AA13" i="39" s="1"/>
  <c r="AA22" i="24"/>
  <c r="AB21" i="24"/>
  <c r="Z23" i="24"/>
  <c r="Z24" i="24"/>
  <c r="P31" i="36"/>
  <c r="P33" i="36" s="1"/>
  <c r="P34" i="36"/>
  <c r="Q32" i="36"/>
  <c r="R21" i="9"/>
  <c r="R20" i="9"/>
  <c r="S19" i="9"/>
  <c r="X11" i="34"/>
  <c r="W18" i="34"/>
  <c r="U12" i="33"/>
  <c r="U14" i="33"/>
  <c r="V11" i="33"/>
  <c r="S17" i="22"/>
  <c r="X18" i="4"/>
  <c r="Y17" i="4"/>
  <c r="T12" i="22"/>
  <c r="T13" i="22"/>
  <c r="S16" i="22"/>
  <c r="T61" i="22"/>
  <c r="T62" i="22"/>
  <c r="V10" i="22"/>
  <c r="U11" i="22"/>
  <c r="AA12" i="39" l="1"/>
  <c r="AC9" i="39"/>
  <c r="AC11" i="39" s="1"/>
  <c r="AB10" i="39"/>
  <c r="AB13" i="39" s="1"/>
  <c r="Z25" i="24"/>
  <c r="AB22" i="24"/>
  <c r="AC21" i="24"/>
  <c r="AA23" i="24"/>
  <c r="AA24" i="24"/>
  <c r="AA25" i="24" s="1"/>
  <c r="Q31" i="36"/>
  <c r="Q33" i="36" s="1"/>
  <c r="Q34" i="36"/>
  <c r="T17" i="22"/>
  <c r="R32" i="36"/>
  <c r="S20" i="9"/>
  <c r="S21" i="9"/>
  <c r="T19" i="9"/>
  <c r="X18" i="34"/>
  <c r="Y11" i="34"/>
  <c r="V14" i="33"/>
  <c r="W11" i="33"/>
  <c r="V12" i="33"/>
  <c r="Y18" i="4"/>
  <c r="Z17" i="4"/>
  <c r="U12" i="22"/>
  <c r="U13" i="22"/>
  <c r="T16" i="22"/>
  <c r="U61" i="22"/>
  <c r="U62" i="22"/>
  <c r="V11" i="22"/>
  <c r="W10" i="22"/>
  <c r="AB12" i="39" l="1"/>
  <c r="AD9" i="39"/>
  <c r="AD11" i="39" s="1"/>
  <c r="AC10" i="39"/>
  <c r="AC13" i="39" s="1"/>
  <c r="AC22" i="24"/>
  <c r="AD21" i="24"/>
  <c r="AB23" i="24"/>
  <c r="AB24" i="24"/>
  <c r="R31" i="36"/>
  <c r="R33" i="36" s="1"/>
  <c r="R34" i="36"/>
  <c r="U17" i="22"/>
  <c r="S32" i="36"/>
  <c r="T20" i="9"/>
  <c r="T21" i="9"/>
  <c r="U19" i="9"/>
  <c r="Z11" i="34"/>
  <c r="Y18" i="34"/>
  <c r="W14" i="33"/>
  <c r="W12" i="33"/>
  <c r="X11" i="33"/>
  <c r="Z18" i="4"/>
  <c r="AA17" i="4"/>
  <c r="V12" i="22"/>
  <c r="V13" i="22"/>
  <c r="U16" i="22"/>
  <c r="V61" i="22"/>
  <c r="V62" i="22"/>
  <c r="W11" i="22"/>
  <c r="X10" i="22"/>
  <c r="AC12" i="39" l="1"/>
  <c r="AE9" i="39"/>
  <c r="AE11" i="39" s="1"/>
  <c r="AD10" i="39"/>
  <c r="AD13" i="39" s="1"/>
  <c r="AB25" i="24"/>
  <c r="AE21" i="24"/>
  <c r="AD22" i="24"/>
  <c r="AC23" i="24"/>
  <c r="AC24" i="24"/>
  <c r="S31" i="36"/>
  <c r="S33" i="36" s="1"/>
  <c r="S34" i="36"/>
  <c r="T32" i="36"/>
  <c r="U20" i="9"/>
  <c r="U21" i="9"/>
  <c r="V19" i="9"/>
  <c r="AA11" i="34"/>
  <c r="Z18" i="34"/>
  <c r="X14" i="33"/>
  <c r="Y11" i="33"/>
  <c r="X12" i="33"/>
  <c r="V17" i="22"/>
  <c r="AB17" i="4"/>
  <c r="AA18" i="4"/>
  <c r="V16" i="22"/>
  <c r="W12" i="22"/>
  <c r="W13" i="22"/>
  <c r="W61" i="22"/>
  <c r="W62" i="22"/>
  <c r="Y10" i="22"/>
  <c r="X11" i="22"/>
  <c r="AD12" i="39" l="1"/>
  <c r="AF9" i="39"/>
  <c r="AF11" i="39" s="1"/>
  <c r="AE10" i="39"/>
  <c r="AE13" i="39" s="1"/>
  <c r="AC25" i="24"/>
  <c r="AD23" i="24"/>
  <c r="AD24" i="24"/>
  <c r="AD25" i="24" s="1"/>
  <c r="AF21" i="24"/>
  <c r="AE22" i="24"/>
  <c r="T31" i="36"/>
  <c r="T33" i="36" s="1"/>
  <c r="T34" i="36"/>
  <c r="U32" i="36"/>
  <c r="V21" i="9"/>
  <c r="V20" i="9"/>
  <c r="W19" i="9"/>
  <c r="AA18" i="34"/>
  <c r="Z11" i="33"/>
  <c r="Y12" i="33"/>
  <c r="Y14" i="33"/>
  <c r="W17" i="22"/>
  <c r="AC17" i="4"/>
  <c r="AB18" i="4"/>
  <c r="W16" i="22"/>
  <c r="X12" i="22"/>
  <c r="X13" i="22"/>
  <c r="X61" i="22"/>
  <c r="X62" i="22"/>
  <c r="Z10" i="22"/>
  <c r="Y11" i="22"/>
  <c r="AE12" i="39" l="1"/>
  <c r="AG9" i="39"/>
  <c r="AG11" i="39" s="1"/>
  <c r="AF10" i="39"/>
  <c r="AF13" i="39" s="1"/>
  <c r="AE23" i="24"/>
  <c r="AE24" i="24"/>
  <c r="AE25" i="24" s="1"/>
  <c r="AG21" i="24"/>
  <c r="AF22" i="24"/>
  <c r="U31" i="36"/>
  <c r="U33" i="36" s="1"/>
  <c r="U34" i="36"/>
  <c r="V32" i="36"/>
  <c r="W20" i="9"/>
  <c r="W21" i="9"/>
  <c r="X19" i="9"/>
  <c r="Z14" i="33"/>
  <c r="Z12" i="33"/>
  <c r="X17" i="22"/>
  <c r="AD17" i="4"/>
  <c r="AC18" i="4"/>
  <c r="Y12" i="22"/>
  <c r="Y13" i="22"/>
  <c r="X16" i="22"/>
  <c r="Y61" i="22"/>
  <c r="Y62" i="22"/>
  <c r="AA10" i="22"/>
  <c r="Z11" i="22"/>
  <c r="AF12" i="39" l="1"/>
  <c r="AH9" i="39"/>
  <c r="AH11" i="39" s="1"/>
  <c r="AG10" i="39"/>
  <c r="AG13" i="39" s="1"/>
  <c r="AF23" i="24"/>
  <c r="AF24" i="24"/>
  <c r="AF25" i="24" s="1"/>
  <c r="AH21" i="24"/>
  <c r="AG22" i="24"/>
  <c r="V31" i="36"/>
  <c r="V33" i="36" s="1"/>
  <c r="V34" i="36"/>
  <c r="Y17" i="22"/>
  <c r="W32" i="36"/>
  <c r="Z31" i="36" s="1"/>
  <c r="X20" i="9"/>
  <c r="X21" i="9"/>
  <c r="Y19" i="9"/>
  <c r="AE17" i="4"/>
  <c r="AD18" i="4"/>
  <c r="Z12" i="22"/>
  <c r="Z13" i="22"/>
  <c r="Y16" i="22"/>
  <c r="Z61" i="22"/>
  <c r="Z62" i="22"/>
  <c r="AA11" i="22"/>
  <c r="AB10" i="22"/>
  <c r="AG12" i="39" l="1"/>
  <c r="AH10" i="39"/>
  <c r="AH13" i="39" s="1"/>
  <c r="AI9" i="39"/>
  <c r="AI11" i="39" s="1"/>
  <c r="AG23" i="24"/>
  <c r="AG24" i="24"/>
  <c r="AG25" i="24" s="1"/>
  <c r="AI21" i="24"/>
  <c r="AH22" i="24"/>
  <c r="W31" i="36"/>
  <c r="W33" i="36" s="1"/>
  <c r="W34" i="36"/>
  <c r="Y20" i="9"/>
  <c r="Y21" i="9"/>
  <c r="Z19" i="9"/>
  <c r="Z17" i="22"/>
  <c r="AF17" i="4"/>
  <c r="AE18" i="4"/>
  <c r="AA12" i="22"/>
  <c r="AA13" i="22"/>
  <c r="Z16" i="22"/>
  <c r="AA61" i="22"/>
  <c r="AA62" i="22"/>
  <c r="AB11" i="22"/>
  <c r="AC10" i="22"/>
  <c r="AH12" i="39" l="1"/>
  <c r="AJ9" i="39"/>
  <c r="AJ11" i="39" s="1"/>
  <c r="AI10" i="39"/>
  <c r="AI13" i="39" s="1"/>
  <c r="AI22" i="24"/>
  <c r="AJ21" i="24"/>
  <c r="AH23" i="24"/>
  <c r="AH24" i="24"/>
  <c r="AA17" i="22"/>
  <c r="Z21" i="9"/>
  <c r="Z20" i="9"/>
  <c r="AA19" i="9"/>
  <c r="AF18" i="4"/>
  <c r="AG17" i="4"/>
  <c r="AA16" i="22"/>
  <c r="AB13" i="22"/>
  <c r="AB12" i="22"/>
  <c r="AB61" i="22"/>
  <c r="AB62" i="22"/>
  <c r="AC11" i="22"/>
  <c r="AD10" i="22"/>
  <c r="AI12" i="39" l="1"/>
  <c r="AJ10" i="39"/>
  <c r="AJ13" i="39" s="1"/>
  <c r="AK9" i="39"/>
  <c r="AK11" i="39" s="1"/>
  <c r="AI23" i="24"/>
  <c r="AI24" i="24"/>
  <c r="AI25" i="24" s="1"/>
  <c r="AH25" i="24"/>
  <c r="AJ22" i="24"/>
  <c r="AK21" i="24"/>
  <c r="AA21" i="9"/>
  <c r="AA20" i="9"/>
  <c r="AB16" i="22"/>
  <c r="AB17" i="22"/>
  <c r="AG18" i="4"/>
  <c r="AH17" i="4"/>
  <c r="AC12" i="22"/>
  <c r="AC13" i="22"/>
  <c r="AC61" i="22"/>
  <c r="AC62" i="22"/>
  <c r="AD11" i="22"/>
  <c r="AE10" i="22"/>
  <c r="AJ12" i="39" l="1"/>
  <c r="AL9" i="39"/>
  <c r="AL11" i="39" s="1"/>
  <c r="AK10" i="39"/>
  <c r="AK13" i="39" s="1"/>
  <c r="AK22" i="24"/>
  <c r="AL21" i="24"/>
  <c r="AJ23" i="24"/>
  <c r="AJ24" i="24"/>
  <c r="AJ25" i="24" s="1"/>
  <c r="AC17" i="22"/>
  <c r="AH18" i="4"/>
  <c r="AI17" i="4"/>
  <c r="AD12" i="22"/>
  <c r="AD13" i="22"/>
  <c r="AC16" i="22"/>
  <c r="AD61" i="22"/>
  <c r="AD62" i="22"/>
  <c r="AF10" i="22"/>
  <c r="AE11" i="22"/>
  <c r="AK12" i="39" l="1"/>
  <c r="AM9" i="39"/>
  <c r="AM11" i="39" s="1"/>
  <c r="AL10" i="39"/>
  <c r="AL13" i="39" s="1"/>
  <c r="AK23" i="24"/>
  <c r="AK24" i="24"/>
  <c r="AM21" i="24"/>
  <c r="AL22" i="24"/>
  <c r="AD17" i="22"/>
  <c r="AJ17" i="4"/>
  <c r="AI18" i="4"/>
  <c r="AE12" i="22"/>
  <c r="AE13" i="22"/>
  <c r="AD16" i="22"/>
  <c r="AE61" i="22"/>
  <c r="AE62" i="22"/>
  <c r="AF11" i="22"/>
  <c r="AG10" i="22"/>
  <c r="AL12" i="39" l="1"/>
  <c r="AN9" i="39"/>
  <c r="AN11" i="39" s="1"/>
  <c r="AM10" i="39"/>
  <c r="AM13" i="39" s="1"/>
  <c r="AL23" i="24"/>
  <c r="AL24" i="24"/>
  <c r="AN21" i="24"/>
  <c r="AM22" i="24"/>
  <c r="AK25" i="24"/>
  <c r="AE17" i="22"/>
  <c r="AK17" i="4"/>
  <c r="AJ18" i="4"/>
  <c r="AF12" i="22"/>
  <c r="AF13" i="22"/>
  <c r="AE16" i="22"/>
  <c r="AF61" i="22"/>
  <c r="AF62" i="22"/>
  <c r="AG11" i="22"/>
  <c r="AH10" i="22"/>
  <c r="AM12" i="39" l="1"/>
  <c r="AO9" i="39"/>
  <c r="AO11" i="39" s="1"/>
  <c r="AN10" i="39"/>
  <c r="AN13" i="39" s="1"/>
  <c r="AO21" i="24"/>
  <c r="AN22" i="24"/>
  <c r="AL25" i="24"/>
  <c r="AM23" i="24"/>
  <c r="AM24" i="24"/>
  <c r="AM25" i="24" s="1"/>
  <c r="AF17" i="22"/>
  <c r="AL17" i="4"/>
  <c r="AK18" i="4"/>
  <c r="AG13" i="22"/>
  <c r="AG12" i="22"/>
  <c r="AF16" i="22"/>
  <c r="AG61" i="22"/>
  <c r="AG62" i="22"/>
  <c r="AH11" i="22"/>
  <c r="AI10" i="22"/>
  <c r="AN12" i="39" l="1"/>
  <c r="AP9" i="39"/>
  <c r="AP11" i="39" s="1"/>
  <c r="AO10" i="39"/>
  <c r="AO13" i="39" s="1"/>
  <c r="AN23" i="24"/>
  <c r="AN24" i="24"/>
  <c r="AP21" i="24"/>
  <c r="AO22" i="24"/>
  <c r="AG16" i="22"/>
  <c r="AG17" i="22"/>
  <c r="AM17" i="4"/>
  <c r="AL18" i="4"/>
  <c r="AH12" i="22"/>
  <c r="AH13" i="22"/>
  <c r="AH61" i="22"/>
  <c r="AH62" i="22"/>
  <c r="AI11" i="22"/>
  <c r="AJ10" i="22"/>
  <c r="AO12" i="39" l="1"/>
  <c r="AP10" i="39"/>
  <c r="AP13" i="39" s="1"/>
  <c r="AQ9" i="39"/>
  <c r="AQ11" i="39" s="1"/>
  <c r="AO23" i="24"/>
  <c r="AO24" i="24"/>
  <c r="AO25" i="24" s="1"/>
  <c r="AQ21" i="24"/>
  <c r="AP22" i="24"/>
  <c r="AN25" i="24"/>
  <c r="AH17" i="22"/>
  <c r="AN17" i="4"/>
  <c r="AM18" i="4"/>
  <c r="AI12" i="22"/>
  <c r="AI13" i="22"/>
  <c r="AH16" i="22"/>
  <c r="AI61" i="22"/>
  <c r="AI62" i="22"/>
  <c r="AJ11" i="22"/>
  <c r="AK10" i="22"/>
  <c r="AP12" i="39" l="1"/>
  <c r="AR9" i="39"/>
  <c r="AR11" i="39" s="1"/>
  <c r="AQ10" i="39"/>
  <c r="AQ13" i="39" s="1"/>
  <c r="AP23" i="24"/>
  <c r="AP24" i="24"/>
  <c r="AQ22" i="24"/>
  <c r="AR21" i="24"/>
  <c r="AI17" i="22"/>
  <c r="AN18" i="4"/>
  <c r="AO17" i="4"/>
  <c r="AO18" i="4" s="1"/>
  <c r="AJ13" i="22"/>
  <c r="AJ12" i="22"/>
  <c r="AI16" i="22"/>
  <c r="AJ61" i="22"/>
  <c r="AJ62" i="22"/>
  <c r="AL10" i="22"/>
  <c r="AK11" i="22"/>
  <c r="AQ12" i="39" l="1"/>
  <c r="AR10" i="39"/>
  <c r="AR13" i="39" s="1"/>
  <c r="AS9" i="39"/>
  <c r="AS11" i="39" s="1"/>
  <c r="AR22" i="24"/>
  <c r="AS21" i="24"/>
  <c r="AQ23" i="24"/>
  <c r="AQ24" i="24"/>
  <c r="AQ25" i="24" s="1"/>
  <c r="AP25" i="24"/>
  <c r="AJ17" i="22"/>
  <c r="AJ16" i="22"/>
  <c r="AK12" i="22"/>
  <c r="AK13" i="22"/>
  <c r="AK61" i="22"/>
  <c r="AK62" i="22"/>
  <c r="AL11" i="22"/>
  <c r="AM10" i="22"/>
  <c r="AR12" i="39" l="1"/>
  <c r="AT9" i="39"/>
  <c r="AT11" i="39" s="1"/>
  <c r="AS10" i="39"/>
  <c r="AS13" i="39" s="1"/>
  <c r="AS22" i="24"/>
  <c r="AT21" i="24"/>
  <c r="AR23" i="24"/>
  <c r="AR24" i="24"/>
  <c r="AR25" i="24" s="1"/>
  <c r="AK17" i="22"/>
  <c r="AL12" i="22"/>
  <c r="AL13" i="22"/>
  <c r="AK16" i="22"/>
  <c r="AL61" i="22"/>
  <c r="AL62" i="22"/>
  <c r="AM11" i="22"/>
  <c r="AN10" i="22"/>
  <c r="AS12" i="39" l="1"/>
  <c r="AU9" i="39"/>
  <c r="AU11" i="39" s="1"/>
  <c r="AT10" i="39"/>
  <c r="AT13" i="39" s="1"/>
  <c r="AS23" i="24"/>
  <c r="AS24" i="24"/>
  <c r="AS25" i="24" s="1"/>
  <c r="AT22" i="24"/>
  <c r="AU21" i="24"/>
  <c r="AL17" i="22"/>
  <c r="AM12" i="22"/>
  <c r="AM13" i="22"/>
  <c r="AL16" i="22"/>
  <c r="AM61" i="22"/>
  <c r="AM62" i="22"/>
  <c r="AO10" i="22"/>
  <c r="AN11" i="22"/>
  <c r="AT12" i="39" l="1"/>
  <c r="AV9" i="39"/>
  <c r="AV11" i="39" s="1"/>
  <c r="AU10" i="39"/>
  <c r="AU13" i="39" s="1"/>
  <c r="AT23" i="24"/>
  <c r="AT24" i="24"/>
  <c r="AT25" i="24" s="1"/>
  <c r="AV21" i="24"/>
  <c r="AU22" i="24"/>
  <c r="AM17" i="22"/>
  <c r="AN12" i="22"/>
  <c r="AN13" i="22"/>
  <c r="AM16" i="22"/>
  <c r="AN61" i="22"/>
  <c r="AN62" i="22"/>
  <c r="AO11" i="22"/>
  <c r="AP10" i="22"/>
  <c r="AU12" i="39" l="1"/>
  <c r="AW9" i="39"/>
  <c r="AW11" i="39" s="1"/>
  <c r="AV10" i="39"/>
  <c r="AV13" i="39" s="1"/>
  <c r="AU23" i="24"/>
  <c r="AU24" i="24"/>
  <c r="AU25" i="24" s="1"/>
  <c r="AW21" i="24"/>
  <c r="AW22" i="24" s="1"/>
  <c r="AV22" i="24"/>
  <c r="AN17" i="22"/>
  <c r="AO12" i="22"/>
  <c r="AO13" i="22"/>
  <c r="AN16" i="22"/>
  <c r="AO61" i="22"/>
  <c r="AO62" i="22"/>
  <c r="AP11" i="22"/>
  <c r="AQ10" i="22"/>
  <c r="AV12" i="39" l="1"/>
  <c r="AX9" i="39"/>
  <c r="AX11" i="39" s="1"/>
  <c r="F26" i="39" s="1"/>
  <c r="AW10" i="39"/>
  <c r="AW13" i="39" s="1"/>
  <c r="AV23" i="24"/>
  <c r="AV24" i="24"/>
  <c r="AV25" i="24" s="1"/>
  <c r="AW23" i="24"/>
  <c r="AW24" i="24"/>
  <c r="AW25" i="24" s="1"/>
  <c r="AO17" i="22"/>
  <c r="AP13" i="22"/>
  <c r="AP12" i="22"/>
  <c r="AO16" i="22"/>
  <c r="AP61" i="22"/>
  <c r="AP62" i="22"/>
  <c r="AQ11" i="22"/>
  <c r="AR10" i="22"/>
  <c r="AW12" i="39" l="1"/>
  <c r="AX10" i="39"/>
  <c r="AX13" i="39" s="1"/>
  <c r="AP16" i="22"/>
  <c r="AP17" i="22"/>
  <c r="AQ12" i="22"/>
  <c r="AQ13" i="22"/>
  <c r="AQ61" i="22"/>
  <c r="AQ62" i="22"/>
  <c r="AR11" i="22"/>
  <c r="AS10" i="22"/>
  <c r="AX12" i="39" l="1"/>
  <c r="AQ17" i="22"/>
  <c r="AR12" i="22"/>
  <c r="AR13" i="22"/>
  <c r="AQ16" i="22"/>
  <c r="AR61" i="22"/>
  <c r="AR62" i="22"/>
  <c r="AS11" i="22"/>
  <c r="AT10" i="22"/>
  <c r="E30" i="39" l="1"/>
  <c r="F30" i="39"/>
  <c r="AR17" i="22"/>
  <c r="AS12" i="22"/>
  <c r="AS13" i="22"/>
  <c r="AR16" i="22"/>
  <c r="AS61" i="22"/>
  <c r="AS62" i="22"/>
  <c r="AU10" i="22"/>
  <c r="AT11" i="22"/>
  <c r="AS17" i="22" l="1"/>
  <c r="AS16" i="22"/>
  <c r="AT12" i="22"/>
  <c r="AT13" i="22"/>
  <c r="AT61" i="22"/>
  <c r="AT62" i="22"/>
  <c r="AU11" i="22"/>
  <c r="AV10" i="22"/>
  <c r="AV11" i="22" s="1"/>
  <c r="AT17" i="22" l="1"/>
  <c r="AT16" i="22"/>
  <c r="AV12" i="22"/>
  <c r="AV13" i="22"/>
  <c r="AU12" i="22"/>
  <c r="AU13" i="22"/>
  <c r="AV61" i="22"/>
  <c r="AV62" i="22"/>
  <c r="AU61" i="22"/>
  <c r="AU62" i="22"/>
  <c r="AU17" i="22" l="1"/>
  <c r="AV17" i="22"/>
  <c r="AV16" i="22"/>
  <c r="AU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<sst xmlns="http://schemas.openxmlformats.org/spreadsheetml/2006/main" count="1473" uniqueCount="939">
  <si>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</si>
  <si>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</si>
  <si>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</si>
  <si>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</si>
  <si>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</si>
  <si>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</si>
  <si>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</si>
  <si>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</si>
  <si>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</si>
  <si>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</si>
  <si>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</si>
  <si>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</si>
  <si>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</si>
  <si>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</si>
  <si>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</si>
  <si>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</si>
  <si>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</si>
  <si>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</si>
  <si>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</si>
  <si>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</si>
  <si>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</si>
  <si>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</si>
  <si>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</si>
  <si>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</si>
  <si>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</si>
  <si>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</si>
  <si>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</si>
  <si>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</si>
  <si>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</si>
  <si>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</si>
  <si>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</si>
  <si>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</si>
  <si>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</si>
  <si>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</si>
  <si>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</si>
  <si>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</si>
  <si>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</si>
  <si>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</si>
  <si>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</si>
  <si>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</si>
  <si>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</si>
  <si>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</si>
  <si>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</si>
  <si>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</si>
  <si>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</si>
  <si>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</si>
  <si>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</si>
  <si>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</si>
  <si>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</si>
  <si>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</si>
  <si>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</si>
  <si>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</si>
  <si>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</si>
  <si>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</si>
  <si>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</si>
  <si>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</si>
  <si>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</si>
  <si>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</si>
  <si>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</si>
  <si>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</si>
  <si>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</si>
  <si>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</si>
  <si>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</si>
  <si>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</si>
  <si>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</si>
  <si>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</si>
  <si>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</si>
  <si>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</si>
  <si>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</si>
  <si>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</si>
  <si>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</si>
  <si>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</si>
  <si>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</si>
  <si>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</si>
  <si>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</si>
  <si>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</si>
  <si>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</si>
  <si>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</si>
  <si>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</si>
  <si>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</si>
  <si>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</si>
  <si>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</si>
  <si>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</si>
  <si>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</si>
  <si>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</si>
  <si>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</si>
  <si>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</si>
  <si>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</si>
  <si>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</si>
  <si>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</si>
  <si>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</si>
  <si>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</si>
  <si>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</si>
  <si>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</si>
  <si>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</si>
  <si>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</si>
  <si>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</si>
  <si>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</si>
  <si>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</si>
  <si>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</si>
  <si>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</si>
  <si>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</si>
  <si>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</si>
  <si>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</si>
  <si>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</si>
  <si>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</si>
  <si>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</si>
  <si>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</si>
  <si>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</si>
  <si>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</si>
  <si>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</si>
  <si>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</si>
  <si>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</si>
  <si>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</si>
  <si>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</si>
  <si>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</si>
  <si>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</si>
  <si>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</si>
  <si>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</si>
  <si>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</si>
  <si>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</si>
  <si>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</si>
  <si>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</si>
  <si>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</si>
  <si>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</si>
  <si>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</si>
  <si>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</si>
  <si>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</si>
  <si>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</si>
  <si>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</si>
  <si>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</si>
  <si>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</si>
  <si>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</si>
  <si>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</si>
  <si>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</si>
  <si>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</si>
  <si>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</si>
  <si>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</si>
  <si>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</si>
  <si>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</si>
  <si>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</si>
  <si>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</si>
  <si>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</si>
  <si>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</si>
  <si>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</si>
  <si>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</si>
  <si>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</si>
  <si>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</si>
  <si>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</si>
  <si>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</si>
  <si>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</si>
  <si>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</si>
  <si>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</si>
  <si>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</si>
  <si>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</si>
  <si>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</si>
  <si>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</si>
  <si>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</si>
  <si>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</si>
  <si>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</si>
  <si>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</si>
  <si>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</si>
  <si>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</si>
  <si>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</si>
  <si>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</si>
  <si>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</si>
  <si>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</si>
  <si>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</si>
  <si>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</si>
  <si>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</si>
  <si>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</si>
  <si>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</si>
  <si>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</si>
  <si>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</si>
  <si>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</si>
  <si>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</si>
  <si>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</si>
  <si>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</si>
  <si>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</si>
  <si>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</si>
  <si>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</si>
  <si>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</si>
  <si>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</si>
  <si>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</si>
  <si>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</si>
  <si>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</si>
  <si>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</si>
  <si>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</si>
  <si>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</si>
  <si>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</si>
  <si>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</si>
  <si>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</si>
  <si>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</si>
  <si>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</si>
  <si>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</si>
  <si>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</si>
  <si>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</si>
  <si>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</si>
  <si>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</si>
  <si>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</si>
  <si>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</si>
  <si>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</si>
  <si>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</si>
  <si>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</si>
  <si>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</si>
  <si>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</si>
  <si>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</si>
  <si>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</si>
  <si>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</si>
  <si>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</si>
  <si>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</si>
  <si>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</si>
  <si>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</si>
  <si>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</si>
  <si>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</si>
  <si>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</si>
  <si>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</si>
  <si>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</si>
  <si>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</si>
  <si>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</si>
  <si>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</si>
  <si>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</si>
  <si>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</si>
  <si>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</si>
  <si>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</si>
  <si>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</si>
  <si>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</si>
  <si>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</si>
  <si>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</si>
  <si>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</si>
  <si>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</si>
  <si>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</si>
  <si>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</si>
  <si>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</si>
  <si>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</si>
  <si>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</si>
  <si>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</si>
  <si>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</si>
  <si>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</si>
  <si>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</si>
  <si>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</si>
  <si>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</si>
  <si>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</si>
  <si>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</si>
  <si>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</si>
  <si>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</si>
  <si>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</si>
  <si>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</si>
  <si>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</si>
  <si>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</si>
  <si>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</si>
  <si>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</si>
  <si>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</si>
  <si>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</si>
  <si>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</si>
  <si>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</si>
  <si>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</si>
  <si>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</si>
  <si>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</si>
  <si>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</si>
  <si>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</si>
  <si>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</si>
  <si>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</si>
  <si>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</si>
  <si>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</si>
  <si>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</si>
  <si>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</si>
  <si>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</si>
  <si>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</si>
  <si>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</si>
  <si>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</si>
  <si>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</si>
  <si>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</si>
  <si>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</si>
  <si>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</si>
  <si>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</si>
  <si>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</si>
  <si>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</si>
  <si>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</si>
  <si>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</si>
  <si>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</si>
  <si>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</si>
  <si>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</si>
  <si>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</si>
  <si>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</si>
  <si>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</si>
  <si>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</si>
  <si>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</si>
  <si>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</si>
  <si>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</si>
  <si>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</si>
  <si>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</si>
  <si>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</si>
  <si>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</si>
  <si>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</si>
  <si>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</si>
  <si>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</si>
  <si>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</si>
  <si>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</si>
  <si>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</si>
  <si>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</si>
  <si>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</si>
  <si>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</si>
  <si>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</si>
  <si>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</si>
  <si>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</si>
  <si>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</si>
  <si>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</si>
  <si>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</si>
  <si>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</si>
  <si>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</si>
  <si>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</si>
  <si>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</si>
  <si>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</si>
  <si>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</si>
  <si>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</si>
  <si>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</si>
  <si>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</si>
  <si>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</si>
  <si>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</si>
  <si>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</si>
  <si>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</si>
  <si>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</si>
  <si>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</si>
  <si>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</si>
  <si>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</si>
  <si>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</si>
  <si>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</si>
  <si>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</si>
  <si>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</si>
  <si>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</si>
  <si>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</si>
  <si>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</si>
  <si>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</si>
  <si>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</si>
  <si>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</si>
  <si>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</si>
  <si>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</si>
  <si>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</si>
  <si>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</si>
  <si>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</si>
  <si>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</si>
  <si>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</si>
  <si>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</si>
  <si>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</si>
  <si>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</si>
  <si>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</si>
  <si>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</si>
  <si>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</si>
  <si>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</si>
  <si>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</si>
  <si>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</si>
  <si>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</si>
  <si>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</si>
  <si>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</si>
  <si>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</si>
  <si>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</si>
  <si>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</si>
  <si>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</si>
  <si>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</si>
  <si>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</si>
  <si>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</si>
  <si>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</si>
  <si>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</si>
  <si>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</si>
  <si>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</si>
  <si>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</si>
  <si>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</si>
  <si>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</si>
  <si>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</si>
  <si>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</si>
  <si>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</si>
  <si>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</si>
  <si>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</si>
  <si>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</si>
  <si>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</si>
  <si>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</si>
  <si>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</si>
  <si>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</si>
  <si>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</si>
  <si>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</si>
  <si>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</si>
  <si>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</si>
  <si>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</si>
  <si>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</si>
  <si>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</si>
  <si>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</si>
  <si>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</si>
  <si>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</si>
  <si>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</si>
  <si>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</si>
  <si>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</si>
  <si>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</si>
  <si>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</si>
  <si>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</si>
  <si>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</si>
  <si>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</si>
  <si>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</si>
  <si>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</si>
  <si>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</si>
  <si>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</si>
  <si>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</si>
  <si>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</si>
  <si>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</si>
  <si>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</si>
  <si>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</si>
  <si>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</si>
  <si>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</si>
  <si>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</si>
  <si>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</si>
  <si>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</si>
  <si>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</si>
  <si>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</si>
  <si>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</si>
  <si>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</si>
  <si>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</si>
  <si>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</si>
  <si>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</si>
  <si>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</si>
  <si>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</si>
  <si>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</si>
  <si>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</si>
  <si>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</si>
  <si>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</si>
  <si>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</si>
  <si>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</si>
  <si>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</si>
  <si>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</si>
  <si>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</si>
  <si>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</si>
  <si>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</si>
  <si>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</si>
  <si>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</si>
  <si>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</si>
  <si>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</si>
  <si>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</si>
  <si>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</si>
  <si>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</si>
  <si>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</si>
  <si>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</si>
  <si>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</si>
  <si>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</si>
  <si>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</si>
  <si>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</si>
  <si>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</si>
  <si>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</si>
  <si>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</si>
  <si>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</si>
  <si>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</si>
  <si>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</si>
  <si>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</si>
  <si>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</si>
  <si>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</si>
  <si>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</si>
  <si>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</si>
  <si>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</si>
  <si>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</si>
  <si>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</si>
  <si>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</si>
  <si>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</si>
  <si>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</si>
  <si>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</si>
  <si>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</si>
  <si>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</si>
  <si>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</si>
  <si>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</si>
  <si>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</si>
  <si>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</si>
  <si>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</si>
  <si>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</si>
  <si>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</si>
  <si>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</si>
  <si>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</si>
  <si>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</si>
  <si>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</si>
  <si>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</si>
  <si>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</si>
  <si>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</si>
  <si>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</si>
  <si>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</si>
  <si>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</si>
  <si>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</si>
  <si>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</si>
  <si>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</si>
  <si>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</si>
  <si>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</si>
  <si>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</si>
  <si>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</si>
  <si>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</si>
  <si>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</si>
  <si>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</si>
  <si>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</si>
  <si>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</si>
  <si>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</si>
  <si>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</si>
  <si>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</si>
  <si>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</si>
  <si>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</si>
  <si>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</si>
  <si>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</si>
  <si>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</si>
  <si>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</si>
  <si>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</si>
  <si>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</si>
  <si>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</si>
  <si>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</si>
  <si>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</si>
  <si>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</si>
  <si>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</si>
  <si>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</si>
  <si>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</si>
  <si>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</si>
  <si>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</si>
  <si>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</si>
  <si>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</si>
  <si>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</si>
  <si>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</si>
  <si>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</si>
  <si>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</si>
  <si>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</si>
  <si>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</si>
  <si>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</si>
  <si>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</si>
  <si>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</si>
  <si>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</si>
  <si>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</si>
  <si>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</si>
  <si>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</si>
  <si>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</si>
  <si>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</si>
  <si>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</si>
  <si>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</si>
  <si>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</si>
  <si>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</si>
  <si>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</si>
  <si>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</si>
  <si>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</si>
  <si>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</si>
  <si>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</si>
  <si>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</si>
  <si>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</si>
  <si>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</si>
  <si>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</si>
  <si>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</si>
  <si>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</si>
  <si>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</si>
  <si>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</si>
  <si>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</si>
  <si>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</si>
  <si>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</si>
  <si>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</si>
  <si>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</si>
  <si>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</si>
  <si>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</si>
  <si>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</si>
  <si>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</si>
  <si>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</si>
  <si>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</si>
  <si>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</si>
  <si>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</si>
  <si>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</si>
  <si>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</si>
  <si>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</si>
  <si>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</si>
  <si>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</si>
  <si>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</si>
  <si>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</si>
  <si>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</si>
  <si>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</si>
  <si>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</si>
  <si>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</si>
  <si>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</si>
  <si>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</si>
  <si>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</si>
  <si>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</si>
  <si>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</si>
  <si>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</si>
  <si>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</si>
  <si>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</si>
  <si>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</si>
  <si>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</si>
  <si>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</si>
  <si>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</si>
  <si>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</si>
  <si>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</si>
  <si>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</si>
  <si>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</si>
  <si>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</si>
  <si>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</si>
  <si>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</si>
  <si>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</si>
  <si>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</si>
  <si>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</si>
  <si>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</si>
  <si>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</si>
  <si>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</si>
  <si>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</si>
  <si>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</si>
  <si>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</si>
  <si>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</si>
  <si>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</si>
  <si>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</si>
  <si>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</si>
  <si>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</si>
  <si>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</si>
  <si>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</si>
  <si>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</si>
  <si>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</si>
  <si>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</si>
  <si>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</si>
  <si>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</si>
  <si>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</si>
  <si>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</si>
  <si>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</si>
  <si>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</si>
  <si>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</si>
  <si>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</si>
  <si>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</si>
  <si>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</si>
  <si>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</si>
  <si>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</si>
  <si>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</si>
  <si>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</si>
  <si>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</si>
  <si>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</si>
  <si>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</si>
  <si>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</si>
  <si>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</si>
  <si>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</si>
  <si>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</si>
  <si>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</si>
  <si>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</si>
  <si>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</si>
  <si>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</si>
  <si>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</si>
  <si>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</si>
  <si>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</si>
  <si>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</si>
  <si>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</si>
  <si>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</si>
  <si>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</si>
  <si>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</si>
  <si>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</si>
  <si>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</si>
  <si>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</si>
  <si>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</si>
  <si>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</si>
  <si>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</si>
  <si>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</si>
  <si>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</si>
  <si>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</si>
  <si>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</si>
  <si>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</si>
  <si>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</si>
  <si>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</si>
  <si>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</si>
  <si>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</si>
  <si>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</si>
  <si>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</si>
  <si>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</si>
  <si>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</si>
  <si>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</si>
  <si>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</si>
  <si>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</si>
  <si>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</si>
  <si>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</si>
  <si>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</si>
  <si>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</si>
  <si>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</si>
  <si>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</si>
  <si>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</si>
  <si>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</si>
  <si>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</si>
  <si>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</si>
  <si>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</si>
  <si>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</si>
  <si>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</si>
  <si>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</si>
  <si>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</si>
  <si>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</si>
  <si>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</si>
  <si>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</si>
  <si>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</si>
  <si>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</si>
  <si>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</si>
  <si>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</si>
  <si>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</si>
  <si>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</si>
  <si>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</si>
  <si>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</si>
  <si>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</si>
  <si>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</si>
  <si>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</si>
  <si>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</si>
  <si>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</si>
  <si>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</si>
  <si>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</si>
  <si>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</si>
  <si>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</si>
  <si>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</si>
  <si>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</si>
  <si>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</si>
  <si>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</si>
  <si>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</si>
  <si>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</si>
  <si>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</si>
  <si>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</si>
  <si>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</si>
  <si>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</si>
  <si>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</si>
  <si>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</si>
  <si>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</si>
  <si>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</si>
  <si>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</si>
  <si>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</si>
  <si>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</si>
  <si>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</si>
  <si>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</si>
  <si>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</si>
  <si>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</si>
  <si>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</si>
  <si>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</si>
  <si>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</si>
  <si>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</si>
  <si>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</si>
  <si>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</si>
  <si>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</si>
  <si>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</si>
  <si>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</si>
  <si>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</si>
  <si>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</si>
  <si>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</si>
  <si>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</si>
  <si>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</si>
  <si>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</si>
  <si>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</si>
  <si>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</si>
  <si>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</si>
  <si>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</si>
  <si>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</si>
  <si>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</si>
  <si>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</si>
  <si>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</si>
  <si>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</si>
  <si>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</si>
  <si>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</si>
  <si>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</si>
  <si>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</si>
  <si>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</si>
  <si>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</si>
  <si>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</si>
  <si>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</si>
  <si>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</si>
  <si>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</si>
  <si>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</si>
  <si>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</si>
  <si>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</si>
  <si>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</si>
  <si>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</si>
  <si>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</si>
  <si>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</si>
  <si>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</si>
  <si>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</si>
  <si>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</si>
  <si>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</si>
  <si>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</si>
  <si>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</si>
  <si>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</si>
  <si>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</si>
  <si>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</si>
  <si>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</si>
  <si>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</si>
  <si>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</si>
  <si>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</si>
  <si>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</si>
  <si>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</si>
  <si>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</si>
  <si>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</si>
  <si>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</si>
  <si>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</si>
  <si>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</si>
  <si>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</si>
  <si>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</si>
  <si>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</si>
  <si>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</si>
  <si>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</si>
  <si>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</si>
  <si>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</si>
  <si>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</si>
  <si>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</si>
  <si>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</si>
  <si>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</si>
  <si>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</si>
  <si>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</si>
  <si>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</si>
  <si>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</si>
  <si>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</si>
  <si>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</si>
  <si>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</si>
  <si>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</si>
  <si>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</si>
  <si>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</si>
  <si>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</si>
  <si>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</si>
  <si>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</si>
  <si>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</si>
  <si>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</si>
  <si>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</si>
  <si>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</si>
  <si>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</si>
  <si>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</si>
  <si>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</si>
  <si>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</si>
  <si>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</si>
  <si>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</si>
  <si>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</si>
  <si>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</si>
  <si>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</si>
  <si>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</si>
  <si>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</si>
  <si>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</si>
  <si>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</si>
  <si>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</si>
  <si>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</si>
  <si>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</si>
  <si>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</si>
  <si>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</si>
  <si>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</si>
  <si>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</si>
  <si>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</si>
  <si>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</si>
  <si>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</si>
  <si>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</si>
  <si>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</si>
  <si>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</si>
  <si>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</si>
  <si>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</si>
  <si>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</si>
  <si>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</si>
  <si>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</si>
  <si>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</si>
  <si>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</si>
  <si>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</si>
  <si>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</si>
  <si>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</si>
  <si>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</si>
  <si>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</si>
  <si>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</si>
  <si>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</si>
  <si>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</si>
  <si>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</si>
  <si>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</si>
  <si>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</si>
  <si>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</si>
  <si>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</si>
  <si>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</si>
  <si>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</si>
  <si>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</si>
  <si>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</si>
  <si>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</si>
  <si>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</si>
  <si>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</si>
  <si>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</si>
  <si>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</si>
  <si>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</si>
  <si>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</si>
  <si>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</si>
  <si>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</si>
  <si>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</si>
  <si>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</si>
  <si>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</si>
  <si>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</si>
  <si>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r>
      <t>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</si>
  <si>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</si>
  <si>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</si>
  <si>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t>Serieschaltung:</t>
  </si>
  <si>
    <r>
      <t>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</si>
  <si>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</si>
  <si>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</si>
  <si>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</si>
  <si>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</si>
  <si>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</si>
  <si>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</si>
  <si>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</si>
  <si>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</si>
  <si>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</si>
  <si>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</si>
  <si>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</si>
  <si>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</si>
  <si>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</si>
  <si>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</si>
  <si>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</si>
  <si>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</si>
  <si>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</si>
  <si>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</si>
  <si>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</si>
  <si>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</si>
  <si>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</si>
  <si>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</si>
  <si>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</si>
  <si>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</si>
  <si>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</si>
  <si>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</si>
  <si>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</si>
  <si>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</si>
  <si>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</si>
  <si>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</si>
  <si>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</si>
  <si>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</si>
  <si>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</si>
  <si>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t xml:space="preserve">x = </t>
  </si>
  <si>
    <t xml:space="preserve">(-t/RC) = </t>
  </si>
  <si>
    <t xml:space="preserve">e^(-t/RC) = </t>
  </si>
  <si>
    <t xml:space="preserve">1 - e^(-t/RC) = </t>
  </si>
  <si>
    <t>(1 - e^(-t/RC))</t>
  </si>
  <si>
    <t>Laden:</t>
  </si>
  <si>
    <t>Entladen:</t>
  </si>
  <si>
    <t>Ladekurve:</t>
  </si>
  <si>
    <t>Entladekurve:</t>
  </si>
  <si>
    <t>UC(t) = U0(e^(-t/RC))</t>
  </si>
  <si>
    <t>Asymptote:</t>
  </si>
  <si>
    <r>
      <t>y = e</t>
    </r>
    <r>
      <rPr>
        <vertAlign val="superscript"/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  <scheme val="minor"/>
      </rPr>
      <t xml:space="preserve"> =</t>
    </r>
  </si>
  <si>
    <r>
      <t>y = 1 - e</t>
    </r>
    <r>
      <rPr>
        <vertAlign val="superscript"/>
        <sz val="11"/>
        <color theme="1" tint="4.9989318521683403E-2"/>
        <rFont val="Calibri"/>
        <family val="2"/>
        <scheme val="minor"/>
      </rPr>
      <t>-x</t>
    </r>
    <r>
      <rPr>
        <sz val="11"/>
        <color theme="1" tint="4.9989318521683403E-2"/>
        <rFont val="Calibri"/>
        <family val="2"/>
        <scheme val="minor"/>
      </rPr>
      <t xml:space="preserve"> =</t>
    </r>
  </si>
  <si>
    <t>S3 + S3
T13</t>
  </si>
  <si>
    <t>Bestellung</t>
  </si>
  <si>
    <t>Magnetismus</t>
  </si>
  <si>
    <t>2 * AP</t>
  </si>
  <si>
    <t>View</t>
  </si>
  <si>
    <t>Sinus-Kurve</t>
  </si>
  <si>
    <t>x-Achse in</t>
  </si>
  <si>
    <t>Winkelmass [rad]</t>
  </si>
  <si>
    <t>Perioden pro 360°</t>
  </si>
  <si>
    <t>Winkelmass [°]</t>
  </si>
  <si>
    <t>Messwert:</t>
  </si>
  <si>
    <t>X-Achse:</t>
  </si>
  <si>
    <t>Y-Achse:</t>
  </si>
  <si>
    <t>Vektor-Diagramm</t>
  </si>
  <si>
    <t>Belasteter Spannungsteiler</t>
  </si>
  <si>
    <t>Regeln (Kirchhof):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</si>
</sst>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  <numFmt numFmtId="176" formatCode="#,##0.00_ ;[Red]\-#,##0.00\ "/>
  </numFmts>
  <fonts count="1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perscript"/>
      <sz val="11"/>
      <color theme="1" tint="4.9989318521683403E-2"/>
      <name val="Calibri"/>
      <family val="2"/>
      <scheme val="minor"/>
    </font>
    <font>
      <sz val="11"/>
      <color rgb="FF0070C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95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6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7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10" fontId="0" fillId="0" borderId="7" xfId="0" applyNumberFormat="1" applyBorder="1"/>
    <xf numFmtId="0" fontId="0" fillId="0" borderId="2" xfId="0" applyBorder="1" applyAlignment="1">
      <alignment horizontal="right" vertical="center"/>
    </xf>
    <xf numFmtId="0" fontId="0" fillId="16" borderId="2" xfId="0" applyFill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2" fontId="0" fillId="3" borderId="0" xfId="0" applyNumberFormat="1" applyFill="1"/>
    <xf numFmtId="0" fontId="111" fillId="0" borderId="0" xfId="0" applyFont="1"/>
    <xf numFmtId="0" fontId="95" fillId="0" borderId="0" xfId="0" applyFont="1" applyAlignment="1">
      <alignment horizontal="right"/>
    </xf>
    <xf numFmtId="0" fontId="31" fillId="9" borderId="2" xfId="0" applyFont="1" applyFill="1" applyBorder="1" applyAlignment="1">
      <alignment horizontal="right"/>
    </xf>
    <xf numFmtId="175" fontId="0" fillId="9" borderId="2" xfId="0" applyNumberFormat="1" applyFill="1" applyBorder="1"/>
    <xf numFmtId="0" fontId="0" fillId="6" borderId="2" xfId="0" applyFill="1" applyBorder="1" applyAlignment="1">
      <alignment horizontal="right"/>
    </xf>
    <xf numFmtId="175" fontId="0" fillId="6" borderId="2" xfId="0" applyNumberFormat="1" applyFill="1" applyBorder="1"/>
    <xf numFmtId="0" fontId="2" fillId="0" borderId="2" xfId="0" applyFont="1" applyBorder="1" applyAlignment="1">
      <alignment horizontal="center" vertical="center" wrapText="1"/>
    </xf>
    <xf numFmtId="0" fontId="0" fillId="0" borderId="24" xfId="0" applyBorder="1"/>
    <xf numFmtId="0" fontId="0" fillId="0" borderId="22" xfId="0" applyBorder="1"/>
    <xf numFmtId="0" fontId="0" fillId="0" borderId="49" xfId="0" applyBorder="1"/>
    <xf numFmtId="0" fontId="0" fillId="0" borderId="21" xfId="0" applyBorder="1"/>
    <xf numFmtId="0" fontId="0" fillId="2" borderId="21" xfId="0" applyFill="1" applyBorder="1" applyAlignment="1">
      <alignment horizontal="center"/>
    </xf>
    <xf numFmtId="176" fontId="0" fillId="3" borderId="2" xfId="0" applyNumberFormat="1" applyFill="1" applyBorder="1"/>
    <xf numFmtId="0" fontId="113" fillId="0" borderId="2" xfId="0" applyFont="1" applyBorder="1"/>
    <xf numFmtId="0" fontId="113" fillId="0" borderId="2" xfId="0" applyFont="1" applyBorder="1" applyAlignment="1">
      <alignment horizontal="center"/>
    </xf>
    <xf numFmtId="0" fontId="90" fillId="0" borderId="2" xfId="0" applyFont="1" applyBorder="1"/>
    <xf numFmtId="0" fontId="90" fillId="0" borderId="2" xfId="0" applyFont="1" applyBorder="1" applyAlignment="1">
      <alignment horizontal="center"/>
    </xf>
    <xf numFmtId="176" fontId="0" fillId="0" borderId="0" xfId="0" applyNumberFormat="1"/>
    <xf numFmtId="4" fontId="90" fillId="0" borderId="0" xfId="0" applyNumberFormat="1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2" borderId="3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'LCR-Glieder'!$AD$10:$AE$10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'LCR-Glieder'!$AG$10:$AH$10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'LCR-Glieder'!$AD$9:$AE$9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'LCR-Glieder'!$AG$9:$AH$9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'LCR-Glieder'!$X$7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'LCR-Glieder'!$AD$7:$AE$7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'LCR-Glieder'!$AG$7:$AH$7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'LCR-Glieder'!$Z$8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'LCR-Glieder'!$AD$8:$AE$8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'LCR-Glieder'!$AG$8:$AH$8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'LCR-Glieder'!$Z$9</c:f>
              <c:strCache>
                <c:ptCount val="1"/>
                <c:pt idx="0">
                  <c:v>ZRC = 1879.64Ω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'LCR-Glieder'!$AD$11:$AE$11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'LCR-Glieder'!$AG$11:$AH$11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'LCR-Glieder'!$AD$28:$AE$28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'LCR-Glieder'!$AG$28:$AH$28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'LCR-Glieder'!$AD$27:$AE$27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xVal>
          <c:yVal>
            <c:numRef>
              <c:f>'LCR-Glieder'!$AG$27:$AH$27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'LCR-Glieder'!$AD$26:$AE$26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'LCR-Glieder'!$AG$26:$AH$26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'LCR-Glieder'!$Z$27</c:f>
              <c:strCache>
                <c:ptCount val="1"/>
                <c:pt idx="0">
                  <c:v>ZRL = 1031.1Ω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'LCR-Glieder'!$AD$29:$AE$29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'LCR-Glieder'!$AG$29:$AH$29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'LCR-Glieder'!$AD$53:$AE$53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'LCR-Glieder'!$AG$53:$AH$53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'LCR-Glieder'!$AD$52:$AE$52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'LCR-Glieder'!$AG$52:$AH$52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'LCR-Glieder'!$AD$47:$AE$47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'LCR-Glieder'!$AG$47:$AH$47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'LCR-Glieder'!$M$15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'LCR-Glieder'!$AD$46:$AE$46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'LCR-Glieder'!$AG$46:$AH$46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'LCR-Glieder'!$AC$48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'LCR-Glieder'!$AD$48:$AE$48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'LCR-Glieder'!$AG$48:$AH$48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'LCR-Glieder'!$AC$51</c:f>
              <c:strCache>
                <c:ptCount val="1"/>
                <c:pt idx="0">
                  <c:v>ZRLC: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'LCR-Glieder'!$AD$51:$AE$51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'LCR-Glieder'!$AG$51:$AH$51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Gleichspannung'!$B$33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Gleichspannung'!$C$33:$W$33</c:f>
              <c:numCache>
                <c:formatCode>#,##0.00</c:formatCode>
                <c:ptCount val="21"/>
                <c:pt idx="0">
                  <c:v>0</c:v>
                </c:pt>
                <c:pt idx="1">
                  <c:v>5.7838375752096614</c:v>
                </c:pt>
                <c:pt idx="2">
                  <c:v>10.959442839575557</c:v>
                </c:pt>
                <c:pt idx="3">
                  <c:v>15.59077791844159</c:v>
                </c:pt>
                <c:pt idx="4">
                  <c:v>19.735078636352497</c:v>
                </c:pt>
                <c:pt idx="5">
                  <c:v>23.443561859441193</c:v>
                </c:pt>
                <c:pt idx="6">
                  <c:v>26.762058453207434</c:v>
                </c:pt>
                <c:pt idx="7">
                  <c:v>29.731579678024037</c:v>
                </c:pt>
                <c:pt idx="8">
                  <c:v>32.388824022104686</c:v>
                </c:pt>
                <c:pt idx="9">
                  <c:v>34.766630735570672</c:v>
                </c:pt>
                <c:pt idx="10">
                  <c:v>36.894385670565192</c:v>
                </c:pt>
                <c:pt idx="11">
                  <c:v>38.798384442944084</c:v>
                </c:pt>
                <c:pt idx="12">
                  <c:v>40.502157403635024</c:v>
                </c:pt>
                <c:pt idx="13">
                  <c:v>42.026760435786493</c:v>
                </c:pt>
                <c:pt idx="14">
                  <c:v>43.391035171490039</c:v>
                </c:pt>
                <c:pt idx="15">
                  <c:v>44.611841843934094</c:v>
                </c:pt>
                <c:pt idx="16">
                  <c:v>45.70426765266636</c:v>
                </c:pt>
                <c:pt idx="17">
                  <c:v>46.681813217022736</c:v>
                </c:pt>
                <c:pt idx="18">
                  <c:v>47.556559421986293</c:v>
                </c:pt>
                <c:pt idx="19">
                  <c:v>48.339316718421863</c:v>
                </c:pt>
                <c:pt idx="20">
                  <c:v>49.039758722795725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Gleichspannung'!$I$39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Gleichspannung'!$I$40:$J$40</c:f>
              <c:numCache>
                <c:formatCode>General</c:formatCode>
                <c:ptCount val="2"/>
                <c:pt idx="0">
                  <c:v>18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Gleichspannung'!$I$41:$J$41</c:f>
              <c:numCache>
                <c:formatCode>General</c:formatCode>
                <c:ptCount val="2"/>
                <c:pt idx="0">
                  <c:v>0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Gleichspannung'!$I$43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Gleichspannung'!$I$44:$J$44</c:f>
              <c:numCache>
                <c:formatCode>General</c:formatCode>
                <c:ptCount val="2"/>
                <c:pt idx="0">
                  <c:v>0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Gleichspannung'!$I$45:$J$45</c:f>
              <c:numCache>
                <c:formatCode>General</c:formatCode>
                <c:ptCount val="2"/>
                <c:pt idx="0">
                  <c:v>34.766630735570672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ser>
          <c:idx val="3"/>
          <c:order val="3"/>
          <c:tx>
            <c:strRef>
              <c:f>'Kondensator an Gleichspannung'!$Y$30</c:f>
              <c:strCache>
                <c:ptCount val="1"/>
                <c:pt idx="0">
                  <c:v>Asymptote:</c:v>
                </c:pt>
              </c:strCache>
            </c:strRef>
          </c:tx>
          <c:spPr>
            <a:ln w="63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Gleichspannung'!$Y$31:$Z$31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'Kondensator an Gleichspannung'!$Y$32:$Z$32</c:f>
              <c:numCache>
                <c:formatCode>#,##0.00</c:formatCode>
                <c:ptCount val="2"/>
                <c:pt idx="0">
                  <c:v>55</c:v>
                </c:pt>
                <c:pt idx="1">
                  <c:v>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2A-40EE-B37B-F9E99BA9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172154103073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Gleichspannung'!$N$44</c:f>
              <c:strCache>
                <c:ptCount val="1"/>
                <c:pt idx="0">
                  <c:v>y = 1 - e-x =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Gleichspannung'!$O$44:$Y$44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ser>
          <c:idx val="1"/>
          <c:order val="1"/>
          <c:tx>
            <c:strRef>
              <c:f>'Kondensator an Gleichspannung'!$N$45</c:f>
              <c:strCache>
                <c:ptCount val="1"/>
                <c:pt idx="0">
                  <c:v>y = e-x =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Gleichspannung'!$O$45:$Y$45</c:f>
              <c:numCache>
                <c:formatCode>0.0%</c:formatCode>
                <c:ptCount val="11"/>
                <c:pt idx="0">
                  <c:v>1</c:v>
                </c:pt>
                <c:pt idx="1">
                  <c:v>0.36787944117144233</c:v>
                </c:pt>
                <c:pt idx="2">
                  <c:v>0.1353352832366127</c:v>
                </c:pt>
                <c:pt idx="3">
                  <c:v>4.9787068367863944E-2</c:v>
                </c:pt>
                <c:pt idx="4">
                  <c:v>1.8315638888734179E-2</c:v>
                </c:pt>
                <c:pt idx="5">
                  <c:v>6.737946999085467E-3</c:v>
                </c:pt>
                <c:pt idx="6">
                  <c:v>2.4787521766663585E-3</c:v>
                </c:pt>
                <c:pt idx="7">
                  <c:v>9.1188196555451624E-4</c:v>
                </c:pt>
                <c:pt idx="8">
                  <c:v>3.3546262790251185E-4</c:v>
                </c:pt>
                <c:pt idx="9">
                  <c:v>1.2340980408667956E-4</c:v>
                </c:pt>
                <c:pt idx="10">
                  <c:v>4.5399929762484854E-5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5-41CF-8C89-A5E6A2D6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Entladekurve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83252249370003"/>
          <c:y val="0.17191196038432627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Gleichspannung'!$B$34</c:f>
              <c:strCache>
                <c:ptCount val="1"/>
                <c:pt idx="0">
                  <c:v>UC(t) = U0(e^(-t/RC))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Gleichspannung'!$C$34:$W$34</c:f>
              <c:numCache>
                <c:formatCode>#,##0.00</c:formatCode>
                <c:ptCount val="21"/>
                <c:pt idx="0">
                  <c:v>55</c:v>
                </c:pt>
                <c:pt idx="1">
                  <c:v>49.21616242479034</c:v>
                </c:pt>
                <c:pt idx="2">
                  <c:v>44.040557160424441</c:v>
                </c:pt>
                <c:pt idx="3">
                  <c:v>39.409222081558411</c:v>
                </c:pt>
                <c:pt idx="4">
                  <c:v>35.264921363647503</c:v>
                </c:pt>
                <c:pt idx="5">
                  <c:v>31.556438140558807</c:v>
                </c:pt>
                <c:pt idx="6">
                  <c:v>28.237941546792566</c:v>
                </c:pt>
                <c:pt idx="7">
                  <c:v>25.268420321975963</c:v>
                </c:pt>
                <c:pt idx="8">
                  <c:v>22.611175977895314</c:v>
                </c:pt>
                <c:pt idx="9">
                  <c:v>20.233369264429331</c:v>
                </c:pt>
                <c:pt idx="10">
                  <c:v>18.105614329434808</c:v>
                </c:pt>
                <c:pt idx="11">
                  <c:v>16.201615557055913</c:v>
                </c:pt>
                <c:pt idx="12">
                  <c:v>14.497842596364976</c:v>
                </c:pt>
                <c:pt idx="13">
                  <c:v>12.973239564213504</c:v>
                </c:pt>
                <c:pt idx="14">
                  <c:v>11.608964828509963</c:v>
                </c:pt>
                <c:pt idx="15">
                  <c:v>10.388158156065906</c:v>
                </c:pt>
                <c:pt idx="16">
                  <c:v>9.2957323473336366</c:v>
                </c:pt>
                <c:pt idx="17">
                  <c:v>8.3181867829772695</c:v>
                </c:pt>
                <c:pt idx="18">
                  <c:v>7.4434405780137016</c:v>
                </c:pt>
                <c:pt idx="19">
                  <c:v>6.6606832815781374</c:v>
                </c:pt>
                <c:pt idx="20">
                  <c:v>5.9602412772042754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F-4A63-BABB-8201D53F8D5A}"/>
            </c:ext>
          </c:extLst>
        </c:ser>
        <c:ser>
          <c:idx val="1"/>
          <c:order val="1"/>
          <c:tx>
            <c:strRef>
              <c:f>'Kondensator an Gleichspannung'!$H$72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Gleichspannung'!$H$73:$I$73</c:f>
              <c:numCache>
                <c:formatCode>General</c:formatCode>
                <c:ptCount val="2"/>
                <c:pt idx="0">
                  <c:v>18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Gleichspannung'!$H$74:$I$74</c:f>
              <c:numCache>
                <c:formatCode>General</c:formatCode>
                <c:ptCount val="2"/>
                <c:pt idx="0">
                  <c:v>0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F-4A63-BABB-8201D53F8D5A}"/>
            </c:ext>
          </c:extLst>
        </c:ser>
        <c:ser>
          <c:idx val="2"/>
          <c:order val="2"/>
          <c:tx>
            <c:strRef>
              <c:f>'Kondensator an Gleichspannung'!$H$76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bg2">
                  <a:lumMod val="1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Gleichspannung'!$H$77:$I$77</c:f>
              <c:numCache>
                <c:formatCode>General</c:formatCode>
                <c:ptCount val="2"/>
                <c:pt idx="0">
                  <c:v>0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Gleichspannung'!$H$78:$I$78</c:f>
              <c:numCache>
                <c:formatCode>General</c:formatCode>
                <c:ptCount val="2"/>
                <c:pt idx="0">
                  <c:v>20.233369264429328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EF-4A63-BABB-8201D53F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243389523936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Sinus_Cosinus!$G$12</c:f>
              <c:strCache>
                <c:ptCount val="1"/>
                <c:pt idx="0">
                  <c:v>2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Sinus_Cosinus!$H$12:$AV$12</c:f>
              <c:numCache>
                <c:formatCode>#,##0.00</c:formatCode>
                <c:ptCount val="41"/>
                <c:pt idx="0">
                  <c:v>0</c:v>
                </c:pt>
                <c:pt idx="1">
                  <c:v>0.34729635533386066</c:v>
                </c:pt>
                <c:pt idx="2">
                  <c:v>0.68404028665133743</c:v>
                </c:pt>
                <c:pt idx="3">
                  <c:v>0.99999999999999989</c:v>
                </c:pt>
                <c:pt idx="4">
                  <c:v>1.2855752193730785</c:v>
                </c:pt>
                <c:pt idx="5">
                  <c:v>1.532088886237956</c:v>
                </c:pt>
                <c:pt idx="6">
                  <c:v>1.7320508075688772</c:v>
                </c:pt>
                <c:pt idx="7">
                  <c:v>1.8793852415718166</c:v>
                </c:pt>
                <c:pt idx="8">
                  <c:v>1.969615506024416</c:v>
                </c:pt>
                <c:pt idx="9">
                  <c:v>2</c:v>
                </c:pt>
                <c:pt idx="10">
                  <c:v>1.969615506024416</c:v>
                </c:pt>
                <c:pt idx="11">
                  <c:v>1.8793852415718169</c:v>
                </c:pt>
                <c:pt idx="12">
                  <c:v>1.7320508075688774</c:v>
                </c:pt>
                <c:pt idx="13">
                  <c:v>1.532088886237956</c:v>
                </c:pt>
                <c:pt idx="14">
                  <c:v>1.2855752193730789</c:v>
                </c:pt>
                <c:pt idx="15">
                  <c:v>0.99999999999999989</c:v>
                </c:pt>
                <c:pt idx="16">
                  <c:v>0.68404028665133776</c:v>
                </c:pt>
                <c:pt idx="17">
                  <c:v>0.34729635533386055</c:v>
                </c:pt>
                <c:pt idx="18">
                  <c:v>2.45029690981724E-16</c:v>
                </c:pt>
                <c:pt idx="19">
                  <c:v>-0.34729635533386094</c:v>
                </c:pt>
                <c:pt idx="20">
                  <c:v>-0.68404028665133731</c:v>
                </c:pt>
                <c:pt idx="21">
                  <c:v>-1.0000000000000002</c:v>
                </c:pt>
                <c:pt idx="22">
                  <c:v>-1.2855752193730785</c:v>
                </c:pt>
                <c:pt idx="23">
                  <c:v>-1.5320888862379558</c:v>
                </c:pt>
                <c:pt idx="24">
                  <c:v>-1.7320508075688767</c:v>
                </c:pt>
                <c:pt idx="25">
                  <c:v>-1.8793852415718164</c:v>
                </c:pt>
                <c:pt idx="26">
                  <c:v>-1.969615506024416</c:v>
                </c:pt>
                <c:pt idx="27">
                  <c:v>-2</c:v>
                </c:pt>
                <c:pt idx="28">
                  <c:v>-1.9696155060244163</c:v>
                </c:pt>
                <c:pt idx="29">
                  <c:v>-1.8793852415718171</c:v>
                </c:pt>
                <c:pt idx="30">
                  <c:v>-1.7320508075688772</c:v>
                </c:pt>
                <c:pt idx="31">
                  <c:v>-1.5320888862379562</c:v>
                </c:pt>
                <c:pt idx="32">
                  <c:v>-1.2855752193730792</c:v>
                </c:pt>
                <c:pt idx="33">
                  <c:v>-1.0000000000000009</c:v>
                </c:pt>
                <c:pt idx="34">
                  <c:v>-0.6840402866513372</c:v>
                </c:pt>
                <c:pt idx="35">
                  <c:v>-0.34729635533386255</c:v>
                </c:pt>
                <c:pt idx="36">
                  <c:v>-4.90059381963448E-16</c:v>
                </c:pt>
                <c:pt idx="37">
                  <c:v>0.34729635533385983</c:v>
                </c:pt>
                <c:pt idx="38">
                  <c:v>0.68404028665133787</c:v>
                </c:pt>
                <c:pt idx="39">
                  <c:v>0.99999999999999856</c:v>
                </c:pt>
                <c:pt idx="40">
                  <c:v>1.2855752193730783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Sinus_Cosinus!$G$13</c:f>
              <c:strCache>
                <c:ptCount val="1"/>
                <c:pt idx="0">
                  <c:v>2 * cos(x)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Sinus_Cosinus!$H$13:$AV$13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1.2855752193730787</c:v>
                </c:pt>
                <c:pt idx="6">
                  <c:v>1.0000000000000002</c:v>
                </c:pt>
                <c:pt idx="7">
                  <c:v>0.68404028665133765</c:v>
                </c:pt>
                <c:pt idx="8">
                  <c:v>0.34729635533386083</c:v>
                </c:pt>
                <c:pt idx="9">
                  <c:v>1.22514845490862E-16</c:v>
                </c:pt>
                <c:pt idx="10">
                  <c:v>-0.34729635533386061</c:v>
                </c:pt>
                <c:pt idx="11">
                  <c:v>-0.68404028665133743</c:v>
                </c:pt>
                <c:pt idx="12">
                  <c:v>-0.99999999999999956</c:v>
                </c:pt>
                <c:pt idx="13">
                  <c:v>-1.2855752193730787</c:v>
                </c:pt>
                <c:pt idx="14">
                  <c:v>-1.5320888862379558</c:v>
                </c:pt>
                <c:pt idx="15">
                  <c:v>-1.7320508075688774</c:v>
                </c:pt>
                <c:pt idx="16">
                  <c:v>-1.8793852415718166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</c:v>
                </c:pt>
                <c:pt idx="20">
                  <c:v>-1.8793852415718169</c:v>
                </c:pt>
                <c:pt idx="21">
                  <c:v>-1.7320508075688772</c:v>
                </c:pt>
                <c:pt idx="22">
                  <c:v>-1.532088886237956</c:v>
                </c:pt>
                <c:pt idx="23">
                  <c:v>-1.2855752193730789</c:v>
                </c:pt>
                <c:pt idx="24">
                  <c:v>-1.0000000000000009</c:v>
                </c:pt>
                <c:pt idx="25">
                  <c:v>-0.68404028665133876</c:v>
                </c:pt>
                <c:pt idx="26">
                  <c:v>-0.34729635533386066</c:v>
                </c:pt>
                <c:pt idx="27">
                  <c:v>-3.67544536472586E-16</c:v>
                </c:pt>
                <c:pt idx="28">
                  <c:v>0.34729635533385994</c:v>
                </c:pt>
                <c:pt idx="29">
                  <c:v>0.68404028665133632</c:v>
                </c:pt>
                <c:pt idx="30">
                  <c:v>1.0000000000000002</c:v>
                </c:pt>
                <c:pt idx="31">
                  <c:v>1.2855752193730785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1.8793852415718166</c:v>
                </c:pt>
                <c:pt idx="39">
                  <c:v>1.7320508075688781</c:v>
                </c:pt>
                <c:pt idx="40">
                  <c:v>1.5320888862379562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Sinus_Cosinus!$AZ$9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Sinus_Cosinus!$BC$3:$BD$3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Sinus_Cosinus!$BC$4:$BD$4</c:f>
              <c:numCache>
                <c:formatCode>#,##0.00</c:formatCode>
                <c:ptCount val="2"/>
                <c:pt idx="0">
                  <c:v>0</c:v>
                </c:pt>
                <c:pt idx="1">
                  <c:v>1.9696155060244163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Sinus_Cosinus!$H$16:$AV$16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Sinus_Cosinus!$G$17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Sinus_Cosinus!$H$17:$AV$17</c:f>
              <c:numCache>
                <c:formatCode>#,##0.00</c:formatCode>
                <c:ptCount val="41"/>
                <c:pt idx="0">
                  <c:v>0</c:v>
                </c:pt>
                <c:pt idx="1">
                  <c:v>0.68404028665133731</c:v>
                </c:pt>
                <c:pt idx="2">
                  <c:v>1.2855752193730787</c:v>
                </c:pt>
                <c:pt idx="3">
                  <c:v>1.7320508075688772</c:v>
                </c:pt>
                <c:pt idx="4">
                  <c:v>1.9696155060244158</c:v>
                </c:pt>
                <c:pt idx="5">
                  <c:v>1.9696155060244163</c:v>
                </c:pt>
                <c:pt idx="6">
                  <c:v>1.7320508075688776</c:v>
                </c:pt>
                <c:pt idx="7">
                  <c:v>1.2855752193730789</c:v>
                </c:pt>
                <c:pt idx="8">
                  <c:v>0.68404028665133765</c:v>
                </c:pt>
                <c:pt idx="9">
                  <c:v>2.45029690981724E-16</c:v>
                </c:pt>
                <c:pt idx="10">
                  <c:v>-0.68404028665133731</c:v>
                </c:pt>
                <c:pt idx="11">
                  <c:v>-1.2855752193730787</c:v>
                </c:pt>
                <c:pt idx="12">
                  <c:v>-1.7320508075688767</c:v>
                </c:pt>
                <c:pt idx="13">
                  <c:v>-1.9696155060244163</c:v>
                </c:pt>
                <c:pt idx="14">
                  <c:v>-1.9696155060244163</c:v>
                </c:pt>
                <c:pt idx="15">
                  <c:v>-1.7320508075688772</c:v>
                </c:pt>
                <c:pt idx="16">
                  <c:v>-1.2855752193730792</c:v>
                </c:pt>
                <c:pt idx="17">
                  <c:v>-0.6840402866513372</c:v>
                </c:pt>
                <c:pt idx="18">
                  <c:v>-4.90059381963448E-16</c:v>
                </c:pt>
                <c:pt idx="19">
                  <c:v>0.68404028665133787</c:v>
                </c:pt>
                <c:pt idx="20">
                  <c:v>1.2855752193730785</c:v>
                </c:pt>
                <c:pt idx="21">
                  <c:v>1.7320508075688776</c:v>
                </c:pt>
                <c:pt idx="22">
                  <c:v>1.9696155060244158</c:v>
                </c:pt>
                <c:pt idx="23">
                  <c:v>1.9696155060244163</c:v>
                </c:pt>
                <c:pt idx="24">
                  <c:v>1.7320508075688783</c:v>
                </c:pt>
                <c:pt idx="25">
                  <c:v>1.2855752193730809</c:v>
                </c:pt>
                <c:pt idx="26">
                  <c:v>0.68404028665133731</c:v>
                </c:pt>
                <c:pt idx="27">
                  <c:v>7.3508907294517201E-16</c:v>
                </c:pt>
                <c:pt idx="28">
                  <c:v>-0.68404028665133598</c:v>
                </c:pt>
                <c:pt idx="29">
                  <c:v>-1.2855752193730767</c:v>
                </c:pt>
                <c:pt idx="30">
                  <c:v>-1.7320508075688776</c:v>
                </c:pt>
                <c:pt idx="31">
                  <c:v>-1.969615506024416</c:v>
                </c:pt>
                <c:pt idx="32">
                  <c:v>-1.9696155060244163</c:v>
                </c:pt>
                <c:pt idx="33">
                  <c:v>-1.7320508075688783</c:v>
                </c:pt>
                <c:pt idx="34">
                  <c:v>-1.2855752193730783</c:v>
                </c:pt>
                <c:pt idx="35">
                  <c:v>-0.68404028665134098</c:v>
                </c:pt>
                <c:pt idx="36">
                  <c:v>-9.8011876392689601E-16</c:v>
                </c:pt>
                <c:pt idx="37">
                  <c:v>0.68404028665133576</c:v>
                </c:pt>
                <c:pt idx="38">
                  <c:v>1.2855752193730794</c:v>
                </c:pt>
                <c:pt idx="39">
                  <c:v>1.7320508075688756</c:v>
                </c:pt>
                <c:pt idx="40">
                  <c:v>1.9696155060244158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Sinus_Cosinus!$BG$12:$BH$12</c:f>
              <c:numCache>
                <c:formatCode>0.000</c:formatCode>
                <c:ptCount val="2"/>
                <c:pt idx="0">
                  <c:v>0</c:v>
                </c:pt>
                <c:pt idx="1">
                  <c:v>1.2855752193730787</c:v>
                </c:pt>
              </c:numCache>
            </c:numRef>
          </c:xVal>
          <c:yVal>
            <c:numRef>
              <c:f>Sinus_Cosinus!$BI$12:$BJ$12</c:f>
              <c:numCache>
                <c:formatCode>0.000</c:formatCode>
                <c:ptCount val="2"/>
                <c:pt idx="0">
                  <c:v>0</c:v>
                </c:pt>
                <c:pt idx="1">
                  <c:v>1.532088886237956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Sinus_Cosinus!$BG$13:$BH$13</c:f>
              <c:numCache>
                <c:formatCode>0.000</c:formatCode>
                <c:ptCount val="2"/>
                <c:pt idx="0">
                  <c:v>0</c:v>
                </c:pt>
                <c:pt idx="1">
                  <c:v>-1.5320888862379558</c:v>
                </c:pt>
              </c:numCache>
            </c:numRef>
          </c:xVal>
          <c:yVal>
            <c:numRef>
              <c:f>Sinus_Cosinus!$BI$13:$BJ$13</c:f>
              <c:numCache>
                <c:formatCode>0.000</c:formatCode>
                <c:ptCount val="2"/>
                <c:pt idx="0">
                  <c:v>0</c:v>
                </c:pt>
                <c:pt idx="1">
                  <c:v>1.2855752193730789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Sinus_Cosinus!$BK$9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Sinus_Cosinus!$BL$11:$BO$11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-2</c:v>
                </c:pt>
              </c:numCache>
            </c:numRef>
          </c:xVal>
          <c:yVal>
            <c:numRef>
              <c:f>Sinus_Cosinus!$BP$11:$BS$11</c:f>
              <c:numCache>
                <c:formatCode>General</c:formatCode>
                <c:ptCount val="4"/>
                <c:pt idx="0">
                  <c:v>2</c:v>
                </c:pt>
                <c:pt idx="1">
                  <c:v>0</c:v>
                </c:pt>
                <c:pt idx="2">
                  <c:v>-2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Sinus_Cosinus!$BG$16:$BH$16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Sinus_Cosinus!$BI$16:$BJ$16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Sinus_Cosinus!$BK$15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Sinus_Cosinus!$BK$16:$BL$16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Sinus_Cosinus!$BM$16:$BN$16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Sinus_Cosinus!$BO$15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Sinus_Cosinus!$BO$16:$BP$16</c:f>
              <c:numCache>
                <c:formatCode>0.000</c:formatCode>
                <c:ptCount val="2"/>
                <c:pt idx="0">
                  <c:v>1.2855752193730787</c:v>
                </c:pt>
                <c:pt idx="1">
                  <c:v>0</c:v>
                </c:pt>
              </c:numCache>
            </c:numRef>
          </c:xVal>
          <c:yVal>
            <c:numRef>
              <c:f>Sinus_Cosinus!$BQ$16:$BR$16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Sinus_Cosinus!$H$61:$AV$61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Sinus_Cosinus!$G$62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Sinus_Cosinus!$H$62:$AV$62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Sinuskurve!$H$12</c:f>
              <c:strCache>
                <c:ptCount val="1"/>
                <c:pt idx="0">
                  <c:v>y1 = sin(α)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Sinuskurve!$J$12:$AX$12</c:f>
              <c:numCache>
                <c:formatCode>#,##0.00_ ;[Red]\-#,##0.00\ </c:formatCode>
                <c:ptCount val="41"/>
                <c:pt idx="0">
                  <c:v>0.17364817766693033</c:v>
                </c:pt>
                <c:pt idx="1">
                  <c:v>0.34202014332566871</c:v>
                </c:pt>
                <c:pt idx="2">
                  <c:v>0.49999999999999994</c:v>
                </c:pt>
                <c:pt idx="3">
                  <c:v>0.64278760968653925</c:v>
                </c:pt>
                <c:pt idx="4">
                  <c:v>0.76604444311897801</c:v>
                </c:pt>
                <c:pt idx="5">
                  <c:v>0.8660254037844386</c:v>
                </c:pt>
                <c:pt idx="6">
                  <c:v>0.93969262078590832</c:v>
                </c:pt>
                <c:pt idx="7">
                  <c:v>0.98480775301220802</c:v>
                </c:pt>
                <c:pt idx="8">
                  <c:v>1</c:v>
                </c:pt>
                <c:pt idx="9">
                  <c:v>0.98480775301220802</c:v>
                </c:pt>
                <c:pt idx="10">
                  <c:v>0.93969262078590843</c:v>
                </c:pt>
                <c:pt idx="11">
                  <c:v>0.86602540378443871</c:v>
                </c:pt>
                <c:pt idx="12">
                  <c:v>0.76604444311897801</c:v>
                </c:pt>
                <c:pt idx="13">
                  <c:v>0.64278760968653947</c:v>
                </c:pt>
                <c:pt idx="14">
                  <c:v>0.49999999999999994</c:v>
                </c:pt>
                <c:pt idx="15">
                  <c:v>0.34202014332566888</c:v>
                </c:pt>
                <c:pt idx="16">
                  <c:v>0.17364817766693028</c:v>
                </c:pt>
                <c:pt idx="17">
                  <c:v>1.22514845490862E-16</c:v>
                </c:pt>
                <c:pt idx="18">
                  <c:v>-0.17364817766693047</c:v>
                </c:pt>
                <c:pt idx="19">
                  <c:v>-0.34202014332566866</c:v>
                </c:pt>
                <c:pt idx="20">
                  <c:v>-0.50000000000000011</c:v>
                </c:pt>
                <c:pt idx="21">
                  <c:v>-0.64278760968653925</c:v>
                </c:pt>
                <c:pt idx="22">
                  <c:v>-0.7660444431189779</c:v>
                </c:pt>
                <c:pt idx="23">
                  <c:v>-0.86602540378443837</c:v>
                </c:pt>
                <c:pt idx="24">
                  <c:v>-0.93969262078590821</c:v>
                </c:pt>
                <c:pt idx="25">
                  <c:v>-0.98480775301220802</c:v>
                </c:pt>
                <c:pt idx="26">
                  <c:v>-1</c:v>
                </c:pt>
                <c:pt idx="27">
                  <c:v>-0.98480775301220813</c:v>
                </c:pt>
                <c:pt idx="28">
                  <c:v>-0.93969262078590854</c:v>
                </c:pt>
                <c:pt idx="29">
                  <c:v>-0.8660254037844386</c:v>
                </c:pt>
                <c:pt idx="30">
                  <c:v>-0.76604444311897812</c:v>
                </c:pt>
                <c:pt idx="31">
                  <c:v>-0.64278760968653958</c:v>
                </c:pt>
                <c:pt idx="32">
                  <c:v>-0.50000000000000044</c:v>
                </c:pt>
                <c:pt idx="33">
                  <c:v>-0.3420201433256686</c:v>
                </c:pt>
                <c:pt idx="34">
                  <c:v>-0.17364817766693127</c:v>
                </c:pt>
                <c:pt idx="35">
                  <c:v>-2.45029690981724E-16</c:v>
                </c:pt>
                <c:pt idx="36">
                  <c:v>0.17364817766692991</c:v>
                </c:pt>
                <c:pt idx="37">
                  <c:v>0.34202014332566893</c:v>
                </c:pt>
                <c:pt idx="38">
                  <c:v>0.49999999999999928</c:v>
                </c:pt>
                <c:pt idx="39">
                  <c:v>0.64278760968653914</c:v>
                </c:pt>
                <c:pt idx="40">
                  <c:v>0.76604444311897779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D8-4109-ACB4-9F181B810945}"/>
            </c:ext>
          </c:extLst>
        </c:ser>
        <c:ser>
          <c:idx val="1"/>
          <c:order val="1"/>
          <c:tx>
            <c:strRef>
              <c:f>Sinuskurve!$H$13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Sinuskurve!$J$13:$AX$13</c:f>
              <c:numCache>
                <c:formatCode>#,##0.00_ ;[Red]\-#,##0.00\ </c:formatCode>
                <c:ptCount val="41"/>
                <c:pt idx="0">
                  <c:v>4.3301270189221936</c:v>
                </c:pt>
                <c:pt idx="1">
                  <c:v>2.5000000000000018</c:v>
                </c:pt>
                <c:pt idx="2">
                  <c:v>6.1257422745431001E-16</c:v>
                </c:pt>
                <c:pt idx="3">
                  <c:v>-2.4999999999999987</c:v>
                </c:pt>
                <c:pt idx="4">
                  <c:v>-4.3301270189221945</c:v>
                </c:pt>
                <c:pt idx="5">
                  <c:v>-5</c:v>
                </c:pt>
                <c:pt idx="6">
                  <c:v>-4.3301270189221954</c:v>
                </c:pt>
                <c:pt idx="7">
                  <c:v>-2.5000000000000022</c:v>
                </c:pt>
                <c:pt idx="8">
                  <c:v>-1.22514845490862E-15</c:v>
                </c:pt>
                <c:pt idx="9">
                  <c:v>2.5</c:v>
                </c:pt>
                <c:pt idx="10">
                  <c:v>4.3301270189221945</c:v>
                </c:pt>
                <c:pt idx="11">
                  <c:v>5</c:v>
                </c:pt>
                <c:pt idx="12">
                  <c:v>4.330127018922191</c:v>
                </c:pt>
                <c:pt idx="13">
                  <c:v>2.4999999999999991</c:v>
                </c:pt>
                <c:pt idx="14">
                  <c:v>1.83772268236293E-15</c:v>
                </c:pt>
                <c:pt idx="15">
                  <c:v>-2.499999999999996</c:v>
                </c:pt>
                <c:pt idx="16">
                  <c:v>-4.3301270189221936</c:v>
                </c:pt>
                <c:pt idx="17">
                  <c:v>-5</c:v>
                </c:pt>
                <c:pt idx="18">
                  <c:v>-4.330127018922191</c:v>
                </c:pt>
                <c:pt idx="19">
                  <c:v>-2.4999999999999996</c:v>
                </c:pt>
                <c:pt idx="20">
                  <c:v>6.4314872871840123E-15</c:v>
                </c:pt>
                <c:pt idx="21">
                  <c:v>2.5000000000000027</c:v>
                </c:pt>
                <c:pt idx="22">
                  <c:v>4.3301270189221936</c:v>
                </c:pt>
                <c:pt idx="23">
                  <c:v>5</c:v>
                </c:pt>
                <c:pt idx="24">
                  <c:v>4.3301270189221963</c:v>
                </c:pt>
                <c:pt idx="25">
                  <c:v>2.5</c:v>
                </c:pt>
                <c:pt idx="26">
                  <c:v>3.06287113727155E-15</c:v>
                </c:pt>
                <c:pt idx="27">
                  <c:v>-2.4999999999999947</c:v>
                </c:pt>
                <c:pt idx="28">
                  <c:v>-4.3301270189221883</c:v>
                </c:pt>
                <c:pt idx="29">
                  <c:v>-5</c:v>
                </c:pt>
                <c:pt idx="30">
                  <c:v>-4.3301270189221919</c:v>
                </c:pt>
                <c:pt idx="31">
                  <c:v>-2.500000000000016</c:v>
                </c:pt>
                <c:pt idx="32">
                  <c:v>-3.67544536472586E-15</c:v>
                </c:pt>
                <c:pt idx="33">
                  <c:v>2.5000000000000093</c:v>
                </c:pt>
                <c:pt idx="34">
                  <c:v>4.3301270189221883</c:v>
                </c:pt>
                <c:pt idx="35">
                  <c:v>5</c:v>
                </c:pt>
                <c:pt idx="36">
                  <c:v>4.3301270189222016</c:v>
                </c:pt>
                <c:pt idx="37">
                  <c:v>2.5000000000000009</c:v>
                </c:pt>
                <c:pt idx="38">
                  <c:v>2.2051587986182675E-14</c:v>
                </c:pt>
                <c:pt idx="39">
                  <c:v>-2.4999999999999938</c:v>
                </c:pt>
                <c:pt idx="40">
                  <c:v>-4.3301270189221972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F5-457B-89B0-CC4FB7C05FDE}"/>
            </c:ext>
          </c:extLst>
        </c:ser>
        <c:ser>
          <c:idx val="2"/>
          <c:order val="2"/>
          <c:tx>
            <c:strRef>
              <c:f>Sinuskurve!$D$23</c:f>
              <c:strCache>
                <c:ptCount val="1"/>
                <c:pt idx="0">
                  <c:v>Messwert: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Sinuskurve!$E$23:$F$23</c:f>
              <c:numCache>
                <c:formatCode>0.00</c:formatCode>
                <c:ptCount val="2"/>
                <c:pt idx="0">
                  <c:v>80</c:v>
                </c:pt>
                <c:pt idx="1">
                  <c:v>80</c:v>
                </c:pt>
              </c:numCache>
            </c:numRef>
          </c:xVal>
          <c:yVal>
            <c:numRef>
              <c:f>Sinuskurve!$E$24:$F$24</c:f>
              <c:numCache>
                <c:formatCode>General</c:formatCode>
                <c:ptCount val="2"/>
                <c:pt idx="0" formatCode="#,##0.00">
                  <c:v>-2.5000000000000022</c:v>
                </c:pt>
                <c:pt idx="1">
                  <c:v>0.98480775301220802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44-4C73-A6F7-F03561596932}"/>
            </c:ext>
          </c:extLst>
        </c:ser>
        <c:ser>
          <c:idx val="3"/>
          <c:order val="3"/>
          <c:tx>
            <c:strRef>
              <c:f>Sinuskurve!$D$26</c:f>
              <c:strCache>
                <c:ptCount val="1"/>
                <c:pt idx="0">
                  <c:v>X-Achse: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95000"/>
                    <a:lumOff val="5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944-4C73-A6F7-F03561596932}"/>
              </c:ext>
            </c:extLst>
          </c:dPt>
          <c:xVal>
            <c:numRef>
              <c:f>Sinuskurve!$E$26:$F$26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430.5</c:v>
                </c:pt>
              </c:numCache>
            </c:numRef>
          </c:xVal>
          <c:yVal>
            <c:numRef>
              <c:f>Sinuskurve!$E$27:$F$27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44-4C73-A6F7-F03561596932}"/>
            </c:ext>
          </c:extLst>
        </c:ser>
        <c:ser>
          <c:idx val="4"/>
          <c:order val="4"/>
          <c:tx>
            <c:strRef>
              <c:f>Sinuskurve!$D$29</c:f>
              <c:strCache>
                <c:ptCount val="1"/>
                <c:pt idx="0">
                  <c:v>Y-Achse: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Sinuskurve!$E$29:$F$29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Sinuskurve!$E$30:$F$30</c:f>
              <c:numCache>
                <c:formatCode>#,##0.00_ ;[Red]\-#,##0.00\ </c:formatCode>
                <c:ptCount val="2"/>
                <c:pt idx="0">
                  <c:v>-5</c:v>
                </c:pt>
                <c:pt idx="1">
                  <c:v>5.25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44-4C73-A6F7-F03561596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152223"/>
        <c:axId val="378155583"/>
      </c:scatterChart>
      <c:valAx>
        <c:axId val="37815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5583"/>
        <c:crosses val="autoZero"/>
        <c:crossBetween val="midCat"/>
      </c:valAx>
      <c:valAx>
        <c:axId val="37815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Sinuskurve!$H$23</c:f>
              <c:strCache>
                <c:ptCount val="1"/>
                <c:pt idx="0">
                  <c:v>y1 = sin(α)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Sinuskurve!$I$23:$J$23</c:f>
              <c:numCache>
                <c:formatCode>General</c:formatCode>
                <c:ptCount val="2"/>
                <c:pt idx="0">
                  <c:v>0</c:v>
                </c:pt>
                <c:pt idx="1">
                  <c:v>0.17101007166283441</c:v>
                </c:pt>
              </c:numCache>
            </c:numRef>
          </c:xVal>
          <c:yVal>
            <c:numRef>
              <c:f>Sinuskurve!$I$24:$J$24</c:f>
              <c:numCache>
                <c:formatCode>General</c:formatCode>
                <c:ptCount val="2"/>
                <c:pt idx="0">
                  <c:v>0</c:v>
                </c:pt>
                <c:pt idx="1">
                  <c:v>0.9698463103929541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1F-48A4-AA4D-341E35464E3F}"/>
            </c:ext>
          </c:extLst>
        </c:ser>
        <c:ser>
          <c:idx val="1"/>
          <c:order val="1"/>
          <c:tx>
            <c:strRef>
              <c:f>Sinuskurve!$H$25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Sinuskurve!$I$25:$J$25</c:f>
              <c:numCache>
                <c:formatCode>General</c:formatCode>
                <c:ptCount val="2"/>
                <c:pt idx="0">
                  <c:v>0</c:v>
                </c:pt>
                <c:pt idx="1">
                  <c:v>-0.43412044416732642</c:v>
                </c:pt>
              </c:numCache>
            </c:numRef>
          </c:xVal>
          <c:yVal>
            <c:numRef>
              <c:f>Sinuskurve!$I$26:$J$26</c:f>
              <c:numCache>
                <c:formatCode>General</c:formatCode>
                <c:ptCount val="2"/>
                <c:pt idx="0">
                  <c:v>0</c:v>
                </c:pt>
                <c:pt idx="1">
                  <c:v>-2.4620193825305221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1F-48A4-AA4D-341E35464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742848"/>
        <c:axId val="287743328"/>
      </c:scatterChart>
      <c:valAx>
        <c:axId val="28774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3328"/>
        <c:crosses val="autoZero"/>
        <c:crossBetween val="midCat"/>
      </c:valAx>
      <c:valAx>
        <c:axId val="2877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2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60.xml"/><Relationship Id="rId21" Type="http://schemas.openxmlformats.org/officeDocument/2006/relationships/customXml" Target="../ink/ink12.xml"/><Relationship Id="rId42" Type="http://schemas.openxmlformats.org/officeDocument/2006/relationships/image" Target="../media/image22.png"/><Relationship Id="rId63" Type="http://schemas.openxmlformats.org/officeDocument/2006/relationships/customXml" Target="../ink/ink33.xml"/><Relationship Id="rId84" Type="http://schemas.openxmlformats.org/officeDocument/2006/relationships/image" Target="../media/image43.png"/><Relationship Id="rId138" Type="http://schemas.openxmlformats.org/officeDocument/2006/relationships/image" Target="../media/image70.png"/><Relationship Id="rId159" Type="http://schemas.openxmlformats.org/officeDocument/2006/relationships/customXml" Target="../ink/ink81.xml"/><Relationship Id="rId170" Type="http://schemas.openxmlformats.org/officeDocument/2006/relationships/image" Target="../media/image86.png"/><Relationship Id="rId191" Type="http://schemas.openxmlformats.org/officeDocument/2006/relationships/customXml" Target="../ink/ink97.xml"/><Relationship Id="rId205" Type="http://schemas.openxmlformats.org/officeDocument/2006/relationships/customXml" Target="../ink/ink104.xml"/><Relationship Id="rId226" Type="http://schemas.openxmlformats.org/officeDocument/2006/relationships/image" Target="../media/image114.png"/><Relationship Id="rId107" Type="http://schemas.openxmlformats.org/officeDocument/2006/relationships/customXml" Target="../ink/ink55.xml"/><Relationship Id="rId11" Type="http://schemas.openxmlformats.org/officeDocument/2006/relationships/customXml" Target="../ink/ink7.xml"/><Relationship Id="rId32" Type="http://schemas.openxmlformats.org/officeDocument/2006/relationships/image" Target="../media/image17.png"/><Relationship Id="rId53" Type="http://schemas.openxmlformats.org/officeDocument/2006/relationships/customXml" Target="../ink/ink28.xml"/><Relationship Id="rId74" Type="http://schemas.openxmlformats.org/officeDocument/2006/relationships/image" Target="../media/image38.png"/><Relationship Id="rId128" Type="http://schemas.openxmlformats.org/officeDocument/2006/relationships/image" Target="../media/image65.png"/><Relationship Id="rId149" Type="http://schemas.openxmlformats.org/officeDocument/2006/relationships/customXml" Target="../ink/ink76.xml"/><Relationship Id="rId5" Type="http://schemas.openxmlformats.org/officeDocument/2006/relationships/customXml" Target="../ink/ink4.xml"/><Relationship Id="rId95" Type="http://schemas.openxmlformats.org/officeDocument/2006/relationships/customXml" Target="../ink/ink49.xml"/><Relationship Id="rId160" Type="http://schemas.openxmlformats.org/officeDocument/2006/relationships/image" Target="../media/image81.png"/><Relationship Id="rId181" Type="http://schemas.openxmlformats.org/officeDocument/2006/relationships/customXml" Target="../ink/ink92.xml"/><Relationship Id="rId216" Type="http://schemas.openxmlformats.org/officeDocument/2006/relationships/image" Target="../media/image109.png"/><Relationship Id="rId237" Type="http://schemas.openxmlformats.org/officeDocument/2006/relationships/customXml" Target="../ink/ink120.xml"/><Relationship Id="rId22" Type="http://schemas.openxmlformats.org/officeDocument/2006/relationships/image" Target="../media/image12.png"/><Relationship Id="rId43" Type="http://schemas.openxmlformats.org/officeDocument/2006/relationships/customXml" Target="../ink/ink23.xml"/><Relationship Id="rId64" Type="http://schemas.openxmlformats.org/officeDocument/2006/relationships/image" Target="../media/image33.png"/><Relationship Id="rId118" Type="http://schemas.openxmlformats.org/officeDocument/2006/relationships/image" Target="../media/image60.png"/><Relationship Id="rId139" Type="http://schemas.openxmlformats.org/officeDocument/2006/relationships/customXml" Target="../ink/ink71.xml"/><Relationship Id="rId85" Type="http://schemas.openxmlformats.org/officeDocument/2006/relationships/customXml" Target="../ink/ink44.xml"/><Relationship Id="rId150" Type="http://schemas.openxmlformats.org/officeDocument/2006/relationships/image" Target="../media/image76.png"/><Relationship Id="rId171" Type="http://schemas.openxmlformats.org/officeDocument/2006/relationships/customXml" Target="../ink/ink87.xml"/><Relationship Id="rId192" Type="http://schemas.openxmlformats.org/officeDocument/2006/relationships/image" Target="../media/image97.png"/><Relationship Id="rId206" Type="http://schemas.openxmlformats.org/officeDocument/2006/relationships/image" Target="../media/image104.png"/><Relationship Id="rId227" Type="http://schemas.openxmlformats.org/officeDocument/2006/relationships/customXml" Target="../ink/ink115.xml"/><Relationship Id="rId12" Type="http://schemas.openxmlformats.org/officeDocument/2006/relationships/image" Target="../media/image7.png"/><Relationship Id="rId33" Type="http://schemas.openxmlformats.org/officeDocument/2006/relationships/customXml" Target="../ink/ink18.xml"/><Relationship Id="rId108" Type="http://schemas.openxmlformats.org/officeDocument/2006/relationships/image" Target="../media/image55.png"/><Relationship Id="rId129" Type="http://schemas.openxmlformats.org/officeDocument/2006/relationships/customXml" Target="../ink/ink66.xml"/><Relationship Id="rId54" Type="http://schemas.openxmlformats.org/officeDocument/2006/relationships/image" Target="../media/image28.png"/><Relationship Id="rId75" Type="http://schemas.openxmlformats.org/officeDocument/2006/relationships/customXml" Target="../ink/ink39.xml"/><Relationship Id="rId96" Type="http://schemas.openxmlformats.org/officeDocument/2006/relationships/image" Target="../media/image49.png"/><Relationship Id="rId140" Type="http://schemas.openxmlformats.org/officeDocument/2006/relationships/image" Target="../media/image71.png"/><Relationship Id="rId161" Type="http://schemas.openxmlformats.org/officeDocument/2006/relationships/customXml" Target="../ink/ink82.xml"/><Relationship Id="rId182" Type="http://schemas.openxmlformats.org/officeDocument/2006/relationships/image" Target="../media/image92.png"/><Relationship Id="rId217" Type="http://schemas.openxmlformats.org/officeDocument/2006/relationships/customXml" Target="../ink/ink110.xml"/><Relationship Id="rId6" Type="http://schemas.openxmlformats.org/officeDocument/2006/relationships/image" Target="../media/image4.png"/><Relationship Id="rId238" Type="http://schemas.openxmlformats.org/officeDocument/2006/relationships/image" Target="../media/image120.png"/><Relationship Id="rId23" Type="http://schemas.openxmlformats.org/officeDocument/2006/relationships/customXml" Target="../ink/ink13.xml"/><Relationship Id="rId119" Type="http://schemas.openxmlformats.org/officeDocument/2006/relationships/customXml" Target="../ink/ink61.xml"/><Relationship Id="rId44" Type="http://schemas.openxmlformats.org/officeDocument/2006/relationships/image" Target="../media/image23.png"/><Relationship Id="rId65" Type="http://schemas.openxmlformats.org/officeDocument/2006/relationships/customXml" Target="../ink/ink34.xml"/><Relationship Id="rId86" Type="http://schemas.openxmlformats.org/officeDocument/2006/relationships/image" Target="../media/image44.png"/><Relationship Id="rId130" Type="http://schemas.openxmlformats.org/officeDocument/2006/relationships/image" Target="../media/image66.png"/><Relationship Id="rId151" Type="http://schemas.openxmlformats.org/officeDocument/2006/relationships/customXml" Target="../ink/ink77.xml"/><Relationship Id="rId172" Type="http://schemas.openxmlformats.org/officeDocument/2006/relationships/image" Target="../media/image87.png"/><Relationship Id="rId193" Type="http://schemas.openxmlformats.org/officeDocument/2006/relationships/customXml" Target="../ink/ink98.xml"/><Relationship Id="rId207" Type="http://schemas.openxmlformats.org/officeDocument/2006/relationships/customXml" Target="../ink/ink105.xml"/><Relationship Id="rId228" Type="http://schemas.openxmlformats.org/officeDocument/2006/relationships/image" Target="../media/image115.png"/><Relationship Id="rId13" Type="http://schemas.openxmlformats.org/officeDocument/2006/relationships/customXml" Target="../ink/ink8.xml"/><Relationship Id="rId109" Type="http://schemas.openxmlformats.org/officeDocument/2006/relationships/customXml" Target="../ink/ink56.xml"/><Relationship Id="rId34" Type="http://schemas.openxmlformats.org/officeDocument/2006/relationships/image" Target="../media/image18.png"/><Relationship Id="rId55" Type="http://schemas.openxmlformats.org/officeDocument/2006/relationships/customXml" Target="../ink/ink29.xml"/><Relationship Id="rId76" Type="http://schemas.openxmlformats.org/officeDocument/2006/relationships/image" Target="../media/image39.png"/><Relationship Id="rId97" Type="http://schemas.openxmlformats.org/officeDocument/2006/relationships/customXml" Target="../ink/ink50.xml"/><Relationship Id="rId120" Type="http://schemas.openxmlformats.org/officeDocument/2006/relationships/image" Target="../media/image61.png"/><Relationship Id="rId141" Type="http://schemas.openxmlformats.org/officeDocument/2006/relationships/customXml" Target="../ink/ink72.xml"/><Relationship Id="rId7" Type="http://schemas.openxmlformats.org/officeDocument/2006/relationships/customXml" Target="../ink/ink5.xml"/><Relationship Id="rId162" Type="http://schemas.openxmlformats.org/officeDocument/2006/relationships/image" Target="../media/image82.png"/><Relationship Id="rId183" Type="http://schemas.openxmlformats.org/officeDocument/2006/relationships/customXml" Target="../ink/ink93.xml"/><Relationship Id="rId218" Type="http://schemas.openxmlformats.org/officeDocument/2006/relationships/image" Target="../media/image110.png"/><Relationship Id="rId24" Type="http://schemas.openxmlformats.org/officeDocument/2006/relationships/image" Target="../media/image13.png"/><Relationship Id="rId45" Type="http://schemas.openxmlformats.org/officeDocument/2006/relationships/customXml" Target="../ink/ink24.xml"/><Relationship Id="rId66" Type="http://schemas.openxmlformats.org/officeDocument/2006/relationships/image" Target="../media/image34.png"/><Relationship Id="rId87" Type="http://schemas.openxmlformats.org/officeDocument/2006/relationships/customXml" Target="../ink/ink45.xml"/><Relationship Id="rId110" Type="http://schemas.openxmlformats.org/officeDocument/2006/relationships/image" Target="../media/image56.png"/><Relationship Id="rId131" Type="http://schemas.openxmlformats.org/officeDocument/2006/relationships/customXml" Target="../ink/ink67.xml"/><Relationship Id="rId152" Type="http://schemas.openxmlformats.org/officeDocument/2006/relationships/image" Target="../media/image77.png"/><Relationship Id="rId173" Type="http://schemas.openxmlformats.org/officeDocument/2006/relationships/customXml" Target="../ink/ink88.xml"/><Relationship Id="rId194" Type="http://schemas.openxmlformats.org/officeDocument/2006/relationships/image" Target="../media/image98.png"/><Relationship Id="rId208" Type="http://schemas.openxmlformats.org/officeDocument/2006/relationships/image" Target="../media/image105.png"/><Relationship Id="rId229" Type="http://schemas.openxmlformats.org/officeDocument/2006/relationships/customXml" Target="../ink/ink116.xml"/><Relationship Id="rId14" Type="http://schemas.openxmlformats.org/officeDocument/2006/relationships/image" Target="../media/image8.png"/><Relationship Id="rId35" Type="http://schemas.openxmlformats.org/officeDocument/2006/relationships/customXml" Target="../ink/ink19.xml"/><Relationship Id="rId56" Type="http://schemas.openxmlformats.org/officeDocument/2006/relationships/image" Target="../media/image29.png"/><Relationship Id="rId77" Type="http://schemas.openxmlformats.org/officeDocument/2006/relationships/customXml" Target="../ink/ink40.xml"/><Relationship Id="rId100" Type="http://schemas.openxmlformats.org/officeDocument/2006/relationships/image" Target="../media/image51.png"/><Relationship Id="rId8" Type="http://schemas.openxmlformats.org/officeDocument/2006/relationships/image" Target="../media/image5.png"/><Relationship Id="rId98" Type="http://schemas.openxmlformats.org/officeDocument/2006/relationships/image" Target="../media/image50.png"/><Relationship Id="rId121" Type="http://schemas.openxmlformats.org/officeDocument/2006/relationships/customXml" Target="../ink/ink62.xml"/><Relationship Id="rId142" Type="http://schemas.openxmlformats.org/officeDocument/2006/relationships/image" Target="../media/image72.png"/><Relationship Id="rId163" Type="http://schemas.openxmlformats.org/officeDocument/2006/relationships/customXml" Target="../ink/ink83.xml"/><Relationship Id="rId184" Type="http://schemas.openxmlformats.org/officeDocument/2006/relationships/image" Target="../media/image93.png"/><Relationship Id="rId219" Type="http://schemas.openxmlformats.org/officeDocument/2006/relationships/customXml" Target="../ink/ink111.xml"/><Relationship Id="rId230" Type="http://schemas.openxmlformats.org/officeDocument/2006/relationships/image" Target="../media/image116.png"/><Relationship Id="rId25" Type="http://schemas.openxmlformats.org/officeDocument/2006/relationships/customXml" Target="../ink/ink14.xml"/><Relationship Id="rId46" Type="http://schemas.openxmlformats.org/officeDocument/2006/relationships/image" Target="../media/image24.png"/><Relationship Id="rId67" Type="http://schemas.openxmlformats.org/officeDocument/2006/relationships/customXml" Target="../ink/ink35.xml"/><Relationship Id="rId88" Type="http://schemas.openxmlformats.org/officeDocument/2006/relationships/image" Target="../media/image45.png"/><Relationship Id="rId111" Type="http://schemas.openxmlformats.org/officeDocument/2006/relationships/customXml" Target="../ink/ink57.xml"/><Relationship Id="rId132" Type="http://schemas.openxmlformats.org/officeDocument/2006/relationships/image" Target="../media/image67.png"/><Relationship Id="rId153" Type="http://schemas.openxmlformats.org/officeDocument/2006/relationships/customXml" Target="../ink/ink78.xml"/><Relationship Id="rId174" Type="http://schemas.openxmlformats.org/officeDocument/2006/relationships/image" Target="../media/image88.png"/><Relationship Id="rId195" Type="http://schemas.openxmlformats.org/officeDocument/2006/relationships/customXml" Target="../ink/ink99.xml"/><Relationship Id="rId209" Type="http://schemas.openxmlformats.org/officeDocument/2006/relationships/customXml" Target="../ink/ink106.xml"/><Relationship Id="rId190" Type="http://schemas.openxmlformats.org/officeDocument/2006/relationships/image" Target="../media/image96.png"/><Relationship Id="rId204" Type="http://schemas.openxmlformats.org/officeDocument/2006/relationships/image" Target="../media/image103.png"/><Relationship Id="rId220" Type="http://schemas.openxmlformats.org/officeDocument/2006/relationships/image" Target="../media/image111.png"/><Relationship Id="rId225" Type="http://schemas.openxmlformats.org/officeDocument/2006/relationships/customXml" Target="../ink/ink114.xml"/><Relationship Id="rId15" Type="http://schemas.openxmlformats.org/officeDocument/2006/relationships/customXml" Target="../ink/ink9.xml"/><Relationship Id="rId36" Type="http://schemas.openxmlformats.org/officeDocument/2006/relationships/image" Target="../media/image19.png"/><Relationship Id="rId57" Type="http://schemas.openxmlformats.org/officeDocument/2006/relationships/customXml" Target="../ink/ink30.xml"/><Relationship Id="rId106" Type="http://schemas.openxmlformats.org/officeDocument/2006/relationships/image" Target="../media/image54.png"/><Relationship Id="rId127" Type="http://schemas.openxmlformats.org/officeDocument/2006/relationships/customXml" Target="../ink/ink65.xml"/><Relationship Id="rId10" Type="http://schemas.openxmlformats.org/officeDocument/2006/relationships/image" Target="../media/image6.png"/><Relationship Id="rId31" Type="http://schemas.openxmlformats.org/officeDocument/2006/relationships/customXml" Target="../ink/ink17.xml"/><Relationship Id="rId52" Type="http://schemas.openxmlformats.org/officeDocument/2006/relationships/image" Target="../media/image27.png"/><Relationship Id="rId73" Type="http://schemas.openxmlformats.org/officeDocument/2006/relationships/customXml" Target="../ink/ink38.xml"/><Relationship Id="rId78" Type="http://schemas.openxmlformats.org/officeDocument/2006/relationships/image" Target="../media/image40.png"/><Relationship Id="rId94" Type="http://schemas.openxmlformats.org/officeDocument/2006/relationships/image" Target="../media/image48.png"/><Relationship Id="rId99" Type="http://schemas.openxmlformats.org/officeDocument/2006/relationships/customXml" Target="../ink/ink51.xml"/><Relationship Id="rId101" Type="http://schemas.openxmlformats.org/officeDocument/2006/relationships/customXml" Target="../ink/ink52.xml"/><Relationship Id="rId122" Type="http://schemas.openxmlformats.org/officeDocument/2006/relationships/image" Target="../media/image62.png"/><Relationship Id="rId143" Type="http://schemas.openxmlformats.org/officeDocument/2006/relationships/customXml" Target="../ink/ink73.xml"/><Relationship Id="rId148" Type="http://schemas.openxmlformats.org/officeDocument/2006/relationships/image" Target="../media/image75.png"/><Relationship Id="rId164" Type="http://schemas.openxmlformats.org/officeDocument/2006/relationships/image" Target="../media/image83.png"/><Relationship Id="rId169" Type="http://schemas.openxmlformats.org/officeDocument/2006/relationships/customXml" Target="../ink/ink86.xml"/><Relationship Id="rId185" Type="http://schemas.openxmlformats.org/officeDocument/2006/relationships/customXml" Target="../ink/ink94.xml"/><Relationship Id="rId4" Type="http://schemas.openxmlformats.org/officeDocument/2006/relationships/image" Target="../media/image3.png"/><Relationship Id="rId9" Type="http://schemas.openxmlformats.org/officeDocument/2006/relationships/customXml" Target="../ink/ink6.xml"/><Relationship Id="rId180" Type="http://schemas.openxmlformats.org/officeDocument/2006/relationships/image" Target="../media/image91.png"/><Relationship Id="rId210" Type="http://schemas.openxmlformats.org/officeDocument/2006/relationships/image" Target="../media/image106.png"/><Relationship Id="rId215" Type="http://schemas.openxmlformats.org/officeDocument/2006/relationships/customXml" Target="../ink/ink109.xml"/><Relationship Id="rId236" Type="http://schemas.openxmlformats.org/officeDocument/2006/relationships/image" Target="../media/image119.png"/><Relationship Id="rId26" Type="http://schemas.openxmlformats.org/officeDocument/2006/relationships/image" Target="../media/image14.png"/><Relationship Id="rId231" Type="http://schemas.openxmlformats.org/officeDocument/2006/relationships/customXml" Target="../ink/ink117.xml"/><Relationship Id="rId47" Type="http://schemas.openxmlformats.org/officeDocument/2006/relationships/customXml" Target="../ink/ink25.xml"/><Relationship Id="rId68" Type="http://schemas.openxmlformats.org/officeDocument/2006/relationships/image" Target="../media/image35.png"/><Relationship Id="rId89" Type="http://schemas.openxmlformats.org/officeDocument/2006/relationships/customXml" Target="../ink/ink46.xml"/><Relationship Id="rId112" Type="http://schemas.openxmlformats.org/officeDocument/2006/relationships/image" Target="../media/image57.png"/><Relationship Id="rId133" Type="http://schemas.openxmlformats.org/officeDocument/2006/relationships/customXml" Target="../ink/ink68.xml"/><Relationship Id="rId154" Type="http://schemas.openxmlformats.org/officeDocument/2006/relationships/image" Target="../media/image78.png"/><Relationship Id="rId175" Type="http://schemas.openxmlformats.org/officeDocument/2006/relationships/customXml" Target="../ink/ink89.xml"/><Relationship Id="rId196" Type="http://schemas.openxmlformats.org/officeDocument/2006/relationships/image" Target="../media/image99.png"/><Relationship Id="rId200" Type="http://schemas.openxmlformats.org/officeDocument/2006/relationships/image" Target="../media/image101.png"/><Relationship Id="rId16" Type="http://schemas.openxmlformats.org/officeDocument/2006/relationships/image" Target="../media/image9.png"/><Relationship Id="rId221" Type="http://schemas.openxmlformats.org/officeDocument/2006/relationships/customXml" Target="../ink/ink112.xml"/><Relationship Id="rId37" Type="http://schemas.openxmlformats.org/officeDocument/2006/relationships/customXml" Target="../ink/ink20.xml"/><Relationship Id="rId58" Type="http://schemas.openxmlformats.org/officeDocument/2006/relationships/image" Target="../media/image30.png"/><Relationship Id="rId79" Type="http://schemas.openxmlformats.org/officeDocument/2006/relationships/customXml" Target="../ink/ink41.xml"/><Relationship Id="rId102" Type="http://schemas.openxmlformats.org/officeDocument/2006/relationships/image" Target="../media/image52.png"/><Relationship Id="rId123" Type="http://schemas.openxmlformats.org/officeDocument/2006/relationships/customXml" Target="../ink/ink63.xml"/><Relationship Id="rId144" Type="http://schemas.openxmlformats.org/officeDocument/2006/relationships/image" Target="../media/image73.png"/><Relationship Id="rId90" Type="http://schemas.openxmlformats.org/officeDocument/2006/relationships/image" Target="../media/image46.png"/><Relationship Id="rId165" Type="http://schemas.openxmlformats.org/officeDocument/2006/relationships/customXml" Target="../ink/ink84.xml"/><Relationship Id="rId186" Type="http://schemas.openxmlformats.org/officeDocument/2006/relationships/image" Target="../media/image94.png"/><Relationship Id="rId211" Type="http://schemas.openxmlformats.org/officeDocument/2006/relationships/customXml" Target="../ink/ink107.xml"/><Relationship Id="rId232" Type="http://schemas.openxmlformats.org/officeDocument/2006/relationships/image" Target="../media/image117.png"/><Relationship Id="rId27" Type="http://schemas.openxmlformats.org/officeDocument/2006/relationships/customXml" Target="../ink/ink15.xml"/><Relationship Id="rId48" Type="http://schemas.openxmlformats.org/officeDocument/2006/relationships/image" Target="../media/image25.png"/><Relationship Id="rId69" Type="http://schemas.openxmlformats.org/officeDocument/2006/relationships/customXml" Target="../ink/ink36.xml"/><Relationship Id="rId113" Type="http://schemas.openxmlformats.org/officeDocument/2006/relationships/customXml" Target="../ink/ink58.xml"/><Relationship Id="rId134" Type="http://schemas.openxmlformats.org/officeDocument/2006/relationships/image" Target="../media/image68.png"/><Relationship Id="rId80" Type="http://schemas.openxmlformats.org/officeDocument/2006/relationships/image" Target="../media/image41.png"/><Relationship Id="rId155" Type="http://schemas.openxmlformats.org/officeDocument/2006/relationships/customXml" Target="../ink/ink79.xml"/><Relationship Id="rId176" Type="http://schemas.openxmlformats.org/officeDocument/2006/relationships/image" Target="../media/image89.png"/><Relationship Id="rId197" Type="http://schemas.openxmlformats.org/officeDocument/2006/relationships/customXml" Target="../ink/ink100.xml"/><Relationship Id="rId201" Type="http://schemas.openxmlformats.org/officeDocument/2006/relationships/customXml" Target="../ink/ink102.xml"/><Relationship Id="rId222" Type="http://schemas.openxmlformats.org/officeDocument/2006/relationships/image" Target="../media/image112.png"/><Relationship Id="rId17" Type="http://schemas.openxmlformats.org/officeDocument/2006/relationships/customXml" Target="../ink/ink10.xml"/><Relationship Id="rId38" Type="http://schemas.openxmlformats.org/officeDocument/2006/relationships/image" Target="../media/image20.png"/><Relationship Id="rId59" Type="http://schemas.openxmlformats.org/officeDocument/2006/relationships/customXml" Target="../ink/ink31.xml"/><Relationship Id="rId103" Type="http://schemas.openxmlformats.org/officeDocument/2006/relationships/customXml" Target="../ink/ink53.xml"/><Relationship Id="rId124" Type="http://schemas.openxmlformats.org/officeDocument/2006/relationships/image" Target="../media/image63.png"/><Relationship Id="rId70" Type="http://schemas.openxmlformats.org/officeDocument/2006/relationships/image" Target="../media/image36.png"/><Relationship Id="rId91" Type="http://schemas.openxmlformats.org/officeDocument/2006/relationships/customXml" Target="../ink/ink47.xml"/><Relationship Id="rId145" Type="http://schemas.openxmlformats.org/officeDocument/2006/relationships/customXml" Target="../ink/ink74.xml"/><Relationship Id="rId166" Type="http://schemas.openxmlformats.org/officeDocument/2006/relationships/image" Target="../media/image84.png"/><Relationship Id="rId187" Type="http://schemas.openxmlformats.org/officeDocument/2006/relationships/customXml" Target="../ink/ink95.xml"/><Relationship Id="rId1" Type="http://schemas.openxmlformats.org/officeDocument/2006/relationships/customXml" Target="../ink/ink2.xml"/><Relationship Id="rId212" Type="http://schemas.openxmlformats.org/officeDocument/2006/relationships/image" Target="../media/image107.png"/><Relationship Id="rId233" Type="http://schemas.openxmlformats.org/officeDocument/2006/relationships/customXml" Target="../ink/ink118.xml"/><Relationship Id="rId28" Type="http://schemas.openxmlformats.org/officeDocument/2006/relationships/image" Target="../media/image15.png"/><Relationship Id="rId49" Type="http://schemas.openxmlformats.org/officeDocument/2006/relationships/customXml" Target="../ink/ink26.xml"/><Relationship Id="rId114" Type="http://schemas.openxmlformats.org/officeDocument/2006/relationships/image" Target="../media/image58.png"/><Relationship Id="rId60" Type="http://schemas.openxmlformats.org/officeDocument/2006/relationships/image" Target="../media/image31.png"/><Relationship Id="rId81" Type="http://schemas.openxmlformats.org/officeDocument/2006/relationships/customXml" Target="../ink/ink42.xml"/><Relationship Id="rId135" Type="http://schemas.openxmlformats.org/officeDocument/2006/relationships/customXml" Target="../ink/ink69.xml"/><Relationship Id="rId156" Type="http://schemas.openxmlformats.org/officeDocument/2006/relationships/image" Target="../media/image79.png"/><Relationship Id="rId177" Type="http://schemas.openxmlformats.org/officeDocument/2006/relationships/customXml" Target="../ink/ink90.xml"/><Relationship Id="rId198" Type="http://schemas.openxmlformats.org/officeDocument/2006/relationships/image" Target="../media/image100.png"/><Relationship Id="rId202" Type="http://schemas.openxmlformats.org/officeDocument/2006/relationships/image" Target="../media/image102.png"/><Relationship Id="rId223" Type="http://schemas.openxmlformats.org/officeDocument/2006/relationships/customXml" Target="../ink/ink113.xml"/><Relationship Id="rId18" Type="http://schemas.openxmlformats.org/officeDocument/2006/relationships/image" Target="../media/image10.png"/><Relationship Id="rId39" Type="http://schemas.openxmlformats.org/officeDocument/2006/relationships/customXml" Target="../ink/ink21.xml"/><Relationship Id="rId50" Type="http://schemas.openxmlformats.org/officeDocument/2006/relationships/image" Target="../media/image26.png"/><Relationship Id="rId104" Type="http://schemas.openxmlformats.org/officeDocument/2006/relationships/image" Target="../media/image53.png"/><Relationship Id="rId125" Type="http://schemas.openxmlformats.org/officeDocument/2006/relationships/customXml" Target="../ink/ink64.xml"/><Relationship Id="rId146" Type="http://schemas.openxmlformats.org/officeDocument/2006/relationships/image" Target="../media/image74.png"/><Relationship Id="rId167" Type="http://schemas.openxmlformats.org/officeDocument/2006/relationships/customXml" Target="../ink/ink85.xml"/><Relationship Id="rId188" Type="http://schemas.openxmlformats.org/officeDocument/2006/relationships/image" Target="../media/image95.png"/><Relationship Id="rId71" Type="http://schemas.openxmlformats.org/officeDocument/2006/relationships/customXml" Target="../ink/ink37.xml"/><Relationship Id="rId92" Type="http://schemas.openxmlformats.org/officeDocument/2006/relationships/image" Target="../media/image47.png"/><Relationship Id="rId213" Type="http://schemas.openxmlformats.org/officeDocument/2006/relationships/customXml" Target="../ink/ink108.xml"/><Relationship Id="rId234" Type="http://schemas.openxmlformats.org/officeDocument/2006/relationships/image" Target="../media/image118.png"/><Relationship Id="rId2" Type="http://schemas.openxmlformats.org/officeDocument/2006/relationships/image" Target="../media/image2.png"/><Relationship Id="rId29" Type="http://schemas.openxmlformats.org/officeDocument/2006/relationships/customXml" Target="../ink/ink16.xml"/><Relationship Id="rId40" Type="http://schemas.openxmlformats.org/officeDocument/2006/relationships/image" Target="../media/image21.png"/><Relationship Id="rId115" Type="http://schemas.openxmlformats.org/officeDocument/2006/relationships/customXml" Target="../ink/ink59.xml"/><Relationship Id="rId136" Type="http://schemas.openxmlformats.org/officeDocument/2006/relationships/image" Target="../media/image69.png"/><Relationship Id="rId157" Type="http://schemas.openxmlformats.org/officeDocument/2006/relationships/customXml" Target="../ink/ink80.xml"/><Relationship Id="rId178" Type="http://schemas.openxmlformats.org/officeDocument/2006/relationships/image" Target="../media/image90.png"/><Relationship Id="rId61" Type="http://schemas.openxmlformats.org/officeDocument/2006/relationships/customXml" Target="../ink/ink32.xml"/><Relationship Id="rId82" Type="http://schemas.openxmlformats.org/officeDocument/2006/relationships/image" Target="../media/image42.png"/><Relationship Id="rId199" Type="http://schemas.openxmlformats.org/officeDocument/2006/relationships/customXml" Target="../ink/ink101.xml"/><Relationship Id="rId203" Type="http://schemas.openxmlformats.org/officeDocument/2006/relationships/customXml" Target="../ink/ink103.xml"/><Relationship Id="rId19" Type="http://schemas.openxmlformats.org/officeDocument/2006/relationships/customXml" Target="../ink/ink11.xml"/><Relationship Id="rId224" Type="http://schemas.openxmlformats.org/officeDocument/2006/relationships/image" Target="../media/image113.png"/><Relationship Id="rId30" Type="http://schemas.openxmlformats.org/officeDocument/2006/relationships/image" Target="../media/image16.png"/><Relationship Id="rId105" Type="http://schemas.openxmlformats.org/officeDocument/2006/relationships/customXml" Target="../ink/ink54.xml"/><Relationship Id="rId126" Type="http://schemas.openxmlformats.org/officeDocument/2006/relationships/image" Target="../media/image64.png"/><Relationship Id="rId147" Type="http://schemas.openxmlformats.org/officeDocument/2006/relationships/customXml" Target="../ink/ink75.xml"/><Relationship Id="rId168" Type="http://schemas.openxmlformats.org/officeDocument/2006/relationships/image" Target="../media/image85.png"/><Relationship Id="rId51" Type="http://schemas.openxmlformats.org/officeDocument/2006/relationships/customXml" Target="../ink/ink27.xml"/><Relationship Id="rId72" Type="http://schemas.openxmlformats.org/officeDocument/2006/relationships/image" Target="../media/image37.png"/><Relationship Id="rId93" Type="http://schemas.openxmlformats.org/officeDocument/2006/relationships/customXml" Target="../ink/ink48.xml"/><Relationship Id="rId189" Type="http://schemas.openxmlformats.org/officeDocument/2006/relationships/customXml" Target="../ink/ink96.xml"/><Relationship Id="rId3" Type="http://schemas.openxmlformats.org/officeDocument/2006/relationships/customXml" Target="../ink/ink3.xml"/><Relationship Id="rId214" Type="http://schemas.openxmlformats.org/officeDocument/2006/relationships/image" Target="../media/image108.png"/><Relationship Id="rId235" Type="http://schemas.openxmlformats.org/officeDocument/2006/relationships/customXml" Target="../ink/ink119.xml"/><Relationship Id="rId116" Type="http://schemas.openxmlformats.org/officeDocument/2006/relationships/image" Target="../media/image59.png"/><Relationship Id="rId137" Type="http://schemas.openxmlformats.org/officeDocument/2006/relationships/customXml" Target="../ink/ink70.xml"/><Relationship Id="rId158" Type="http://schemas.openxmlformats.org/officeDocument/2006/relationships/image" Target="../media/image80.png"/><Relationship Id="rId20" Type="http://schemas.openxmlformats.org/officeDocument/2006/relationships/image" Target="../media/image11.png"/><Relationship Id="rId41" Type="http://schemas.openxmlformats.org/officeDocument/2006/relationships/customXml" Target="../ink/ink22.xml"/><Relationship Id="rId62" Type="http://schemas.openxmlformats.org/officeDocument/2006/relationships/image" Target="../media/image32.png"/><Relationship Id="rId83" Type="http://schemas.openxmlformats.org/officeDocument/2006/relationships/customXml" Target="../ink/ink43.xml"/><Relationship Id="rId179" Type="http://schemas.openxmlformats.org/officeDocument/2006/relationships/customXml" Target="../ink/ink91.xml"/></Relationships>
</file>

<file path=xl/drawings/_rels/drawing3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78.png"/><Relationship Id="rId21" Type="http://schemas.openxmlformats.org/officeDocument/2006/relationships/image" Target="../media/image130.png"/><Relationship Id="rId42" Type="http://schemas.openxmlformats.org/officeDocument/2006/relationships/customXml" Target="../ink/ink141.xml"/><Relationship Id="rId63" Type="http://schemas.openxmlformats.org/officeDocument/2006/relationships/image" Target="../media/image151.png"/><Relationship Id="rId84" Type="http://schemas.openxmlformats.org/officeDocument/2006/relationships/customXml" Target="../ink/ink162.xml"/><Relationship Id="rId138" Type="http://schemas.openxmlformats.org/officeDocument/2006/relationships/customXml" Target="../ink/ink189.xml"/><Relationship Id="rId107" Type="http://schemas.openxmlformats.org/officeDocument/2006/relationships/image" Target="../media/image173.png"/><Relationship Id="rId11" Type="http://schemas.openxmlformats.org/officeDocument/2006/relationships/image" Target="../media/image125.png"/><Relationship Id="rId32" Type="http://schemas.openxmlformats.org/officeDocument/2006/relationships/customXml" Target="../ink/ink136.xml"/><Relationship Id="rId53" Type="http://schemas.openxmlformats.org/officeDocument/2006/relationships/image" Target="../media/image146.png"/><Relationship Id="rId74" Type="http://schemas.openxmlformats.org/officeDocument/2006/relationships/customXml" Target="../ink/ink157.xml"/><Relationship Id="rId128" Type="http://schemas.openxmlformats.org/officeDocument/2006/relationships/customXml" Target="../ink/ink184.xml"/><Relationship Id="rId149" Type="http://schemas.openxmlformats.org/officeDocument/2006/relationships/image" Target="../media/image194.png"/><Relationship Id="rId5" Type="http://schemas.openxmlformats.org/officeDocument/2006/relationships/image" Target="../media/image122.png"/><Relationship Id="rId95" Type="http://schemas.openxmlformats.org/officeDocument/2006/relationships/image" Target="../media/image167.png"/><Relationship Id="rId22" Type="http://schemas.openxmlformats.org/officeDocument/2006/relationships/customXml" Target="../ink/ink131.xml"/><Relationship Id="rId27" Type="http://schemas.openxmlformats.org/officeDocument/2006/relationships/image" Target="../media/image133.png"/><Relationship Id="rId43" Type="http://schemas.openxmlformats.org/officeDocument/2006/relationships/image" Target="../media/image141.png"/><Relationship Id="rId48" Type="http://schemas.openxmlformats.org/officeDocument/2006/relationships/customXml" Target="../ink/ink144.xml"/><Relationship Id="rId64" Type="http://schemas.openxmlformats.org/officeDocument/2006/relationships/customXml" Target="../ink/ink152.xml"/><Relationship Id="rId69" Type="http://schemas.openxmlformats.org/officeDocument/2006/relationships/image" Target="../media/image154.png"/><Relationship Id="rId113" Type="http://schemas.openxmlformats.org/officeDocument/2006/relationships/image" Target="../media/image176.png"/><Relationship Id="rId118" Type="http://schemas.openxmlformats.org/officeDocument/2006/relationships/customXml" Target="../ink/ink179.xml"/><Relationship Id="rId134" Type="http://schemas.openxmlformats.org/officeDocument/2006/relationships/customXml" Target="../ink/ink187.xml"/><Relationship Id="rId139" Type="http://schemas.openxmlformats.org/officeDocument/2006/relationships/image" Target="../media/image189.png"/><Relationship Id="rId80" Type="http://schemas.openxmlformats.org/officeDocument/2006/relationships/customXml" Target="../ink/ink160.xml"/><Relationship Id="rId85" Type="http://schemas.openxmlformats.org/officeDocument/2006/relationships/image" Target="../media/image162.png"/><Relationship Id="rId12" Type="http://schemas.openxmlformats.org/officeDocument/2006/relationships/customXml" Target="../ink/ink126.xml"/><Relationship Id="rId17" Type="http://schemas.openxmlformats.org/officeDocument/2006/relationships/image" Target="../media/image128.png"/><Relationship Id="rId33" Type="http://schemas.openxmlformats.org/officeDocument/2006/relationships/image" Target="../media/image136.png"/><Relationship Id="rId38" Type="http://schemas.openxmlformats.org/officeDocument/2006/relationships/customXml" Target="../ink/ink139.xml"/><Relationship Id="rId59" Type="http://schemas.openxmlformats.org/officeDocument/2006/relationships/image" Target="../media/image149.png"/><Relationship Id="rId103" Type="http://schemas.openxmlformats.org/officeDocument/2006/relationships/image" Target="../media/image171.png"/><Relationship Id="rId108" Type="http://schemas.openxmlformats.org/officeDocument/2006/relationships/customXml" Target="../ink/ink174.xml"/><Relationship Id="rId124" Type="http://schemas.openxmlformats.org/officeDocument/2006/relationships/customXml" Target="../ink/ink182.xml"/><Relationship Id="rId129" Type="http://schemas.openxmlformats.org/officeDocument/2006/relationships/image" Target="../media/image184.png"/><Relationship Id="rId54" Type="http://schemas.openxmlformats.org/officeDocument/2006/relationships/customXml" Target="../ink/ink147.xml"/><Relationship Id="rId70" Type="http://schemas.openxmlformats.org/officeDocument/2006/relationships/customXml" Target="../ink/ink155.xml"/><Relationship Id="rId75" Type="http://schemas.openxmlformats.org/officeDocument/2006/relationships/image" Target="../media/image157.png"/><Relationship Id="rId91" Type="http://schemas.openxmlformats.org/officeDocument/2006/relationships/image" Target="../media/image165.png"/><Relationship Id="rId96" Type="http://schemas.openxmlformats.org/officeDocument/2006/relationships/customXml" Target="../ink/ink168.xml"/><Relationship Id="rId140" Type="http://schemas.openxmlformats.org/officeDocument/2006/relationships/customXml" Target="../ink/ink190.xml"/><Relationship Id="rId145" Type="http://schemas.openxmlformats.org/officeDocument/2006/relationships/image" Target="../media/image192.png"/><Relationship Id="rId1" Type="http://schemas.openxmlformats.org/officeDocument/2006/relationships/hyperlink" Target="#TOC!A1"/><Relationship Id="rId6" Type="http://schemas.openxmlformats.org/officeDocument/2006/relationships/customXml" Target="../ink/ink123.xml"/><Relationship Id="rId23" Type="http://schemas.openxmlformats.org/officeDocument/2006/relationships/image" Target="../media/image131.png"/><Relationship Id="rId28" Type="http://schemas.openxmlformats.org/officeDocument/2006/relationships/customXml" Target="../ink/ink134.xml"/><Relationship Id="rId49" Type="http://schemas.openxmlformats.org/officeDocument/2006/relationships/image" Target="../media/image144.png"/><Relationship Id="rId114" Type="http://schemas.openxmlformats.org/officeDocument/2006/relationships/customXml" Target="../ink/ink177.xml"/><Relationship Id="rId119" Type="http://schemas.openxmlformats.org/officeDocument/2006/relationships/image" Target="../media/image179.png"/><Relationship Id="rId44" Type="http://schemas.openxmlformats.org/officeDocument/2006/relationships/customXml" Target="../ink/ink142.xml"/><Relationship Id="rId60" Type="http://schemas.openxmlformats.org/officeDocument/2006/relationships/customXml" Target="../ink/ink150.xml"/><Relationship Id="rId65" Type="http://schemas.openxmlformats.org/officeDocument/2006/relationships/image" Target="../media/image152.png"/><Relationship Id="rId81" Type="http://schemas.openxmlformats.org/officeDocument/2006/relationships/image" Target="../media/image160.png"/><Relationship Id="rId86" Type="http://schemas.openxmlformats.org/officeDocument/2006/relationships/customXml" Target="../ink/ink163.xml"/><Relationship Id="rId130" Type="http://schemas.openxmlformats.org/officeDocument/2006/relationships/customXml" Target="../ink/ink185.xml"/><Relationship Id="rId135" Type="http://schemas.openxmlformats.org/officeDocument/2006/relationships/image" Target="../media/image187.png"/><Relationship Id="rId13" Type="http://schemas.openxmlformats.org/officeDocument/2006/relationships/image" Target="../media/image126.png"/><Relationship Id="rId18" Type="http://schemas.openxmlformats.org/officeDocument/2006/relationships/customXml" Target="../ink/ink129.xml"/><Relationship Id="rId39" Type="http://schemas.openxmlformats.org/officeDocument/2006/relationships/image" Target="../media/image139.png"/><Relationship Id="rId109" Type="http://schemas.openxmlformats.org/officeDocument/2006/relationships/image" Target="../media/image174.png"/><Relationship Id="rId34" Type="http://schemas.openxmlformats.org/officeDocument/2006/relationships/customXml" Target="../ink/ink137.xml"/><Relationship Id="rId50" Type="http://schemas.openxmlformats.org/officeDocument/2006/relationships/customXml" Target="../ink/ink145.xml"/><Relationship Id="rId55" Type="http://schemas.openxmlformats.org/officeDocument/2006/relationships/image" Target="../media/image147.png"/><Relationship Id="rId76" Type="http://schemas.openxmlformats.org/officeDocument/2006/relationships/customXml" Target="../ink/ink158.xml"/><Relationship Id="rId97" Type="http://schemas.openxmlformats.org/officeDocument/2006/relationships/image" Target="../media/image168.png"/><Relationship Id="rId104" Type="http://schemas.openxmlformats.org/officeDocument/2006/relationships/customXml" Target="../ink/ink172.xml"/><Relationship Id="rId120" Type="http://schemas.openxmlformats.org/officeDocument/2006/relationships/customXml" Target="../ink/ink180.xml"/><Relationship Id="rId125" Type="http://schemas.openxmlformats.org/officeDocument/2006/relationships/image" Target="../media/image182.png"/><Relationship Id="rId141" Type="http://schemas.openxmlformats.org/officeDocument/2006/relationships/image" Target="../media/image190.png"/><Relationship Id="rId146" Type="http://schemas.openxmlformats.org/officeDocument/2006/relationships/customXml" Target="../ink/ink193.xml"/><Relationship Id="rId7" Type="http://schemas.openxmlformats.org/officeDocument/2006/relationships/image" Target="../media/image123.png"/><Relationship Id="rId71" Type="http://schemas.openxmlformats.org/officeDocument/2006/relationships/image" Target="../media/image155.png"/><Relationship Id="rId92" Type="http://schemas.openxmlformats.org/officeDocument/2006/relationships/customXml" Target="../ink/ink166.xml"/><Relationship Id="rId2" Type="http://schemas.openxmlformats.org/officeDocument/2006/relationships/customXml" Target="../ink/ink121.xml"/><Relationship Id="rId29" Type="http://schemas.openxmlformats.org/officeDocument/2006/relationships/image" Target="../media/image134.png"/><Relationship Id="rId24" Type="http://schemas.openxmlformats.org/officeDocument/2006/relationships/customXml" Target="../ink/ink132.xml"/><Relationship Id="rId40" Type="http://schemas.openxmlformats.org/officeDocument/2006/relationships/customXml" Target="../ink/ink140.xml"/><Relationship Id="rId45" Type="http://schemas.openxmlformats.org/officeDocument/2006/relationships/image" Target="../media/image142.png"/><Relationship Id="rId66" Type="http://schemas.openxmlformats.org/officeDocument/2006/relationships/customXml" Target="../ink/ink153.xml"/><Relationship Id="rId87" Type="http://schemas.openxmlformats.org/officeDocument/2006/relationships/image" Target="../media/image163.png"/><Relationship Id="rId110" Type="http://schemas.openxmlformats.org/officeDocument/2006/relationships/customXml" Target="../ink/ink175.xml"/><Relationship Id="rId115" Type="http://schemas.openxmlformats.org/officeDocument/2006/relationships/image" Target="../media/image177.png"/><Relationship Id="rId131" Type="http://schemas.openxmlformats.org/officeDocument/2006/relationships/image" Target="../media/image185.png"/><Relationship Id="rId136" Type="http://schemas.openxmlformats.org/officeDocument/2006/relationships/customXml" Target="../ink/ink188.xml"/><Relationship Id="rId61" Type="http://schemas.openxmlformats.org/officeDocument/2006/relationships/image" Target="../media/image150.png"/><Relationship Id="rId82" Type="http://schemas.openxmlformats.org/officeDocument/2006/relationships/customXml" Target="../ink/ink161.xml"/><Relationship Id="rId19" Type="http://schemas.openxmlformats.org/officeDocument/2006/relationships/image" Target="../media/image129.png"/><Relationship Id="rId14" Type="http://schemas.openxmlformats.org/officeDocument/2006/relationships/customXml" Target="../ink/ink127.xml"/><Relationship Id="rId30" Type="http://schemas.openxmlformats.org/officeDocument/2006/relationships/customXml" Target="../ink/ink135.xml"/><Relationship Id="rId35" Type="http://schemas.openxmlformats.org/officeDocument/2006/relationships/image" Target="../media/image137.png"/><Relationship Id="rId56" Type="http://schemas.openxmlformats.org/officeDocument/2006/relationships/customXml" Target="../ink/ink148.xml"/><Relationship Id="rId77" Type="http://schemas.openxmlformats.org/officeDocument/2006/relationships/image" Target="../media/image158.png"/><Relationship Id="rId100" Type="http://schemas.openxmlformats.org/officeDocument/2006/relationships/customXml" Target="../ink/ink170.xml"/><Relationship Id="rId105" Type="http://schemas.openxmlformats.org/officeDocument/2006/relationships/image" Target="../media/image172.png"/><Relationship Id="rId126" Type="http://schemas.openxmlformats.org/officeDocument/2006/relationships/customXml" Target="../ink/ink183.xml"/><Relationship Id="rId147" Type="http://schemas.openxmlformats.org/officeDocument/2006/relationships/image" Target="../media/image193.png"/><Relationship Id="rId8" Type="http://schemas.openxmlformats.org/officeDocument/2006/relationships/customXml" Target="../ink/ink124.xml"/><Relationship Id="rId51" Type="http://schemas.openxmlformats.org/officeDocument/2006/relationships/image" Target="../media/image145.png"/><Relationship Id="rId72" Type="http://schemas.openxmlformats.org/officeDocument/2006/relationships/customXml" Target="../ink/ink156.xml"/><Relationship Id="rId93" Type="http://schemas.openxmlformats.org/officeDocument/2006/relationships/image" Target="../media/image166.png"/><Relationship Id="rId98" Type="http://schemas.openxmlformats.org/officeDocument/2006/relationships/customXml" Target="../ink/ink169.xml"/><Relationship Id="rId121" Type="http://schemas.openxmlformats.org/officeDocument/2006/relationships/image" Target="../media/image180.png"/><Relationship Id="rId142" Type="http://schemas.openxmlformats.org/officeDocument/2006/relationships/customXml" Target="../ink/ink191.xml"/><Relationship Id="rId3" Type="http://schemas.openxmlformats.org/officeDocument/2006/relationships/image" Target="../media/image121.png"/><Relationship Id="rId25" Type="http://schemas.openxmlformats.org/officeDocument/2006/relationships/image" Target="../media/image132.png"/><Relationship Id="rId46" Type="http://schemas.openxmlformats.org/officeDocument/2006/relationships/customXml" Target="../ink/ink143.xml"/><Relationship Id="rId67" Type="http://schemas.openxmlformats.org/officeDocument/2006/relationships/image" Target="../media/image153.png"/><Relationship Id="rId116" Type="http://schemas.openxmlformats.org/officeDocument/2006/relationships/customXml" Target="../ink/ink178.xml"/><Relationship Id="rId137" Type="http://schemas.openxmlformats.org/officeDocument/2006/relationships/image" Target="../media/image188.png"/><Relationship Id="rId20" Type="http://schemas.openxmlformats.org/officeDocument/2006/relationships/customXml" Target="../ink/ink130.xml"/><Relationship Id="rId41" Type="http://schemas.openxmlformats.org/officeDocument/2006/relationships/image" Target="../media/image140.png"/><Relationship Id="rId62" Type="http://schemas.openxmlformats.org/officeDocument/2006/relationships/customXml" Target="../ink/ink151.xml"/><Relationship Id="rId83" Type="http://schemas.openxmlformats.org/officeDocument/2006/relationships/image" Target="../media/image161.png"/><Relationship Id="rId88" Type="http://schemas.openxmlformats.org/officeDocument/2006/relationships/customXml" Target="../ink/ink164.xml"/><Relationship Id="rId111" Type="http://schemas.openxmlformats.org/officeDocument/2006/relationships/image" Target="../media/image175.png"/><Relationship Id="rId132" Type="http://schemas.openxmlformats.org/officeDocument/2006/relationships/customXml" Target="../ink/ink186.xml"/><Relationship Id="rId15" Type="http://schemas.openxmlformats.org/officeDocument/2006/relationships/image" Target="../media/image127.png"/><Relationship Id="rId36" Type="http://schemas.openxmlformats.org/officeDocument/2006/relationships/customXml" Target="../ink/ink138.xml"/><Relationship Id="rId57" Type="http://schemas.openxmlformats.org/officeDocument/2006/relationships/image" Target="../media/image148.png"/><Relationship Id="rId106" Type="http://schemas.openxmlformats.org/officeDocument/2006/relationships/customXml" Target="../ink/ink173.xml"/><Relationship Id="rId127" Type="http://schemas.openxmlformats.org/officeDocument/2006/relationships/image" Target="../media/image183.png"/><Relationship Id="rId10" Type="http://schemas.openxmlformats.org/officeDocument/2006/relationships/customXml" Target="../ink/ink125.xml"/><Relationship Id="rId31" Type="http://schemas.openxmlformats.org/officeDocument/2006/relationships/image" Target="../media/image135.png"/><Relationship Id="rId52" Type="http://schemas.openxmlformats.org/officeDocument/2006/relationships/customXml" Target="../ink/ink146.xml"/><Relationship Id="rId73" Type="http://schemas.openxmlformats.org/officeDocument/2006/relationships/image" Target="../media/image156.png"/><Relationship Id="rId78" Type="http://schemas.openxmlformats.org/officeDocument/2006/relationships/customXml" Target="../ink/ink159.xml"/><Relationship Id="rId94" Type="http://schemas.openxmlformats.org/officeDocument/2006/relationships/customXml" Target="../ink/ink167.xml"/><Relationship Id="rId99" Type="http://schemas.openxmlformats.org/officeDocument/2006/relationships/image" Target="../media/image169.png"/><Relationship Id="rId101" Type="http://schemas.openxmlformats.org/officeDocument/2006/relationships/image" Target="../media/image170.png"/><Relationship Id="rId122" Type="http://schemas.openxmlformats.org/officeDocument/2006/relationships/customXml" Target="../ink/ink181.xml"/><Relationship Id="rId143" Type="http://schemas.openxmlformats.org/officeDocument/2006/relationships/image" Target="../media/image191.png"/><Relationship Id="rId148" Type="http://schemas.openxmlformats.org/officeDocument/2006/relationships/customXml" Target="../ink/ink194.xml"/><Relationship Id="rId4" Type="http://schemas.openxmlformats.org/officeDocument/2006/relationships/customXml" Target="../ink/ink122.xml"/><Relationship Id="rId9" Type="http://schemas.openxmlformats.org/officeDocument/2006/relationships/image" Target="../media/image124.png"/><Relationship Id="rId26" Type="http://schemas.openxmlformats.org/officeDocument/2006/relationships/customXml" Target="../ink/ink133.xml"/><Relationship Id="rId47" Type="http://schemas.openxmlformats.org/officeDocument/2006/relationships/image" Target="../media/image143.png"/><Relationship Id="rId68" Type="http://schemas.openxmlformats.org/officeDocument/2006/relationships/customXml" Target="../ink/ink154.xml"/><Relationship Id="rId89" Type="http://schemas.openxmlformats.org/officeDocument/2006/relationships/image" Target="../media/image164.png"/><Relationship Id="rId112" Type="http://schemas.openxmlformats.org/officeDocument/2006/relationships/customXml" Target="../ink/ink176.xml"/><Relationship Id="rId133" Type="http://schemas.openxmlformats.org/officeDocument/2006/relationships/image" Target="../media/image186.png"/><Relationship Id="rId16" Type="http://schemas.openxmlformats.org/officeDocument/2006/relationships/customXml" Target="../ink/ink128.xml"/><Relationship Id="rId37" Type="http://schemas.openxmlformats.org/officeDocument/2006/relationships/image" Target="../media/image138.png"/><Relationship Id="rId58" Type="http://schemas.openxmlformats.org/officeDocument/2006/relationships/customXml" Target="../ink/ink149.xml"/><Relationship Id="rId79" Type="http://schemas.openxmlformats.org/officeDocument/2006/relationships/image" Target="../media/image159.png"/><Relationship Id="rId102" Type="http://schemas.openxmlformats.org/officeDocument/2006/relationships/customXml" Target="../ink/ink171.xml"/><Relationship Id="rId123" Type="http://schemas.openxmlformats.org/officeDocument/2006/relationships/image" Target="../media/image181.png"/><Relationship Id="rId144" Type="http://schemas.openxmlformats.org/officeDocument/2006/relationships/customXml" Target="../ink/ink192.xml"/><Relationship Id="rId90" Type="http://schemas.openxmlformats.org/officeDocument/2006/relationships/customXml" Target="../ink/ink16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4.png"/><Relationship Id="rId2" Type="http://schemas.openxmlformats.org/officeDocument/2006/relationships/customXml" Target="../ink/ink195.xml"/><Relationship Id="rId1" Type="http://schemas.openxmlformats.org/officeDocument/2006/relationships/hyperlink" Target="#TOC!A1"/><Relationship Id="rId5" Type="http://schemas.openxmlformats.org/officeDocument/2006/relationships/image" Target="../media/image310.png"/><Relationship Id="rId4" Type="http://schemas.openxmlformats.org/officeDocument/2006/relationships/customXml" Target="../ink/ink19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95.png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197.png"/><Relationship Id="rId7" Type="http://schemas.openxmlformats.org/officeDocument/2006/relationships/image" Target="../media/image199.png"/><Relationship Id="rId2" Type="http://schemas.openxmlformats.org/officeDocument/2006/relationships/image" Target="../media/image196.png"/><Relationship Id="rId1" Type="http://schemas.openxmlformats.org/officeDocument/2006/relationships/hyperlink" Target="#TOC!A1"/><Relationship Id="rId6" Type="http://schemas.openxmlformats.org/officeDocument/2006/relationships/chart" Target="../charts/chart2.xml"/><Relationship Id="rId5" Type="http://schemas.openxmlformats.org/officeDocument/2006/relationships/image" Target="../media/image198.png"/><Relationship Id="rId4" Type="http://schemas.openxmlformats.org/officeDocument/2006/relationships/chart" Target="../charts/chart1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hyperlink" Target="#TOC!A1"/><Relationship Id="rId4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hyperlink" Target="#TOC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hyperlink" Target="#TOC!A1"/><Relationship Id="rId4" Type="http://schemas.openxmlformats.org/officeDocument/2006/relationships/chart" Target="../charts/chart13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hyperlink" Target="#TOC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hyperlink" Target="#TOC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0.png"/><Relationship Id="rId1" Type="http://schemas.openxmlformats.org/officeDocument/2006/relationships/hyperlink" Target="#TOC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4" Type="http://schemas.openxmlformats.org/officeDocument/2006/relationships/chart" Target="../charts/chart28.xml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29.xml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1.png"/><Relationship Id="rId2" Type="http://schemas.openxmlformats.org/officeDocument/2006/relationships/chart" Target="../charts/chart30.xml"/><Relationship Id="rId1" Type="http://schemas.openxmlformats.org/officeDocument/2006/relationships/hyperlink" Target="#TOC!A1"/><Relationship Id="rId5" Type="http://schemas.openxmlformats.org/officeDocument/2006/relationships/image" Target="../media/image203.png"/><Relationship Id="rId4" Type="http://schemas.openxmlformats.org/officeDocument/2006/relationships/image" Target="../media/image202.png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2.xml"/><Relationship Id="rId2" Type="http://schemas.openxmlformats.org/officeDocument/2006/relationships/chart" Target="../charts/chart31.xml"/><Relationship Id="rId1" Type="http://schemas.openxmlformats.org/officeDocument/2006/relationships/hyperlink" Target="#TOC!A1"/><Relationship Id="rId5" Type="http://schemas.openxmlformats.org/officeDocument/2006/relationships/chart" Target="../charts/chart33.xml"/><Relationship Id="rId4" Type="http://schemas.openxmlformats.org/officeDocument/2006/relationships/image" Target="../media/image20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0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1.png"/><Relationship Id="rId3" Type="http://schemas.openxmlformats.org/officeDocument/2006/relationships/image" Target="../media/image206.png"/><Relationship Id="rId7" Type="http://schemas.openxmlformats.org/officeDocument/2006/relationships/image" Target="../media/image210.png"/><Relationship Id="rId2" Type="http://schemas.openxmlformats.org/officeDocument/2006/relationships/image" Target="../media/image205.png"/><Relationship Id="rId1" Type="http://schemas.openxmlformats.org/officeDocument/2006/relationships/hyperlink" Target="#TOC!A1"/><Relationship Id="rId6" Type="http://schemas.openxmlformats.org/officeDocument/2006/relationships/image" Target="../media/image209.png"/><Relationship Id="rId5" Type="http://schemas.openxmlformats.org/officeDocument/2006/relationships/image" Target="../media/image208.png"/><Relationship Id="rId4" Type="http://schemas.openxmlformats.org/officeDocument/2006/relationships/image" Target="../media/image207.png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3.png"/><Relationship Id="rId2" Type="http://schemas.openxmlformats.org/officeDocument/2006/relationships/image" Target="../media/image212.png"/><Relationship Id="rId1" Type="http://schemas.openxmlformats.org/officeDocument/2006/relationships/hyperlink" Target="#TOC!A1"/><Relationship Id="rId4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9030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581760</xdr:colOff>
      <xdr:row>2</xdr:row>
      <xdr:rowOff>141820</xdr:rowOff>
    </xdr:from>
    <xdr:to>
      <xdr:col>5</xdr:col>
      <xdr:colOff>345840</xdr:colOff>
      <xdr:row>12</xdr:row>
      <xdr:rowOff>101040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2" name="Freihand 21">
              <a:extLst>
                <a:ext uri="{FF2B5EF4-FFF2-40B4-BE49-F238E27FC236}">
                  <a16:creationId xmlns:a16="http://schemas.microsoft.com/office/drawing/2014/main" id="{198AC2B0-F0FC-4E29-4F22-BA2CF633718F}"/>
                </a:ext>
              </a:extLst>
            </xdr14:cNvPr>
            <xdr14:cNvContentPartPr/>
          </xdr14:nvContentPartPr>
          <xdr14:nvPr macro=""/>
          <xdr14:xfrm>
            <a:off x="581760" y="510120"/>
            <a:ext cx="3574080" cy="1800720"/>
          </xdr14:xfrm>
        </xdr:contentPart>
      </mc:Choice>
      <mc:Fallback xmlns="">
        <xdr:pic>
          <xdr:nvPicPr>
            <xdr:cNvPr id="22" name="Freihand 21">
              <a:extLst>
                <a:ext uri="{FF2B5EF4-FFF2-40B4-BE49-F238E27FC236}">
                  <a16:creationId xmlns:a16="http://schemas.microsoft.com/office/drawing/2014/main" id="{198AC2B0-F0FC-4E29-4F22-BA2CF633718F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64120" y="491840"/>
              <a:ext cx="3609720" cy="183765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173040</xdr:colOff>
      <xdr:row>2</xdr:row>
      <xdr:rowOff>19060</xdr:rowOff>
    </xdr:from>
    <xdr:to>
      <xdr:col>8</xdr:col>
      <xdr:colOff>45240</xdr:colOff>
      <xdr:row>12</xdr:row>
      <xdr:rowOff>19320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42" name="Freihand 41">
              <a:extLst>
                <a:ext uri="{FF2B5EF4-FFF2-40B4-BE49-F238E27FC236}">
                  <a16:creationId xmlns:a16="http://schemas.microsoft.com/office/drawing/2014/main" id="{CDC619E2-5F00-5B7E-452D-54B3F2E2A36C}"/>
                </a:ext>
              </a:extLst>
            </xdr14:cNvPr>
            <xdr14:cNvContentPartPr/>
          </xdr14:nvContentPartPr>
          <xdr14:nvPr macro=""/>
          <xdr14:xfrm>
            <a:off x="3983040" y="387360"/>
            <a:ext cx="2158200" cy="1841760"/>
          </xdr14:xfrm>
        </xdr:contentPart>
      </mc:Choice>
      <mc:Fallback xmlns="">
        <xdr:pic>
          <xdr:nvPicPr>
            <xdr:cNvPr id="42" name="Freihand 41">
              <a:extLst>
                <a:ext uri="{FF2B5EF4-FFF2-40B4-BE49-F238E27FC236}">
                  <a16:creationId xmlns:a16="http://schemas.microsoft.com/office/drawing/2014/main" id="{CDC619E2-5F00-5B7E-452D-54B3F2E2A36C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965040" y="369092"/>
              <a:ext cx="2193840" cy="187867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714840</xdr:colOff>
      <xdr:row>2</xdr:row>
      <xdr:rowOff>137500</xdr:rowOff>
    </xdr:from>
    <xdr:to>
      <xdr:col>13</xdr:col>
      <xdr:colOff>8760</xdr:colOff>
      <xdr:row>12</xdr:row>
      <xdr:rowOff>113640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52" name="Freihand 51">
              <a:extLst>
                <a:ext uri="{FF2B5EF4-FFF2-40B4-BE49-F238E27FC236}">
                  <a16:creationId xmlns:a16="http://schemas.microsoft.com/office/drawing/2014/main" id="{BCFA696C-7AC4-EB2B-723F-FFA0E8654886}"/>
                </a:ext>
              </a:extLst>
            </xdr14:cNvPr>
            <xdr14:cNvContentPartPr/>
          </xdr14:nvContentPartPr>
          <xdr14:nvPr macro=""/>
          <xdr14:xfrm>
            <a:off x="6810840" y="505800"/>
            <a:ext cx="3103920" cy="1817640"/>
          </xdr14:xfrm>
        </xdr:contentPart>
      </mc:Choice>
      <mc:Fallback xmlns="">
        <xdr:pic>
          <xdr:nvPicPr>
            <xdr:cNvPr id="52" name="Freihand 51">
              <a:extLst>
                <a:ext uri="{FF2B5EF4-FFF2-40B4-BE49-F238E27FC236}">
                  <a16:creationId xmlns:a16="http://schemas.microsoft.com/office/drawing/2014/main" id="{BCFA696C-7AC4-EB2B-723F-FFA0E8654886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6792840" y="487150"/>
              <a:ext cx="3139560" cy="185456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666720</xdr:colOff>
      <xdr:row>3</xdr:row>
      <xdr:rowOff>59550</xdr:rowOff>
    </xdr:from>
    <xdr:to>
      <xdr:col>7</xdr:col>
      <xdr:colOff>621840</xdr:colOff>
      <xdr:row>11</xdr:row>
      <xdr:rowOff>85390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65" name="Freihand 64">
              <a:extLst>
                <a:ext uri="{FF2B5EF4-FFF2-40B4-BE49-F238E27FC236}">
                  <a16:creationId xmlns:a16="http://schemas.microsoft.com/office/drawing/2014/main" id="{14BECAEA-1B34-794D-B438-3FE972B28E86}"/>
                </a:ext>
              </a:extLst>
            </xdr14:cNvPr>
            <xdr14:cNvContentPartPr/>
          </xdr14:nvContentPartPr>
          <xdr14:nvPr macro=""/>
          <xdr14:xfrm>
            <a:off x="5238720" y="612000"/>
            <a:ext cx="717120" cy="1499040"/>
          </xdr14:xfrm>
        </xdr:contentPart>
      </mc:Choice>
      <mc:Fallback xmlns="">
        <xdr:pic>
          <xdr:nvPicPr>
            <xdr:cNvPr id="65" name="Freihand 64">
              <a:extLst>
                <a:ext uri="{FF2B5EF4-FFF2-40B4-BE49-F238E27FC236}">
                  <a16:creationId xmlns:a16="http://schemas.microsoft.com/office/drawing/2014/main" id="{14BECAEA-1B34-794D-B438-3FE972B28E86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5221080" y="593742"/>
              <a:ext cx="752760" cy="153592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362520</xdr:colOff>
      <xdr:row>3</xdr:row>
      <xdr:rowOff>178350</xdr:rowOff>
    </xdr:from>
    <xdr:to>
      <xdr:col>13</xdr:col>
      <xdr:colOff>260040</xdr:colOff>
      <xdr:row>7</xdr:row>
      <xdr:rowOff>119270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71" name="Freihand 70">
              <a:extLst>
                <a:ext uri="{FF2B5EF4-FFF2-40B4-BE49-F238E27FC236}">
                  <a16:creationId xmlns:a16="http://schemas.microsoft.com/office/drawing/2014/main" id="{1DC84CBF-DB36-3BBB-8F7E-CB936321287F}"/>
                </a:ext>
              </a:extLst>
            </xdr14:cNvPr>
            <xdr14:cNvContentPartPr/>
          </xdr14:nvContentPartPr>
          <xdr14:nvPr macro=""/>
          <xdr14:xfrm>
            <a:off x="7220520" y="730800"/>
            <a:ext cx="2945520" cy="677520"/>
          </xdr14:xfrm>
        </xdr:contentPart>
      </mc:Choice>
      <mc:Fallback xmlns="">
        <xdr:pic>
          <xdr:nvPicPr>
            <xdr:cNvPr id="71" name="Freihand 70">
              <a:extLst>
                <a:ext uri="{FF2B5EF4-FFF2-40B4-BE49-F238E27FC236}">
                  <a16:creationId xmlns:a16="http://schemas.microsoft.com/office/drawing/2014/main" id="{1DC84CBF-DB36-3BBB-8F7E-CB936321287F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7202880" y="712800"/>
              <a:ext cx="2981160" cy="713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259680</xdr:colOff>
      <xdr:row>3</xdr:row>
      <xdr:rowOff>183390</xdr:rowOff>
    </xdr:from>
    <xdr:to>
      <xdr:col>14</xdr:col>
      <xdr:colOff>512520</xdr:colOff>
      <xdr:row>4</xdr:row>
      <xdr:rowOff>118760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72" name="Freihand 71">
              <a:extLst>
                <a:ext uri="{FF2B5EF4-FFF2-40B4-BE49-F238E27FC236}">
                  <a16:creationId xmlns:a16="http://schemas.microsoft.com/office/drawing/2014/main" id="{653AC79A-6EBF-13D6-F117-5B217DBF7FF7}"/>
                </a:ext>
              </a:extLst>
            </xdr14:cNvPr>
            <xdr14:cNvContentPartPr/>
          </xdr14:nvContentPartPr>
          <xdr14:nvPr macro=""/>
          <xdr14:xfrm>
            <a:off x="7879680" y="735840"/>
            <a:ext cx="3300840" cy="119520"/>
          </xdr14:xfrm>
        </xdr:contentPart>
      </mc:Choice>
      <mc:Fallback xmlns="">
        <xdr:pic>
          <xdr:nvPicPr>
            <xdr:cNvPr id="72" name="Freihand 71">
              <a:extLst>
                <a:ext uri="{FF2B5EF4-FFF2-40B4-BE49-F238E27FC236}">
                  <a16:creationId xmlns:a16="http://schemas.microsoft.com/office/drawing/2014/main" id="{653AC79A-6EBF-13D6-F117-5B217DBF7FF7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7861680" y="717840"/>
              <a:ext cx="3336480" cy="155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712800</xdr:colOff>
      <xdr:row>6</xdr:row>
      <xdr:rowOff>97500</xdr:rowOff>
    </xdr:from>
    <xdr:to>
      <xdr:col>4</xdr:col>
      <xdr:colOff>641640</xdr:colOff>
      <xdr:row>8</xdr:row>
      <xdr:rowOff>88840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76" name="Freihand 75">
              <a:extLst>
                <a:ext uri="{FF2B5EF4-FFF2-40B4-BE49-F238E27FC236}">
                  <a16:creationId xmlns:a16="http://schemas.microsoft.com/office/drawing/2014/main" id="{5AC5B906-0746-5002-D8C2-45D2B2EA569C}"/>
                </a:ext>
              </a:extLst>
            </xdr14:cNvPr>
            <xdr14:cNvContentPartPr/>
          </xdr14:nvContentPartPr>
          <xdr14:nvPr macro=""/>
          <xdr14:xfrm>
            <a:off x="2998800" y="1202400"/>
            <a:ext cx="690840" cy="359640"/>
          </xdr14:xfrm>
        </xdr:contentPart>
      </mc:Choice>
      <mc:Fallback xmlns="">
        <xdr:pic>
          <xdr:nvPicPr>
            <xdr:cNvPr id="76" name="Freihand 75">
              <a:extLst>
                <a:ext uri="{FF2B5EF4-FFF2-40B4-BE49-F238E27FC236}">
                  <a16:creationId xmlns:a16="http://schemas.microsoft.com/office/drawing/2014/main" id="{5AC5B906-0746-5002-D8C2-45D2B2EA569C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981160" y="1184760"/>
              <a:ext cx="726480" cy="39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572040</xdr:colOff>
      <xdr:row>3</xdr:row>
      <xdr:rowOff>9510</xdr:rowOff>
    </xdr:from>
    <xdr:to>
      <xdr:col>13</xdr:col>
      <xdr:colOff>234480</xdr:colOff>
      <xdr:row>10</xdr:row>
      <xdr:rowOff>38780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D268241E-C2B8-D292-D5E3-055D6E90A643}"/>
                </a:ext>
              </a:extLst>
            </xdr14:cNvPr>
            <xdr14:cNvContentPartPr/>
          </xdr14:nvContentPartPr>
          <xdr14:nvPr macro=""/>
          <xdr14:xfrm>
            <a:off x="9716040" y="561960"/>
            <a:ext cx="424440" cy="131832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D268241E-C2B8-D292-D5E3-055D6E90A643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9698400" y="543707"/>
              <a:ext cx="460080" cy="135519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275160</xdr:colOff>
      <xdr:row>4</xdr:row>
      <xdr:rowOff>113360</xdr:rowOff>
    </xdr:from>
    <xdr:to>
      <xdr:col>14</xdr:col>
      <xdr:colOff>677760</xdr:colOff>
      <xdr:row>6</xdr:row>
      <xdr:rowOff>71220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87" name="Freihand 86">
              <a:extLst>
                <a:ext uri="{FF2B5EF4-FFF2-40B4-BE49-F238E27FC236}">
                  <a16:creationId xmlns:a16="http://schemas.microsoft.com/office/drawing/2014/main" id="{3298F8CD-2C62-A67E-8886-4C3819BF28F3}"/>
                </a:ext>
              </a:extLst>
            </xdr14:cNvPr>
            <xdr14:cNvContentPartPr/>
          </xdr14:nvContentPartPr>
          <xdr14:nvPr macro=""/>
          <xdr14:xfrm>
            <a:off x="10181160" y="849960"/>
            <a:ext cx="1164600" cy="326160"/>
          </xdr14:xfrm>
        </xdr:contentPart>
      </mc:Choice>
      <mc:Fallback xmlns="">
        <xdr:pic>
          <xdr:nvPicPr>
            <xdr:cNvPr id="87" name="Freihand 86">
              <a:extLst>
                <a:ext uri="{FF2B5EF4-FFF2-40B4-BE49-F238E27FC236}">
                  <a16:creationId xmlns:a16="http://schemas.microsoft.com/office/drawing/2014/main" id="{3298F8CD-2C62-A67E-8886-4C3819BF28F3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10163520" y="831960"/>
              <a:ext cx="1200240" cy="36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576840</xdr:colOff>
      <xdr:row>3</xdr:row>
      <xdr:rowOff>19950</xdr:rowOff>
    </xdr:from>
    <xdr:to>
      <xdr:col>8</xdr:col>
      <xdr:colOff>577320</xdr:colOff>
      <xdr:row>11</xdr:row>
      <xdr:rowOff>163870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92" name="Freihand 91">
              <a:extLst>
                <a:ext uri="{FF2B5EF4-FFF2-40B4-BE49-F238E27FC236}">
                  <a16:creationId xmlns:a16="http://schemas.microsoft.com/office/drawing/2014/main" id="{7CB073D7-DC57-EB7A-A220-3FDE8CE8BD6F}"/>
                </a:ext>
              </a:extLst>
            </xdr14:cNvPr>
            <xdr14:cNvContentPartPr/>
          </xdr14:nvContentPartPr>
          <xdr14:nvPr macro=""/>
          <xdr14:xfrm>
            <a:off x="5910840" y="572400"/>
            <a:ext cx="762480" cy="1617120"/>
          </xdr14:xfrm>
        </xdr:contentPart>
      </mc:Choice>
      <mc:Fallback xmlns="">
        <xdr:pic>
          <xdr:nvPicPr>
            <xdr:cNvPr id="92" name="Freihand 91">
              <a:extLst>
                <a:ext uri="{FF2B5EF4-FFF2-40B4-BE49-F238E27FC236}">
                  <a16:creationId xmlns:a16="http://schemas.microsoft.com/office/drawing/2014/main" id="{7CB073D7-DC57-EB7A-A220-3FDE8CE8BD6F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5892840" y="553817"/>
              <a:ext cx="798120" cy="165391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387720</xdr:colOff>
      <xdr:row>4</xdr:row>
      <xdr:rowOff>32360</xdr:rowOff>
    </xdr:from>
    <xdr:to>
      <xdr:col>10</xdr:col>
      <xdr:colOff>258960</xdr:colOff>
      <xdr:row>7</xdr:row>
      <xdr:rowOff>105230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93" name="Freihand 92">
              <a:extLst>
                <a:ext uri="{FF2B5EF4-FFF2-40B4-BE49-F238E27FC236}">
                  <a16:creationId xmlns:a16="http://schemas.microsoft.com/office/drawing/2014/main" id="{25127BBB-7D06-11BE-39EF-D01C57A095B1}"/>
                </a:ext>
              </a:extLst>
            </xdr14:cNvPr>
            <xdr14:cNvContentPartPr/>
          </xdr14:nvContentPartPr>
          <xdr14:nvPr macro=""/>
          <xdr14:xfrm>
            <a:off x="7245720" y="768960"/>
            <a:ext cx="633240" cy="625320"/>
          </xdr14:xfrm>
        </xdr:contentPart>
      </mc:Choice>
      <mc:Fallback xmlns="">
        <xdr:pic>
          <xdr:nvPicPr>
            <xdr:cNvPr id="93" name="Freihand 92">
              <a:extLst>
                <a:ext uri="{FF2B5EF4-FFF2-40B4-BE49-F238E27FC236}">
                  <a16:creationId xmlns:a16="http://schemas.microsoft.com/office/drawing/2014/main" id="{25127BBB-7D06-11BE-39EF-D01C57A095B1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7228080" y="751320"/>
              <a:ext cx="668880" cy="66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190680</xdr:colOff>
      <xdr:row>4</xdr:row>
      <xdr:rowOff>47840</xdr:rowOff>
    </xdr:from>
    <xdr:to>
      <xdr:col>8</xdr:col>
      <xdr:colOff>679920</xdr:colOff>
      <xdr:row>5</xdr:row>
      <xdr:rowOff>140170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98" name="Freihand 97">
              <a:extLst>
                <a:ext uri="{FF2B5EF4-FFF2-40B4-BE49-F238E27FC236}">
                  <a16:creationId xmlns:a16="http://schemas.microsoft.com/office/drawing/2014/main" id="{0CA14F5A-1E4A-D19E-0D7D-5ABC7F2B7956}"/>
                </a:ext>
              </a:extLst>
            </xdr14:cNvPr>
            <xdr14:cNvContentPartPr/>
          </xdr14:nvContentPartPr>
          <xdr14:nvPr macro=""/>
          <xdr14:xfrm>
            <a:off x="6286680" y="784440"/>
            <a:ext cx="489240" cy="276480"/>
          </xdr14:xfrm>
        </xdr:contentPart>
      </mc:Choice>
      <mc:Fallback xmlns="">
        <xdr:pic>
          <xdr:nvPicPr>
            <xdr:cNvPr id="98" name="Freihand 97">
              <a:extLst>
                <a:ext uri="{FF2B5EF4-FFF2-40B4-BE49-F238E27FC236}">
                  <a16:creationId xmlns:a16="http://schemas.microsoft.com/office/drawing/2014/main" id="{0CA14F5A-1E4A-D19E-0D7D-5ABC7F2B7956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6269040" y="766800"/>
              <a:ext cx="524880" cy="312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57480</xdr:colOff>
      <xdr:row>6</xdr:row>
      <xdr:rowOff>124140</xdr:rowOff>
    </xdr:from>
    <xdr:to>
      <xdr:col>5</xdr:col>
      <xdr:colOff>57840</xdr:colOff>
      <xdr:row>6</xdr:row>
      <xdr:rowOff>124500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99" name="Freihand 98">
              <a:extLst>
                <a:ext uri="{FF2B5EF4-FFF2-40B4-BE49-F238E27FC236}">
                  <a16:creationId xmlns:a16="http://schemas.microsoft.com/office/drawing/2014/main" id="{9E843480-7422-72BB-9554-99C5261CF7F1}"/>
                </a:ext>
              </a:extLst>
            </xdr14:cNvPr>
            <xdr14:cNvContentPartPr/>
          </xdr14:nvContentPartPr>
          <xdr14:nvPr macro=""/>
          <xdr14:xfrm>
            <a:off x="3867480" y="1229040"/>
            <a:ext cx="360" cy="360"/>
          </xdr14:xfrm>
        </xdr:contentPart>
      </mc:Choice>
      <mc:Fallback xmlns="">
        <xdr:pic>
          <xdr:nvPicPr>
            <xdr:cNvPr id="99" name="Freihand 98">
              <a:extLst>
                <a:ext uri="{FF2B5EF4-FFF2-40B4-BE49-F238E27FC236}">
                  <a16:creationId xmlns:a16="http://schemas.microsoft.com/office/drawing/2014/main" id="{9E843480-7422-72BB-9554-99C5261CF7F1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3849480" y="1211040"/>
              <a:ext cx="36000" cy="3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272640</xdr:colOff>
      <xdr:row>4</xdr:row>
      <xdr:rowOff>59720</xdr:rowOff>
    </xdr:from>
    <xdr:to>
      <xdr:col>10</xdr:col>
      <xdr:colOff>305400</xdr:colOff>
      <xdr:row>4</xdr:row>
      <xdr:rowOff>65120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100" name="Freihand 99">
              <a:extLst>
                <a:ext uri="{FF2B5EF4-FFF2-40B4-BE49-F238E27FC236}">
                  <a16:creationId xmlns:a16="http://schemas.microsoft.com/office/drawing/2014/main" id="{32150B68-40AD-7216-BD2E-91601E42DC4D}"/>
                </a:ext>
              </a:extLst>
            </xdr14:cNvPr>
            <xdr14:cNvContentPartPr/>
          </xdr14:nvContentPartPr>
          <xdr14:nvPr macro=""/>
          <xdr14:xfrm>
            <a:off x="7892640" y="796320"/>
            <a:ext cx="32760" cy="5400"/>
          </xdr14:xfrm>
        </xdr:contentPart>
      </mc:Choice>
      <mc:Fallback xmlns="">
        <xdr:pic>
          <xdr:nvPicPr>
            <xdr:cNvPr id="100" name="Freihand 99">
              <a:extLst>
                <a:ext uri="{FF2B5EF4-FFF2-40B4-BE49-F238E27FC236}">
                  <a16:creationId xmlns:a16="http://schemas.microsoft.com/office/drawing/2014/main" id="{32150B68-40AD-7216-BD2E-91601E42DC4D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7874640" y="778320"/>
              <a:ext cx="68400" cy="41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301080</xdr:colOff>
      <xdr:row>4</xdr:row>
      <xdr:rowOff>18320</xdr:rowOff>
    </xdr:from>
    <xdr:to>
      <xdr:col>10</xdr:col>
      <xdr:colOff>315480</xdr:colOff>
      <xdr:row>4</xdr:row>
      <xdr:rowOff>38120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101" name="Freihand 100">
              <a:extLst>
                <a:ext uri="{FF2B5EF4-FFF2-40B4-BE49-F238E27FC236}">
                  <a16:creationId xmlns:a16="http://schemas.microsoft.com/office/drawing/2014/main" id="{E0E528B8-1771-B247-79DD-D00580977839}"/>
                </a:ext>
              </a:extLst>
            </xdr14:cNvPr>
            <xdr14:cNvContentPartPr/>
          </xdr14:nvContentPartPr>
          <xdr14:nvPr macro=""/>
          <xdr14:xfrm>
            <a:off x="7921080" y="754920"/>
            <a:ext cx="14400" cy="19800"/>
          </xdr14:xfrm>
        </xdr:contentPart>
      </mc:Choice>
      <mc:Fallback xmlns="">
        <xdr:pic>
          <xdr:nvPicPr>
            <xdr:cNvPr id="101" name="Freihand 100">
              <a:extLst>
                <a:ext uri="{FF2B5EF4-FFF2-40B4-BE49-F238E27FC236}">
                  <a16:creationId xmlns:a16="http://schemas.microsoft.com/office/drawing/2014/main" id="{E0E528B8-1771-B247-79DD-D00580977839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7903080" y="736920"/>
              <a:ext cx="50040" cy="55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280920</xdr:colOff>
      <xdr:row>4</xdr:row>
      <xdr:rowOff>57920</xdr:rowOff>
    </xdr:from>
    <xdr:to>
      <xdr:col>11</xdr:col>
      <xdr:colOff>606840</xdr:colOff>
      <xdr:row>6</xdr:row>
      <xdr:rowOff>59700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102" name="Freihand 101">
              <a:extLst>
                <a:ext uri="{FF2B5EF4-FFF2-40B4-BE49-F238E27FC236}">
                  <a16:creationId xmlns:a16="http://schemas.microsoft.com/office/drawing/2014/main" id="{17FE0B6C-3C96-8E44-EC67-F9DC6E1397B2}"/>
                </a:ext>
              </a:extLst>
            </xdr14:cNvPr>
            <xdr14:cNvContentPartPr/>
          </xdr14:nvContentPartPr>
          <xdr14:nvPr macro=""/>
          <xdr14:xfrm>
            <a:off x="7900920" y="794520"/>
            <a:ext cx="1087920" cy="370080"/>
          </xdr14:xfrm>
        </xdr:contentPart>
      </mc:Choice>
      <mc:Fallback xmlns="">
        <xdr:pic>
          <xdr:nvPicPr>
            <xdr:cNvPr id="102" name="Freihand 101">
              <a:extLst>
                <a:ext uri="{FF2B5EF4-FFF2-40B4-BE49-F238E27FC236}">
                  <a16:creationId xmlns:a16="http://schemas.microsoft.com/office/drawing/2014/main" id="{17FE0B6C-3C96-8E44-EC67-F9DC6E1397B2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7882920" y="776880"/>
              <a:ext cx="1123560" cy="405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535560</xdr:colOff>
      <xdr:row>3</xdr:row>
      <xdr:rowOff>159990</xdr:rowOff>
    </xdr:from>
    <xdr:to>
      <xdr:col>12</xdr:col>
      <xdr:colOff>231120</xdr:colOff>
      <xdr:row>6</xdr:row>
      <xdr:rowOff>52140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03" name="Freihand 102">
              <a:extLst>
                <a:ext uri="{FF2B5EF4-FFF2-40B4-BE49-F238E27FC236}">
                  <a16:creationId xmlns:a16="http://schemas.microsoft.com/office/drawing/2014/main" id="{82C90A15-16E2-9473-476E-EEF421031888}"/>
                </a:ext>
              </a:extLst>
            </xdr14:cNvPr>
            <xdr14:cNvContentPartPr/>
          </xdr14:nvContentPartPr>
          <xdr14:nvPr macro=""/>
          <xdr14:xfrm>
            <a:off x="8917560" y="712440"/>
            <a:ext cx="457560" cy="444600"/>
          </xdr14:xfrm>
        </xdr:contentPart>
      </mc:Choice>
      <mc:Fallback xmlns="">
        <xdr:pic>
          <xdr:nvPicPr>
            <xdr:cNvPr id="103" name="Freihand 102">
              <a:extLst>
                <a:ext uri="{FF2B5EF4-FFF2-40B4-BE49-F238E27FC236}">
                  <a16:creationId xmlns:a16="http://schemas.microsoft.com/office/drawing/2014/main" id="{82C90A15-16E2-9473-476E-EEF421031888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8899560" y="694800"/>
              <a:ext cx="493200" cy="480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254520</xdr:colOff>
      <xdr:row>4</xdr:row>
      <xdr:rowOff>9680</xdr:rowOff>
    </xdr:from>
    <xdr:to>
      <xdr:col>13</xdr:col>
      <xdr:colOff>447240</xdr:colOff>
      <xdr:row>6</xdr:row>
      <xdr:rowOff>123780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104" name="Freihand 103">
              <a:extLst>
                <a:ext uri="{FF2B5EF4-FFF2-40B4-BE49-F238E27FC236}">
                  <a16:creationId xmlns:a16="http://schemas.microsoft.com/office/drawing/2014/main" id="{FC20F4F8-8221-2AD6-3504-1503FCC0C89F}"/>
                </a:ext>
              </a:extLst>
            </xdr14:cNvPr>
            <xdr14:cNvContentPartPr/>
          </xdr14:nvContentPartPr>
          <xdr14:nvPr macro=""/>
          <xdr14:xfrm>
            <a:off x="9398520" y="746280"/>
            <a:ext cx="954720" cy="482400"/>
          </xdr14:xfrm>
        </xdr:contentPart>
      </mc:Choice>
      <mc:Fallback xmlns="">
        <xdr:pic>
          <xdr:nvPicPr>
            <xdr:cNvPr id="104" name="Freihand 103">
              <a:extLst>
                <a:ext uri="{FF2B5EF4-FFF2-40B4-BE49-F238E27FC236}">
                  <a16:creationId xmlns:a16="http://schemas.microsoft.com/office/drawing/2014/main" id="{FC20F4F8-8221-2AD6-3504-1503FCC0C89F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9380880" y="728280"/>
              <a:ext cx="990360" cy="518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297120</xdr:colOff>
      <xdr:row>4</xdr:row>
      <xdr:rowOff>64760</xdr:rowOff>
    </xdr:from>
    <xdr:to>
      <xdr:col>11</xdr:col>
      <xdr:colOff>522960</xdr:colOff>
      <xdr:row>6</xdr:row>
      <xdr:rowOff>62220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106" name="Freihand 105">
              <a:extLst>
                <a:ext uri="{FF2B5EF4-FFF2-40B4-BE49-F238E27FC236}">
                  <a16:creationId xmlns:a16="http://schemas.microsoft.com/office/drawing/2014/main" id="{0AB21E7B-52E1-0BA2-477D-6A7EF63614A2}"/>
                </a:ext>
              </a:extLst>
            </xdr14:cNvPr>
            <xdr14:cNvContentPartPr/>
          </xdr14:nvContentPartPr>
          <xdr14:nvPr macro=""/>
          <xdr14:xfrm>
            <a:off x="7917120" y="801360"/>
            <a:ext cx="987840" cy="365760"/>
          </xdr14:xfrm>
        </xdr:contentPart>
      </mc:Choice>
      <mc:Fallback xmlns="">
        <xdr:pic>
          <xdr:nvPicPr>
            <xdr:cNvPr id="106" name="Freihand 105">
              <a:extLst>
                <a:ext uri="{FF2B5EF4-FFF2-40B4-BE49-F238E27FC236}">
                  <a16:creationId xmlns:a16="http://schemas.microsoft.com/office/drawing/2014/main" id="{0AB21E7B-52E1-0BA2-477D-6A7EF63614A2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7899120" y="783360"/>
              <a:ext cx="1023480" cy="401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268320</xdr:colOff>
      <xdr:row>4</xdr:row>
      <xdr:rowOff>53240</xdr:rowOff>
    </xdr:from>
    <xdr:to>
      <xdr:col>11</xdr:col>
      <xdr:colOff>448800</xdr:colOff>
      <xdr:row>7</xdr:row>
      <xdr:rowOff>92630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08" name="Freihand 107">
              <a:extLst>
                <a:ext uri="{FF2B5EF4-FFF2-40B4-BE49-F238E27FC236}">
                  <a16:creationId xmlns:a16="http://schemas.microsoft.com/office/drawing/2014/main" id="{10EA169D-0263-6353-D932-3B2FB77DEB9F}"/>
                </a:ext>
              </a:extLst>
            </xdr14:cNvPr>
            <xdr14:cNvContentPartPr/>
          </xdr14:nvContentPartPr>
          <xdr14:nvPr macro=""/>
          <xdr14:xfrm>
            <a:off x="7888320" y="789840"/>
            <a:ext cx="942480" cy="591840"/>
          </xdr14:xfrm>
        </xdr:contentPart>
      </mc:Choice>
      <mc:Fallback xmlns="">
        <xdr:pic>
          <xdr:nvPicPr>
            <xdr:cNvPr id="108" name="Freihand 107">
              <a:extLst>
                <a:ext uri="{FF2B5EF4-FFF2-40B4-BE49-F238E27FC236}">
                  <a16:creationId xmlns:a16="http://schemas.microsoft.com/office/drawing/2014/main" id="{10EA169D-0263-6353-D932-3B2FB77DEB9F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7870320" y="771840"/>
              <a:ext cx="978120" cy="627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376560</xdr:colOff>
      <xdr:row>4</xdr:row>
      <xdr:rowOff>103640</xdr:rowOff>
    </xdr:from>
    <xdr:to>
      <xdr:col>13</xdr:col>
      <xdr:colOff>397920</xdr:colOff>
      <xdr:row>8</xdr:row>
      <xdr:rowOff>57880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09" name="Freihand 108">
              <a:extLst>
                <a:ext uri="{FF2B5EF4-FFF2-40B4-BE49-F238E27FC236}">
                  <a16:creationId xmlns:a16="http://schemas.microsoft.com/office/drawing/2014/main" id="{3289B6FE-82C7-05D5-50CD-95EFF3A57D5C}"/>
                </a:ext>
              </a:extLst>
            </xdr14:cNvPr>
            <xdr14:cNvContentPartPr/>
          </xdr14:nvContentPartPr>
          <xdr14:nvPr macro=""/>
          <xdr14:xfrm>
            <a:off x="9520560" y="840240"/>
            <a:ext cx="783360" cy="690840"/>
          </xdr14:xfrm>
        </xdr:contentPart>
      </mc:Choice>
      <mc:Fallback xmlns="">
        <xdr:pic>
          <xdr:nvPicPr>
            <xdr:cNvPr id="109" name="Freihand 108">
              <a:extLst>
                <a:ext uri="{FF2B5EF4-FFF2-40B4-BE49-F238E27FC236}">
                  <a16:creationId xmlns:a16="http://schemas.microsoft.com/office/drawing/2014/main" id="{3289B6FE-82C7-05D5-50CD-95EFF3A57D5C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9502560" y="822600"/>
              <a:ext cx="819000" cy="72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354720</xdr:colOff>
      <xdr:row>10</xdr:row>
      <xdr:rowOff>37700</xdr:rowOff>
    </xdr:from>
    <xdr:to>
      <xdr:col>12</xdr:col>
      <xdr:colOff>36000</xdr:colOff>
      <xdr:row>13</xdr:row>
      <xdr:rowOff>129650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22" name="Freihand 121">
              <a:extLst>
                <a:ext uri="{FF2B5EF4-FFF2-40B4-BE49-F238E27FC236}">
                  <a16:creationId xmlns:a16="http://schemas.microsoft.com/office/drawing/2014/main" id="{D3F532C8-7EE2-A155-AD2C-A72C2DFC7616}"/>
                </a:ext>
              </a:extLst>
            </xdr14:cNvPr>
            <xdr14:cNvContentPartPr/>
          </xdr14:nvContentPartPr>
          <xdr14:nvPr macro=""/>
          <xdr14:xfrm>
            <a:off x="7974720" y="1879200"/>
            <a:ext cx="1205280" cy="644400"/>
          </xdr14:xfrm>
        </xdr:contentPart>
      </mc:Choice>
      <mc:Fallback xmlns="">
        <xdr:pic>
          <xdr:nvPicPr>
            <xdr:cNvPr id="122" name="Freihand 121">
              <a:extLst>
                <a:ext uri="{FF2B5EF4-FFF2-40B4-BE49-F238E27FC236}">
                  <a16:creationId xmlns:a16="http://schemas.microsoft.com/office/drawing/2014/main" id="{D3F532C8-7EE2-A155-AD2C-A72C2DFC7616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7956720" y="1861190"/>
              <a:ext cx="1240920" cy="6800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632880</xdr:colOff>
      <xdr:row>15</xdr:row>
      <xdr:rowOff>2400</xdr:rowOff>
    </xdr:from>
    <xdr:to>
      <xdr:col>6</xdr:col>
      <xdr:colOff>105480</xdr:colOff>
      <xdr:row>15</xdr:row>
      <xdr:rowOff>20400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23" name="Freihand 122">
              <a:extLst>
                <a:ext uri="{FF2B5EF4-FFF2-40B4-BE49-F238E27FC236}">
                  <a16:creationId xmlns:a16="http://schemas.microsoft.com/office/drawing/2014/main" id="{3D1068E8-5957-BA40-36B8-C988E75220F2}"/>
                </a:ext>
              </a:extLst>
            </xdr14:cNvPr>
            <xdr14:cNvContentPartPr/>
          </xdr14:nvContentPartPr>
          <xdr14:nvPr macro=""/>
          <xdr14:xfrm>
            <a:off x="2918880" y="2764650"/>
            <a:ext cx="1758600" cy="18000"/>
          </xdr14:xfrm>
        </xdr:contentPart>
      </mc:Choice>
      <mc:Fallback xmlns="">
        <xdr:pic>
          <xdr:nvPicPr>
            <xdr:cNvPr id="123" name="Freihand 122">
              <a:extLst>
                <a:ext uri="{FF2B5EF4-FFF2-40B4-BE49-F238E27FC236}">
                  <a16:creationId xmlns:a16="http://schemas.microsoft.com/office/drawing/2014/main" id="{3D1068E8-5957-BA40-36B8-C988E75220F2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2900880" y="2747010"/>
              <a:ext cx="1794240" cy="5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603360</xdr:colOff>
      <xdr:row>21</xdr:row>
      <xdr:rowOff>38340</xdr:rowOff>
    </xdr:from>
    <xdr:to>
      <xdr:col>6</xdr:col>
      <xdr:colOff>119880</xdr:colOff>
      <xdr:row>21</xdr:row>
      <xdr:rowOff>100620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25" name="Freihand 124">
              <a:extLst>
                <a:ext uri="{FF2B5EF4-FFF2-40B4-BE49-F238E27FC236}">
                  <a16:creationId xmlns:a16="http://schemas.microsoft.com/office/drawing/2014/main" id="{9467501A-B312-6119-77E9-CE5CDD9F92BE}"/>
                </a:ext>
              </a:extLst>
            </xdr14:cNvPr>
            <xdr14:cNvContentPartPr/>
          </xdr14:nvContentPartPr>
          <xdr14:nvPr macro=""/>
          <xdr14:xfrm>
            <a:off x="2889360" y="3905490"/>
            <a:ext cx="1802520" cy="62280"/>
          </xdr14:xfrm>
        </xdr:contentPart>
      </mc:Choice>
      <mc:Fallback xmlns="">
        <xdr:pic>
          <xdr:nvPicPr>
            <xdr:cNvPr id="125" name="Freihand 124">
              <a:extLst>
                <a:ext uri="{FF2B5EF4-FFF2-40B4-BE49-F238E27FC236}">
                  <a16:creationId xmlns:a16="http://schemas.microsoft.com/office/drawing/2014/main" id="{9467501A-B312-6119-77E9-CE5CDD9F92BE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2871360" y="3887850"/>
              <a:ext cx="1838160" cy="97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318840</xdr:colOff>
      <xdr:row>15</xdr:row>
      <xdr:rowOff>18600</xdr:rowOff>
    </xdr:from>
    <xdr:to>
      <xdr:col>6</xdr:col>
      <xdr:colOff>729720</xdr:colOff>
      <xdr:row>21</xdr:row>
      <xdr:rowOff>22500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126" name="Freihand 125">
              <a:extLst>
                <a:ext uri="{FF2B5EF4-FFF2-40B4-BE49-F238E27FC236}">
                  <a16:creationId xmlns:a16="http://schemas.microsoft.com/office/drawing/2014/main" id="{F2597608-9196-8821-C14E-1CA7703AE1B2}"/>
                </a:ext>
              </a:extLst>
            </xdr14:cNvPr>
            <xdr14:cNvContentPartPr/>
          </xdr14:nvContentPartPr>
          <xdr14:nvPr macro=""/>
          <xdr14:xfrm>
            <a:off x="4128840" y="2780850"/>
            <a:ext cx="1172880" cy="1108800"/>
          </xdr14:xfrm>
        </xdr:contentPart>
      </mc:Choice>
      <mc:Fallback xmlns="">
        <xdr:pic>
          <xdr:nvPicPr>
            <xdr:cNvPr id="126" name="Freihand 125">
              <a:extLst>
                <a:ext uri="{FF2B5EF4-FFF2-40B4-BE49-F238E27FC236}">
                  <a16:creationId xmlns:a16="http://schemas.microsoft.com/office/drawing/2014/main" id="{F2597608-9196-8821-C14E-1CA7703AE1B2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4111200" y="2762587"/>
              <a:ext cx="1208520" cy="114569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654480</xdr:colOff>
      <xdr:row>15</xdr:row>
      <xdr:rowOff>65040</xdr:rowOff>
    </xdr:from>
    <xdr:to>
      <xdr:col>4</xdr:col>
      <xdr:colOff>162840</xdr:colOff>
      <xdr:row>16</xdr:row>
      <xdr:rowOff>7610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127" name="Freihand 126">
              <a:extLst>
                <a:ext uri="{FF2B5EF4-FFF2-40B4-BE49-F238E27FC236}">
                  <a16:creationId xmlns:a16="http://schemas.microsoft.com/office/drawing/2014/main" id="{5FBB716A-6CFB-FDD1-23BD-5A5E2461BDC9}"/>
                </a:ext>
              </a:extLst>
            </xdr14:cNvPr>
            <xdr14:cNvContentPartPr/>
          </xdr14:nvContentPartPr>
          <xdr14:nvPr macro=""/>
          <xdr14:xfrm>
            <a:off x="2940480" y="2827290"/>
            <a:ext cx="270360" cy="126720"/>
          </xdr14:xfrm>
        </xdr:contentPart>
      </mc:Choice>
      <mc:Fallback xmlns="">
        <xdr:pic>
          <xdr:nvPicPr>
            <xdr:cNvPr id="127" name="Freihand 126">
              <a:extLst>
                <a:ext uri="{FF2B5EF4-FFF2-40B4-BE49-F238E27FC236}">
                  <a16:creationId xmlns:a16="http://schemas.microsoft.com/office/drawing/2014/main" id="{5FBB716A-6CFB-FDD1-23BD-5A5E2461BDC9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2922840" y="2809650"/>
              <a:ext cx="306000" cy="162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661320</xdr:colOff>
      <xdr:row>20</xdr:row>
      <xdr:rowOff>50770</xdr:rowOff>
    </xdr:from>
    <xdr:to>
      <xdr:col>4</xdr:col>
      <xdr:colOff>265440</xdr:colOff>
      <xdr:row>20</xdr:row>
      <xdr:rowOff>149410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128" name="Freihand 127">
              <a:extLst>
                <a:ext uri="{FF2B5EF4-FFF2-40B4-BE49-F238E27FC236}">
                  <a16:creationId xmlns:a16="http://schemas.microsoft.com/office/drawing/2014/main" id="{E0547E90-B199-5842-FC6C-4A6202ABA8E8}"/>
                </a:ext>
              </a:extLst>
            </xdr14:cNvPr>
            <xdr14:cNvContentPartPr/>
          </xdr14:nvContentPartPr>
          <xdr14:nvPr macro=""/>
          <xdr14:xfrm>
            <a:off x="2947320" y="3733770"/>
            <a:ext cx="366120" cy="98640"/>
          </xdr14:xfrm>
        </xdr:contentPart>
      </mc:Choice>
      <mc:Fallback xmlns="">
        <xdr:pic>
          <xdr:nvPicPr>
            <xdr:cNvPr id="128" name="Freihand 127">
              <a:extLst>
                <a:ext uri="{FF2B5EF4-FFF2-40B4-BE49-F238E27FC236}">
                  <a16:creationId xmlns:a16="http://schemas.microsoft.com/office/drawing/2014/main" id="{E0547E90-B199-5842-FC6C-4A6202ABA8E8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2929320" y="3715770"/>
              <a:ext cx="401760" cy="13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276360</xdr:colOff>
      <xdr:row>17</xdr:row>
      <xdr:rowOff>146020</xdr:rowOff>
    </xdr:from>
    <xdr:to>
      <xdr:col>9</xdr:col>
      <xdr:colOff>269640</xdr:colOff>
      <xdr:row>22</xdr:row>
      <xdr:rowOff>96110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138" name="Freihand 137">
              <a:extLst>
                <a:ext uri="{FF2B5EF4-FFF2-40B4-BE49-F238E27FC236}">
                  <a16:creationId xmlns:a16="http://schemas.microsoft.com/office/drawing/2014/main" id="{AF0F9DFA-5EAA-C340-1BC8-0569D97A070F}"/>
                </a:ext>
              </a:extLst>
            </xdr14:cNvPr>
            <xdr14:cNvContentPartPr/>
          </xdr14:nvContentPartPr>
          <xdr14:nvPr macro=""/>
          <xdr14:xfrm>
            <a:off x="4086360" y="3276570"/>
            <a:ext cx="3041280" cy="870840"/>
          </xdr14:xfrm>
        </xdr:contentPart>
      </mc:Choice>
      <mc:Fallback xmlns="">
        <xdr:pic>
          <xdr:nvPicPr>
            <xdr:cNvPr id="138" name="Freihand 137">
              <a:extLst>
                <a:ext uri="{FF2B5EF4-FFF2-40B4-BE49-F238E27FC236}">
                  <a16:creationId xmlns:a16="http://schemas.microsoft.com/office/drawing/2014/main" id="{AF0F9DFA-5EAA-C340-1BC8-0569D97A070F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4068720" y="3258930"/>
              <a:ext cx="3076920" cy="90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19800</xdr:colOff>
      <xdr:row>14</xdr:row>
      <xdr:rowOff>167830</xdr:rowOff>
    </xdr:from>
    <xdr:to>
      <xdr:col>6</xdr:col>
      <xdr:colOff>168840</xdr:colOff>
      <xdr:row>15</xdr:row>
      <xdr:rowOff>137400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7">
          <xdr14:nvContentPartPr>
            <xdr14:cNvPr id="140" name="Freihand 139">
              <a:extLst>
                <a:ext uri="{FF2B5EF4-FFF2-40B4-BE49-F238E27FC236}">
                  <a16:creationId xmlns:a16="http://schemas.microsoft.com/office/drawing/2014/main" id="{40E8E616-36CB-3B8F-3EDD-39A9CF5EFFF7}"/>
                </a:ext>
              </a:extLst>
            </xdr14:cNvPr>
            <xdr14:cNvContentPartPr/>
          </xdr14:nvContentPartPr>
          <xdr14:nvPr macro=""/>
          <xdr14:xfrm>
            <a:off x="4591800" y="2745930"/>
            <a:ext cx="149040" cy="153720"/>
          </xdr14:xfrm>
        </xdr:contentPart>
      </mc:Choice>
      <mc:Fallback xmlns="">
        <xdr:pic>
          <xdr:nvPicPr>
            <xdr:cNvPr id="140" name="Freihand 139">
              <a:extLst>
                <a:ext uri="{FF2B5EF4-FFF2-40B4-BE49-F238E27FC236}">
                  <a16:creationId xmlns:a16="http://schemas.microsoft.com/office/drawing/2014/main" id="{40E8E616-36CB-3B8F-3EDD-39A9CF5EFFF7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4573800" y="2728290"/>
              <a:ext cx="184680" cy="18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269160</xdr:colOff>
      <xdr:row>17</xdr:row>
      <xdr:rowOff>74020</xdr:rowOff>
    </xdr:from>
    <xdr:to>
      <xdr:col>6</xdr:col>
      <xdr:colOff>743760</xdr:colOff>
      <xdr:row>21</xdr:row>
      <xdr:rowOff>59940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9">
          <xdr14:nvContentPartPr>
            <xdr14:cNvPr id="144" name="Freihand 143">
              <a:extLst>
                <a:ext uri="{FF2B5EF4-FFF2-40B4-BE49-F238E27FC236}">
                  <a16:creationId xmlns:a16="http://schemas.microsoft.com/office/drawing/2014/main" id="{D9ED5928-2116-BD43-AA87-2DF934713D84}"/>
                </a:ext>
              </a:extLst>
            </xdr14:cNvPr>
            <xdr14:cNvContentPartPr/>
          </xdr14:nvContentPartPr>
          <xdr14:nvPr macro=""/>
          <xdr14:xfrm>
            <a:off x="4079160" y="3204570"/>
            <a:ext cx="1236600" cy="722520"/>
          </xdr14:xfrm>
        </xdr:contentPart>
      </mc:Choice>
      <mc:Fallback xmlns="">
        <xdr:pic>
          <xdr:nvPicPr>
            <xdr:cNvPr id="144" name="Freihand 143">
              <a:extLst>
                <a:ext uri="{FF2B5EF4-FFF2-40B4-BE49-F238E27FC236}">
                  <a16:creationId xmlns:a16="http://schemas.microsoft.com/office/drawing/2014/main" id="{D9ED5928-2116-BD43-AA87-2DF934713D84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4061160" y="3186570"/>
              <a:ext cx="1272240" cy="75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454080</xdr:colOff>
      <xdr:row>13</xdr:row>
      <xdr:rowOff>67940</xdr:rowOff>
    </xdr:from>
    <xdr:to>
      <xdr:col>4</xdr:col>
      <xdr:colOff>648120</xdr:colOff>
      <xdr:row>14</xdr:row>
      <xdr:rowOff>38230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1">
          <xdr14:nvContentPartPr>
            <xdr14:cNvPr id="145" name="Freihand 144">
              <a:extLst>
                <a:ext uri="{FF2B5EF4-FFF2-40B4-BE49-F238E27FC236}">
                  <a16:creationId xmlns:a16="http://schemas.microsoft.com/office/drawing/2014/main" id="{24FD424B-197C-6F68-2F49-5D43C4E1273D}"/>
                </a:ext>
              </a:extLst>
            </xdr14:cNvPr>
            <xdr14:cNvContentPartPr/>
          </xdr14:nvContentPartPr>
          <xdr14:nvPr macro=""/>
          <xdr14:xfrm>
            <a:off x="3502080" y="2461890"/>
            <a:ext cx="194040" cy="154440"/>
          </xdr14:xfrm>
        </xdr:contentPart>
      </mc:Choice>
      <mc:Fallback xmlns="">
        <xdr:pic>
          <xdr:nvPicPr>
            <xdr:cNvPr id="145" name="Freihand 144">
              <a:extLst>
                <a:ext uri="{FF2B5EF4-FFF2-40B4-BE49-F238E27FC236}">
                  <a16:creationId xmlns:a16="http://schemas.microsoft.com/office/drawing/2014/main" id="{24FD424B-197C-6F68-2F49-5D43C4E1273D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3484080" y="2444250"/>
              <a:ext cx="229680" cy="190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284400</xdr:colOff>
      <xdr:row>13</xdr:row>
      <xdr:rowOff>50300</xdr:rowOff>
    </xdr:from>
    <xdr:to>
      <xdr:col>9</xdr:col>
      <xdr:colOff>214560</xdr:colOff>
      <xdr:row>18</xdr:row>
      <xdr:rowOff>144030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3">
          <xdr14:nvContentPartPr>
            <xdr14:cNvPr id="152" name="Freihand 151">
              <a:extLst>
                <a:ext uri="{FF2B5EF4-FFF2-40B4-BE49-F238E27FC236}">
                  <a16:creationId xmlns:a16="http://schemas.microsoft.com/office/drawing/2014/main" id="{F67A199C-4241-0CA7-AABC-553EEA0290CB}"/>
                </a:ext>
              </a:extLst>
            </xdr14:cNvPr>
            <xdr14:cNvContentPartPr/>
          </xdr14:nvContentPartPr>
          <xdr14:nvPr macro=""/>
          <xdr14:xfrm>
            <a:off x="4856400" y="2444250"/>
            <a:ext cx="2216160" cy="1014480"/>
          </xdr14:xfrm>
        </xdr:contentPart>
      </mc:Choice>
      <mc:Fallback xmlns="">
        <xdr:pic>
          <xdr:nvPicPr>
            <xdr:cNvPr id="152" name="Freihand 151">
              <a:extLst>
                <a:ext uri="{FF2B5EF4-FFF2-40B4-BE49-F238E27FC236}">
                  <a16:creationId xmlns:a16="http://schemas.microsoft.com/office/drawing/2014/main" id="{F67A199C-4241-0CA7-AABC-553EEA0290CB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4838760" y="2426256"/>
              <a:ext cx="2251800" cy="105010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539880</xdr:colOff>
      <xdr:row>18</xdr:row>
      <xdr:rowOff>121710</xdr:rowOff>
    </xdr:from>
    <xdr:to>
      <xdr:col>5</xdr:col>
      <xdr:colOff>659040</xdr:colOff>
      <xdr:row>19</xdr:row>
      <xdr:rowOff>74360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5">
          <xdr14:nvContentPartPr>
            <xdr14:cNvPr id="153" name="Freihand 152">
              <a:extLst>
                <a:ext uri="{FF2B5EF4-FFF2-40B4-BE49-F238E27FC236}">
                  <a16:creationId xmlns:a16="http://schemas.microsoft.com/office/drawing/2014/main" id="{E5E1331A-BC1B-BBD3-AFCE-425062C48E76}"/>
                </a:ext>
              </a:extLst>
            </xdr14:cNvPr>
            <xdr14:cNvContentPartPr/>
          </xdr14:nvContentPartPr>
          <xdr14:nvPr macro=""/>
          <xdr14:xfrm>
            <a:off x="4349880" y="3436410"/>
            <a:ext cx="119160" cy="136800"/>
          </xdr14:xfrm>
        </xdr:contentPart>
      </mc:Choice>
      <mc:Fallback xmlns="">
        <xdr:pic>
          <xdr:nvPicPr>
            <xdr:cNvPr id="153" name="Freihand 152">
              <a:extLst>
                <a:ext uri="{FF2B5EF4-FFF2-40B4-BE49-F238E27FC236}">
                  <a16:creationId xmlns:a16="http://schemas.microsoft.com/office/drawing/2014/main" id="{E5E1331A-BC1B-BBD3-AFCE-425062C48E76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4332240" y="3418410"/>
              <a:ext cx="154800" cy="172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616560</xdr:colOff>
      <xdr:row>15</xdr:row>
      <xdr:rowOff>105360</xdr:rowOff>
    </xdr:from>
    <xdr:to>
      <xdr:col>6</xdr:col>
      <xdr:colOff>5760</xdr:colOff>
      <xdr:row>16</xdr:row>
      <xdr:rowOff>81770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7">
          <xdr14:nvContentPartPr>
            <xdr14:cNvPr id="154" name="Freihand 153">
              <a:extLst>
                <a:ext uri="{FF2B5EF4-FFF2-40B4-BE49-F238E27FC236}">
                  <a16:creationId xmlns:a16="http://schemas.microsoft.com/office/drawing/2014/main" id="{C4D9A8AB-03B1-B34C-52A3-DF4BE08647E4}"/>
                </a:ext>
              </a:extLst>
            </xdr14:cNvPr>
            <xdr14:cNvContentPartPr/>
          </xdr14:nvContentPartPr>
          <xdr14:nvPr macro=""/>
          <xdr14:xfrm>
            <a:off x="4426560" y="2867610"/>
            <a:ext cx="151200" cy="160560"/>
          </xdr14:xfrm>
        </xdr:contentPart>
      </mc:Choice>
      <mc:Fallback xmlns="">
        <xdr:pic>
          <xdr:nvPicPr>
            <xdr:cNvPr id="154" name="Freihand 153">
              <a:extLst>
                <a:ext uri="{FF2B5EF4-FFF2-40B4-BE49-F238E27FC236}">
                  <a16:creationId xmlns:a16="http://schemas.microsoft.com/office/drawing/2014/main" id="{C4D9A8AB-03B1-B34C-52A3-DF4BE08647E4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4408560" y="2849970"/>
              <a:ext cx="186840" cy="196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588751</xdr:colOff>
      <xdr:row>16</xdr:row>
      <xdr:rowOff>73773</xdr:rowOff>
    </xdr:from>
    <xdr:to>
      <xdr:col>5</xdr:col>
      <xdr:colOff>633569</xdr:colOff>
      <xdr:row>16</xdr:row>
      <xdr:rowOff>115687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9">
          <xdr14:nvContentPartPr>
            <xdr14:cNvPr id="156" name="Freihand 155">
              <a:extLst>
                <a:ext uri="{FF2B5EF4-FFF2-40B4-BE49-F238E27FC236}">
                  <a16:creationId xmlns:a16="http://schemas.microsoft.com/office/drawing/2014/main" id="{89CC8545-0C34-0407-1B95-B56F70EB5BAD}"/>
                </a:ext>
              </a:extLst>
            </xdr14:cNvPr>
            <xdr14:cNvContentPartPr/>
          </xdr14:nvContentPartPr>
          <xdr14:nvPr macro=""/>
          <xdr14:xfrm rot="5795400">
            <a:off x="4400203" y="3018721"/>
            <a:ext cx="41914" cy="44818"/>
          </xdr14:xfrm>
        </xdr:contentPart>
      </mc:Choice>
      <mc:Fallback xmlns="">
        <xdr:pic>
          <xdr:nvPicPr>
            <xdr:cNvPr id="156" name="Freihand 155">
              <a:extLst>
                <a:ext uri="{FF2B5EF4-FFF2-40B4-BE49-F238E27FC236}">
                  <a16:creationId xmlns:a16="http://schemas.microsoft.com/office/drawing/2014/main" id="{89CC8545-0C34-0407-1B95-B56F70EB5BAD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 rot="5795400">
              <a:off x="4382291" y="3000794"/>
              <a:ext cx="77380" cy="8031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507120</xdr:colOff>
      <xdr:row>16</xdr:row>
      <xdr:rowOff>13730</xdr:rowOff>
    </xdr:from>
    <xdr:to>
      <xdr:col>5</xdr:col>
      <xdr:colOff>679920</xdr:colOff>
      <xdr:row>16</xdr:row>
      <xdr:rowOff>148370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1">
          <xdr14:nvContentPartPr>
            <xdr14:cNvPr id="158" name="Freihand 157">
              <a:extLst>
                <a:ext uri="{FF2B5EF4-FFF2-40B4-BE49-F238E27FC236}">
                  <a16:creationId xmlns:a16="http://schemas.microsoft.com/office/drawing/2014/main" id="{A2C3E9CF-03EA-5CD3-E93D-BA64E6147D6B}"/>
                </a:ext>
              </a:extLst>
            </xdr14:cNvPr>
            <xdr14:cNvContentPartPr/>
          </xdr14:nvContentPartPr>
          <xdr14:nvPr macro=""/>
          <xdr14:xfrm>
            <a:off x="4317120" y="2960130"/>
            <a:ext cx="172800" cy="134640"/>
          </xdr14:xfrm>
        </xdr:contentPart>
      </mc:Choice>
      <mc:Fallback xmlns="">
        <xdr:pic>
          <xdr:nvPicPr>
            <xdr:cNvPr id="158" name="Freihand 157">
              <a:extLst>
                <a:ext uri="{FF2B5EF4-FFF2-40B4-BE49-F238E27FC236}">
                  <a16:creationId xmlns:a16="http://schemas.microsoft.com/office/drawing/2014/main" id="{A2C3E9CF-03EA-5CD3-E93D-BA64E6147D6B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4299120" y="2942130"/>
              <a:ext cx="208440" cy="170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473640</xdr:colOff>
      <xdr:row>15</xdr:row>
      <xdr:rowOff>175560</xdr:rowOff>
    </xdr:from>
    <xdr:to>
      <xdr:col>5</xdr:col>
      <xdr:colOff>696120</xdr:colOff>
      <xdr:row>16</xdr:row>
      <xdr:rowOff>184010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3">
          <xdr14:nvContentPartPr>
            <xdr14:cNvPr id="159" name="Freihand 158">
              <a:extLst>
                <a:ext uri="{FF2B5EF4-FFF2-40B4-BE49-F238E27FC236}">
                  <a16:creationId xmlns:a16="http://schemas.microsoft.com/office/drawing/2014/main" id="{1B1E5CB9-7B28-7F9D-232B-4FCBBEE9ACD1}"/>
                </a:ext>
              </a:extLst>
            </xdr14:cNvPr>
            <xdr14:cNvContentPartPr/>
          </xdr14:nvContentPartPr>
          <xdr14:nvPr macro=""/>
          <xdr14:xfrm>
            <a:off x="4283640" y="2937810"/>
            <a:ext cx="222480" cy="192600"/>
          </xdr14:xfrm>
        </xdr:contentPart>
      </mc:Choice>
      <mc:Fallback xmlns="">
        <xdr:pic>
          <xdr:nvPicPr>
            <xdr:cNvPr id="159" name="Freihand 158">
              <a:extLst>
                <a:ext uri="{FF2B5EF4-FFF2-40B4-BE49-F238E27FC236}">
                  <a16:creationId xmlns:a16="http://schemas.microsoft.com/office/drawing/2014/main" id="{1B1E5CB9-7B28-7F9D-232B-4FCBBEE9ACD1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4266000" y="2919810"/>
              <a:ext cx="258120" cy="228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669000</xdr:colOff>
      <xdr:row>14</xdr:row>
      <xdr:rowOff>70</xdr:rowOff>
    </xdr:from>
    <xdr:to>
      <xdr:col>5</xdr:col>
      <xdr:colOff>138480</xdr:colOff>
      <xdr:row>14</xdr:row>
      <xdr:rowOff>111310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5">
          <xdr14:nvContentPartPr>
            <xdr14:cNvPr id="160" name="Freihand 159">
              <a:extLst>
                <a:ext uri="{FF2B5EF4-FFF2-40B4-BE49-F238E27FC236}">
                  <a16:creationId xmlns:a16="http://schemas.microsoft.com/office/drawing/2014/main" id="{645A02D2-ACD8-DCE1-B0B8-B3927870801D}"/>
                </a:ext>
              </a:extLst>
            </xdr14:cNvPr>
            <xdr14:cNvContentPartPr/>
          </xdr14:nvContentPartPr>
          <xdr14:nvPr macro=""/>
          <xdr14:xfrm>
            <a:off x="3717000" y="2578170"/>
            <a:ext cx="231480" cy="111240"/>
          </xdr14:xfrm>
        </xdr:contentPart>
      </mc:Choice>
      <mc:Fallback xmlns="">
        <xdr:pic>
          <xdr:nvPicPr>
            <xdr:cNvPr id="160" name="Freihand 159">
              <a:extLst>
                <a:ext uri="{FF2B5EF4-FFF2-40B4-BE49-F238E27FC236}">
                  <a16:creationId xmlns:a16="http://schemas.microsoft.com/office/drawing/2014/main" id="{645A02D2-ACD8-DCE1-B0B8-B3927870801D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3699360" y="2560530"/>
              <a:ext cx="267120" cy="146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290520</xdr:colOff>
      <xdr:row>18</xdr:row>
      <xdr:rowOff>158070</xdr:rowOff>
    </xdr:from>
    <xdr:to>
      <xdr:col>6</xdr:col>
      <xdr:colOff>594360</xdr:colOff>
      <xdr:row>20</xdr:row>
      <xdr:rowOff>51130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7">
          <xdr14:nvContentPartPr>
            <xdr14:cNvPr id="163" name="Freihand 162">
              <a:extLst>
                <a:ext uri="{FF2B5EF4-FFF2-40B4-BE49-F238E27FC236}">
                  <a16:creationId xmlns:a16="http://schemas.microsoft.com/office/drawing/2014/main" id="{B87B7948-40B8-80E1-1CC9-4C2A4EDF87EA}"/>
                </a:ext>
              </a:extLst>
            </xdr14:cNvPr>
            <xdr14:cNvContentPartPr/>
          </xdr14:nvContentPartPr>
          <xdr14:nvPr macro=""/>
          <xdr14:xfrm>
            <a:off x="4862520" y="3472770"/>
            <a:ext cx="303840" cy="261360"/>
          </xdr14:xfrm>
        </xdr:contentPart>
      </mc:Choice>
      <mc:Fallback xmlns="">
        <xdr:pic>
          <xdr:nvPicPr>
            <xdr:cNvPr id="163" name="Freihand 162">
              <a:extLst>
                <a:ext uri="{FF2B5EF4-FFF2-40B4-BE49-F238E27FC236}">
                  <a16:creationId xmlns:a16="http://schemas.microsoft.com/office/drawing/2014/main" id="{B87B7948-40B8-80E1-1CC9-4C2A4EDF87EA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4844541" y="3455130"/>
              <a:ext cx="339438" cy="29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551400</xdr:colOff>
      <xdr:row>19</xdr:row>
      <xdr:rowOff>75080</xdr:rowOff>
    </xdr:from>
    <xdr:to>
      <xdr:col>5</xdr:col>
      <xdr:colOff>679200</xdr:colOff>
      <xdr:row>19</xdr:row>
      <xdr:rowOff>114680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9">
          <xdr14:nvContentPartPr>
            <xdr14:cNvPr id="164" name="Freihand 163">
              <a:extLst>
                <a:ext uri="{FF2B5EF4-FFF2-40B4-BE49-F238E27FC236}">
                  <a16:creationId xmlns:a16="http://schemas.microsoft.com/office/drawing/2014/main" id="{14BF102D-F9E2-B1BB-BB6D-0AAE0F73EF97}"/>
                </a:ext>
              </a:extLst>
            </xdr14:cNvPr>
            <xdr14:cNvContentPartPr/>
          </xdr14:nvContentPartPr>
          <xdr14:nvPr macro=""/>
          <xdr14:xfrm>
            <a:off x="4361400" y="3573930"/>
            <a:ext cx="127800" cy="39600"/>
          </xdr14:xfrm>
        </xdr:contentPart>
      </mc:Choice>
      <mc:Fallback xmlns="">
        <xdr:pic>
          <xdr:nvPicPr>
            <xdr:cNvPr id="164" name="Freihand 163">
              <a:extLst>
                <a:ext uri="{FF2B5EF4-FFF2-40B4-BE49-F238E27FC236}">
                  <a16:creationId xmlns:a16="http://schemas.microsoft.com/office/drawing/2014/main" id="{14BF102D-F9E2-B1BB-BB6D-0AAE0F73EF97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4343400" y="3555930"/>
              <a:ext cx="163440" cy="75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625560</xdr:colOff>
      <xdr:row>18</xdr:row>
      <xdr:rowOff>95430</xdr:rowOff>
    </xdr:from>
    <xdr:to>
      <xdr:col>6</xdr:col>
      <xdr:colOff>61920</xdr:colOff>
      <xdr:row>20</xdr:row>
      <xdr:rowOff>23410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1">
          <xdr14:nvContentPartPr>
            <xdr14:cNvPr id="167" name="Freihand 166">
              <a:extLst>
                <a:ext uri="{FF2B5EF4-FFF2-40B4-BE49-F238E27FC236}">
                  <a16:creationId xmlns:a16="http://schemas.microsoft.com/office/drawing/2014/main" id="{7AA8C256-E138-924B-CB81-BB23DE8D8A12}"/>
                </a:ext>
              </a:extLst>
            </xdr14:cNvPr>
            <xdr14:cNvContentPartPr/>
          </xdr14:nvContentPartPr>
          <xdr14:nvPr macro=""/>
          <xdr14:xfrm>
            <a:off x="4435560" y="3410130"/>
            <a:ext cx="198360" cy="296280"/>
          </xdr14:xfrm>
        </xdr:contentPart>
      </mc:Choice>
      <mc:Fallback xmlns="">
        <xdr:pic>
          <xdr:nvPicPr>
            <xdr:cNvPr id="167" name="Freihand 166">
              <a:extLst>
                <a:ext uri="{FF2B5EF4-FFF2-40B4-BE49-F238E27FC236}">
                  <a16:creationId xmlns:a16="http://schemas.microsoft.com/office/drawing/2014/main" id="{7AA8C256-E138-924B-CB81-BB23DE8D8A12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4417560" y="3392469"/>
              <a:ext cx="234000" cy="33196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442200</xdr:colOff>
      <xdr:row>15</xdr:row>
      <xdr:rowOff>56400</xdr:rowOff>
    </xdr:from>
    <xdr:to>
      <xdr:col>10</xdr:col>
      <xdr:colOff>479640</xdr:colOff>
      <xdr:row>22</xdr:row>
      <xdr:rowOff>1070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3">
          <xdr14:nvContentPartPr>
            <xdr14:cNvPr id="168" name="Freihand 167">
              <a:extLst>
                <a:ext uri="{FF2B5EF4-FFF2-40B4-BE49-F238E27FC236}">
                  <a16:creationId xmlns:a16="http://schemas.microsoft.com/office/drawing/2014/main" id="{F6CAC692-C814-2823-B5A9-D2895E096299}"/>
                </a:ext>
              </a:extLst>
            </xdr14:cNvPr>
            <xdr14:cNvContentPartPr/>
          </xdr14:nvContentPartPr>
          <xdr14:nvPr macro=""/>
          <xdr14:xfrm>
            <a:off x="8062200" y="2818650"/>
            <a:ext cx="37440" cy="1233720"/>
          </xdr14:xfrm>
        </xdr:contentPart>
      </mc:Choice>
      <mc:Fallback xmlns="">
        <xdr:pic>
          <xdr:nvPicPr>
            <xdr:cNvPr id="168" name="Freihand 167">
              <a:extLst>
                <a:ext uri="{FF2B5EF4-FFF2-40B4-BE49-F238E27FC236}">
                  <a16:creationId xmlns:a16="http://schemas.microsoft.com/office/drawing/2014/main" id="{F6CAC692-C814-2823-B5A9-D2895E096299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8044560" y="2799980"/>
              <a:ext cx="73080" cy="12706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425280</xdr:colOff>
      <xdr:row>18</xdr:row>
      <xdr:rowOff>91110</xdr:rowOff>
    </xdr:from>
    <xdr:to>
      <xdr:col>12</xdr:col>
      <xdr:colOff>717120</xdr:colOff>
      <xdr:row>18</xdr:row>
      <xdr:rowOff>119910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5">
          <xdr14:nvContentPartPr>
            <xdr14:cNvPr id="170" name="Freihand 169">
              <a:extLst>
                <a:ext uri="{FF2B5EF4-FFF2-40B4-BE49-F238E27FC236}">
                  <a16:creationId xmlns:a16="http://schemas.microsoft.com/office/drawing/2014/main" id="{28C2171E-1A5D-F39F-9A85-DA896D04AF46}"/>
                </a:ext>
              </a:extLst>
            </xdr14:cNvPr>
            <xdr14:cNvContentPartPr/>
          </xdr14:nvContentPartPr>
          <xdr14:nvPr macro=""/>
          <xdr14:xfrm>
            <a:off x="8045280" y="3405810"/>
            <a:ext cx="1815840" cy="28800"/>
          </xdr14:xfrm>
        </xdr:contentPart>
      </mc:Choice>
      <mc:Fallback xmlns="">
        <xdr:pic>
          <xdr:nvPicPr>
            <xdr:cNvPr id="170" name="Freihand 169">
              <a:extLst>
                <a:ext uri="{FF2B5EF4-FFF2-40B4-BE49-F238E27FC236}">
                  <a16:creationId xmlns:a16="http://schemas.microsoft.com/office/drawing/2014/main" id="{28C2171E-1A5D-F39F-9A85-DA896D04AF46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8027280" y="3388170"/>
              <a:ext cx="1851480" cy="64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480000</xdr:colOff>
      <xdr:row>15</xdr:row>
      <xdr:rowOff>103200</xdr:rowOff>
    </xdr:from>
    <xdr:to>
      <xdr:col>11</xdr:col>
      <xdr:colOff>510000</xdr:colOff>
      <xdr:row>18</xdr:row>
      <xdr:rowOff>114870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7">
          <xdr14:nvContentPartPr>
            <xdr14:cNvPr id="171" name="Freihand 170">
              <a:extLst>
                <a:ext uri="{FF2B5EF4-FFF2-40B4-BE49-F238E27FC236}">
                  <a16:creationId xmlns:a16="http://schemas.microsoft.com/office/drawing/2014/main" id="{83A1EFA6-BA52-1B24-FD14-730EC773AAEC}"/>
                </a:ext>
              </a:extLst>
            </xdr14:cNvPr>
            <xdr14:cNvContentPartPr/>
          </xdr14:nvContentPartPr>
          <xdr14:nvPr macro=""/>
          <xdr14:xfrm>
            <a:off x="8100000" y="2865450"/>
            <a:ext cx="792000" cy="564120"/>
          </xdr14:xfrm>
        </xdr:contentPart>
      </mc:Choice>
      <mc:Fallback xmlns="">
        <xdr:pic>
          <xdr:nvPicPr>
            <xdr:cNvPr id="171" name="Freihand 170">
              <a:extLst>
                <a:ext uri="{FF2B5EF4-FFF2-40B4-BE49-F238E27FC236}">
                  <a16:creationId xmlns:a16="http://schemas.microsoft.com/office/drawing/2014/main" id="{83A1EFA6-BA52-1B24-FD14-730EC773AAEC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8082360" y="2847810"/>
              <a:ext cx="827640" cy="599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530880</xdr:colOff>
      <xdr:row>15</xdr:row>
      <xdr:rowOff>94560</xdr:rowOff>
    </xdr:from>
    <xdr:to>
      <xdr:col>12</xdr:col>
      <xdr:colOff>473400</xdr:colOff>
      <xdr:row>18</xdr:row>
      <xdr:rowOff>102630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9">
          <xdr14:nvContentPartPr>
            <xdr14:cNvPr id="172" name="Freihand 171">
              <a:extLst>
                <a:ext uri="{FF2B5EF4-FFF2-40B4-BE49-F238E27FC236}">
                  <a16:creationId xmlns:a16="http://schemas.microsoft.com/office/drawing/2014/main" id="{72DEBD81-306F-C5C0-E5AD-B101C9B722C9}"/>
                </a:ext>
              </a:extLst>
            </xdr14:cNvPr>
            <xdr14:cNvContentPartPr/>
          </xdr14:nvContentPartPr>
          <xdr14:nvPr macro=""/>
          <xdr14:xfrm>
            <a:off x="8912880" y="2856810"/>
            <a:ext cx="704520" cy="560520"/>
          </xdr14:xfrm>
        </xdr:contentPart>
      </mc:Choice>
      <mc:Fallback xmlns="">
        <xdr:pic>
          <xdr:nvPicPr>
            <xdr:cNvPr id="172" name="Freihand 171">
              <a:extLst>
                <a:ext uri="{FF2B5EF4-FFF2-40B4-BE49-F238E27FC236}">
                  <a16:creationId xmlns:a16="http://schemas.microsoft.com/office/drawing/2014/main" id="{72DEBD81-306F-C5C0-E5AD-B101C9B722C9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8895240" y="2839170"/>
              <a:ext cx="740160" cy="596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504360</xdr:colOff>
      <xdr:row>15</xdr:row>
      <xdr:rowOff>166560</xdr:rowOff>
    </xdr:from>
    <xdr:to>
      <xdr:col>13</xdr:col>
      <xdr:colOff>137640</xdr:colOff>
      <xdr:row>18</xdr:row>
      <xdr:rowOff>79230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1">
          <xdr14:nvContentPartPr>
            <xdr14:cNvPr id="173" name="Freihand 172">
              <a:extLst>
                <a:ext uri="{FF2B5EF4-FFF2-40B4-BE49-F238E27FC236}">
                  <a16:creationId xmlns:a16="http://schemas.microsoft.com/office/drawing/2014/main" id="{C5D7785A-4556-019F-D512-F8CDB686A24A}"/>
                </a:ext>
              </a:extLst>
            </xdr14:cNvPr>
            <xdr14:cNvContentPartPr/>
          </xdr14:nvContentPartPr>
          <xdr14:nvPr macro=""/>
          <xdr14:xfrm>
            <a:off x="9648360" y="2928810"/>
            <a:ext cx="395280" cy="465120"/>
          </xdr14:xfrm>
        </xdr:contentPart>
      </mc:Choice>
      <mc:Fallback xmlns="">
        <xdr:pic>
          <xdr:nvPicPr>
            <xdr:cNvPr id="173" name="Freihand 172">
              <a:extLst>
                <a:ext uri="{FF2B5EF4-FFF2-40B4-BE49-F238E27FC236}">
                  <a16:creationId xmlns:a16="http://schemas.microsoft.com/office/drawing/2014/main" id="{C5D7785A-4556-019F-D512-F8CDB686A24A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9630720" y="2911170"/>
              <a:ext cx="430920" cy="50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435000</xdr:colOff>
      <xdr:row>15</xdr:row>
      <xdr:rowOff>94200</xdr:rowOff>
    </xdr:from>
    <xdr:to>
      <xdr:col>11</xdr:col>
      <xdr:colOff>296880</xdr:colOff>
      <xdr:row>18</xdr:row>
      <xdr:rowOff>118830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3">
          <xdr14:nvContentPartPr>
            <xdr14:cNvPr id="174" name="Freihand 173">
              <a:extLst>
                <a:ext uri="{FF2B5EF4-FFF2-40B4-BE49-F238E27FC236}">
                  <a16:creationId xmlns:a16="http://schemas.microsoft.com/office/drawing/2014/main" id="{E2345C59-7308-33FC-0A14-F46AE60536C9}"/>
                </a:ext>
              </a:extLst>
            </xdr14:cNvPr>
            <xdr14:cNvContentPartPr/>
          </xdr14:nvContentPartPr>
          <xdr14:nvPr macro=""/>
          <xdr14:xfrm>
            <a:off x="8055000" y="2856450"/>
            <a:ext cx="623880" cy="577080"/>
          </xdr14:xfrm>
        </xdr:contentPart>
      </mc:Choice>
      <mc:Fallback xmlns="">
        <xdr:pic>
          <xdr:nvPicPr>
            <xdr:cNvPr id="174" name="Freihand 173">
              <a:extLst>
                <a:ext uri="{FF2B5EF4-FFF2-40B4-BE49-F238E27FC236}">
                  <a16:creationId xmlns:a16="http://schemas.microsoft.com/office/drawing/2014/main" id="{E2345C59-7308-33FC-0A14-F46AE60536C9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8037360" y="2838810"/>
              <a:ext cx="659520" cy="612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244320</xdr:colOff>
      <xdr:row>15</xdr:row>
      <xdr:rowOff>87360</xdr:rowOff>
    </xdr:from>
    <xdr:to>
      <xdr:col>12</xdr:col>
      <xdr:colOff>574920</xdr:colOff>
      <xdr:row>16</xdr:row>
      <xdr:rowOff>146210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5">
          <xdr14:nvContentPartPr>
            <xdr14:cNvPr id="179" name="Freihand 178">
              <a:extLst>
                <a:ext uri="{FF2B5EF4-FFF2-40B4-BE49-F238E27FC236}">
                  <a16:creationId xmlns:a16="http://schemas.microsoft.com/office/drawing/2014/main" id="{6C144315-2D9B-B7C7-645B-D132CAE90D9E}"/>
                </a:ext>
              </a:extLst>
            </xdr14:cNvPr>
            <xdr14:cNvContentPartPr/>
          </xdr14:nvContentPartPr>
          <xdr14:nvPr macro=""/>
          <xdr14:xfrm>
            <a:off x="8626320" y="2849610"/>
            <a:ext cx="1092600" cy="243000"/>
          </xdr14:xfrm>
        </xdr:contentPart>
      </mc:Choice>
      <mc:Fallback xmlns="">
        <xdr:pic>
          <xdr:nvPicPr>
            <xdr:cNvPr id="179" name="Freihand 178">
              <a:extLst>
                <a:ext uri="{FF2B5EF4-FFF2-40B4-BE49-F238E27FC236}">
                  <a16:creationId xmlns:a16="http://schemas.microsoft.com/office/drawing/2014/main" id="{6C144315-2D9B-B7C7-645B-D132CAE90D9E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8608680" y="2831944"/>
              <a:ext cx="1128240" cy="2786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239040</xdr:colOff>
      <xdr:row>26</xdr:row>
      <xdr:rowOff>179990</xdr:rowOff>
    </xdr:from>
    <xdr:to>
      <xdr:col>5</xdr:col>
      <xdr:colOff>309480</xdr:colOff>
      <xdr:row>27</xdr:row>
      <xdr:rowOff>32200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7">
          <xdr14:nvContentPartPr>
            <xdr14:cNvPr id="181" name="Freihand 180">
              <a:extLst>
                <a:ext uri="{FF2B5EF4-FFF2-40B4-BE49-F238E27FC236}">
                  <a16:creationId xmlns:a16="http://schemas.microsoft.com/office/drawing/2014/main" id="{9BA02727-E8B0-EC21-C0B9-C485CB65E0D5}"/>
                </a:ext>
              </a:extLst>
            </xdr14:cNvPr>
            <xdr14:cNvContentPartPr/>
          </xdr14:nvContentPartPr>
          <xdr14:nvPr macro=""/>
          <xdr14:xfrm>
            <a:off x="2525040" y="4967890"/>
            <a:ext cx="1594440" cy="36360"/>
          </xdr14:xfrm>
        </xdr:contentPart>
      </mc:Choice>
      <mc:Fallback xmlns="">
        <xdr:pic>
          <xdr:nvPicPr>
            <xdr:cNvPr id="181" name="Freihand 180">
              <a:extLst>
                <a:ext uri="{FF2B5EF4-FFF2-40B4-BE49-F238E27FC236}">
                  <a16:creationId xmlns:a16="http://schemas.microsoft.com/office/drawing/2014/main" id="{9BA02727-E8B0-EC21-C0B9-C485CB65E0D5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2507400" y="4949890"/>
              <a:ext cx="1630080" cy="72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132120</xdr:colOff>
      <xdr:row>39</xdr:row>
      <xdr:rowOff>123520</xdr:rowOff>
    </xdr:from>
    <xdr:to>
      <xdr:col>5</xdr:col>
      <xdr:colOff>529800</xdr:colOff>
      <xdr:row>40</xdr:row>
      <xdr:rowOff>39450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9">
          <xdr14:nvContentPartPr>
            <xdr14:cNvPr id="182" name="Freihand 181">
              <a:extLst>
                <a:ext uri="{FF2B5EF4-FFF2-40B4-BE49-F238E27FC236}">
                  <a16:creationId xmlns:a16="http://schemas.microsoft.com/office/drawing/2014/main" id="{A2C583ED-7A13-373C-9C60-BDCF7A13B280}"/>
                </a:ext>
              </a:extLst>
            </xdr14:cNvPr>
            <xdr14:cNvContentPartPr/>
          </xdr14:nvContentPartPr>
          <xdr14:nvPr macro=""/>
          <xdr14:xfrm>
            <a:off x="2418120" y="7305370"/>
            <a:ext cx="1921680" cy="100080"/>
          </xdr14:xfrm>
        </xdr:contentPart>
      </mc:Choice>
      <mc:Fallback xmlns="">
        <xdr:pic>
          <xdr:nvPicPr>
            <xdr:cNvPr id="182" name="Freihand 181">
              <a:extLst>
                <a:ext uri="{FF2B5EF4-FFF2-40B4-BE49-F238E27FC236}">
                  <a16:creationId xmlns:a16="http://schemas.microsoft.com/office/drawing/2014/main" id="{A2C583ED-7A13-373C-9C60-BDCF7A13B280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2400480" y="7287730"/>
              <a:ext cx="1957320" cy="135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532680</xdr:colOff>
      <xdr:row>31</xdr:row>
      <xdr:rowOff>181560</xdr:rowOff>
    </xdr:from>
    <xdr:to>
      <xdr:col>3</xdr:col>
      <xdr:colOff>395640</xdr:colOff>
      <xdr:row>33</xdr:row>
      <xdr:rowOff>128260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1">
          <xdr14:nvContentPartPr>
            <xdr14:cNvPr id="187" name="Freihand 186">
              <a:extLst>
                <a:ext uri="{FF2B5EF4-FFF2-40B4-BE49-F238E27FC236}">
                  <a16:creationId xmlns:a16="http://schemas.microsoft.com/office/drawing/2014/main" id="{3F0D879B-A92B-15D4-FC7A-C6FC882DA29A}"/>
                </a:ext>
              </a:extLst>
            </xdr14:cNvPr>
            <xdr14:cNvContentPartPr/>
          </xdr14:nvContentPartPr>
          <xdr14:nvPr macro=""/>
          <xdr14:xfrm>
            <a:off x="2056680" y="5890210"/>
            <a:ext cx="624960" cy="315000"/>
          </xdr14:xfrm>
        </xdr:contentPart>
      </mc:Choice>
      <mc:Fallback xmlns="">
        <xdr:pic>
          <xdr:nvPicPr>
            <xdr:cNvPr id="187" name="Freihand 186">
              <a:extLst>
                <a:ext uri="{FF2B5EF4-FFF2-40B4-BE49-F238E27FC236}">
                  <a16:creationId xmlns:a16="http://schemas.microsoft.com/office/drawing/2014/main" id="{3F0D879B-A92B-15D4-FC7A-C6FC882DA29A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2039040" y="5872210"/>
              <a:ext cx="660600" cy="350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395520</xdr:colOff>
      <xdr:row>39</xdr:row>
      <xdr:rowOff>114520</xdr:rowOff>
    </xdr:from>
    <xdr:to>
      <xdr:col>2</xdr:col>
      <xdr:colOff>717720</xdr:colOff>
      <xdr:row>39</xdr:row>
      <xdr:rowOff>138280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3">
          <xdr14:nvContentPartPr>
            <xdr14:cNvPr id="192" name="Freihand 191">
              <a:extLst>
                <a:ext uri="{FF2B5EF4-FFF2-40B4-BE49-F238E27FC236}">
                  <a16:creationId xmlns:a16="http://schemas.microsoft.com/office/drawing/2014/main" id="{C24A0E96-ECCD-027F-DD50-FF3C1391DF21}"/>
                </a:ext>
              </a:extLst>
            </xdr14:cNvPr>
            <xdr14:cNvContentPartPr/>
          </xdr14:nvContentPartPr>
          <xdr14:nvPr macro=""/>
          <xdr14:xfrm>
            <a:off x="1919520" y="7296370"/>
            <a:ext cx="322200" cy="23760"/>
          </xdr14:xfrm>
        </xdr:contentPart>
      </mc:Choice>
      <mc:Fallback xmlns="">
        <xdr:pic>
          <xdr:nvPicPr>
            <xdr:cNvPr id="192" name="Freihand 191">
              <a:extLst>
                <a:ext uri="{FF2B5EF4-FFF2-40B4-BE49-F238E27FC236}">
                  <a16:creationId xmlns:a16="http://schemas.microsoft.com/office/drawing/2014/main" id="{C24A0E96-ECCD-027F-DD50-FF3C1391DF21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1901520" y="7278370"/>
              <a:ext cx="357840" cy="5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638160</xdr:colOff>
      <xdr:row>24</xdr:row>
      <xdr:rowOff>117370</xdr:rowOff>
    </xdr:from>
    <xdr:to>
      <xdr:col>3</xdr:col>
      <xdr:colOff>130320</xdr:colOff>
      <xdr:row>26</xdr:row>
      <xdr:rowOff>29870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5">
          <xdr14:nvContentPartPr>
            <xdr14:cNvPr id="193" name="Freihand 192">
              <a:extLst>
                <a:ext uri="{FF2B5EF4-FFF2-40B4-BE49-F238E27FC236}">
                  <a16:creationId xmlns:a16="http://schemas.microsoft.com/office/drawing/2014/main" id="{F58DE420-6E0E-FD9F-FE65-71568393CD22}"/>
                </a:ext>
              </a:extLst>
            </xdr14:cNvPr>
            <xdr14:cNvContentPartPr/>
          </xdr14:nvContentPartPr>
          <xdr14:nvPr macro=""/>
          <xdr14:xfrm>
            <a:off x="2162160" y="4536970"/>
            <a:ext cx="254160" cy="280800"/>
          </xdr14:xfrm>
        </xdr:contentPart>
      </mc:Choice>
      <mc:Fallback xmlns="">
        <xdr:pic>
          <xdr:nvPicPr>
            <xdr:cNvPr id="193" name="Freihand 192">
              <a:extLst>
                <a:ext uri="{FF2B5EF4-FFF2-40B4-BE49-F238E27FC236}">
                  <a16:creationId xmlns:a16="http://schemas.microsoft.com/office/drawing/2014/main" id="{F58DE420-6E0E-FD9F-FE65-71568393CD22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2144160" y="4519307"/>
              <a:ext cx="289800" cy="31648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56280</xdr:colOff>
      <xdr:row>30</xdr:row>
      <xdr:rowOff>119110</xdr:rowOff>
    </xdr:from>
    <xdr:to>
      <xdr:col>7</xdr:col>
      <xdr:colOff>130080</xdr:colOff>
      <xdr:row>32</xdr:row>
      <xdr:rowOff>75890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7">
          <xdr14:nvContentPartPr>
            <xdr14:cNvPr id="212" name="Freihand 211">
              <a:extLst>
                <a:ext uri="{FF2B5EF4-FFF2-40B4-BE49-F238E27FC236}">
                  <a16:creationId xmlns:a16="http://schemas.microsoft.com/office/drawing/2014/main" id="{4AE61104-018A-B9BD-5235-984A0E3E68AF}"/>
                </a:ext>
              </a:extLst>
            </xdr14:cNvPr>
            <xdr14:cNvContentPartPr/>
          </xdr14:nvContentPartPr>
          <xdr14:nvPr macro=""/>
          <xdr14:xfrm>
            <a:off x="5390280" y="5643610"/>
            <a:ext cx="73800" cy="325080"/>
          </xdr14:xfrm>
        </xdr:contentPart>
      </mc:Choice>
      <mc:Fallback xmlns="">
        <xdr:pic>
          <xdr:nvPicPr>
            <xdr:cNvPr id="212" name="Freihand 211">
              <a:extLst>
                <a:ext uri="{FF2B5EF4-FFF2-40B4-BE49-F238E27FC236}">
                  <a16:creationId xmlns:a16="http://schemas.microsoft.com/office/drawing/2014/main" id="{4AE61104-018A-B9BD-5235-984A0E3E68AF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5372640" y="5625610"/>
              <a:ext cx="109440" cy="36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90480</xdr:colOff>
      <xdr:row>30</xdr:row>
      <xdr:rowOff>119830</xdr:rowOff>
    </xdr:from>
    <xdr:to>
      <xdr:col>7</xdr:col>
      <xdr:colOff>518520</xdr:colOff>
      <xdr:row>37</xdr:row>
      <xdr:rowOff>108060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9">
          <xdr14:nvContentPartPr>
            <xdr14:cNvPr id="220" name="Freihand 219">
              <a:extLst>
                <a:ext uri="{FF2B5EF4-FFF2-40B4-BE49-F238E27FC236}">
                  <a16:creationId xmlns:a16="http://schemas.microsoft.com/office/drawing/2014/main" id="{71F18FC3-72AF-C426-2C50-67B992F30CB0}"/>
                </a:ext>
              </a:extLst>
            </xdr14:cNvPr>
            <xdr14:cNvContentPartPr/>
          </xdr14:nvContentPartPr>
          <xdr14:nvPr macro=""/>
          <xdr14:xfrm>
            <a:off x="5424480" y="5644330"/>
            <a:ext cx="428040" cy="1277280"/>
          </xdr14:xfrm>
        </xdr:contentPart>
      </mc:Choice>
      <mc:Fallback xmlns="">
        <xdr:pic>
          <xdr:nvPicPr>
            <xdr:cNvPr id="220" name="Freihand 219">
              <a:extLst>
                <a:ext uri="{FF2B5EF4-FFF2-40B4-BE49-F238E27FC236}">
                  <a16:creationId xmlns:a16="http://schemas.microsoft.com/office/drawing/2014/main" id="{71F18FC3-72AF-C426-2C50-67B992F30CB0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5406840" y="5626057"/>
              <a:ext cx="463680" cy="131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6480</xdr:colOff>
      <xdr:row>34</xdr:row>
      <xdr:rowOff>86370</xdr:rowOff>
    </xdr:from>
    <xdr:to>
      <xdr:col>3</xdr:col>
      <xdr:colOff>435240</xdr:colOff>
      <xdr:row>35</xdr:row>
      <xdr:rowOff>164660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1">
          <xdr14:nvContentPartPr>
            <xdr14:cNvPr id="225" name="Freihand 224">
              <a:extLst>
                <a:ext uri="{FF2B5EF4-FFF2-40B4-BE49-F238E27FC236}">
                  <a16:creationId xmlns:a16="http://schemas.microsoft.com/office/drawing/2014/main" id="{968DAC45-BC53-FA57-636E-185E0DF26C1C}"/>
                </a:ext>
              </a:extLst>
            </xdr14:cNvPr>
            <xdr14:cNvContentPartPr/>
          </xdr14:nvContentPartPr>
          <xdr14:nvPr macro=""/>
          <xdr14:xfrm>
            <a:off x="2292480" y="6347470"/>
            <a:ext cx="428760" cy="262440"/>
          </xdr14:xfrm>
        </xdr:contentPart>
      </mc:Choice>
      <mc:Fallback xmlns="">
        <xdr:pic>
          <xdr:nvPicPr>
            <xdr:cNvPr id="225" name="Freihand 224">
              <a:extLst>
                <a:ext uri="{FF2B5EF4-FFF2-40B4-BE49-F238E27FC236}">
                  <a16:creationId xmlns:a16="http://schemas.microsoft.com/office/drawing/2014/main" id="{968DAC45-BC53-FA57-636E-185E0DF26C1C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2274480" y="6329470"/>
              <a:ext cx="464400" cy="298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489240</xdr:colOff>
      <xdr:row>34</xdr:row>
      <xdr:rowOff>136410</xdr:rowOff>
    </xdr:from>
    <xdr:to>
      <xdr:col>10</xdr:col>
      <xdr:colOff>681960</xdr:colOff>
      <xdr:row>36</xdr:row>
      <xdr:rowOff>88870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3">
          <xdr14:nvContentPartPr>
            <xdr14:cNvPr id="231" name="Freihand 230">
              <a:extLst>
                <a:ext uri="{FF2B5EF4-FFF2-40B4-BE49-F238E27FC236}">
                  <a16:creationId xmlns:a16="http://schemas.microsoft.com/office/drawing/2014/main" id="{06BE3CE8-3430-9D2C-3F47-10A3F408A34A}"/>
                </a:ext>
              </a:extLst>
            </xdr14:cNvPr>
            <xdr14:cNvContentPartPr/>
          </xdr14:nvContentPartPr>
          <xdr14:nvPr macro=""/>
          <xdr14:xfrm>
            <a:off x="7347240" y="6397510"/>
            <a:ext cx="954720" cy="320760"/>
          </xdr14:xfrm>
        </xdr:contentPart>
      </mc:Choice>
      <mc:Fallback xmlns="">
        <xdr:pic>
          <xdr:nvPicPr>
            <xdr:cNvPr id="231" name="Freihand 230">
              <a:extLst>
                <a:ext uri="{FF2B5EF4-FFF2-40B4-BE49-F238E27FC236}">
                  <a16:creationId xmlns:a16="http://schemas.microsoft.com/office/drawing/2014/main" id="{06BE3CE8-3430-9D2C-3F47-10A3F408A34A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7329247" y="6379850"/>
              <a:ext cx="990347" cy="35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141720</xdr:colOff>
      <xdr:row>34</xdr:row>
      <xdr:rowOff>166080</xdr:rowOff>
    </xdr:from>
    <xdr:to>
      <xdr:col>11</xdr:col>
      <xdr:colOff>348720</xdr:colOff>
      <xdr:row>36</xdr:row>
      <xdr:rowOff>180820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5">
          <xdr14:nvContentPartPr>
            <xdr14:cNvPr id="240" name="Freihand 239">
              <a:extLst>
                <a:ext uri="{FF2B5EF4-FFF2-40B4-BE49-F238E27FC236}">
                  <a16:creationId xmlns:a16="http://schemas.microsoft.com/office/drawing/2014/main" id="{07A0B676-F5E8-65BF-B025-04EFDEAE483F}"/>
                </a:ext>
              </a:extLst>
            </xdr14:cNvPr>
            <xdr14:cNvContentPartPr/>
          </xdr14:nvContentPartPr>
          <xdr14:nvPr macro=""/>
          <xdr14:xfrm>
            <a:off x="8523720" y="6427180"/>
            <a:ext cx="207000" cy="383040"/>
          </xdr14:xfrm>
        </xdr:contentPart>
      </mc:Choice>
      <mc:Fallback xmlns="">
        <xdr:pic>
          <xdr:nvPicPr>
            <xdr:cNvPr id="240" name="Freihand 239">
              <a:extLst>
                <a:ext uri="{FF2B5EF4-FFF2-40B4-BE49-F238E27FC236}">
                  <a16:creationId xmlns:a16="http://schemas.microsoft.com/office/drawing/2014/main" id="{07A0B676-F5E8-65BF-B025-04EFDEAE483F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8505720" y="6409180"/>
              <a:ext cx="24264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281160</xdr:colOff>
      <xdr:row>27</xdr:row>
      <xdr:rowOff>71960</xdr:rowOff>
    </xdr:from>
    <xdr:to>
      <xdr:col>7</xdr:col>
      <xdr:colOff>55920</xdr:colOff>
      <xdr:row>29</xdr:row>
      <xdr:rowOff>52140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7">
          <xdr14:nvContentPartPr>
            <xdr14:cNvPr id="245" name="Freihand 244">
              <a:extLst>
                <a:ext uri="{FF2B5EF4-FFF2-40B4-BE49-F238E27FC236}">
                  <a16:creationId xmlns:a16="http://schemas.microsoft.com/office/drawing/2014/main" id="{EC7FE00B-79F6-1199-669B-BB0B84E894D5}"/>
                </a:ext>
              </a:extLst>
            </xdr14:cNvPr>
            <xdr14:cNvContentPartPr/>
          </xdr14:nvContentPartPr>
          <xdr14:nvPr macro=""/>
          <xdr14:xfrm>
            <a:off x="4853160" y="5044010"/>
            <a:ext cx="536760" cy="348480"/>
          </xdr14:xfrm>
        </xdr:contentPart>
      </mc:Choice>
      <mc:Fallback xmlns="">
        <xdr:pic>
          <xdr:nvPicPr>
            <xdr:cNvPr id="245" name="Freihand 244">
              <a:extLst>
                <a:ext uri="{FF2B5EF4-FFF2-40B4-BE49-F238E27FC236}">
                  <a16:creationId xmlns:a16="http://schemas.microsoft.com/office/drawing/2014/main" id="{EC7FE00B-79F6-1199-669B-BB0B84E894D5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4835508" y="5026010"/>
              <a:ext cx="572424" cy="38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430920</xdr:colOff>
      <xdr:row>41</xdr:row>
      <xdr:rowOff>20700</xdr:rowOff>
    </xdr:from>
    <xdr:to>
      <xdr:col>11</xdr:col>
      <xdr:colOff>77280</xdr:colOff>
      <xdr:row>43</xdr:row>
      <xdr:rowOff>43360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9">
          <xdr14:nvContentPartPr>
            <xdr14:cNvPr id="294" name="Freihand 293">
              <a:extLst>
                <a:ext uri="{FF2B5EF4-FFF2-40B4-BE49-F238E27FC236}">
                  <a16:creationId xmlns:a16="http://schemas.microsoft.com/office/drawing/2014/main" id="{E6A890CC-C073-B797-9D37-4640025D1816}"/>
                </a:ext>
              </a:extLst>
            </xdr14:cNvPr>
            <xdr14:cNvContentPartPr/>
          </xdr14:nvContentPartPr>
          <xdr14:nvPr macro=""/>
          <xdr14:xfrm>
            <a:off x="7288920" y="7570850"/>
            <a:ext cx="1170360" cy="390960"/>
          </xdr14:xfrm>
        </xdr:contentPart>
      </mc:Choice>
      <mc:Fallback xmlns="">
        <xdr:pic>
          <xdr:nvPicPr>
            <xdr:cNvPr id="294" name="Freihand 293">
              <a:extLst>
                <a:ext uri="{FF2B5EF4-FFF2-40B4-BE49-F238E27FC236}">
                  <a16:creationId xmlns:a16="http://schemas.microsoft.com/office/drawing/2014/main" id="{E6A890CC-C073-B797-9D37-4640025D1816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7270920" y="7552850"/>
              <a:ext cx="1206000" cy="426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406610</xdr:colOff>
      <xdr:row>40</xdr:row>
      <xdr:rowOff>135730</xdr:rowOff>
    </xdr:from>
    <xdr:to>
      <xdr:col>13</xdr:col>
      <xdr:colOff>424130</xdr:colOff>
      <xdr:row>44</xdr:row>
      <xdr:rowOff>15450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1">
          <xdr14:nvContentPartPr>
            <xdr14:cNvPr id="317" name="Freihand 316">
              <a:extLst>
                <a:ext uri="{FF2B5EF4-FFF2-40B4-BE49-F238E27FC236}">
                  <a16:creationId xmlns:a16="http://schemas.microsoft.com/office/drawing/2014/main" id="{552D6EF6-FF4A-4EC8-A4E8-E290554EE156}"/>
                </a:ext>
              </a:extLst>
            </xdr14:cNvPr>
            <xdr14:cNvContentPartPr/>
          </xdr14:nvContentPartPr>
          <xdr14:nvPr macro=""/>
          <xdr14:xfrm>
            <a:off x="8788610" y="7501730"/>
            <a:ext cx="1541520" cy="616320"/>
          </xdr14:xfrm>
        </xdr:contentPart>
      </mc:Choice>
      <mc:Fallback xmlns="">
        <xdr:pic>
          <xdr:nvPicPr>
            <xdr:cNvPr id="317" name="Freihand 316">
              <a:extLst>
                <a:ext uri="{FF2B5EF4-FFF2-40B4-BE49-F238E27FC236}">
                  <a16:creationId xmlns:a16="http://schemas.microsoft.com/office/drawing/2014/main" id="{552D6EF6-FF4A-4EC8-A4E8-E290554EE156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8770610" y="7484090"/>
              <a:ext cx="1577160" cy="651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10250</xdr:colOff>
      <xdr:row>40</xdr:row>
      <xdr:rowOff>55660</xdr:rowOff>
    </xdr:from>
    <xdr:to>
      <xdr:col>16</xdr:col>
      <xdr:colOff>175730</xdr:colOff>
      <xdr:row>44</xdr:row>
      <xdr:rowOff>21420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3">
          <xdr14:nvContentPartPr>
            <xdr14:cNvPr id="341" name="Freihand 340">
              <a:extLst>
                <a:ext uri="{FF2B5EF4-FFF2-40B4-BE49-F238E27FC236}">
                  <a16:creationId xmlns:a16="http://schemas.microsoft.com/office/drawing/2014/main" id="{B4E16F83-3EA9-8AD5-B76C-62336D38F058}"/>
                </a:ext>
              </a:extLst>
            </xdr14:cNvPr>
            <xdr14:cNvContentPartPr/>
          </xdr14:nvContentPartPr>
          <xdr14:nvPr macro=""/>
          <xdr14:xfrm>
            <a:off x="10678250" y="7421660"/>
            <a:ext cx="1689480" cy="702360"/>
          </xdr14:xfrm>
        </xdr:contentPart>
      </mc:Choice>
      <mc:Fallback xmlns="">
        <xdr:pic>
          <xdr:nvPicPr>
            <xdr:cNvPr id="341" name="Freihand 340">
              <a:extLst>
                <a:ext uri="{FF2B5EF4-FFF2-40B4-BE49-F238E27FC236}">
                  <a16:creationId xmlns:a16="http://schemas.microsoft.com/office/drawing/2014/main" id="{B4E16F83-3EA9-8AD5-B76C-62336D38F058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10660610" y="7403669"/>
              <a:ext cx="1725120" cy="73798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71930</xdr:colOff>
      <xdr:row>42</xdr:row>
      <xdr:rowOff>109640</xdr:rowOff>
    </xdr:from>
    <xdr:to>
      <xdr:col>12</xdr:col>
      <xdr:colOff>93890</xdr:colOff>
      <xdr:row>42</xdr:row>
      <xdr:rowOff>113240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5">
          <xdr14:nvContentPartPr>
            <xdr14:cNvPr id="342" name="Freihand 341">
              <a:extLst>
                <a:ext uri="{FF2B5EF4-FFF2-40B4-BE49-F238E27FC236}">
                  <a16:creationId xmlns:a16="http://schemas.microsoft.com/office/drawing/2014/main" id="{2A09B5D2-AD10-327F-451E-FCA083481512}"/>
                </a:ext>
              </a:extLst>
            </xdr14:cNvPr>
            <xdr14:cNvContentPartPr/>
          </xdr14:nvContentPartPr>
          <xdr14:nvPr macro=""/>
          <xdr14:xfrm>
            <a:off x="9215930" y="7843940"/>
            <a:ext cx="21960" cy="3600"/>
          </xdr14:xfrm>
        </xdr:contentPart>
      </mc:Choice>
      <mc:Fallback xmlns="">
        <xdr:pic>
          <xdr:nvPicPr>
            <xdr:cNvPr id="342" name="Freihand 341">
              <a:extLst>
                <a:ext uri="{FF2B5EF4-FFF2-40B4-BE49-F238E27FC236}">
                  <a16:creationId xmlns:a16="http://schemas.microsoft.com/office/drawing/2014/main" id="{2A09B5D2-AD10-327F-451E-FCA083481512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9197930" y="7826300"/>
              <a:ext cx="57600" cy="3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98690</xdr:colOff>
      <xdr:row>46</xdr:row>
      <xdr:rowOff>64600</xdr:rowOff>
    </xdr:from>
    <xdr:to>
      <xdr:col>10</xdr:col>
      <xdr:colOff>604850</xdr:colOff>
      <xdr:row>47</xdr:row>
      <xdr:rowOff>162330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7">
          <xdr14:nvContentPartPr>
            <xdr14:cNvPr id="352" name="Freihand 351">
              <a:extLst>
                <a:ext uri="{FF2B5EF4-FFF2-40B4-BE49-F238E27FC236}">
                  <a16:creationId xmlns:a16="http://schemas.microsoft.com/office/drawing/2014/main" id="{C6CDBDDF-05CF-1042-80F6-07A711F13E77}"/>
                </a:ext>
              </a:extLst>
            </xdr14:cNvPr>
            <xdr14:cNvContentPartPr/>
          </xdr14:nvContentPartPr>
          <xdr14:nvPr macro=""/>
          <xdr14:xfrm>
            <a:off x="7718690" y="8535500"/>
            <a:ext cx="506160" cy="281880"/>
          </xdr14:xfrm>
        </xdr:contentPart>
      </mc:Choice>
      <mc:Fallback xmlns="">
        <xdr:pic>
          <xdr:nvPicPr>
            <xdr:cNvPr id="352" name="Freihand 351">
              <a:extLst>
                <a:ext uri="{FF2B5EF4-FFF2-40B4-BE49-F238E27FC236}">
                  <a16:creationId xmlns:a16="http://schemas.microsoft.com/office/drawing/2014/main" id="{C6CDBDDF-05CF-1042-80F6-07A711F13E77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7701037" y="8517860"/>
              <a:ext cx="541825" cy="31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705530</xdr:colOff>
      <xdr:row>48</xdr:row>
      <xdr:rowOff>113540</xdr:rowOff>
    </xdr:from>
    <xdr:to>
      <xdr:col>10</xdr:col>
      <xdr:colOff>587570</xdr:colOff>
      <xdr:row>48</xdr:row>
      <xdr:rowOff>139100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9">
          <xdr14:nvContentPartPr>
            <xdr14:cNvPr id="355" name="Freihand 354">
              <a:extLst>
                <a:ext uri="{FF2B5EF4-FFF2-40B4-BE49-F238E27FC236}">
                  <a16:creationId xmlns:a16="http://schemas.microsoft.com/office/drawing/2014/main" id="{796A7E53-710F-0976-ABC1-18E71ADC99A4}"/>
                </a:ext>
              </a:extLst>
            </xdr14:cNvPr>
            <xdr14:cNvContentPartPr/>
          </xdr14:nvContentPartPr>
          <xdr14:nvPr macro=""/>
          <xdr14:xfrm>
            <a:off x="7563530" y="8952740"/>
            <a:ext cx="644040" cy="25560"/>
          </xdr14:xfrm>
        </xdr:contentPart>
      </mc:Choice>
      <mc:Fallback xmlns="">
        <xdr:pic>
          <xdr:nvPicPr>
            <xdr:cNvPr id="355" name="Freihand 354">
              <a:extLst>
                <a:ext uri="{FF2B5EF4-FFF2-40B4-BE49-F238E27FC236}">
                  <a16:creationId xmlns:a16="http://schemas.microsoft.com/office/drawing/2014/main" id="{796A7E53-710F-0976-ABC1-18E71ADC99A4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7545530" y="8935100"/>
              <a:ext cx="679680" cy="6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717770</xdr:colOff>
      <xdr:row>48</xdr:row>
      <xdr:rowOff>114620</xdr:rowOff>
    </xdr:from>
    <xdr:to>
      <xdr:col>11</xdr:col>
      <xdr:colOff>169370</xdr:colOff>
      <xdr:row>50</xdr:row>
      <xdr:rowOff>108120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1">
          <xdr14:nvContentPartPr>
            <xdr14:cNvPr id="364" name="Freihand 363">
              <a:extLst>
                <a:ext uri="{FF2B5EF4-FFF2-40B4-BE49-F238E27FC236}">
                  <a16:creationId xmlns:a16="http://schemas.microsoft.com/office/drawing/2014/main" id="{CAFEDC87-3C14-C554-EC6B-736855E720AB}"/>
                </a:ext>
              </a:extLst>
            </xdr14:cNvPr>
            <xdr14:cNvContentPartPr/>
          </xdr14:nvContentPartPr>
          <xdr14:nvPr macro=""/>
          <xdr14:xfrm>
            <a:off x="7575770" y="8953820"/>
            <a:ext cx="975600" cy="361800"/>
          </xdr14:xfrm>
        </xdr:contentPart>
      </mc:Choice>
      <mc:Fallback xmlns="">
        <xdr:pic>
          <xdr:nvPicPr>
            <xdr:cNvPr id="364" name="Freihand 363">
              <a:extLst>
                <a:ext uri="{FF2B5EF4-FFF2-40B4-BE49-F238E27FC236}">
                  <a16:creationId xmlns:a16="http://schemas.microsoft.com/office/drawing/2014/main" id="{CAFEDC87-3C14-C554-EC6B-736855E720AB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7558130" y="8935820"/>
              <a:ext cx="1011240" cy="39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586610</xdr:colOff>
      <xdr:row>46</xdr:row>
      <xdr:rowOff>13840</xdr:rowOff>
    </xdr:from>
    <xdr:to>
      <xdr:col>13</xdr:col>
      <xdr:colOff>213890</xdr:colOff>
      <xdr:row>47</xdr:row>
      <xdr:rowOff>131010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3">
          <xdr14:nvContentPartPr>
            <xdr14:cNvPr id="374" name="Freihand 373">
              <a:extLst>
                <a:ext uri="{FF2B5EF4-FFF2-40B4-BE49-F238E27FC236}">
                  <a16:creationId xmlns:a16="http://schemas.microsoft.com/office/drawing/2014/main" id="{CF4D758F-3E2C-A4CF-B123-1794B14E60C9}"/>
                </a:ext>
              </a:extLst>
            </xdr14:cNvPr>
            <xdr14:cNvContentPartPr/>
          </xdr14:nvContentPartPr>
          <xdr14:nvPr macro=""/>
          <xdr14:xfrm>
            <a:off x="8968610" y="8484740"/>
            <a:ext cx="1151280" cy="301320"/>
          </xdr14:xfrm>
        </xdr:contentPart>
      </mc:Choice>
      <mc:Fallback xmlns="">
        <xdr:pic>
          <xdr:nvPicPr>
            <xdr:cNvPr id="374" name="Freihand 373">
              <a:extLst>
                <a:ext uri="{FF2B5EF4-FFF2-40B4-BE49-F238E27FC236}">
                  <a16:creationId xmlns:a16="http://schemas.microsoft.com/office/drawing/2014/main" id="{CF4D758F-3E2C-A4CF-B123-1794B14E60C9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8950970" y="8467100"/>
              <a:ext cx="1186920" cy="33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473570</xdr:colOff>
      <xdr:row>48</xdr:row>
      <xdr:rowOff>59540</xdr:rowOff>
    </xdr:from>
    <xdr:to>
      <xdr:col>13</xdr:col>
      <xdr:colOff>195530</xdr:colOff>
      <xdr:row>48</xdr:row>
      <xdr:rowOff>84740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5">
          <xdr14:nvContentPartPr>
            <xdr14:cNvPr id="376" name="Freihand 375">
              <a:extLst>
                <a:ext uri="{FF2B5EF4-FFF2-40B4-BE49-F238E27FC236}">
                  <a16:creationId xmlns:a16="http://schemas.microsoft.com/office/drawing/2014/main" id="{65169AD1-A62F-4F76-1080-EBEF6E36AD6A}"/>
                </a:ext>
              </a:extLst>
            </xdr14:cNvPr>
            <xdr14:cNvContentPartPr/>
          </xdr14:nvContentPartPr>
          <xdr14:nvPr macro=""/>
          <xdr14:xfrm>
            <a:off x="8855570" y="8898740"/>
            <a:ext cx="1245960" cy="25200"/>
          </xdr14:xfrm>
        </xdr:contentPart>
      </mc:Choice>
      <mc:Fallback xmlns="">
        <xdr:pic>
          <xdr:nvPicPr>
            <xdr:cNvPr id="376" name="Freihand 375">
              <a:extLst>
                <a:ext uri="{FF2B5EF4-FFF2-40B4-BE49-F238E27FC236}">
                  <a16:creationId xmlns:a16="http://schemas.microsoft.com/office/drawing/2014/main" id="{65169AD1-A62F-4F76-1080-EBEF6E36AD6A}"/>
                </a:ext>
              </a:extLst>
            </xdr:cNvPr>
            <xdr:cNvPicPr/>
          </xdr:nvPicPr>
          <xdr:blipFill>
            <a:blip xmlns:r="http://schemas.openxmlformats.org/officeDocument/2006/relationships" r:embed="rId136"/>
            <a:stretch>
              <a:fillRect/>
            </a:stretch>
          </xdr:blipFill>
          <xdr:spPr>
            <a:xfrm>
              <a:off x="8837570" y="8880740"/>
              <a:ext cx="1281600" cy="6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42050</xdr:colOff>
      <xdr:row>48</xdr:row>
      <xdr:rowOff>183740</xdr:rowOff>
    </xdr:from>
    <xdr:to>
      <xdr:col>12</xdr:col>
      <xdr:colOff>557570</xdr:colOff>
      <xdr:row>50</xdr:row>
      <xdr:rowOff>90840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7">
          <xdr14:nvContentPartPr>
            <xdr14:cNvPr id="380" name="Freihand 379">
              <a:extLst>
                <a:ext uri="{FF2B5EF4-FFF2-40B4-BE49-F238E27FC236}">
                  <a16:creationId xmlns:a16="http://schemas.microsoft.com/office/drawing/2014/main" id="{FCC50216-F1F3-809E-8D7D-FD9B331F48A5}"/>
                </a:ext>
              </a:extLst>
            </xdr14:cNvPr>
            <xdr14:cNvContentPartPr/>
          </xdr14:nvContentPartPr>
          <xdr14:nvPr macro=""/>
          <xdr14:xfrm>
            <a:off x="9186050" y="9022940"/>
            <a:ext cx="515520" cy="275400"/>
          </xdr14:xfrm>
        </xdr:contentPart>
      </mc:Choice>
      <mc:Fallback xmlns="">
        <xdr:pic>
          <xdr:nvPicPr>
            <xdr:cNvPr id="380" name="Freihand 379">
              <a:extLst>
                <a:ext uri="{FF2B5EF4-FFF2-40B4-BE49-F238E27FC236}">
                  <a16:creationId xmlns:a16="http://schemas.microsoft.com/office/drawing/2014/main" id="{FCC50216-F1F3-809E-8D7D-FD9B331F48A5}"/>
                </a:ext>
              </a:extLst>
            </xdr:cNvPr>
            <xdr:cNvPicPr/>
          </xdr:nvPicPr>
          <xdr:blipFill>
            <a:blip xmlns:r="http://schemas.openxmlformats.org/officeDocument/2006/relationships" r:embed="rId138"/>
            <a:stretch>
              <a:fillRect/>
            </a:stretch>
          </xdr:blipFill>
          <xdr:spPr>
            <a:xfrm>
              <a:off x="9168398" y="9004963"/>
              <a:ext cx="551185" cy="3109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198050</xdr:colOff>
      <xdr:row>56</xdr:row>
      <xdr:rowOff>152120</xdr:rowOff>
    </xdr:from>
    <xdr:to>
      <xdr:col>10</xdr:col>
      <xdr:colOff>748850</xdr:colOff>
      <xdr:row>58</xdr:row>
      <xdr:rowOff>59220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9">
          <xdr14:nvContentPartPr>
            <xdr14:cNvPr id="389" name="Freihand 388">
              <a:extLst>
                <a:ext uri="{FF2B5EF4-FFF2-40B4-BE49-F238E27FC236}">
                  <a16:creationId xmlns:a16="http://schemas.microsoft.com/office/drawing/2014/main" id="{7174A18C-C1A3-07FD-486A-BEDA0C424006}"/>
                </a:ext>
              </a:extLst>
            </xdr14:cNvPr>
            <xdr14:cNvContentPartPr/>
          </xdr14:nvContentPartPr>
          <xdr14:nvPr macro=""/>
          <xdr14:xfrm>
            <a:off x="7818050" y="10464520"/>
            <a:ext cx="550800" cy="275400"/>
          </xdr14:xfrm>
        </xdr:contentPart>
      </mc:Choice>
      <mc:Fallback xmlns="">
        <xdr:pic>
          <xdr:nvPicPr>
            <xdr:cNvPr id="389" name="Freihand 388">
              <a:extLst>
                <a:ext uri="{FF2B5EF4-FFF2-40B4-BE49-F238E27FC236}">
                  <a16:creationId xmlns:a16="http://schemas.microsoft.com/office/drawing/2014/main" id="{7174A18C-C1A3-07FD-486A-BEDA0C424006}"/>
                </a:ext>
              </a:extLst>
            </xdr:cNvPr>
            <xdr:cNvPicPr/>
          </xdr:nvPicPr>
          <xdr:blipFill>
            <a:blip xmlns:r="http://schemas.openxmlformats.org/officeDocument/2006/relationships" r:embed="rId140"/>
            <a:stretch>
              <a:fillRect/>
            </a:stretch>
          </xdr:blipFill>
          <xdr:spPr>
            <a:xfrm>
              <a:off x="7800050" y="10446520"/>
              <a:ext cx="586440" cy="311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622730</xdr:colOff>
      <xdr:row>53</xdr:row>
      <xdr:rowOff>102290</xdr:rowOff>
    </xdr:from>
    <xdr:to>
      <xdr:col>11</xdr:col>
      <xdr:colOff>240290</xdr:colOff>
      <xdr:row>56</xdr:row>
      <xdr:rowOff>31160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1">
          <xdr14:nvContentPartPr>
            <xdr14:cNvPr id="390" name="Freihand 389">
              <a:extLst>
                <a:ext uri="{FF2B5EF4-FFF2-40B4-BE49-F238E27FC236}">
                  <a16:creationId xmlns:a16="http://schemas.microsoft.com/office/drawing/2014/main" id="{18D5096E-5627-EF9A-D735-6880D2673D17}"/>
                </a:ext>
              </a:extLst>
            </xdr14:cNvPr>
            <xdr14:cNvContentPartPr/>
          </xdr14:nvContentPartPr>
          <xdr14:nvPr macro=""/>
          <xdr14:xfrm>
            <a:off x="7480730" y="9862240"/>
            <a:ext cx="1141560" cy="481320"/>
          </xdr14:xfrm>
        </xdr:contentPart>
      </mc:Choice>
      <mc:Fallback xmlns="">
        <xdr:pic>
          <xdr:nvPicPr>
            <xdr:cNvPr id="390" name="Freihand 389">
              <a:extLst>
                <a:ext uri="{FF2B5EF4-FFF2-40B4-BE49-F238E27FC236}">
                  <a16:creationId xmlns:a16="http://schemas.microsoft.com/office/drawing/2014/main" id="{18D5096E-5627-EF9A-D735-6880D2673D17}"/>
                </a:ext>
              </a:extLst>
            </xdr:cNvPr>
            <xdr:cNvPicPr/>
          </xdr:nvPicPr>
          <xdr:blipFill>
            <a:blip xmlns:r="http://schemas.openxmlformats.org/officeDocument/2006/relationships" r:embed="rId142"/>
            <a:stretch>
              <a:fillRect/>
            </a:stretch>
          </xdr:blipFill>
          <xdr:spPr>
            <a:xfrm>
              <a:off x="7462730" y="9844587"/>
              <a:ext cx="1177200" cy="5169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580130</xdr:colOff>
      <xdr:row>55</xdr:row>
      <xdr:rowOff>56190</xdr:rowOff>
    </xdr:from>
    <xdr:to>
      <xdr:col>12</xdr:col>
      <xdr:colOff>40970</xdr:colOff>
      <xdr:row>56</xdr:row>
      <xdr:rowOff>560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3">
          <xdr14:nvContentPartPr>
            <xdr14:cNvPr id="393" name="Freihand 392">
              <a:extLst>
                <a:ext uri="{FF2B5EF4-FFF2-40B4-BE49-F238E27FC236}">
                  <a16:creationId xmlns:a16="http://schemas.microsoft.com/office/drawing/2014/main" id="{2083E8DA-24BB-F33F-B220-C79DA19B3A21}"/>
                </a:ext>
              </a:extLst>
            </xdr14:cNvPr>
            <xdr14:cNvContentPartPr/>
          </xdr14:nvContentPartPr>
          <xdr14:nvPr macro=""/>
          <xdr14:xfrm>
            <a:off x="8962130" y="10184440"/>
            <a:ext cx="222840" cy="128520"/>
          </xdr14:xfrm>
        </xdr:contentPart>
      </mc:Choice>
      <mc:Fallback xmlns="">
        <xdr:pic>
          <xdr:nvPicPr>
            <xdr:cNvPr id="393" name="Freihand 392">
              <a:extLst>
                <a:ext uri="{FF2B5EF4-FFF2-40B4-BE49-F238E27FC236}">
                  <a16:creationId xmlns:a16="http://schemas.microsoft.com/office/drawing/2014/main" id="{2083E8DA-24BB-F33F-B220-C79DA19B3A21}"/>
                </a:ext>
              </a:extLst>
            </xdr:cNvPr>
            <xdr:cNvPicPr/>
          </xdr:nvPicPr>
          <xdr:blipFill>
            <a:blip xmlns:r="http://schemas.openxmlformats.org/officeDocument/2006/relationships" r:embed="rId144"/>
            <a:stretch>
              <a:fillRect/>
            </a:stretch>
          </xdr:blipFill>
          <xdr:spPr>
            <a:xfrm>
              <a:off x="8944130" y="10166490"/>
              <a:ext cx="258480" cy="1640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340130</xdr:colOff>
      <xdr:row>52</xdr:row>
      <xdr:rowOff>171600</xdr:rowOff>
    </xdr:from>
    <xdr:to>
      <xdr:col>14</xdr:col>
      <xdr:colOff>354410</xdr:colOff>
      <xdr:row>58</xdr:row>
      <xdr:rowOff>9900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5">
          <xdr14:nvContentPartPr>
            <xdr14:cNvPr id="407" name="Freihand 406">
              <a:extLst>
                <a:ext uri="{FF2B5EF4-FFF2-40B4-BE49-F238E27FC236}">
                  <a16:creationId xmlns:a16="http://schemas.microsoft.com/office/drawing/2014/main" id="{793F7B91-026B-F343-C344-B9FF6F4C6270}"/>
                </a:ext>
              </a:extLst>
            </xdr14:cNvPr>
            <xdr14:cNvContentPartPr/>
          </xdr14:nvContentPartPr>
          <xdr14:nvPr macro=""/>
          <xdr14:xfrm>
            <a:off x="9484130" y="9747400"/>
            <a:ext cx="1538280" cy="943200"/>
          </xdr14:xfrm>
        </xdr:contentPart>
      </mc:Choice>
      <mc:Fallback xmlns="">
        <xdr:pic>
          <xdr:nvPicPr>
            <xdr:cNvPr id="407" name="Freihand 406">
              <a:extLst>
                <a:ext uri="{FF2B5EF4-FFF2-40B4-BE49-F238E27FC236}">
                  <a16:creationId xmlns:a16="http://schemas.microsoft.com/office/drawing/2014/main" id="{793F7B91-026B-F343-C344-B9FF6F4C6270}"/>
                </a:ext>
              </a:extLst>
            </xdr:cNvPr>
            <xdr:cNvPicPr/>
          </xdr:nvPicPr>
          <xdr:blipFill>
            <a:blip xmlns:r="http://schemas.openxmlformats.org/officeDocument/2006/relationships" r:embed="rId146"/>
            <a:stretch>
              <a:fillRect/>
            </a:stretch>
          </xdr:blipFill>
          <xdr:spPr>
            <a:xfrm>
              <a:off x="9466130" y="9728649"/>
              <a:ext cx="1573920" cy="98032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289970</xdr:colOff>
      <xdr:row>60</xdr:row>
      <xdr:rowOff>129680</xdr:rowOff>
    </xdr:from>
    <xdr:to>
      <xdr:col>9</xdr:col>
      <xdr:colOff>287930</xdr:colOff>
      <xdr:row>62</xdr:row>
      <xdr:rowOff>95460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7">
          <xdr14:nvContentPartPr>
            <xdr14:cNvPr id="413" name="Freihand 412">
              <a:extLst>
                <a:ext uri="{FF2B5EF4-FFF2-40B4-BE49-F238E27FC236}">
                  <a16:creationId xmlns:a16="http://schemas.microsoft.com/office/drawing/2014/main" id="{3851D03D-4E7E-9BE2-1913-8F93CC86758A}"/>
                </a:ext>
              </a:extLst>
            </xdr14:cNvPr>
            <xdr14:cNvContentPartPr/>
          </xdr14:nvContentPartPr>
          <xdr14:nvPr macro=""/>
          <xdr14:xfrm>
            <a:off x="6385970" y="11178680"/>
            <a:ext cx="759960" cy="334080"/>
          </xdr14:xfrm>
        </xdr:contentPart>
      </mc:Choice>
      <mc:Fallback xmlns="">
        <xdr:pic>
          <xdr:nvPicPr>
            <xdr:cNvPr id="413" name="Freihand 412">
              <a:extLst>
                <a:ext uri="{FF2B5EF4-FFF2-40B4-BE49-F238E27FC236}">
                  <a16:creationId xmlns:a16="http://schemas.microsoft.com/office/drawing/2014/main" id="{3851D03D-4E7E-9BE2-1913-8F93CC86758A}"/>
                </a:ext>
              </a:extLst>
            </xdr:cNvPr>
            <xdr:cNvPicPr/>
          </xdr:nvPicPr>
          <xdr:blipFill>
            <a:blip xmlns:r="http://schemas.openxmlformats.org/officeDocument/2006/relationships" r:embed="rId148"/>
            <a:stretch>
              <a:fillRect/>
            </a:stretch>
          </xdr:blipFill>
          <xdr:spPr>
            <a:xfrm>
              <a:off x="6368330" y="11160680"/>
              <a:ext cx="795600" cy="369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555410</xdr:colOff>
      <xdr:row>60</xdr:row>
      <xdr:rowOff>82880</xdr:rowOff>
    </xdr:from>
    <xdr:to>
      <xdr:col>11</xdr:col>
      <xdr:colOff>489770</xdr:colOff>
      <xdr:row>62</xdr:row>
      <xdr:rowOff>103380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9">
          <xdr14:nvContentPartPr>
            <xdr14:cNvPr id="418" name="Freihand 417">
              <a:extLst>
                <a:ext uri="{FF2B5EF4-FFF2-40B4-BE49-F238E27FC236}">
                  <a16:creationId xmlns:a16="http://schemas.microsoft.com/office/drawing/2014/main" id="{5910D2E1-F21C-79BF-E162-092FDFEEF65F}"/>
                </a:ext>
              </a:extLst>
            </xdr14:cNvPr>
            <xdr14:cNvContentPartPr/>
          </xdr14:nvContentPartPr>
          <xdr14:nvPr macro=""/>
          <xdr14:xfrm>
            <a:off x="7413410" y="11131880"/>
            <a:ext cx="1458360" cy="388800"/>
          </xdr14:xfrm>
        </xdr:contentPart>
      </mc:Choice>
      <mc:Fallback xmlns="">
        <xdr:pic>
          <xdr:nvPicPr>
            <xdr:cNvPr id="418" name="Freihand 417">
              <a:extLst>
                <a:ext uri="{FF2B5EF4-FFF2-40B4-BE49-F238E27FC236}">
                  <a16:creationId xmlns:a16="http://schemas.microsoft.com/office/drawing/2014/main" id="{5910D2E1-F21C-79BF-E162-092FDFEEF65F}"/>
                </a:ext>
              </a:extLst>
            </xdr:cNvPr>
            <xdr:cNvPicPr/>
          </xdr:nvPicPr>
          <xdr:blipFill>
            <a:blip xmlns:r="http://schemas.openxmlformats.org/officeDocument/2006/relationships" r:embed="rId150"/>
            <a:stretch>
              <a:fillRect/>
            </a:stretch>
          </xdr:blipFill>
          <xdr:spPr>
            <a:xfrm>
              <a:off x="7395770" y="11113880"/>
              <a:ext cx="1494000" cy="424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685370</xdr:colOff>
      <xdr:row>65</xdr:row>
      <xdr:rowOff>19130</xdr:rowOff>
    </xdr:from>
    <xdr:to>
      <xdr:col>11</xdr:col>
      <xdr:colOff>503810</xdr:colOff>
      <xdr:row>69</xdr:row>
      <xdr:rowOff>27730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1">
          <xdr14:nvContentPartPr>
            <xdr14:cNvPr id="430" name="Freihand 429">
              <a:extLst>
                <a:ext uri="{FF2B5EF4-FFF2-40B4-BE49-F238E27FC236}">
                  <a16:creationId xmlns:a16="http://schemas.microsoft.com/office/drawing/2014/main" id="{5DADD9AF-8EDD-25CE-BF22-581E044D603C}"/>
                </a:ext>
              </a:extLst>
            </xdr14:cNvPr>
            <xdr14:cNvContentPartPr/>
          </xdr14:nvContentPartPr>
          <xdr14:nvPr macro=""/>
          <xdr14:xfrm>
            <a:off x="7543370" y="11988880"/>
            <a:ext cx="1342440" cy="745200"/>
          </xdr14:xfrm>
        </xdr:contentPart>
      </mc:Choice>
      <mc:Fallback xmlns="">
        <xdr:pic>
          <xdr:nvPicPr>
            <xdr:cNvPr id="430" name="Freihand 429">
              <a:extLst>
                <a:ext uri="{FF2B5EF4-FFF2-40B4-BE49-F238E27FC236}">
                  <a16:creationId xmlns:a16="http://schemas.microsoft.com/office/drawing/2014/main" id="{5DADD9AF-8EDD-25CE-BF22-581E044D603C}"/>
                </a:ext>
              </a:extLst>
            </xdr:cNvPr>
            <xdr:cNvPicPr/>
          </xdr:nvPicPr>
          <xdr:blipFill>
            <a:blip xmlns:r="http://schemas.openxmlformats.org/officeDocument/2006/relationships" r:embed="rId152"/>
            <a:stretch>
              <a:fillRect/>
            </a:stretch>
          </xdr:blipFill>
          <xdr:spPr>
            <a:xfrm>
              <a:off x="7525375" y="11971231"/>
              <a:ext cx="1378070" cy="78085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569810</xdr:colOff>
      <xdr:row>67</xdr:row>
      <xdr:rowOff>55830</xdr:rowOff>
    </xdr:from>
    <xdr:to>
      <xdr:col>14</xdr:col>
      <xdr:colOff>176930</xdr:colOff>
      <xdr:row>68</xdr:row>
      <xdr:rowOff>120080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3">
          <xdr14:nvContentPartPr>
            <xdr14:cNvPr id="448" name="Freihand 447">
              <a:extLst>
                <a:ext uri="{FF2B5EF4-FFF2-40B4-BE49-F238E27FC236}">
                  <a16:creationId xmlns:a16="http://schemas.microsoft.com/office/drawing/2014/main" id="{FABB895B-6C6D-1866-F99A-7FCC7066F2A5}"/>
                </a:ext>
              </a:extLst>
            </xdr14:cNvPr>
            <xdr14:cNvContentPartPr/>
          </xdr14:nvContentPartPr>
          <xdr14:nvPr macro=""/>
          <xdr14:xfrm>
            <a:off x="9713810" y="12393880"/>
            <a:ext cx="1131120" cy="248400"/>
          </xdr14:xfrm>
        </xdr:contentPart>
      </mc:Choice>
      <mc:Fallback xmlns="">
        <xdr:pic>
          <xdr:nvPicPr>
            <xdr:cNvPr id="448" name="Freihand 447">
              <a:extLst>
                <a:ext uri="{FF2B5EF4-FFF2-40B4-BE49-F238E27FC236}">
                  <a16:creationId xmlns:a16="http://schemas.microsoft.com/office/drawing/2014/main" id="{FABB895B-6C6D-1866-F99A-7FCC7066F2A5}"/>
                </a:ext>
              </a:extLst>
            </xdr:cNvPr>
            <xdr:cNvPicPr/>
          </xdr:nvPicPr>
          <xdr:blipFill>
            <a:blip xmlns:r="http://schemas.openxmlformats.org/officeDocument/2006/relationships" r:embed="rId154"/>
            <a:stretch>
              <a:fillRect/>
            </a:stretch>
          </xdr:blipFill>
          <xdr:spPr>
            <a:xfrm>
              <a:off x="9695810" y="12375906"/>
              <a:ext cx="1166760" cy="28398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137450</xdr:colOff>
      <xdr:row>64</xdr:row>
      <xdr:rowOff>100680</xdr:rowOff>
    </xdr:from>
    <xdr:to>
      <xdr:col>14</xdr:col>
      <xdr:colOff>371330</xdr:colOff>
      <xdr:row>66</xdr:row>
      <xdr:rowOff>92380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5">
          <xdr14:nvContentPartPr>
            <xdr14:cNvPr id="449" name="Freihand 448">
              <a:extLst>
                <a:ext uri="{FF2B5EF4-FFF2-40B4-BE49-F238E27FC236}">
                  <a16:creationId xmlns:a16="http://schemas.microsoft.com/office/drawing/2014/main" id="{73148A3E-B108-5595-F934-CDD158BBD4C9}"/>
                </a:ext>
              </a:extLst>
            </xdr14:cNvPr>
            <xdr14:cNvContentPartPr/>
          </xdr14:nvContentPartPr>
          <xdr14:nvPr macro=""/>
          <xdr14:xfrm>
            <a:off x="9281450" y="11886280"/>
            <a:ext cx="1757880" cy="360000"/>
          </xdr14:xfrm>
        </xdr:contentPart>
      </mc:Choice>
      <mc:Fallback xmlns="">
        <xdr:pic>
          <xdr:nvPicPr>
            <xdr:cNvPr id="449" name="Freihand 448">
              <a:extLst>
                <a:ext uri="{FF2B5EF4-FFF2-40B4-BE49-F238E27FC236}">
                  <a16:creationId xmlns:a16="http://schemas.microsoft.com/office/drawing/2014/main" id="{73148A3E-B108-5595-F934-CDD158BBD4C9}"/>
                </a:ext>
              </a:extLst>
            </xdr:cNvPr>
            <xdr:cNvPicPr/>
          </xdr:nvPicPr>
          <xdr:blipFill>
            <a:blip xmlns:r="http://schemas.openxmlformats.org/officeDocument/2006/relationships" r:embed="rId156"/>
            <a:stretch>
              <a:fillRect/>
            </a:stretch>
          </xdr:blipFill>
          <xdr:spPr>
            <a:xfrm>
              <a:off x="9263454" y="11868298"/>
              <a:ext cx="1793513" cy="39560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46370</xdr:colOff>
      <xdr:row>70</xdr:row>
      <xdr:rowOff>62850</xdr:rowOff>
    </xdr:from>
    <xdr:to>
      <xdr:col>12</xdr:col>
      <xdr:colOff>338690</xdr:colOff>
      <xdr:row>74</xdr:row>
      <xdr:rowOff>103850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7">
          <xdr14:nvContentPartPr>
            <xdr14:cNvPr id="468" name="Freihand 467">
              <a:extLst>
                <a:ext uri="{FF2B5EF4-FFF2-40B4-BE49-F238E27FC236}">
                  <a16:creationId xmlns:a16="http://schemas.microsoft.com/office/drawing/2014/main" id="{E6A3DDC4-E9CA-DE6B-C80A-303F51A1A005}"/>
                </a:ext>
              </a:extLst>
            </xdr14:cNvPr>
            <xdr14:cNvContentPartPr/>
          </xdr14:nvContentPartPr>
          <xdr14:nvPr macro=""/>
          <xdr14:xfrm>
            <a:off x="6904370" y="12953350"/>
            <a:ext cx="2578320" cy="777600"/>
          </xdr14:xfrm>
        </xdr:contentPart>
      </mc:Choice>
      <mc:Fallback xmlns="">
        <xdr:pic>
          <xdr:nvPicPr>
            <xdr:cNvPr id="468" name="Freihand 467">
              <a:extLst>
                <a:ext uri="{FF2B5EF4-FFF2-40B4-BE49-F238E27FC236}">
                  <a16:creationId xmlns:a16="http://schemas.microsoft.com/office/drawing/2014/main" id="{E6A3DDC4-E9CA-DE6B-C80A-303F51A1A005}"/>
                </a:ext>
              </a:extLst>
            </xdr:cNvPr>
            <xdr:cNvPicPr/>
          </xdr:nvPicPr>
          <xdr:blipFill>
            <a:blip xmlns:r="http://schemas.openxmlformats.org/officeDocument/2006/relationships" r:embed="rId158"/>
            <a:stretch>
              <a:fillRect/>
            </a:stretch>
          </xdr:blipFill>
          <xdr:spPr>
            <a:xfrm>
              <a:off x="6886730" y="12935710"/>
              <a:ext cx="2613960" cy="813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678170</xdr:colOff>
      <xdr:row>70</xdr:row>
      <xdr:rowOff>151410</xdr:rowOff>
    </xdr:from>
    <xdr:to>
      <xdr:col>15</xdr:col>
      <xdr:colOff>276410</xdr:colOff>
      <xdr:row>73</xdr:row>
      <xdr:rowOff>29520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9">
          <xdr14:nvContentPartPr>
            <xdr14:cNvPr id="480" name="Freihand 479">
              <a:extLst>
                <a:ext uri="{FF2B5EF4-FFF2-40B4-BE49-F238E27FC236}">
                  <a16:creationId xmlns:a16="http://schemas.microsoft.com/office/drawing/2014/main" id="{0B96F86B-24F3-EBD7-551B-84A5126621F7}"/>
                </a:ext>
              </a:extLst>
            </xdr14:cNvPr>
            <xdr14:cNvContentPartPr/>
          </xdr14:nvContentPartPr>
          <xdr14:nvPr macro=""/>
          <xdr14:xfrm>
            <a:off x="9822170" y="13041910"/>
            <a:ext cx="1884240" cy="430560"/>
          </xdr14:xfrm>
        </xdr:contentPart>
      </mc:Choice>
      <mc:Fallback xmlns="">
        <xdr:pic>
          <xdr:nvPicPr>
            <xdr:cNvPr id="480" name="Freihand 479">
              <a:extLst>
                <a:ext uri="{FF2B5EF4-FFF2-40B4-BE49-F238E27FC236}">
                  <a16:creationId xmlns:a16="http://schemas.microsoft.com/office/drawing/2014/main" id="{0B96F86B-24F3-EBD7-551B-84A5126621F7}"/>
                </a:ext>
              </a:extLst>
            </xdr:cNvPr>
            <xdr:cNvPicPr/>
          </xdr:nvPicPr>
          <xdr:blipFill>
            <a:blip xmlns:r="http://schemas.openxmlformats.org/officeDocument/2006/relationships" r:embed="rId160"/>
            <a:stretch>
              <a:fillRect/>
            </a:stretch>
          </xdr:blipFill>
          <xdr:spPr>
            <a:xfrm>
              <a:off x="9804530" y="13024270"/>
              <a:ext cx="1919880" cy="466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561410</xdr:colOff>
      <xdr:row>76</xdr:row>
      <xdr:rowOff>70560</xdr:rowOff>
    </xdr:from>
    <xdr:to>
      <xdr:col>13</xdr:col>
      <xdr:colOff>473810</xdr:colOff>
      <xdr:row>77</xdr:row>
      <xdr:rowOff>169010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1">
          <xdr14:nvContentPartPr>
            <xdr14:cNvPr id="501" name="Freihand 500">
              <a:extLst>
                <a:ext uri="{FF2B5EF4-FFF2-40B4-BE49-F238E27FC236}">
                  <a16:creationId xmlns:a16="http://schemas.microsoft.com/office/drawing/2014/main" id="{AACC0035-04EB-FE6C-9E2E-473E716CCAAD}"/>
                </a:ext>
              </a:extLst>
            </xdr14:cNvPr>
            <xdr14:cNvContentPartPr/>
          </xdr14:nvContentPartPr>
          <xdr14:nvPr macro=""/>
          <xdr14:xfrm>
            <a:off x="8943410" y="14065960"/>
            <a:ext cx="1436400" cy="282600"/>
          </xdr14:xfrm>
        </xdr:contentPart>
      </mc:Choice>
      <mc:Fallback xmlns="">
        <xdr:pic>
          <xdr:nvPicPr>
            <xdr:cNvPr id="501" name="Freihand 500">
              <a:extLst>
                <a:ext uri="{FF2B5EF4-FFF2-40B4-BE49-F238E27FC236}">
                  <a16:creationId xmlns:a16="http://schemas.microsoft.com/office/drawing/2014/main" id="{AACC0035-04EB-FE6C-9E2E-473E716CCAAD}"/>
                </a:ext>
              </a:extLst>
            </xdr:cNvPr>
            <xdr:cNvPicPr/>
          </xdr:nvPicPr>
          <xdr:blipFill>
            <a:blip xmlns:r="http://schemas.openxmlformats.org/officeDocument/2006/relationships" r:embed="rId162"/>
            <a:stretch>
              <a:fillRect/>
            </a:stretch>
          </xdr:blipFill>
          <xdr:spPr>
            <a:xfrm>
              <a:off x="8925766" y="14047960"/>
              <a:ext cx="1472049" cy="318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247370</xdr:colOff>
      <xdr:row>75</xdr:row>
      <xdr:rowOff>71110</xdr:rowOff>
    </xdr:from>
    <xdr:to>
      <xdr:col>11</xdr:col>
      <xdr:colOff>232010</xdr:colOff>
      <xdr:row>79</xdr:row>
      <xdr:rowOff>105630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3">
          <xdr14:nvContentPartPr>
            <xdr14:cNvPr id="507" name="Freihand 506">
              <a:extLst>
                <a:ext uri="{FF2B5EF4-FFF2-40B4-BE49-F238E27FC236}">
                  <a16:creationId xmlns:a16="http://schemas.microsoft.com/office/drawing/2014/main" id="{CBEE7604-E1E0-001B-C111-1A0C30E51071}"/>
                </a:ext>
              </a:extLst>
            </xdr14:cNvPr>
            <xdr14:cNvContentPartPr/>
          </xdr14:nvContentPartPr>
          <xdr14:nvPr macro=""/>
          <xdr14:xfrm>
            <a:off x="5581370" y="13882360"/>
            <a:ext cx="3032640" cy="771120"/>
          </xdr14:xfrm>
        </xdr:contentPart>
      </mc:Choice>
      <mc:Fallback xmlns="">
        <xdr:pic>
          <xdr:nvPicPr>
            <xdr:cNvPr id="507" name="Freihand 506">
              <a:extLst>
                <a:ext uri="{FF2B5EF4-FFF2-40B4-BE49-F238E27FC236}">
                  <a16:creationId xmlns:a16="http://schemas.microsoft.com/office/drawing/2014/main" id="{CBEE7604-E1E0-001B-C111-1A0C30E51071}"/>
                </a:ext>
              </a:extLst>
            </xdr:cNvPr>
            <xdr:cNvPicPr/>
          </xdr:nvPicPr>
          <xdr:blipFill>
            <a:blip xmlns:r="http://schemas.openxmlformats.org/officeDocument/2006/relationships" r:embed="rId164"/>
            <a:stretch>
              <a:fillRect/>
            </a:stretch>
          </xdr:blipFill>
          <xdr:spPr>
            <a:xfrm>
              <a:off x="5563372" y="13864720"/>
              <a:ext cx="3068276" cy="806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54890</xdr:colOff>
      <xdr:row>77</xdr:row>
      <xdr:rowOff>6290</xdr:rowOff>
    </xdr:from>
    <xdr:to>
      <xdr:col>14</xdr:col>
      <xdr:colOff>388250</xdr:colOff>
      <xdr:row>77</xdr:row>
      <xdr:rowOff>152090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5">
          <xdr14:nvContentPartPr>
            <xdr14:cNvPr id="510" name="Freihand 509">
              <a:extLst>
                <a:ext uri="{FF2B5EF4-FFF2-40B4-BE49-F238E27FC236}">
                  <a16:creationId xmlns:a16="http://schemas.microsoft.com/office/drawing/2014/main" id="{35528C64-90D0-0699-4494-D0F66B2A67C3}"/>
                </a:ext>
              </a:extLst>
            </xdr14:cNvPr>
            <xdr14:cNvContentPartPr/>
          </xdr14:nvContentPartPr>
          <xdr14:nvPr macro=""/>
          <xdr14:xfrm>
            <a:off x="10722890" y="14185840"/>
            <a:ext cx="333360" cy="145800"/>
          </xdr14:xfrm>
        </xdr:contentPart>
      </mc:Choice>
      <mc:Fallback xmlns="">
        <xdr:pic>
          <xdr:nvPicPr>
            <xdr:cNvPr id="510" name="Freihand 509">
              <a:extLst>
                <a:ext uri="{FF2B5EF4-FFF2-40B4-BE49-F238E27FC236}">
                  <a16:creationId xmlns:a16="http://schemas.microsoft.com/office/drawing/2014/main" id="{35528C64-90D0-0699-4494-D0F66B2A67C3}"/>
                </a:ext>
              </a:extLst>
            </xdr:cNvPr>
            <xdr:cNvPicPr/>
          </xdr:nvPicPr>
          <xdr:blipFill>
            <a:blip xmlns:r="http://schemas.openxmlformats.org/officeDocument/2006/relationships" r:embed="rId166"/>
            <a:stretch>
              <a:fillRect/>
            </a:stretch>
          </xdr:blipFill>
          <xdr:spPr>
            <a:xfrm>
              <a:off x="10705250" y="14167840"/>
              <a:ext cx="369000" cy="181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521090</xdr:colOff>
      <xdr:row>76</xdr:row>
      <xdr:rowOff>76320</xdr:rowOff>
    </xdr:from>
    <xdr:to>
      <xdr:col>16</xdr:col>
      <xdr:colOff>342050</xdr:colOff>
      <xdr:row>78</xdr:row>
      <xdr:rowOff>175300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7">
          <xdr14:nvContentPartPr>
            <xdr14:cNvPr id="523" name="Freihand 522">
              <a:extLst>
                <a:ext uri="{FF2B5EF4-FFF2-40B4-BE49-F238E27FC236}">
                  <a16:creationId xmlns:a16="http://schemas.microsoft.com/office/drawing/2014/main" id="{FA34AAEA-2ED7-E511-40D4-19A3F5250A75}"/>
                </a:ext>
              </a:extLst>
            </xdr14:cNvPr>
            <xdr14:cNvContentPartPr/>
          </xdr14:nvContentPartPr>
          <xdr14:nvPr macro=""/>
          <xdr14:xfrm>
            <a:off x="11189090" y="14071720"/>
            <a:ext cx="1344960" cy="467280"/>
          </xdr14:xfrm>
        </xdr:contentPart>
      </mc:Choice>
      <mc:Fallback xmlns="">
        <xdr:pic>
          <xdr:nvPicPr>
            <xdr:cNvPr id="523" name="Freihand 522">
              <a:extLst>
                <a:ext uri="{FF2B5EF4-FFF2-40B4-BE49-F238E27FC236}">
                  <a16:creationId xmlns:a16="http://schemas.microsoft.com/office/drawing/2014/main" id="{FA34AAEA-2ED7-E511-40D4-19A3F5250A75}"/>
                </a:ext>
              </a:extLst>
            </xdr:cNvPr>
            <xdr:cNvPicPr/>
          </xdr:nvPicPr>
          <xdr:blipFill>
            <a:blip xmlns:r="http://schemas.openxmlformats.org/officeDocument/2006/relationships" r:embed="rId168"/>
            <a:stretch>
              <a:fillRect/>
            </a:stretch>
          </xdr:blipFill>
          <xdr:spPr>
            <a:xfrm>
              <a:off x="11171450" y="14054080"/>
              <a:ext cx="1380600" cy="50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363770</xdr:colOff>
      <xdr:row>79</xdr:row>
      <xdr:rowOff>16710</xdr:rowOff>
    </xdr:from>
    <xdr:to>
      <xdr:col>16</xdr:col>
      <xdr:colOff>367610</xdr:colOff>
      <xdr:row>80</xdr:row>
      <xdr:rowOff>41720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9">
          <xdr14:nvContentPartPr>
            <xdr14:cNvPr id="526" name="Freihand 525">
              <a:extLst>
                <a:ext uri="{FF2B5EF4-FFF2-40B4-BE49-F238E27FC236}">
                  <a16:creationId xmlns:a16="http://schemas.microsoft.com/office/drawing/2014/main" id="{C4E352CA-E39A-76AE-1CA1-19DB40702BF4}"/>
                </a:ext>
              </a:extLst>
            </xdr14:cNvPr>
            <xdr14:cNvContentPartPr/>
          </xdr14:nvContentPartPr>
          <xdr14:nvPr macro=""/>
          <xdr14:xfrm>
            <a:off x="11031770" y="14564560"/>
            <a:ext cx="1527840" cy="209160"/>
          </xdr14:xfrm>
        </xdr:contentPart>
      </mc:Choice>
      <mc:Fallback xmlns="">
        <xdr:pic>
          <xdr:nvPicPr>
            <xdr:cNvPr id="526" name="Freihand 525">
              <a:extLst>
                <a:ext uri="{FF2B5EF4-FFF2-40B4-BE49-F238E27FC236}">
                  <a16:creationId xmlns:a16="http://schemas.microsoft.com/office/drawing/2014/main" id="{C4E352CA-E39A-76AE-1CA1-19DB40702BF4}"/>
                </a:ext>
              </a:extLst>
            </xdr:cNvPr>
            <xdr:cNvPicPr/>
          </xdr:nvPicPr>
          <xdr:blipFill>
            <a:blip xmlns:r="http://schemas.openxmlformats.org/officeDocument/2006/relationships" r:embed="rId170"/>
            <a:stretch>
              <a:fillRect/>
            </a:stretch>
          </xdr:blipFill>
          <xdr:spPr>
            <a:xfrm>
              <a:off x="11014130" y="14546591"/>
              <a:ext cx="1563480" cy="24473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230247</xdr:colOff>
      <xdr:row>60</xdr:row>
      <xdr:rowOff>107150</xdr:rowOff>
    </xdr:from>
    <xdr:to>
      <xdr:col>19</xdr:col>
      <xdr:colOff>209127</xdr:colOff>
      <xdr:row>63</xdr:row>
      <xdr:rowOff>118200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1">
          <xdr14:nvContentPartPr>
            <xdr14:cNvPr id="530" name="Freihand 529">
              <a:extLst>
                <a:ext uri="{FF2B5EF4-FFF2-40B4-BE49-F238E27FC236}">
                  <a16:creationId xmlns:a16="http://schemas.microsoft.com/office/drawing/2014/main" id="{153FA31F-42A4-16C8-1786-917485966902}"/>
                </a:ext>
              </a:extLst>
            </xdr14:cNvPr>
            <xdr14:cNvContentPartPr/>
          </xdr14:nvContentPartPr>
          <xdr14:nvPr macro=""/>
          <xdr14:xfrm>
            <a:off x="13946247" y="10902150"/>
            <a:ext cx="740880" cy="550800"/>
          </xdr14:xfrm>
        </xdr:contentPart>
      </mc:Choice>
      <mc:Fallback xmlns="">
        <xdr:pic>
          <xdr:nvPicPr>
            <xdr:cNvPr id="530" name="Freihand 529">
              <a:extLst>
                <a:ext uri="{FF2B5EF4-FFF2-40B4-BE49-F238E27FC236}">
                  <a16:creationId xmlns:a16="http://schemas.microsoft.com/office/drawing/2014/main" id="{153FA31F-42A4-16C8-1786-917485966902}"/>
                </a:ext>
              </a:extLst>
            </xdr:cNvPr>
            <xdr:cNvPicPr/>
          </xdr:nvPicPr>
          <xdr:blipFill>
            <a:blip xmlns:r="http://schemas.openxmlformats.org/officeDocument/2006/relationships" r:embed="rId172"/>
            <a:stretch>
              <a:fillRect/>
            </a:stretch>
          </xdr:blipFill>
          <xdr:spPr>
            <a:xfrm>
              <a:off x="13928607" y="10884510"/>
              <a:ext cx="776520" cy="58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587487</xdr:colOff>
      <xdr:row>62</xdr:row>
      <xdr:rowOff>4717</xdr:rowOff>
    </xdr:from>
    <xdr:to>
      <xdr:col>20</xdr:col>
      <xdr:colOff>146247</xdr:colOff>
      <xdr:row>62</xdr:row>
      <xdr:rowOff>58717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3">
          <xdr14:nvContentPartPr>
            <xdr14:cNvPr id="531" name="Freihand 530">
              <a:extLst>
                <a:ext uri="{FF2B5EF4-FFF2-40B4-BE49-F238E27FC236}">
                  <a16:creationId xmlns:a16="http://schemas.microsoft.com/office/drawing/2014/main" id="{7AE4AC49-CC86-09E5-3ADE-26425643549B}"/>
                </a:ext>
              </a:extLst>
            </xdr14:cNvPr>
            <xdr14:cNvContentPartPr/>
          </xdr14:nvContentPartPr>
          <xdr14:nvPr macro=""/>
          <xdr14:xfrm>
            <a:off x="15065487" y="11159550"/>
            <a:ext cx="320760" cy="54000"/>
          </xdr14:xfrm>
        </xdr:contentPart>
      </mc:Choice>
      <mc:Fallback xmlns="">
        <xdr:pic>
          <xdr:nvPicPr>
            <xdr:cNvPr id="531" name="Freihand 530">
              <a:extLst>
                <a:ext uri="{FF2B5EF4-FFF2-40B4-BE49-F238E27FC236}">
                  <a16:creationId xmlns:a16="http://schemas.microsoft.com/office/drawing/2014/main" id="{7AE4AC49-CC86-09E5-3ADE-26425643549B}"/>
                </a:ext>
              </a:extLst>
            </xdr:cNvPr>
            <xdr:cNvPicPr/>
          </xdr:nvPicPr>
          <xdr:blipFill>
            <a:blip xmlns:r="http://schemas.openxmlformats.org/officeDocument/2006/relationships" r:embed="rId174"/>
            <a:stretch>
              <a:fillRect/>
            </a:stretch>
          </xdr:blipFill>
          <xdr:spPr>
            <a:xfrm>
              <a:off x="15047847" y="11141550"/>
              <a:ext cx="356400" cy="89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579567</xdr:colOff>
      <xdr:row>61</xdr:row>
      <xdr:rowOff>24433</xdr:rowOff>
    </xdr:from>
    <xdr:to>
      <xdr:col>20</xdr:col>
      <xdr:colOff>267567</xdr:colOff>
      <xdr:row>61</xdr:row>
      <xdr:rowOff>59353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5">
          <xdr14:nvContentPartPr>
            <xdr14:cNvPr id="532" name="Freihand 531">
              <a:extLst>
                <a:ext uri="{FF2B5EF4-FFF2-40B4-BE49-F238E27FC236}">
                  <a16:creationId xmlns:a16="http://schemas.microsoft.com/office/drawing/2014/main" id="{8F8699EC-FAF7-092D-EEEA-C604D7D620CB}"/>
                </a:ext>
              </a:extLst>
            </xdr14:cNvPr>
            <xdr14:cNvContentPartPr/>
          </xdr14:nvContentPartPr>
          <xdr14:nvPr macro=""/>
          <xdr14:xfrm>
            <a:off x="15057567" y="10999350"/>
            <a:ext cx="450000" cy="34920"/>
          </xdr14:xfrm>
        </xdr:contentPart>
      </mc:Choice>
      <mc:Fallback xmlns="">
        <xdr:pic>
          <xdr:nvPicPr>
            <xdr:cNvPr id="532" name="Freihand 531">
              <a:extLst>
                <a:ext uri="{FF2B5EF4-FFF2-40B4-BE49-F238E27FC236}">
                  <a16:creationId xmlns:a16="http://schemas.microsoft.com/office/drawing/2014/main" id="{8F8699EC-FAF7-092D-EEEA-C604D7D620CB}"/>
                </a:ext>
              </a:extLst>
            </xdr:cNvPr>
            <xdr:cNvPicPr/>
          </xdr:nvPicPr>
          <xdr:blipFill>
            <a:blip xmlns:r="http://schemas.openxmlformats.org/officeDocument/2006/relationships" r:embed="rId176"/>
            <a:stretch>
              <a:fillRect/>
            </a:stretch>
          </xdr:blipFill>
          <xdr:spPr>
            <a:xfrm>
              <a:off x="15039927" y="10981350"/>
              <a:ext cx="485640" cy="70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545487</xdr:colOff>
      <xdr:row>59</xdr:row>
      <xdr:rowOff>159627</xdr:rowOff>
    </xdr:from>
    <xdr:to>
      <xdr:col>22</xdr:col>
      <xdr:colOff>418287</xdr:colOff>
      <xdr:row>62</xdr:row>
      <xdr:rowOff>121357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7">
          <xdr14:nvContentPartPr>
            <xdr14:cNvPr id="537" name="Freihand 536">
              <a:extLst>
                <a:ext uri="{FF2B5EF4-FFF2-40B4-BE49-F238E27FC236}">
                  <a16:creationId xmlns:a16="http://schemas.microsoft.com/office/drawing/2014/main" id="{BEF7D218-15F6-916C-6D00-F6731AC765DD}"/>
                </a:ext>
              </a:extLst>
            </xdr14:cNvPr>
            <xdr14:cNvContentPartPr/>
          </xdr14:nvContentPartPr>
          <xdr14:nvPr macro=""/>
          <xdr14:xfrm>
            <a:off x="15785487" y="10774710"/>
            <a:ext cx="1396800" cy="501480"/>
          </xdr14:xfrm>
        </xdr:contentPart>
      </mc:Choice>
      <mc:Fallback xmlns="">
        <xdr:pic>
          <xdr:nvPicPr>
            <xdr:cNvPr id="537" name="Freihand 536">
              <a:extLst>
                <a:ext uri="{FF2B5EF4-FFF2-40B4-BE49-F238E27FC236}">
                  <a16:creationId xmlns:a16="http://schemas.microsoft.com/office/drawing/2014/main" id="{BEF7D218-15F6-916C-6D00-F6731AC765DD}"/>
                </a:ext>
              </a:extLst>
            </xdr:cNvPr>
            <xdr:cNvPicPr/>
          </xdr:nvPicPr>
          <xdr:blipFill>
            <a:blip xmlns:r="http://schemas.openxmlformats.org/officeDocument/2006/relationships" r:embed="rId178"/>
            <a:stretch>
              <a:fillRect/>
            </a:stretch>
          </xdr:blipFill>
          <xdr:spPr>
            <a:xfrm>
              <a:off x="15767842" y="10756710"/>
              <a:ext cx="1432449" cy="53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733047</xdr:colOff>
      <xdr:row>75</xdr:row>
      <xdr:rowOff>58330</xdr:rowOff>
    </xdr:from>
    <xdr:to>
      <xdr:col>18</xdr:col>
      <xdr:colOff>599607</xdr:colOff>
      <xdr:row>78</xdr:row>
      <xdr:rowOff>111140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9">
          <xdr14:nvContentPartPr>
            <xdr14:cNvPr id="541" name="Freihand 540">
              <a:extLst>
                <a:ext uri="{FF2B5EF4-FFF2-40B4-BE49-F238E27FC236}">
                  <a16:creationId xmlns:a16="http://schemas.microsoft.com/office/drawing/2014/main" id="{49229BD7-566C-0159-A82D-C8DEA3274744}"/>
                </a:ext>
              </a:extLst>
            </xdr14:cNvPr>
            <xdr14:cNvContentPartPr/>
          </xdr14:nvContentPartPr>
          <xdr14:nvPr macro=""/>
          <xdr14:xfrm>
            <a:off x="13687047" y="13552080"/>
            <a:ext cx="628560" cy="592560"/>
          </xdr14:xfrm>
        </xdr:contentPart>
      </mc:Choice>
      <mc:Fallback xmlns="">
        <xdr:pic>
          <xdr:nvPicPr>
            <xdr:cNvPr id="541" name="Freihand 540">
              <a:extLst>
                <a:ext uri="{FF2B5EF4-FFF2-40B4-BE49-F238E27FC236}">
                  <a16:creationId xmlns:a16="http://schemas.microsoft.com/office/drawing/2014/main" id="{49229BD7-566C-0159-A82D-C8DEA3274744}"/>
                </a:ext>
              </a:extLst>
            </xdr:cNvPr>
            <xdr:cNvPicPr/>
          </xdr:nvPicPr>
          <xdr:blipFill>
            <a:blip xmlns:r="http://schemas.openxmlformats.org/officeDocument/2006/relationships" r:embed="rId180"/>
            <a:stretch>
              <a:fillRect/>
            </a:stretch>
          </xdr:blipFill>
          <xdr:spPr>
            <a:xfrm>
              <a:off x="13669057" y="13534440"/>
              <a:ext cx="664180" cy="62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187167</xdr:colOff>
      <xdr:row>76</xdr:row>
      <xdr:rowOff>173253</xdr:rowOff>
    </xdr:from>
    <xdr:to>
      <xdr:col>19</xdr:col>
      <xdr:colOff>437367</xdr:colOff>
      <xdr:row>77</xdr:row>
      <xdr:rowOff>164337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1">
          <xdr14:nvContentPartPr>
            <xdr14:cNvPr id="558" name="Freihand 557">
              <a:extLst>
                <a:ext uri="{FF2B5EF4-FFF2-40B4-BE49-F238E27FC236}">
                  <a16:creationId xmlns:a16="http://schemas.microsoft.com/office/drawing/2014/main" id="{52696739-77D8-96C3-4665-F253F5D55F05}"/>
                </a:ext>
              </a:extLst>
            </xdr14:cNvPr>
            <xdr14:cNvContentPartPr/>
          </xdr14:nvContentPartPr>
          <xdr14:nvPr macro=""/>
          <xdr14:xfrm>
            <a:off x="14665167" y="13846920"/>
            <a:ext cx="250200" cy="171000"/>
          </xdr14:xfrm>
        </xdr:contentPart>
      </mc:Choice>
      <mc:Fallback xmlns="">
        <xdr:pic>
          <xdr:nvPicPr>
            <xdr:cNvPr id="558" name="Freihand 557">
              <a:extLst>
                <a:ext uri="{FF2B5EF4-FFF2-40B4-BE49-F238E27FC236}">
                  <a16:creationId xmlns:a16="http://schemas.microsoft.com/office/drawing/2014/main" id="{52696739-77D8-96C3-4665-F253F5D55F05}"/>
                </a:ext>
              </a:extLst>
            </xdr:cNvPr>
            <xdr:cNvPicPr/>
          </xdr:nvPicPr>
          <xdr:blipFill>
            <a:blip xmlns:r="http://schemas.openxmlformats.org/officeDocument/2006/relationships" r:embed="rId182"/>
            <a:stretch>
              <a:fillRect/>
            </a:stretch>
          </xdr:blipFill>
          <xdr:spPr>
            <a:xfrm>
              <a:off x="14647167" y="13828920"/>
              <a:ext cx="285840" cy="20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752007</xdr:colOff>
      <xdr:row>74</xdr:row>
      <xdr:rowOff>72287</xdr:rowOff>
    </xdr:from>
    <xdr:to>
      <xdr:col>25</xdr:col>
      <xdr:colOff>472287</xdr:colOff>
      <xdr:row>79</xdr:row>
      <xdr:rowOff>106183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3">
          <xdr14:nvContentPartPr>
            <xdr14:cNvPr id="564" name="Freihand 563">
              <a:extLst>
                <a:ext uri="{FF2B5EF4-FFF2-40B4-BE49-F238E27FC236}">
                  <a16:creationId xmlns:a16="http://schemas.microsoft.com/office/drawing/2014/main" id="{DC03ACF6-F96F-CD16-6076-35DB5B3C89BA}"/>
                </a:ext>
              </a:extLst>
            </xdr14:cNvPr>
            <xdr14:cNvContentPartPr/>
          </xdr14:nvContentPartPr>
          <xdr14:nvPr macro=""/>
          <xdr14:xfrm>
            <a:off x="15230007" y="13386120"/>
            <a:ext cx="4292280" cy="933480"/>
          </xdr14:xfrm>
        </xdr:contentPart>
      </mc:Choice>
      <mc:Fallback xmlns="">
        <xdr:pic>
          <xdr:nvPicPr>
            <xdr:cNvPr id="564" name="Freihand 563">
              <a:extLst>
                <a:ext uri="{FF2B5EF4-FFF2-40B4-BE49-F238E27FC236}">
                  <a16:creationId xmlns:a16="http://schemas.microsoft.com/office/drawing/2014/main" id="{DC03ACF6-F96F-CD16-6076-35DB5B3C89BA}"/>
                </a:ext>
              </a:extLst>
            </xdr:cNvPr>
            <xdr:cNvPicPr/>
          </xdr:nvPicPr>
          <xdr:blipFill>
            <a:blip xmlns:r="http://schemas.openxmlformats.org/officeDocument/2006/relationships" r:embed="rId184"/>
            <a:stretch>
              <a:fillRect/>
            </a:stretch>
          </xdr:blipFill>
          <xdr:spPr>
            <a:xfrm>
              <a:off x="15212007" y="13368473"/>
              <a:ext cx="4327920" cy="96913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61647</xdr:colOff>
      <xdr:row>76</xdr:row>
      <xdr:rowOff>54093</xdr:rowOff>
    </xdr:from>
    <xdr:to>
      <xdr:col>26</xdr:col>
      <xdr:colOff>361887</xdr:colOff>
      <xdr:row>76</xdr:row>
      <xdr:rowOff>178653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5">
          <xdr14:nvContentPartPr>
            <xdr14:cNvPr id="567" name="Freihand 566">
              <a:extLst>
                <a:ext uri="{FF2B5EF4-FFF2-40B4-BE49-F238E27FC236}">
                  <a16:creationId xmlns:a16="http://schemas.microsoft.com/office/drawing/2014/main" id="{543DF3A3-2665-D7BE-DB29-CFAA75DF3B23}"/>
                </a:ext>
              </a:extLst>
            </xdr14:cNvPr>
            <xdr14:cNvContentPartPr/>
          </xdr14:nvContentPartPr>
          <xdr14:nvPr macro=""/>
          <xdr14:xfrm>
            <a:off x="19873647" y="13727760"/>
            <a:ext cx="300240" cy="124560"/>
          </xdr14:xfrm>
        </xdr:contentPart>
      </mc:Choice>
      <mc:Fallback xmlns="">
        <xdr:pic>
          <xdr:nvPicPr>
            <xdr:cNvPr id="567" name="Freihand 566">
              <a:extLst>
                <a:ext uri="{FF2B5EF4-FFF2-40B4-BE49-F238E27FC236}">
                  <a16:creationId xmlns:a16="http://schemas.microsoft.com/office/drawing/2014/main" id="{543DF3A3-2665-D7BE-DB29-CFAA75DF3B23}"/>
                </a:ext>
              </a:extLst>
            </xdr:cNvPr>
            <xdr:cNvPicPr/>
          </xdr:nvPicPr>
          <xdr:blipFill>
            <a:blip xmlns:r="http://schemas.openxmlformats.org/officeDocument/2006/relationships" r:embed="rId186"/>
            <a:stretch>
              <a:fillRect/>
            </a:stretch>
          </xdr:blipFill>
          <xdr:spPr>
            <a:xfrm>
              <a:off x="19856007" y="13710120"/>
              <a:ext cx="335880" cy="160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484287</xdr:colOff>
      <xdr:row>74</xdr:row>
      <xdr:rowOff>132047</xdr:rowOff>
    </xdr:from>
    <xdr:to>
      <xdr:col>28</xdr:col>
      <xdr:colOff>299487</xdr:colOff>
      <xdr:row>77</xdr:row>
      <xdr:rowOff>100257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7">
          <xdr14:nvContentPartPr>
            <xdr14:cNvPr id="574" name="Freihand 573">
              <a:extLst>
                <a:ext uri="{FF2B5EF4-FFF2-40B4-BE49-F238E27FC236}">
                  <a16:creationId xmlns:a16="http://schemas.microsoft.com/office/drawing/2014/main" id="{4BC031B5-7E92-87F1-194D-D6F24F97D7E9}"/>
                </a:ext>
              </a:extLst>
            </xdr14:cNvPr>
            <xdr14:cNvContentPartPr/>
          </xdr14:nvContentPartPr>
          <xdr14:nvPr macro=""/>
          <xdr14:xfrm>
            <a:off x="20296287" y="13445880"/>
            <a:ext cx="1339200" cy="507960"/>
          </xdr14:xfrm>
        </xdr:contentPart>
      </mc:Choice>
      <mc:Fallback xmlns="">
        <xdr:pic>
          <xdr:nvPicPr>
            <xdr:cNvPr id="574" name="Freihand 573">
              <a:extLst>
                <a:ext uri="{FF2B5EF4-FFF2-40B4-BE49-F238E27FC236}">
                  <a16:creationId xmlns:a16="http://schemas.microsoft.com/office/drawing/2014/main" id="{4BC031B5-7E92-87F1-194D-D6F24F97D7E9}"/>
                </a:ext>
              </a:extLst>
            </xdr:cNvPr>
            <xdr:cNvPicPr/>
          </xdr:nvPicPr>
          <xdr:blipFill>
            <a:blip xmlns:r="http://schemas.openxmlformats.org/officeDocument/2006/relationships" r:embed="rId188"/>
            <a:stretch>
              <a:fillRect/>
            </a:stretch>
          </xdr:blipFill>
          <xdr:spPr>
            <a:xfrm>
              <a:off x="20278652" y="13428227"/>
              <a:ext cx="1374830" cy="54362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520287</xdr:colOff>
      <xdr:row>78</xdr:row>
      <xdr:rowOff>6380</xdr:rowOff>
    </xdr:from>
    <xdr:to>
      <xdr:col>28</xdr:col>
      <xdr:colOff>62967</xdr:colOff>
      <xdr:row>79</xdr:row>
      <xdr:rowOff>85303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9">
          <xdr14:nvContentPartPr>
            <xdr14:cNvPr id="578" name="Freihand 577">
              <a:extLst>
                <a:ext uri="{FF2B5EF4-FFF2-40B4-BE49-F238E27FC236}">
                  <a16:creationId xmlns:a16="http://schemas.microsoft.com/office/drawing/2014/main" id="{477927F2-05CF-830F-DCC5-189D6F01E003}"/>
                </a:ext>
              </a:extLst>
            </xdr14:cNvPr>
            <xdr14:cNvContentPartPr/>
          </xdr14:nvContentPartPr>
          <xdr14:nvPr macro=""/>
          <xdr14:xfrm>
            <a:off x="20332287" y="14039880"/>
            <a:ext cx="1066680" cy="258840"/>
          </xdr14:xfrm>
        </xdr:contentPart>
      </mc:Choice>
      <mc:Fallback xmlns="">
        <xdr:pic>
          <xdr:nvPicPr>
            <xdr:cNvPr id="578" name="Freihand 577">
              <a:extLst>
                <a:ext uri="{FF2B5EF4-FFF2-40B4-BE49-F238E27FC236}">
                  <a16:creationId xmlns:a16="http://schemas.microsoft.com/office/drawing/2014/main" id="{477927F2-05CF-830F-DCC5-189D6F01E003}"/>
                </a:ext>
              </a:extLst>
            </xdr:cNvPr>
            <xdr:cNvPicPr/>
          </xdr:nvPicPr>
          <xdr:blipFill>
            <a:blip xmlns:r="http://schemas.openxmlformats.org/officeDocument/2006/relationships" r:embed="rId190"/>
            <a:stretch>
              <a:fillRect/>
            </a:stretch>
          </xdr:blipFill>
          <xdr:spPr>
            <a:xfrm>
              <a:off x="20314287" y="14022240"/>
              <a:ext cx="1102320" cy="294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634320</xdr:colOff>
      <xdr:row>26</xdr:row>
      <xdr:rowOff>156230</xdr:rowOff>
    </xdr:from>
    <xdr:to>
      <xdr:col>9</xdr:col>
      <xdr:colOff>333360</xdr:colOff>
      <xdr:row>43</xdr:row>
      <xdr:rowOff>105806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1">
          <xdr14:nvContentPartPr>
            <xdr14:cNvPr id="590" name="Freihand 589">
              <a:extLst>
                <a:ext uri="{FF2B5EF4-FFF2-40B4-BE49-F238E27FC236}">
                  <a16:creationId xmlns:a16="http://schemas.microsoft.com/office/drawing/2014/main" id="{4CE8C468-4539-6B75-17B9-889FBE01A263}"/>
                </a:ext>
              </a:extLst>
            </xdr14:cNvPr>
            <xdr14:cNvContentPartPr/>
          </xdr14:nvContentPartPr>
          <xdr14:nvPr macro=""/>
          <xdr14:xfrm>
            <a:off x="2920320" y="4834063"/>
            <a:ext cx="4271040" cy="3008160"/>
          </xdr14:xfrm>
        </xdr:contentPart>
      </mc:Choice>
      <mc:Fallback xmlns="">
        <xdr:pic>
          <xdr:nvPicPr>
            <xdr:cNvPr id="590" name="Freihand 589">
              <a:extLst>
                <a:ext uri="{FF2B5EF4-FFF2-40B4-BE49-F238E27FC236}">
                  <a16:creationId xmlns:a16="http://schemas.microsoft.com/office/drawing/2014/main" id="{4CE8C468-4539-6B75-17B9-889FBE01A263}"/>
                </a:ext>
              </a:extLst>
            </xdr:cNvPr>
            <xdr:cNvPicPr/>
          </xdr:nvPicPr>
          <xdr:blipFill>
            <a:blip xmlns:r="http://schemas.openxmlformats.org/officeDocument/2006/relationships" r:embed="rId192"/>
            <a:stretch>
              <a:fillRect/>
            </a:stretch>
          </xdr:blipFill>
          <xdr:spPr>
            <a:xfrm>
              <a:off x="2902679" y="4816063"/>
              <a:ext cx="4306683" cy="3043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212040</xdr:colOff>
      <xdr:row>25</xdr:row>
      <xdr:rowOff>124703</xdr:rowOff>
    </xdr:from>
    <xdr:to>
      <xdr:col>15</xdr:col>
      <xdr:colOff>602640</xdr:colOff>
      <xdr:row>37</xdr:row>
      <xdr:rowOff>138663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3">
          <xdr14:nvContentPartPr>
            <xdr14:cNvPr id="634" name="Freihand 633">
              <a:extLst>
                <a:ext uri="{FF2B5EF4-FFF2-40B4-BE49-F238E27FC236}">
                  <a16:creationId xmlns:a16="http://schemas.microsoft.com/office/drawing/2014/main" id="{A047416E-5D1F-B03D-64C2-B3E26DA80780}"/>
                </a:ext>
              </a:extLst>
            </xdr14:cNvPr>
            <xdr14:cNvContentPartPr/>
          </xdr14:nvContentPartPr>
          <xdr14:nvPr macro=""/>
          <xdr14:xfrm>
            <a:off x="11642040" y="4622620"/>
            <a:ext cx="390600" cy="2172960"/>
          </xdr14:xfrm>
        </xdr:contentPart>
      </mc:Choice>
      <mc:Fallback xmlns="">
        <xdr:pic>
          <xdr:nvPicPr>
            <xdr:cNvPr id="634" name="Freihand 633">
              <a:extLst>
                <a:ext uri="{FF2B5EF4-FFF2-40B4-BE49-F238E27FC236}">
                  <a16:creationId xmlns:a16="http://schemas.microsoft.com/office/drawing/2014/main" id="{A047416E-5D1F-B03D-64C2-B3E26DA80780}"/>
                </a:ext>
              </a:extLst>
            </xdr:cNvPr>
            <xdr:cNvPicPr/>
          </xdr:nvPicPr>
          <xdr:blipFill>
            <a:blip xmlns:r="http://schemas.openxmlformats.org/officeDocument/2006/relationships" r:embed="rId194"/>
            <a:stretch>
              <a:fillRect/>
            </a:stretch>
          </xdr:blipFill>
          <xdr:spPr>
            <a:xfrm>
              <a:off x="11624384" y="4604623"/>
              <a:ext cx="426273" cy="220859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138960</xdr:colOff>
      <xdr:row>30</xdr:row>
      <xdr:rowOff>157880</xdr:rowOff>
    </xdr:from>
    <xdr:to>
      <xdr:col>16</xdr:col>
      <xdr:colOff>438240</xdr:colOff>
      <xdr:row>35</xdr:row>
      <xdr:rowOff>169457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5">
          <xdr14:nvContentPartPr>
            <xdr14:cNvPr id="640" name="Freihand 639">
              <a:extLst>
                <a:ext uri="{FF2B5EF4-FFF2-40B4-BE49-F238E27FC236}">
                  <a16:creationId xmlns:a16="http://schemas.microsoft.com/office/drawing/2014/main" id="{A99979AE-CC89-3787-630C-628194B7759A}"/>
                </a:ext>
              </a:extLst>
            </xdr14:cNvPr>
            <xdr14:cNvContentPartPr/>
          </xdr14:nvContentPartPr>
          <xdr14:nvPr macro=""/>
          <xdr14:xfrm>
            <a:off x="11568960" y="5555380"/>
            <a:ext cx="1061280" cy="911160"/>
          </xdr14:xfrm>
        </xdr:contentPart>
      </mc:Choice>
      <mc:Fallback xmlns="">
        <xdr:pic>
          <xdr:nvPicPr>
            <xdr:cNvPr id="640" name="Freihand 639">
              <a:extLst>
                <a:ext uri="{FF2B5EF4-FFF2-40B4-BE49-F238E27FC236}">
                  <a16:creationId xmlns:a16="http://schemas.microsoft.com/office/drawing/2014/main" id="{A99979AE-CC89-3787-630C-628194B7759A}"/>
                </a:ext>
              </a:extLst>
            </xdr:cNvPr>
            <xdr:cNvPicPr/>
          </xdr:nvPicPr>
          <xdr:blipFill>
            <a:blip xmlns:r="http://schemas.openxmlformats.org/officeDocument/2006/relationships" r:embed="rId196"/>
            <a:stretch>
              <a:fillRect/>
            </a:stretch>
          </xdr:blipFill>
          <xdr:spPr>
            <a:xfrm>
              <a:off x="11551320" y="5537387"/>
              <a:ext cx="1096920" cy="94678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640800</xdr:colOff>
      <xdr:row>25</xdr:row>
      <xdr:rowOff>146303</xdr:rowOff>
    </xdr:from>
    <xdr:to>
      <xdr:col>23</xdr:col>
      <xdr:colOff>162960</xdr:colOff>
      <xdr:row>40</xdr:row>
      <xdr:rowOff>37753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7">
          <xdr14:nvContentPartPr>
            <xdr14:cNvPr id="653" name="Freihand 652">
              <a:extLst>
                <a:ext uri="{FF2B5EF4-FFF2-40B4-BE49-F238E27FC236}">
                  <a16:creationId xmlns:a16="http://schemas.microsoft.com/office/drawing/2014/main" id="{E33D7808-2FAB-4609-E7F8-AB929655E7FC}"/>
                </a:ext>
              </a:extLst>
            </xdr14:cNvPr>
            <xdr14:cNvContentPartPr/>
          </xdr14:nvContentPartPr>
          <xdr14:nvPr macro=""/>
          <xdr14:xfrm>
            <a:off x="12070800" y="4644220"/>
            <a:ext cx="5618160" cy="2590200"/>
          </xdr14:xfrm>
        </xdr:contentPart>
      </mc:Choice>
      <mc:Fallback xmlns="">
        <xdr:pic>
          <xdr:nvPicPr>
            <xdr:cNvPr id="653" name="Freihand 652">
              <a:extLst>
                <a:ext uri="{FF2B5EF4-FFF2-40B4-BE49-F238E27FC236}">
                  <a16:creationId xmlns:a16="http://schemas.microsoft.com/office/drawing/2014/main" id="{E33D7808-2FAB-4609-E7F8-AB929655E7FC}"/>
                </a:ext>
              </a:extLst>
            </xdr:cNvPr>
            <xdr:cNvPicPr/>
          </xdr:nvPicPr>
          <xdr:blipFill>
            <a:blip xmlns:r="http://schemas.openxmlformats.org/officeDocument/2006/relationships" r:embed="rId198"/>
            <a:stretch>
              <a:fillRect/>
            </a:stretch>
          </xdr:blipFill>
          <xdr:spPr>
            <a:xfrm>
              <a:off x="12053160" y="4626578"/>
              <a:ext cx="5653800" cy="262584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579840</xdr:colOff>
      <xdr:row>27</xdr:row>
      <xdr:rowOff>111910</xdr:rowOff>
    </xdr:from>
    <xdr:to>
      <xdr:col>25</xdr:col>
      <xdr:colOff>539760</xdr:colOff>
      <xdr:row>40</xdr:row>
      <xdr:rowOff>65833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9">
          <xdr14:nvContentPartPr>
            <xdr14:cNvPr id="668" name="Freihand 667">
              <a:extLst>
                <a:ext uri="{FF2B5EF4-FFF2-40B4-BE49-F238E27FC236}">
                  <a16:creationId xmlns:a16="http://schemas.microsoft.com/office/drawing/2014/main" id="{5A0F367B-B71E-A5E1-E1CD-1B5F957B69E0}"/>
                </a:ext>
              </a:extLst>
            </xdr14:cNvPr>
            <xdr14:cNvContentPartPr/>
          </xdr14:nvContentPartPr>
          <xdr14:nvPr macro=""/>
          <xdr14:xfrm>
            <a:off x="15819840" y="4969660"/>
            <a:ext cx="3769920" cy="2292840"/>
          </xdr14:xfrm>
        </xdr:contentPart>
      </mc:Choice>
      <mc:Fallback xmlns="">
        <xdr:pic>
          <xdr:nvPicPr>
            <xdr:cNvPr id="668" name="Freihand 667">
              <a:extLst>
                <a:ext uri="{FF2B5EF4-FFF2-40B4-BE49-F238E27FC236}">
                  <a16:creationId xmlns:a16="http://schemas.microsoft.com/office/drawing/2014/main" id="{5A0F367B-B71E-A5E1-E1CD-1B5F957B69E0}"/>
                </a:ext>
              </a:extLst>
            </xdr:cNvPr>
            <xdr:cNvPicPr/>
          </xdr:nvPicPr>
          <xdr:blipFill>
            <a:blip xmlns:r="http://schemas.openxmlformats.org/officeDocument/2006/relationships" r:embed="rId200"/>
            <a:stretch>
              <a:fillRect/>
            </a:stretch>
          </xdr:blipFill>
          <xdr:spPr>
            <a:xfrm>
              <a:off x="15801842" y="4952023"/>
              <a:ext cx="3805557" cy="232847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25</xdr:col>
      <xdr:colOff>61680</xdr:colOff>
      <xdr:row>28</xdr:row>
      <xdr:rowOff>113793</xdr:rowOff>
    </xdr:from>
    <xdr:to>
      <xdr:col>25</xdr:col>
      <xdr:colOff>536880</xdr:colOff>
      <xdr:row>31</xdr:row>
      <xdr:rowOff>124843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1">
          <xdr14:nvContentPartPr>
            <xdr14:cNvPr id="669" name="Freihand 668">
              <a:extLst>
                <a:ext uri="{FF2B5EF4-FFF2-40B4-BE49-F238E27FC236}">
                  <a16:creationId xmlns:a16="http://schemas.microsoft.com/office/drawing/2014/main" id="{8F3929BA-047F-BF08-8412-AA14A5AD989A}"/>
                </a:ext>
              </a:extLst>
            </xdr14:cNvPr>
            <xdr14:cNvContentPartPr/>
          </xdr14:nvContentPartPr>
          <xdr14:nvPr macro=""/>
          <xdr14:xfrm>
            <a:off x="19111680" y="5151460"/>
            <a:ext cx="475200" cy="550800"/>
          </xdr14:xfrm>
        </xdr:contentPart>
      </mc:Choice>
      <mc:Fallback xmlns="">
        <xdr:pic>
          <xdr:nvPicPr>
            <xdr:cNvPr id="669" name="Freihand 668">
              <a:extLst>
                <a:ext uri="{FF2B5EF4-FFF2-40B4-BE49-F238E27FC236}">
                  <a16:creationId xmlns:a16="http://schemas.microsoft.com/office/drawing/2014/main" id="{8F3929BA-047F-BF08-8412-AA14A5AD989A}"/>
                </a:ext>
              </a:extLst>
            </xdr:cNvPr>
            <xdr:cNvPicPr/>
          </xdr:nvPicPr>
          <xdr:blipFill>
            <a:blip xmlns:r="http://schemas.openxmlformats.org/officeDocument/2006/relationships" r:embed="rId202"/>
            <a:stretch>
              <a:fillRect/>
            </a:stretch>
          </xdr:blipFill>
          <xdr:spPr>
            <a:xfrm>
              <a:off x="19093680" y="5133460"/>
              <a:ext cx="510840" cy="58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642240</xdr:colOff>
      <xdr:row>46</xdr:row>
      <xdr:rowOff>177070</xdr:rowOff>
    </xdr:from>
    <xdr:to>
      <xdr:col>20</xdr:col>
      <xdr:colOff>723480</xdr:colOff>
      <xdr:row>58</xdr:row>
      <xdr:rowOff>148190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3">
          <xdr14:nvContentPartPr>
            <xdr14:cNvPr id="693" name="Freihand 692">
              <a:extLst>
                <a:ext uri="{FF2B5EF4-FFF2-40B4-BE49-F238E27FC236}">
                  <a16:creationId xmlns:a16="http://schemas.microsoft.com/office/drawing/2014/main" id="{9C5668B6-AB3E-5FF5-E861-798256A56C30}"/>
                </a:ext>
              </a:extLst>
            </xdr14:cNvPr>
            <xdr14:cNvContentPartPr/>
          </xdr14:nvContentPartPr>
          <xdr14:nvPr macro=""/>
          <xdr14:xfrm>
            <a:off x="12072240" y="8453237"/>
            <a:ext cx="3891240" cy="2130120"/>
          </xdr14:xfrm>
        </xdr:contentPart>
      </mc:Choice>
      <mc:Fallback xmlns="">
        <xdr:pic>
          <xdr:nvPicPr>
            <xdr:cNvPr id="693" name="Freihand 692">
              <a:extLst>
                <a:ext uri="{FF2B5EF4-FFF2-40B4-BE49-F238E27FC236}">
                  <a16:creationId xmlns:a16="http://schemas.microsoft.com/office/drawing/2014/main" id="{9C5668B6-AB3E-5FF5-E861-798256A56C30}"/>
                </a:ext>
              </a:extLst>
            </xdr:cNvPr>
            <xdr:cNvPicPr/>
          </xdr:nvPicPr>
          <xdr:blipFill>
            <a:blip xmlns:r="http://schemas.openxmlformats.org/officeDocument/2006/relationships" r:embed="rId204"/>
            <a:stretch>
              <a:fillRect/>
            </a:stretch>
          </xdr:blipFill>
          <xdr:spPr>
            <a:xfrm>
              <a:off x="12054240" y="8435237"/>
              <a:ext cx="3926880" cy="2165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268200</xdr:colOff>
      <xdr:row>49</xdr:row>
      <xdr:rowOff>133400</xdr:rowOff>
    </xdr:from>
    <xdr:to>
      <xdr:col>21</xdr:col>
      <xdr:colOff>326520</xdr:colOff>
      <xdr:row>58</xdr:row>
      <xdr:rowOff>111830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5">
          <xdr14:nvContentPartPr>
            <xdr14:cNvPr id="697" name="Freihand 696">
              <a:extLst>
                <a:ext uri="{FF2B5EF4-FFF2-40B4-BE49-F238E27FC236}">
                  <a16:creationId xmlns:a16="http://schemas.microsoft.com/office/drawing/2014/main" id="{4AA5C711-68C3-A43C-29B2-1FEB45354BFC}"/>
                </a:ext>
              </a:extLst>
            </xdr14:cNvPr>
            <xdr14:cNvContentPartPr/>
          </xdr14:nvContentPartPr>
          <xdr14:nvPr macro=""/>
          <xdr14:xfrm>
            <a:off x="13984200" y="8949317"/>
            <a:ext cx="2344320" cy="1597680"/>
          </xdr14:xfrm>
        </xdr:contentPart>
      </mc:Choice>
      <mc:Fallback xmlns="">
        <xdr:pic>
          <xdr:nvPicPr>
            <xdr:cNvPr id="697" name="Freihand 696">
              <a:extLst>
                <a:ext uri="{FF2B5EF4-FFF2-40B4-BE49-F238E27FC236}">
                  <a16:creationId xmlns:a16="http://schemas.microsoft.com/office/drawing/2014/main" id="{4AA5C711-68C3-A43C-29B2-1FEB45354BFC}"/>
                </a:ext>
              </a:extLst>
            </xdr:cNvPr>
            <xdr:cNvPicPr/>
          </xdr:nvPicPr>
          <xdr:blipFill>
            <a:blip xmlns:r="http://schemas.openxmlformats.org/officeDocument/2006/relationships" r:embed="rId206"/>
            <a:stretch>
              <a:fillRect/>
            </a:stretch>
          </xdr:blipFill>
          <xdr:spPr>
            <a:xfrm>
              <a:off x="13966200" y="8931677"/>
              <a:ext cx="2379960" cy="1633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161640</xdr:colOff>
      <xdr:row>91</xdr:row>
      <xdr:rowOff>20383</xdr:rowOff>
    </xdr:from>
    <xdr:to>
      <xdr:col>16</xdr:col>
      <xdr:colOff>230880</xdr:colOff>
      <xdr:row>108</xdr:row>
      <xdr:rowOff>86960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7">
          <xdr14:nvContentPartPr>
            <xdr14:cNvPr id="705" name="Freihand 704">
              <a:extLst>
                <a:ext uri="{FF2B5EF4-FFF2-40B4-BE49-F238E27FC236}">
                  <a16:creationId xmlns:a16="http://schemas.microsoft.com/office/drawing/2014/main" id="{A560CD60-BFE5-C49F-8E25-75673FDCCE84}"/>
                </a:ext>
              </a:extLst>
            </xdr14:cNvPr>
            <xdr14:cNvContentPartPr/>
          </xdr14:nvContentPartPr>
          <xdr14:nvPr macro=""/>
          <xdr14:xfrm>
            <a:off x="9305640" y="16392800"/>
            <a:ext cx="3117240" cy="3125160"/>
          </xdr14:xfrm>
        </xdr:contentPart>
      </mc:Choice>
      <mc:Fallback xmlns="">
        <xdr:pic>
          <xdr:nvPicPr>
            <xdr:cNvPr id="705" name="Freihand 704">
              <a:extLst>
                <a:ext uri="{FF2B5EF4-FFF2-40B4-BE49-F238E27FC236}">
                  <a16:creationId xmlns:a16="http://schemas.microsoft.com/office/drawing/2014/main" id="{A560CD60-BFE5-C49F-8E25-75673FDCCE84}"/>
                </a:ext>
              </a:extLst>
            </xdr:cNvPr>
            <xdr:cNvPicPr/>
          </xdr:nvPicPr>
          <xdr:blipFill>
            <a:blip xmlns:r="http://schemas.openxmlformats.org/officeDocument/2006/relationships" r:embed="rId208"/>
            <a:stretch>
              <a:fillRect/>
            </a:stretch>
          </xdr:blipFill>
          <xdr:spPr>
            <a:xfrm>
              <a:off x="9287998" y="16375160"/>
              <a:ext cx="3152884" cy="3160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617400</xdr:colOff>
      <xdr:row>107</xdr:row>
      <xdr:rowOff>81117</xdr:rowOff>
    </xdr:from>
    <xdr:to>
      <xdr:col>13</xdr:col>
      <xdr:colOff>50520</xdr:colOff>
      <xdr:row>108</xdr:row>
      <xdr:rowOff>137360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9">
          <xdr14:nvContentPartPr>
            <xdr14:cNvPr id="725" name="Freihand 724">
              <a:extLst>
                <a:ext uri="{FF2B5EF4-FFF2-40B4-BE49-F238E27FC236}">
                  <a16:creationId xmlns:a16="http://schemas.microsoft.com/office/drawing/2014/main" id="{7A661619-78B8-E065-578D-06E34219FC73}"/>
                </a:ext>
              </a:extLst>
            </xdr14:cNvPr>
            <xdr14:cNvContentPartPr/>
          </xdr14:nvContentPartPr>
          <xdr14:nvPr macro=""/>
          <xdr14:xfrm>
            <a:off x="9761400" y="19332200"/>
            <a:ext cx="195120" cy="236160"/>
          </xdr14:xfrm>
        </xdr:contentPart>
      </mc:Choice>
      <mc:Fallback xmlns="">
        <xdr:pic>
          <xdr:nvPicPr>
            <xdr:cNvPr id="725" name="Freihand 724">
              <a:extLst>
                <a:ext uri="{FF2B5EF4-FFF2-40B4-BE49-F238E27FC236}">
                  <a16:creationId xmlns:a16="http://schemas.microsoft.com/office/drawing/2014/main" id="{7A661619-78B8-E065-578D-06E34219FC73}"/>
                </a:ext>
              </a:extLst>
            </xdr:cNvPr>
            <xdr:cNvPicPr/>
          </xdr:nvPicPr>
          <xdr:blipFill>
            <a:blip xmlns:r="http://schemas.openxmlformats.org/officeDocument/2006/relationships" r:embed="rId210"/>
            <a:stretch>
              <a:fillRect/>
            </a:stretch>
          </xdr:blipFill>
          <xdr:spPr>
            <a:xfrm>
              <a:off x="9743760" y="19314560"/>
              <a:ext cx="230760" cy="27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426720</xdr:colOff>
      <xdr:row>84</xdr:row>
      <xdr:rowOff>105120</xdr:rowOff>
    </xdr:from>
    <xdr:to>
      <xdr:col>14</xdr:col>
      <xdr:colOff>266640</xdr:colOff>
      <xdr:row>85</xdr:row>
      <xdr:rowOff>30323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1">
          <xdr14:nvContentPartPr>
            <xdr14:cNvPr id="737" name="Freihand 736">
              <a:extLst>
                <a:ext uri="{FF2B5EF4-FFF2-40B4-BE49-F238E27FC236}">
                  <a16:creationId xmlns:a16="http://schemas.microsoft.com/office/drawing/2014/main" id="{28F0080F-04C4-0D92-7E4F-BEAA3CFF31AC}"/>
                </a:ext>
              </a:extLst>
            </xdr14:cNvPr>
            <xdr14:cNvContentPartPr/>
          </xdr14:nvContentPartPr>
          <xdr14:nvPr macro=""/>
          <xdr14:xfrm>
            <a:off x="10332720" y="15218120"/>
            <a:ext cx="601920" cy="105120"/>
          </xdr14:xfrm>
        </xdr:contentPart>
      </mc:Choice>
      <mc:Fallback xmlns="">
        <xdr:pic>
          <xdr:nvPicPr>
            <xdr:cNvPr id="737" name="Freihand 736">
              <a:extLst>
                <a:ext uri="{FF2B5EF4-FFF2-40B4-BE49-F238E27FC236}">
                  <a16:creationId xmlns:a16="http://schemas.microsoft.com/office/drawing/2014/main" id="{28F0080F-04C4-0D92-7E4F-BEAA3CFF31AC}"/>
                </a:ext>
              </a:extLst>
            </xdr:cNvPr>
            <xdr:cNvPicPr/>
          </xdr:nvPicPr>
          <xdr:blipFill>
            <a:blip xmlns:r="http://schemas.openxmlformats.org/officeDocument/2006/relationships" r:embed="rId212"/>
            <a:stretch>
              <a:fillRect/>
            </a:stretch>
          </xdr:blipFill>
          <xdr:spPr>
            <a:xfrm>
              <a:off x="10315080" y="15200120"/>
              <a:ext cx="637560" cy="14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156120</xdr:colOff>
      <xdr:row>84</xdr:row>
      <xdr:rowOff>159480</xdr:rowOff>
    </xdr:from>
    <xdr:to>
      <xdr:col>15</xdr:col>
      <xdr:colOff>685440</xdr:colOff>
      <xdr:row>85</xdr:row>
      <xdr:rowOff>47603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3">
          <xdr14:nvContentPartPr>
            <xdr14:cNvPr id="738" name="Freihand 737">
              <a:extLst>
                <a:ext uri="{FF2B5EF4-FFF2-40B4-BE49-F238E27FC236}">
                  <a16:creationId xmlns:a16="http://schemas.microsoft.com/office/drawing/2014/main" id="{5E64B5E1-45C3-B50B-055D-F4F012B373AF}"/>
                </a:ext>
              </a:extLst>
            </xdr14:cNvPr>
            <xdr14:cNvContentPartPr/>
          </xdr14:nvContentPartPr>
          <xdr14:nvPr macro=""/>
          <xdr14:xfrm>
            <a:off x="10824120" y="15272480"/>
            <a:ext cx="1291320" cy="68040"/>
          </xdr14:xfrm>
        </xdr:contentPart>
      </mc:Choice>
      <mc:Fallback xmlns="">
        <xdr:pic>
          <xdr:nvPicPr>
            <xdr:cNvPr id="738" name="Freihand 737">
              <a:extLst>
                <a:ext uri="{FF2B5EF4-FFF2-40B4-BE49-F238E27FC236}">
                  <a16:creationId xmlns:a16="http://schemas.microsoft.com/office/drawing/2014/main" id="{5E64B5E1-45C3-B50B-055D-F4F012B373AF}"/>
                </a:ext>
              </a:extLst>
            </xdr:cNvPr>
            <xdr:cNvPicPr/>
          </xdr:nvPicPr>
          <xdr:blipFill>
            <a:blip xmlns:r="http://schemas.openxmlformats.org/officeDocument/2006/relationships" r:embed="rId214"/>
            <a:stretch>
              <a:fillRect/>
            </a:stretch>
          </xdr:blipFill>
          <xdr:spPr>
            <a:xfrm>
              <a:off x="10806120" y="15254480"/>
              <a:ext cx="1326960" cy="103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312240</xdr:colOff>
      <xdr:row>96</xdr:row>
      <xdr:rowOff>135280</xdr:rowOff>
    </xdr:from>
    <xdr:to>
      <xdr:col>17</xdr:col>
      <xdr:colOff>390840</xdr:colOff>
      <xdr:row>102</xdr:row>
      <xdr:rowOff>34260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5">
          <xdr14:nvContentPartPr>
            <xdr14:cNvPr id="741" name="Freihand 740">
              <a:extLst>
                <a:ext uri="{FF2B5EF4-FFF2-40B4-BE49-F238E27FC236}">
                  <a16:creationId xmlns:a16="http://schemas.microsoft.com/office/drawing/2014/main" id="{F1C39242-F3F6-14DE-F8DC-8AC34548456B}"/>
                </a:ext>
              </a:extLst>
            </xdr14:cNvPr>
            <xdr14:cNvContentPartPr/>
          </xdr14:nvContentPartPr>
          <xdr14:nvPr macro=""/>
          <xdr14:xfrm>
            <a:off x="12504240" y="17407280"/>
            <a:ext cx="840600" cy="978480"/>
          </xdr14:xfrm>
        </xdr:contentPart>
      </mc:Choice>
      <mc:Fallback xmlns="">
        <xdr:pic>
          <xdr:nvPicPr>
            <xdr:cNvPr id="741" name="Freihand 740">
              <a:extLst>
                <a:ext uri="{FF2B5EF4-FFF2-40B4-BE49-F238E27FC236}">
                  <a16:creationId xmlns:a16="http://schemas.microsoft.com/office/drawing/2014/main" id="{F1C39242-F3F6-14DE-F8DC-8AC34548456B}"/>
                </a:ext>
              </a:extLst>
            </xdr:cNvPr>
            <xdr:cNvPicPr/>
          </xdr:nvPicPr>
          <xdr:blipFill>
            <a:blip xmlns:r="http://schemas.openxmlformats.org/officeDocument/2006/relationships" r:embed="rId216"/>
            <a:stretch>
              <a:fillRect/>
            </a:stretch>
          </xdr:blipFill>
          <xdr:spPr>
            <a:xfrm>
              <a:off x="12486240" y="17389280"/>
              <a:ext cx="876240" cy="101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727080</xdr:colOff>
      <xdr:row>83</xdr:row>
      <xdr:rowOff>160477</xdr:rowOff>
    </xdr:from>
    <xdr:to>
      <xdr:col>16</xdr:col>
      <xdr:colOff>312600</xdr:colOff>
      <xdr:row>107</xdr:row>
      <xdr:rowOff>162117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7">
          <xdr14:nvContentPartPr>
            <xdr14:cNvPr id="744" name="Freihand 743">
              <a:extLst>
                <a:ext uri="{FF2B5EF4-FFF2-40B4-BE49-F238E27FC236}">
                  <a16:creationId xmlns:a16="http://schemas.microsoft.com/office/drawing/2014/main" id="{27F18044-16D6-9D32-EEFC-D6C0D0527367}"/>
                </a:ext>
              </a:extLst>
            </xdr14:cNvPr>
            <xdr14:cNvContentPartPr/>
          </xdr14:nvContentPartPr>
          <xdr14:nvPr macro=""/>
          <xdr14:xfrm>
            <a:off x="4537080" y="15093560"/>
            <a:ext cx="7967520" cy="4319640"/>
          </xdr14:xfrm>
        </xdr:contentPart>
      </mc:Choice>
      <mc:Fallback xmlns="">
        <xdr:pic>
          <xdr:nvPicPr>
            <xdr:cNvPr id="744" name="Freihand 743">
              <a:extLst>
                <a:ext uri="{FF2B5EF4-FFF2-40B4-BE49-F238E27FC236}">
                  <a16:creationId xmlns:a16="http://schemas.microsoft.com/office/drawing/2014/main" id="{27F18044-16D6-9D32-EEFC-D6C0D0527367}"/>
                </a:ext>
              </a:extLst>
            </xdr:cNvPr>
            <xdr:cNvPicPr/>
          </xdr:nvPicPr>
          <xdr:blipFill>
            <a:blip xmlns:r="http://schemas.openxmlformats.org/officeDocument/2006/relationships" r:embed="rId218"/>
            <a:stretch>
              <a:fillRect/>
            </a:stretch>
          </xdr:blipFill>
          <xdr:spPr>
            <a:xfrm>
              <a:off x="4519439" y="15075560"/>
              <a:ext cx="8003162" cy="435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280080</xdr:colOff>
      <xdr:row>92</xdr:row>
      <xdr:rowOff>4627</xdr:rowOff>
    </xdr:from>
    <xdr:to>
      <xdr:col>15</xdr:col>
      <xdr:colOff>232200</xdr:colOff>
      <xdr:row>102</xdr:row>
      <xdr:rowOff>118500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9">
          <xdr14:nvContentPartPr>
            <xdr14:cNvPr id="750" name="Freihand 749">
              <a:extLst>
                <a:ext uri="{FF2B5EF4-FFF2-40B4-BE49-F238E27FC236}">
                  <a16:creationId xmlns:a16="http://schemas.microsoft.com/office/drawing/2014/main" id="{83243772-50A5-66EB-A644-75DA01CAAA4B}"/>
                </a:ext>
              </a:extLst>
            </xdr14:cNvPr>
            <xdr14:cNvContentPartPr/>
          </xdr14:nvContentPartPr>
          <xdr14:nvPr macro=""/>
          <xdr14:xfrm>
            <a:off x="7138080" y="16556960"/>
            <a:ext cx="4524120" cy="1913040"/>
          </xdr14:xfrm>
        </xdr:contentPart>
      </mc:Choice>
      <mc:Fallback xmlns="">
        <xdr:pic>
          <xdr:nvPicPr>
            <xdr:cNvPr id="750" name="Freihand 749">
              <a:extLst>
                <a:ext uri="{FF2B5EF4-FFF2-40B4-BE49-F238E27FC236}">
                  <a16:creationId xmlns:a16="http://schemas.microsoft.com/office/drawing/2014/main" id="{83243772-50A5-66EB-A644-75DA01CAAA4B}"/>
                </a:ext>
              </a:extLst>
            </xdr:cNvPr>
            <xdr:cNvPicPr/>
          </xdr:nvPicPr>
          <xdr:blipFill>
            <a:blip xmlns:r="http://schemas.openxmlformats.org/officeDocument/2006/relationships" r:embed="rId220"/>
            <a:stretch>
              <a:fillRect/>
            </a:stretch>
          </xdr:blipFill>
          <xdr:spPr>
            <a:xfrm>
              <a:off x="7120440" y="16539320"/>
              <a:ext cx="4559760" cy="194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594720</xdr:colOff>
      <xdr:row>101</xdr:row>
      <xdr:rowOff>165577</xdr:rowOff>
    </xdr:from>
    <xdr:to>
      <xdr:col>9</xdr:col>
      <xdr:colOff>745560</xdr:colOff>
      <xdr:row>106</xdr:row>
      <xdr:rowOff>42153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1">
          <xdr14:nvContentPartPr>
            <xdr14:cNvPr id="751" name="Freihand 750">
              <a:extLst>
                <a:ext uri="{FF2B5EF4-FFF2-40B4-BE49-F238E27FC236}">
                  <a16:creationId xmlns:a16="http://schemas.microsoft.com/office/drawing/2014/main" id="{32BBB4C5-5423-FE65-D589-0343D622AD0C}"/>
                </a:ext>
              </a:extLst>
            </xdr14:cNvPr>
            <xdr14:cNvContentPartPr/>
          </xdr14:nvContentPartPr>
          <xdr14:nvPr macro=""/>
          <xdr14:xfrm>
            <a:off x="7452720" y="18337160"/>
            <a:ext cx="150840" cy="776160"/>
          </xdr14:xfrm>
        </xdr:contentPart>
      </mc:Choice>
      <mc:Fallback xmlns="">
        <xdr:pic>
          <xdr:nvPicPr>
            <xdr:cNvPr id="751" name="Freihand 750">
              <a:extLst>
                <a:ext uri="{FF2B5EF4-FFF2-40B4-BE49-F238E27FC236}">
                  <a16:creationId xmlns:a16="http://schemas.microsoft.com/office/drawing/2014/main" id="{32BBB4C5-5423-FE65-D589-0343D622AD0C}"/>
                </a:ext>
              </a:extLst>
            </xdr:cNvPr>
            <xdr:cNvPicPr/>
          </xdr:nvPicPr>
          <xdr:blipFill>
            <a:blip xmlns:r="http://schemas.openxmlformats.org/officeDocument/2006/relationships" r:embed="rId222"/>
            <a:stretch>
              <a:fillRect/>
            </a:stretch>
          </xdr:blipFill>
          <xdr:spPr>
            <a:xfrm>
              <a:off x="7435080" y="18319520"/>
              <a:ext cx="186480" cy="81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69240</xdr:colOff>
      <xdr:row>114</xdr:row>
      <xdr:rowOff>89987</xdr:rowOff>
    </xdr:from>
    <xdr:to>
      <xdr:col>15</xdr:col>
      <xdr:colOff>620280</xdr:colOff>
      <xdr:row>127</xdr:row>
      <xdr:rowOff>11510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3">
          <xdr14:nvContentPartPr>
            <xdr14:cNvPr id="776" name="Freihand 775">
              <a:extLst>
                <a:ext uri="{FF2B5EF4-FFF2-40B4-BE49-F238E27FC236}">
                  <a16:creationId xmlns:a16="http://schemas.microsoft.com/office/drawing/2014/main" id="{A6547B3D-4EC0-661F-D0A2-14F5FD0D1259}"/>
                </a:ext>
              </a:extLst>
            </xdr14:cNvPr>
            <xdr14:cNvContentPartPr/>
          </xdr14:nvContentPartPr>
          <xdr14:nvPr macro=""/>
          <xdr14:xfrm>
            <a:off x="7689240" y="20600487"/>
            <a:ext cx="4361040" cy="2260440"/>
          </xdr14:xfrm>
        </xdr:contentPart>
      </mc:Choice>
      <mc:Fallback xmlns="">
        <xdr:pic>
          <xdr:nvPicPr>
            <xdr:cNvPr id="776" name="Freihand 775">
              <a:extLst>
                <a:ext uri="{FF2B5EF4-FFF2-40B4-BE49-F238E27FC236}">
                  <a16:creationId xmlns:a16="http://schemas.microsoft.com/office/drawing/2014/main" id="{A6547B3D-4EC0-661F-D0A2-14F5FD0D1259}"/>
                </a:ext>
              </a:extLst>
            </xdr:cNvPr>
            <xdr:cNvPicPr/>
          </xdr:nvPicPr>
          <xdr:blipFill>
            <a:blip xmlns:r="http://schemas.openxmlformats.org/officeDocument/2006/relationships" r:embed="rId224"/>
            <a:stretch>
              <a:fillRect/>
            </a:stretch>
          </xdr:blipFill>
          <xdr:spPr>
            <a:xfrm>
              <a:off x="7671240" y="20582487"/>
              <a:ext cx="4396680" cy="2296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499680</xdr:colOff>
      <xdr:row>126</xdr:row>
      <xdr:rowOff>169687</xdr:rowOff>
    </xdr:from>
    <xdr:to>
      <xdr:col>17</xdr:col>
      <xdr:colOff>122640</xdr:colOff>
      <xdr:row>137</xdr:row>
      <xdr:rowOff>164124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5">
          <xdr14:nvContentPartPr>
            <xdr14:cNvPr id="786" name="Freihand 785">
              <a:extLst>
                <a:ext uri="{FF2B5EF4-FFF2-40B4-BE49-F238E27FC236}">
                  <a16:creationId xmlns:a16="http://schemas.microsoft.com/office/drawing/2014/main" id="{3BEDBCF4-05CF-069E-79D4-8737A1244346}"/>
                </a:ext>
              </a:extLst>
            </xdr14:cNvPr>
            <xdr14:cNvContentPartPr/>
          </xdr14:nvContentPartPr>
          <xdr14:nvPr macro=""/>
          <xdr14:xfrm>
            <a:off x="9643680" y="22839187"/>
            <a:ext cx="3432960" cy="1973520"/>
          </xdr14:xfrm>
        </xdr:contentPart>
      </mc:Choice>
      <mc:Fallback xmlns="">
        <xdr:pic>
          <xdr:nvPicPr>
            <xdr:cNvPr id="786" name="Freihand 785">
              <a:extLst>
                <a:ext uri="{FF2B5EF4-FFF2-40B4-BE49-F238E27FC236}">
                  <a16:creationId xmlns:a16="http://schemas.microsoft.com/office/drawing/2014/main" id="{3BEDBCF4-05CF-069E-79D4-8737A1244346}"/>
                </a:ext>
              </a:extLst>
            </xdr:cNvPr>
            <xdr:cNvPicPr/>
          </xdr:nvPicPr>
          <xdr:blipFill>
            <a:blip xmlns:r="http://schemas.openxmlformats.org/officeDocument/2006/relationships" r:embed="rId226"/>
            <a:stretch>
              <a:fillRect/>
            </a:stretch>
          </xdr:blipFill>
          <xdr:spPr>
            <a:xfrm>
              <a:off x="9626040" y="22821547"/>
              <a:ext cx="3468600" cy="2009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327360</xdr:colOff>
      <xdr:row>137</xdr:row>
      <xdr:rowOff>103284</xdr:rowOff>
    </xdr:from>
    <xdr:to>
      <xdr:col>17</xdr:col>
      <xdr:colOff>54960</xdr:colOff>
      <xdr:row>138</xdr:row>
      <xdr:rowOff>121367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7">
          <xdr14:nvContentPartPr>
            <xdr14:cNvPr id="788" name="Freihand 787">
              <a:extLst>
                <a:ext uri="{FF2B5EF4-FFF2-40B4-BE49-F238E27FC236}">
                  <a16:creationId xmlns:a16="http://schemas.microsoft.com/office/drawing/2014/main" id="{7C5AC214-BD06-880B-09C9-B2C8884DC2C0}"/>
                </a:ext>
              </a:extLst>
            </xdr14:cNvPr>
            <xdr14:cNvContentPartPr/>
          </xdr14:nvContentPartPr>
          <xdr14:nvPr macro=""/>
          <xdr14:xfrm>
            <a:off x="10233360" y="24751867"/>
            <a:ext cx="2775600" cy="198000"/>
          </xdr14:xfrm>
        </xdr:contentPart>
      </mc:Choice>
      <mc:Fallback xmlns="">
        <xdr:pic>
          <xdr:nvPicPr>
            <xdr:cNvPr id="788" name="Freihand 787">
              <a:extLst>
                <a:ext uri="{FF2B5EF4-FFF2-40B4-BE49-F238E27FC236}">
                  <a16:creationId xmlns:a16="http://schemas.microsoft.com/office/drawing/2014/main" id="{7C5AC214-BD06-880B-09C9-B2C8884DC2C0}"/>
                </a:ext>
              </a:extLst>
            </xdr:cNvPr>
            <xdr:cNvPicPr/>
          </xdr:nvPicPr>
          <xdr:blipFill>
            <a:blip xmlns:r="http://schemas.openxmlformats.org/officeDocument/2006/relationships" r:embed="rId228"/>
            <a:stretch>
              <a:fillRect/>
            </a:stretch>
          </xdr:blipFill>
          <xdr:spPr>
            <a:xfrm>
              <a:off x="10215720" y="24733867"/>
              <a:ext cx="2811240" cy="23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300360</xdr:colOff>
      <xdr:row>131</xdr:row>
      <xdr:rowOff>81184</xdr:rowOff>
    </xdr:from>
    <xdr:to>
      <xdr:col>18</xdr:col>
      <xdr:colOff>543960</xdr:colOff>
      <xdr:row>136</xdr:row>
      <xdr:rowOff>129480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9">
          <xdr14:nvContentPartPr>
            <xdr14:cNvPr id="795" name="Freihand 794">
              <a:extLst>
                <a:ext uri="{FF2B5EF4-FFF2-40B4-BE49-F238E27FC236}">
                  <a16:creationId xmlns:a16="http://schemas.microsoft.com/office/drawing/2014/main" id="{42366F52-631F-1B8D-A43A-FAAD35283976}"/>
                </a:ext>
              </a:extLst>
            </xdr14:cNvPr>
            <xdr14:cNvContentPartPr/>
          </xdr14:nvContentPartPr>
          <xdr14:nvPr macro=""/>
          <xdr14:xfrm>
            <a:off x="12492360" y="23650267"/>
            <a:ext cx="1767600" cy="947880"/>
          </xdr14:xfrm>
        </xdr:contentPart>
      </mc:Choice>
      <mc:Fallback xmlns="">
        <xdr:pic>
          <xdr:nvPicPr>
            <xdr:cNvPr id="795" name="Freihand 794">
              <a:extLst>
                <a:ext uri="{FF2B5EF4-FFF2-40B4-BE49-F238E27FC236}">
                  <a16:creationId xmlns:a16="http://schemas.microsoft.com/office/drawing/2014/main" id="{42366F52-631F-1B8D-A43A-FAAD35283976}"/>
                </a:ext>
              </a:extLst>
            </xdr:cNvPr>
            <xdr:cNvPicPr/>
          </xdr:nvPicPr>
          <xdr:blipFill>
            <a:blip xmlns:r="http://schemas.openxmlformats.org/officeDocument/2006/relationships" r:embed="rId230"/>
            <a:stretch>
              <a:fillRect/>
            </a:stretch>
          </xdr:blipFill>
          <xdr:spPr>
            <a:xfrm>
              <a:off x="12474724" y="23632620"/>
              <a:ext cx="1803233" cy="98353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139560</xdr:colOff>
      <xdr:row>128</xdr:row>
      <xdr:rowOff>133134</xdr:rowOff>
    </xdr:from>
    <xdr:to>
      <xdr:col>19</xdr:col>
      <xdr:colOff>288840</xdr:colOff>
      <xdr:row>128</xdr:row>
      <xdr:rowOff>148614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1">
          <xdr14:nvContentPartPr>
            <xdr14:cNvPr id="796" name="Freihand 795">
              <a:extLst>
                <a:ext uri="{FF2B5EF4-FFF2-40B4-BE49-F238E27FC236}">
                  <a16:creationId xmlns:a16="http://schemas.microsoft.com/office/drawing/2014/main" id="{1DD594FF-C858-6B2C-4FA6-8F9B1781F160}"/>
                </a:ext>
              </a:extLst>
            </xdr14:cNvPr>
            <xdr14:cNvContentPartPr/>
          </xdr14:nvContentPartPr>
          <xdr14:nvPr macro=""/>
          <xdr14:xfrm>
            <a:off x="13093560" y="23162467"/>
            <a:ext cx="1673280" cy="15480"/>
          </xdr14:xfrm>
        </xdr:contentPart>
      </mc:Choice>
      <mc:Fallback xmlns="">
        <xdr:pic>
          <xdr:nvPicPr>
            <xdr:cNvPr id="796" name="Freihand 795">
              <a:extLst>
                <a:ext uri="{FF2B5EF4-FFF2-40B4-BE49-F238E27FC236}">
                  <a16:creationId xmlns:a16="http://schemas.microsoft.com/office/drawing/2014/main" id="{1DD594FF-C858-6B2C-4FA6-8F9B1781F160}"/>
                </a:ext>
              </a:extLst>
            </xdr:cNvPr>
            <xdr:cNvPicPr/>
          </xdr:nvPicPr>
          <xdr:blipFill>
            <a:blip xmlns:r="http://schemas.openxmlformats.org/officeDocument/2006/relationships" r:embed="rId232"/>
            <a:stretch>
              <a:fillRect/>
            </a:stretch>
          </xdr:blipFill>
          <xdr:spPr>
            <a:xfrm>
              <a:off x="13075560" y="23144827"/>
              <a:ext cx="1708920" cy="5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281040</xdr:colOff>
      <xdr:row>46</xdr:row>
      <xdr:rowOff>111046</xdr:rowOff>
    </xdr:from>
    <xdr:to>
      <xdr:col>6</xdr:col>
      <xdr:colOff>509400</xdr:colOff>
      <xdr:row>56</xdr:row>
      <xdr:rowOff>172360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3">
          <xdr14:nvContentPartPr>
            <xdr14:cNvPr id="805" name="Freihand 804">
              <a:extLst>
                <a:ext uri="{FF2B5EF4-FFF2-40B4-BE49-F238E27FC236}">
                  <a16:creationId xmlns:a16="http://schemas.microsoft.com/office/drawing/2014/main" id="{58BCD269-D120-7DE5-D37B-AB0B5698D530}"/>
                </a:ext>
              </a:extLst>
            </xdr14:cNvPr>
            <xdr14:cNvContentPartPr/>
          </xdr14:nvContentPartPr>
          <xdr14:nvPr macro=""/>
          <xdr14:xfrm>
            <a:off x="1805040" y="8387213"/>
            <a:ext cx="3276360" cy="1860480"/>
          </xdr14:xfrm>
        </xdr:contentPart>
      </mc:Choice>
      <mc:Fallback xmlns="">
        <xdr:pic>
          <xdr:nvPicPr>
            <xdr:cNvPr id="805" name="Freihand 804">
              <a:extLst>
                <a:ext uri="{FF2B5EF4-FFF2-40B4-BE49-F238E27FC236}">
                  <a16:creationId xmlns:a16="http://schemas.microsoft.com/office/drawing/2014/main" id="{58BCD269-D120-7DE5-D37B-AB0B5698D530}"/>
                </a:ext>
              </a:extLst>
            </xdr:cNvPr>
            <xdr:cNvPicPr/>
          </xdr:nvPicPr>
          <xdr:blipFill>
            <a:blip xmlns:r="http://schemas.openxmlformats.org/officeDocument/2006/relationships" r:embed="rId234"/>
            <a:stretch>
              <a:fillRect/>
            </a:stretch>
          </xdr:blipFill>
          <xdr:spPr>
            <a:xfrm>
              <a:off x="1787400" y="8369570"/>
              <a:ext cx="3312000" cy="189612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183120</xdr:colOff>
      <xdr:row>46</xdr:row>
      <xdr:rowOff>76486</xdr:rowOff>
    </xdr:from>
    <xdr:to>
      <xdr:col>3</xdr:col>
      <xdr:colOff>209520</xdr:colOff>
      <xdr:row>48</xdr:row>
      <xdr:rowOff>60453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5">
          <xdr14:nvContentPartPr>
            <xdr14:cNvPr id="815" name="Freihand 814">
              <a:extLst>
                <a:ext uri="{FF2B5EF4-FFF2-40B4-BE49-F238E27FC236}">
                  <a16:creationId xmlns:a16="http://schemas.microsoft.com/office/drawing/2014/main" id="{C7C138D9-A5F6-CF39-3F8C-C04D4A035289}"/>
                </a:ext>
              </a:extLst>
            </xdr14:cNvPr>
            <xdr14:cNvContentPartPr/>
          </xdr14:nvContentPartPr>
          <xdr14:nvPr macro=""/>
          <xdr14:xfrm>
            <a:off x="1707120" y="8352653"/>
            <a:ext cx="788400" cy="343800"/>
          </xdr14:xfrm>
        </xdr:contentPart>
      </mc:Choice>
      <mc:Fallback xmlns="">
        <xdr:pic>
          <xdr:nvPicPr>
            <xdr:cNvPr id="815" name="Freihand 814">
              <a:extLst>
                <a:ext uri="{FF2B5EF4-FFF2-40B4-BE49-F238E27FC236}">
                  <a16:creationId xmlns:a16="http://schemas.microsoft.com/office/drawing/2014/main" id="{C7C138D9-A5F6-CF39-3F8C-C04D4A035289}"/>
                </a:ext>
              </a:extLst>
            </xdr:cNvPr>
            <xdr:cNvPicPr/>
          </xdr:nvPicPr>
          <xdr:blipFill>
            <a:blip xmlns:r="http://schemas.openxmlformats.org/officeDocument/2006/relationships" r:embed="rId236"/>
            <a:stretch>
              <a:fillRect/>
            </a:stretch>
          </xdr:blipFill>
          <xdr:spPr>
            <a:xfrm>
              <a:off x="1689120" y="8334995"/>
              <a:ext cx="824040" cy="37947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402840</xdr:colOff>
      <xdr:row>54</xdr:row>
      <xdr:rowOff>142673</xdr:rowOff>
    </xdr:from>
    <xdr:to>
      <xdr:col>7</xdr:col>
      <xdr:colOff>412680</xdr:colOff>
      <xdr:row>57</xdr:row>
      <xdr:rowOff>2523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7">
          <xdr14:nvContentPartPr>
            <xdr14:cNvPr id="821" name="Freihand 820">
              <a:extLst>
                <a:ext uri="{FF2B5EF4-FFF2-40B4-BE49-F238E27FC236}">
                  <a16:creationId xmlns:a16="http://schemas.microsoft.com/office/drawing/2014/main" id="{4EEBB4EB-D230-0623-11E1-41527DCEBA3E}"/>
                </a:ext>
              </a:extLst>
            </xdr14:cNvPr>
            <xdr14:cNvContentPartPr/>
          </xdr14:nvContentPartPr>
          <xdr14:nvPr macro=""/>
          <xdr14:xfrm>
            <a:off x="4974840" y="9858173"/>
            <a:ext cx="771840" cy="399600"/>
          </xdr14:xfrm>
        </xdr:contentPart>
      </mc:Choice>
      <mc:Fallback xmlns="">
        <xdr:pic>
          <xdr:nvPicPr>
            <xdr:cNvPr id="821" name="Freihand 820">
              <a:extLst>
                <a:ext uri="{FF2B5EF4-FFF2-40B4-BE49-F238E27FC236}">
                  <a16:creationId xmlns:a16="http://schemas.microsoft.com/office/drawing/2014/main" id="{4EEBB4EB-D230-0623-11E1-41527DCEBA3E}"/>
                </a:ext>
              </a:extLst>
            </xdr:cNvPr>
            <xdr:cNvPicPr/>
          </xdr:nvPicPr>
          <xdr:blipFill>
            <a:blip xmlns:r="http://schemas.openxmlformats.org/officeDocument/2006/relationships" r:embed="rId238"/>
            <a:stretch>
              <a:fillRect/>
            </a:stretch>
          </xdr:blipFill>
          <xdr:spPr>
            <a:xfrm>
              <a:off x="4956840" y="9840517"/>
              <a:ext cx="807480" cy="435272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187914-85E4-4623-957A-1312C3472F1F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351960</xdr:colOff>
      <xdr:row>41</xdr:row>
      <xdr:rowOff>62420</xdr:rowOff>
    </xdr:from>
    <xdr:to>
      <xdr:col>8</xdr:col>
      <xdr:colOff>515400</xdr:colOff>
      <xdr:row>51</xdr:row>
      <xdr:rowOff>25240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31" name="Freihand 30">
              <a:extLst>
                <a:ext uri="{FF2B5EF4-FFF2-40B4-BE49-F238E27FC236}">
                  <a16:creationId xmlns:a16="http://schemas.microsoft.com/office/drawing/2014/main" id="{D67468C7-B04A-0816-F0B3-F75E56577FE8}"/>
                </a:ext>
              </a:extLst>
            </xdr14:cNvPr>
            <xdr14:cNvContentPartPr/>
          </xdr14:nvContentPartPr>
          <xdr14:nvPr macro=""/>
          <xdr14:xfrm>
            <a:off x="1875960" y="3123120"/>
            <a:ext cx="4735440" cy="1804320"/>
          </xdr14:xfrm>
        </xdr:contentPart>
      </mc:Choice>
      <mc:Fallback xmlns="">
        <xdr:pic>
          <xdr:nvPicPr>
            <xdr:cNvPr id="31" name="Freihand 30">
              <a:extLst>
                <a:ext uri="{FF2B5EF4-FFF2-40B4-BE49-F238E27FC236}">
                  <a16:creationId xmlns:a16="http://schemas.microsoft.com/office/drawing/2014/main" id="{D67468C7-B04A-0816-F0B3-F75E56577FE8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858320" y="3105120"/>
              <a:ext cx="4771080" cy="1839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403080</xdr:colOff>
      <xdr:row>49</xdr:row>
      <xdr:rowOff>15900</xdr:rowOff>
    </xdr:from>
    <xdr:to>
      <xdr:col>3</xdr:col>
      <xdr:colOff>583560</xdr:colOff>
      <xdr:row>50</xdr:row>
      <xdr:rowOff>64310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32" name="Freihand 31">
              <a:extLst>
                <a:ext uri="{FF2B5EF4-FFF2-40B4-BE49-F238E27FC236}">
                  <a16:creationId xmlns:a16="http://schemas.microsoft.com/office/drawing/2014/main" id="{EE887F03-3EDA-BAE2-19B0-1E65B2F92CEA}"/>
                </a:ext>
              </a:extLst>
            </xdr14:cNvPr>
            <xdr14:cNvContentPartPr/>
          </xdr14:nvContentPartPr>
          <xdr14:nvPr macro=""/>
          <xdr14:xfrm>
            <a:off x="1927080" y="4549800"/>
            <a:ext cx="942480" cy="232560"/>
          </xdr14:xfrm>
        </xdr:contentPart>
      </mc:Choice>
      <mc:Fallback xmlns="">
        <xdr:pic>
          <xdr:nvPicPr>
            <xdr:cNvPr id="32" name="Freihand 31">
              <a:extLst>
                <a:ext uri="{FF2B5EF4-FFF2-40B4-BE49-F238E27FC236}">
                  <a16:creationId xmlns:a16="http://schemas.microsoft.com/office/drawing/2014/main" id="{EE887F03-3EDA-BAE2-19B0-1E65B2F92CE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909080" y="4531800"/>
              <a:ext cx="978120" cy="26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169560</xdr:colOff>
      <xdr:row>44</xdr:row>
      <xdr:rowOff>82710</xdr:rowOff>
    </xdr:from>
    <xdr:to>
      <xdr:col>11</xdr:col>
      <xdr:colOff>565800</xdr:colOff>
      <xdr:row>53</xdr:row>
      <xdr:rowOff>137520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40" name="Freihand 39">
              <a:extLst>
                <a:ext uri="{FF2B5EF4-FFF2-40B4-BE49-F238E27FC236}">
                  <a16:creationId xmlns:a16="http://schemas.microsoft.com/office/drawing/2014/main" id="{502DF903-6F1A-2E14-F812-7106DF7179E4}"/>
                </a:ext>
              </a:extLst>
            </xdr14:cNvPr>
            <xdr14:cNvContentPartPr/>
          </xdr14:nvContentPartPr>
          <xdr14:nvPr macro=""/>
          <xdr14:xfrm>
            <a:off x="7027560" y="3695860"/>
            <a:ext cx="1920240" cy="1712160"/>
          </xdr14:xfrm>
        </xdr:contentPart>
      </mc:Choice>
      <mc:Fallback xmlns="">
        <xdr:pic>
          <xdr:nvPicPr>
            <xdr:cNvPr id="40" name="Freihand 39">
              <a:extLst>
                <a:ext uri="{FF2B5EF4-FFF2-40B4-BE49-F238E27FC236}">
                  <a16:creationId xmlns:a16="http://schemas.microsoft.com/office/drawing/2014/main" id="{502DF903-6F1A-2E14-F812-7106DF7179E4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7009557" y="3678224"/>
              <a:ext cx="1955887" cy="17477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684840</xdr:colOff>
      <xdr:row>42</xdr:row>
      <xdr:rowOff>157610</xdr:rowOff>
    </xdr:from>
    <xdr:to>
      <xdr:col>5</xdr:col>
      <xdr:colOff>751560</xdr:colOff>
      <xdr:row>43</xdr:row>
      <xdr:rowOff>6220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41" name="Freihand 40">
              <a:extLst>
                <a:ext uri="{FF2B5EF4-FFF2-40B4-BE49-F238E27FC236}">
                  <a16:creationId xmlns:a16="http://schemas.microsoft.com/office/drawing/2014/main" id="{31DFA837-E80B-0AD7-DA6B-D7B0CED3331D}"/>
                </a:ext>
              </a:extLst>
            </xdr14:cNvPr>
            <xdr14:cNvContentPartPr/>
          </xdr14:nvContentPartPr>
          <xdr14:nvPr macro=""/>
          <xdr14:xfrm>
            <a:off x="3732840" y="3402460"/>
            <a:ext cx="828720" cy="32760"/>
          </xdr14:xfrm>
        </xdr:contentPart>
      </mc:Choice>
      <mc:Fallback xmlns="">
        <xdr:pic>
          <xdr:nvPicPr>
            <xdr:cNvPr id="41" name="Freihand 40">
              <a:extLst>
                <a:ext uri="{FF2B5EF4-FFF2-40B4-BE49-F238E27FC236}">
                  <a16:creationId xmlns:a16="http://schemas.microsoft.com/office/drawing/2014/main" id="{31DFA837-E80B-0AD7-DA6B-D7B0CED3331D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3714840" y="3384460"/>
              <a:ext cx="864360" cy="6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179520</xdr:colOff>
      <xdr:row>41</xdr:row>
      <xdr:rowOff>162120</xdr:rowOff>
    </xdr:from>
    <xdr:to>
      <xdr:col>5</xdr:col>
      <xdr:colOff>390120</xdr:colOff>
      <xdr:row>43</xdr:row>
      <xdr:rowOff>109900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">
          <xdr14:nvContentPartPr>
            <xdr14:cNvPr id="42" name="Freihand 41">
              <a:extLst>
                <a:ext uri="{FF2B5EF4-FFF2-40B4-BE49-F238E27FC236}">
                  <a16:creationId xmlns:a16="http://schemas.microsoft.com/office/drawing/2014/main" id="{7DF66D1B-C196-C434-8647-C115D390E696}"/>
                </a:ext>
              </a:extLst>
            </xdr14:cNvPr>
            <xdr14:cNvContentPartPr/>
          </xdr14:nvContentPartPr>
          <xdr14:nvPr macro=""/>
          <xdr14:xfrm>
            <a:off x="3989520" y="3222820"/>
            <a:ext cx="210600" cy="316080"/>
          </xdr14:xfrm>
        </xdr:contentPart>
      </mc:Choice>
      <mc:Fallback xmlns="">
        <xdr:pic>
          <xdr:nvPicPr>
            <xdr:cNvPr id="42" name="Freihand 41">
              <a:extLst>
                <a:ext uri="{FF2B5EF4-FFF2-40B4-BE49-F238E27FC236}">
                  <a16:creationId xmlns:a16="http://schemas.microsoft.com/office/drawing/2014/main" id="{7DF66D1B-C196-C434-8647-C115D390E696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3971520" y="3205180"/>
              <a:ext cx="246240" cy="351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705600</xdr:colOff>
      <xdr:row>44</xdr:row>
      <xdr:rowOff>114750</xdr:rowOff>
    </xdr:from>
    <xdr:to>
      <xdr:col>5</xdr:col>
      <xdr:colOff>345120</xdr:colOff>
      <xdr:row>47</xdr:row>
      <xdr:rowOff>181140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">
          <xdr14:nvContentPartPr>
            <xdr14:cNvPr id="52" name="Freihand 51">
              <a:extLst>
                <a:ext uri="{FF2B5EF4-FFF2-40B4-BE49-F238E27FC236}">
                  <a16:creationId xmlns:a16="http://schemas.microsoft.com/office/drawing/2014/main" id="{73CD0CEB-0228-3BAE-65C9-D40F7669C62F}"/>
                </a:ext>
              </a:extLst>
            </xdr14:cNvPr>
            <xdr14:cNvContentPartPr/>
          </xdr14:nvContentPartPr>
          <xdr14:nvPr macro=""/>
          <xdr14:xfrm>
            <a:off x="2991600" y="3727900"/>
            <a:ext cx="1163520" cy="618840"/>
          </xdr14:xfrm>
        </xdr:contentPart>
      </mc:Choice>
      <mc:Fallback xmlns="">
        <xdr:pic>
          <xdr:nvPicPr>
            <xdr:cNvPr id="52" name="Freihand 51">
              <a:extLst>
                <a:ext uri="{FF2B5EF4-FFF2-40B4-BE49-F238E27FC236}">
                  <a16:creationId xmlns:a16="http://schemas.microsoft.com/office/drawing/2014/main" id="{73CD0CEB-0228-3BAE-65C9-D40F7669C62F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2973606" y="3709910"/>
              <a:ext cx="1199149" cy="65445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322560</xdr:colOff>
      <xdr:row>44</xdr:row>
      <xdr:rowOff>70470</xdr:rowOff>
    </xdr:from>
    <xdr:to>
      <xdr:col>7</xdr:col>
      <xdr:colOff>170400</xdr:colOff>
      <xdr:row>47</xdr:row>
      <xdr:rowOff>165300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53" name="Freihand 52">
              <a:extLst>
                <a:ext uri="{FF2B5EF4-FFF2-40B4-BE49-F238E27FC236}">
                  <a16:creationId xmlns:a16="http://schemas.microsoft.com/office/drawing/2014/main" id="{BAB13EC5-689D-3944-E1A2-EDDBE3CA7DB7}"/>
                </a:ext>
              </a:extLst>
            </xdr14:cNvPr>
            <xdr14:cNvContentPartPr/>
          </xdr14:nvContentPartPr>
          <xdr14:nvPr macro=""/>
          <xdr14:xfrm>
            <a:off x="4894560" y="3683620"/>
            <a:ext cx="609840" cy="647280"/>
          </xdr14:xfrm>
        </xdr:contentPart>
      </mc:Choice>
      <mc:Fallback xmlns="">
        <xdr:pic>
          <xdr:nvPicPr>
            <xdr:cNvPr id="53" name="Freihand 52">
              <a:extLst>
                <a:ext uri="{FF2B5EF4-FFF2-40B4-BE49-F238E27FC236}">
                  <a16:creationId xmlns:a16="http://schemas.microsoft.com/office/drawing/2014/main" id="{BAB13EC5-689D-3944-E1A2-EDDBE3CA7DB7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4876910" y="3665990"/>
              <a:ext cx="645501" cy="6829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129360</xdr:colOff>
      <xdr:row>49</xdr:row>
      <xdr:rowOff>1480</xdr:rowOff>
    </xdr:from>
    <xdr:to>
      <xdr:col>11</xdr:col>
      <xdr:colOff>410280</xdr:colOff>
      <xdr:row>52</xdr:row>
      <xdr:rowOff>59230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62" name="Freihand 61">
              <a:extLst>
                <a:ext uri="{FF2B5EF4-FFF2-40B4-BE49-F238E27FC236}">
                  <a16:creationId xmlns:a16="http://schemas.microsoft.com/office/drawing/2014/main" id="{77BA7D83-96D7-526D-9565-A13ED203D2B3}"/>
                </a:ext>
              </a:extLst>
            </xdr14:cNvPr>
            <xdr14:cNvContentPartPr/>
          </xdr14:nvContentPartPr>
          <xdr14:nvPr macro=""/>
          <xdr14:xfrm>
            <a:off x="7749360" y="4535380"/>
            <a:ext cx="1042920" cy="610200"/>
          </xdr14:xfrm>
        </xdr:contentPart>
      </mc:Choice>
      <mc:Fallback xmlns="">
        <xdr:pic>
          <xdr:nvPicPr>
            <xdr:cNvPr id="62" name="Freihand 61">
              <a:extLst>
                <a:ext uri="{FF2B5EF4-FFF2-40B4-BE49-F238E27FC236}">
                  <a16:creationId xmlns:a16="http://schemas.microsoft.com/office/drawing/2014/main" id="{77BA7D83-96D7-526D-9565-A13ED203D2B3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7731366" y="4517380"/>
              <a:ext cx="1078548" cy="64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132600</xdr:colOff>
      <xdr:row>47</xdr:row>
      <xdr:rowOff>90060</xdr:rowOff>
    </xdr:from>
    <xdr:to>
      <xdr:col>11</xdr:col>
      <xdr:colOff>747240</xdr:colOff>
      <xdr:row>49</xdr:row>
      <xdr:rowOff>129280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">
          <xdr14:nvContentPartPr>
            <xdr14:cNvPr id="70" name="Freihand 69">
              <a:extLst>
                <a:ext uri="{FF2B5EF4-FFF2-40B4-BE49-F238E27FC236}">
                  <a16:creationId xmlns:a16="http://schemas.microsoft.com/office/drawing/2014/main" id="{47E1D687-8DF1-623B-FEA0-967E331E9295}"/>
                </a:ext>
              </a:extLst>
            </xdr14:cNvPr>
            <xdr14:cNvContentPartPr/>
          </xdr14:nvContentPartPr>
          <xdr14:nvPr macro=""/>
          <xdr14:xfrm>
            <a:off x="7752600" y="4255660"/>
            <a:ext cx="1376640" cy="407520"/>
          </xdr14:xfrm>
        </xdr:contentPart>
      </mc:Choice>
      <mc:Fallback xmlns="">
        <xdr:pic>
          <xdr:nvPicPr>
            <xdr:cNvPr id="70" name="Freihand 69">
              <a:extLst>
                <a:ext uri="{FF2B5EF4-FFF2-40B4-BE49-F238E27FC236}">
                  <a16:creationId xmlns:a16="http://schemas.microsoft.com/office/drawing/2014/main" id="{47E1D687-8DF1-623B-FEA0-967E331E9295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7734600" y="4237676"/>
              <a:ext cx="1412280" cy="44312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757080</xdr:colOff>
      <xdr:row>48</xdr:row>
      <xdr:rowOff>172310</xdr:rowOff>
    </xdr:from>
    <xdr:to>
      <xdr:col>10</xdr:col>
      <xdr:colOff>685200</xdr:colOff>
      <xdr:row>54</xdr:row>
      <xdr:rowOff>20690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76" name="Freihand 75">
              <a:extLst>
                <a:ext uri="{FF2B5EF4-FFF2-40B4-BE49-F238E27FC236}">
                  <a16:creationId xmlns:a16="http://schemas.microsoft.com/office/drawing/2014/main" id="{29E6090C-E888-33A0-0C9B-E872C906E2C5}"/>
                </a:ext>
              </a:extLst>
            </xdr14:cNvPr>
            <xdr14:cNvContentPartPr/>
          </xdr14:nvContentPartPr>
          <xdr14:nvPr macro=""/>
          <xdr14:xfrm>
            <a:off x="7615080" y="4522060"/>
            <a:ext cx="690120" cy="953280"/>
          </xdr14:xfrm>
        </xdr:contentPart>
      </mc:Choice>
      <mc:Fallback xmlns="">
        <xdr:pic>
          <xdr:nvPicPr>
            <xdr:cNvPr id="76" name="Freihand 75">
              <a:extLst>
                <a:ext uri="{FF2B5EF4-FFF2-40B4-BE49-F238E27FC236}">
                  <a16:creationId xmlns:a16="http://schemas.microsoft.com/office/drawing/2014/main" id="{29E6090C-E888-33A0-0C9B-E872C906E2C5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7597440" y="4504067"/>
              <a:ext cx="725760" cy="98890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135120</xdr:colOff>
      <xdr:row>48</xdr:row>
      <xdr:rowOff>176630</xdr:rowOff>
    </xdr:from>
    <xdr:to>
      <xdr:col>11</xdr:col>
      <xdr:colOff>346920</xdr:colOff>
      <xdr:row>53</xdr:row>
      <xdr:rowOff>91440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C6C561A4-C619-C0B4-1F40-FCC366369F86}"/>
                </a:ext>
              </a:extLst>
            </xdr14:cNvPr>
            <xdr14:cNvContentPartPr/>
          </xdr14:nvContentPartPr>
          <xdr14:nvPr macro=""/>
          <xdr14:xfrm>
            <a:off x="7755120" y="4526380"/>
            <a:ext cx="973800" cy="8355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C6C561A4-C619-C0B4-1F40-FCC366369F86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7737473" y="4508380"/>
              <a:ext cx="1009453" cy="87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410280</xdr:colOff>
      <xdr:row>53</xdr:row>
      <xdr:rowOff>95400</xdr:rowOff>
    </xdr:from>
    <xdr:to>
      <xdr:col>12</xdr:col>
      <xdr:colOff>93600</xdr:colOff>
      <xdr:row>55</xdr:row>
      <xdr:rowOff>12580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">
          <xdr14:nvContentPartPr>
            <xdr14:cNvPr id="87" name="Freihand 86">
              <a:extLst>
                <a:ext uri="{FF2B5EF4-FFF2-40B4-BE49-F238E27FC236}">
                  <a16:creationId xmlns:a16="http://schemas.microsoft.com/office/drawing/2014/main" id="{1A856B6E-30D3-B9A0-7FE2-A340836534AB}"/>
                </a:ext>
              </a:extLst>
            </xdr14:cNvPr>
            <xdr14:cNvContentPartPr/>
          </xdr14:nvContentPartPr>
          <xdr14:nvPr macro=""/>
          <xdr14:xfrm>
            <a:off x="8792280" y="5365900"/>
            <a:ext cx="445320" cy="285480"/>
          </xdr14:xfrm>
        </xdr:contentPart>
      </mc:Choice>
      <mc:Fallback xmlns="">
        <xdr:pic>
          <xdr:nvPicPr>
            <xdr:cNvPr id="87" name="Freihand 86">
              <a:extLst>
                <a:ext uri="{FF2B5EF4-FFF2-40B4-BE49-F238E27FC236}">
                  <a16:creationId xmlns:a16="http://schemas.microsoft.com/office/drawing/2014/main" id="{1A856B6E-30D3-B9A0-7FE2-A340836534AB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8774640" y="5348260"/>
              <a:ext cx="480960" cy="32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682800</xdr:colOff>
      <xdr:row>55</xdr:row>
      <xdr:rowOff>88310</xdr:rowOff>
    </xdr:from>
    <xdr:to>
      <xdr:col>5</xdr:col>
      <xdr:colOff>385440</xdr:colOff>
      <xdr:row>55</xdr:row>
      <xdr:rowOff>89030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">
          <xdr14:nvContentPartPr>
            <xdr14:cNvPr id="89" name="Freihand 88">
              <a:extLst>
                <a:ext uri="{FF2B5EF4-FFF2-40B4-BE49-F238E27FC236}">
                  <a16:creationId xmlns:a16="http://schemas.microsoft.com/office/drawing/2014/main" id="{F27E57C1-1760-09F5-AD85-74D9B23C9CF0}"/>
                </a:ext>
              </a:extLst>
            </xdr14:cNvPr>
            <xdr14:cNvContentPartPr/>
          </xdr14:nvContentPartPr>
          <xdr14:nvPr macro=""/>
          <xdr14:xfrm>
            <a:off x="2206800" y="5727110"/>
            <a:ext cx="1988640" cy="720"/>
          </xdr14:xfrm>
        </xdr:contentPart>
      </mc:Choice>
      <mc:Fallback xmlns="">
        <xdr:pic>
          <xdr:nvPicPr>
            <xdr:cNvPr id="89" name="Freihand 88">
              <a:extLst>
                <a:ext uri="{FF2B5EF4-FFF2-40B4-BE49-F238E27FC236}">
                  <a16:creationId xmlns:a16="http://schemas.microsoft.com/office/drawing/2014/main" id="{F27E57C1-1760-09F5-AD85-74D9B23C9CF0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2188800" y="5691110"/>
              <a:ext cx="2024280" cy="72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168360</xdr:colOff>
      <xdr:row>55</xdr:row>
      <xdr:rowOff>107030</xdr:rowOff>
    </xdr:from>
    <xdr:to>
      <xdr:col>5</xdr:col>
      <xdr:colOff>627360</xdr:colOff>
      <xdr:row>58</xdr:row>
      <xdr:rowOff>140300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">
          <xdr14:nvContentPartPr>
            <xdr14:cNvPr id="94" name="Freihand 93">
              <a:extLst>
                <a:ext uri="{FF2B5EF4-FFF2-40B4-BE49-F238E27FC236}">
                  <a16:creationId xmlns:a16="http://schemas.microsoft.com/office/drawing/2014/main" id="{721B16C0-07FE-B633-7239-B4EC4E11EB26}"/>
                </a:ext>
              </a:extLst>
            </xdr14:cNvPr>
            <xdr14:cNvContentPartPr/>
          </xdr14:nvContentPartPr>
          <xdr14:nvPr macro=""/>
          <xdr14:xfrm>
            <a:off x="3978360" y="5745830"/>
            <a:ext cx="459000" cy="585720"/>
          </xdr14:xfrm>
        </xdr:contentPart>
      </mc:Choice>
      <mc:Fallback xmlns="">
        <xdr:pic>
          <xdr:nvPicPr>
            <xdr:cNvPr id="94" name="Freihand 93">
              <a:extLst>
                <a:ext uri="{FF2B5EF4-FFF2-40B4-BE49-F238E27FC236}">
                  <a16:creationId xmlns:a16="http://schemas.microsoft.com/office/drawing/2014/main" id="{721B16C0-07FE-B633-7239-B4EC4E11EB26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3960360" y="5727830"/>
              <a:ext cx="494640" cy="621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383280</xdr:colOff>
      <xdr:row>58</xdr:row>
      <xdr:rowOff>145340</xdr:rowOff>
    </xdr:from>
    <xdr:to>
      <xdr:col>5</xdr:col>
      <xdr:colOff>384000</xdr:colOff>
      <xdr:row>60</xdr:row>
      <xdr:rowOff>159000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0">
          <xdr14:nvContentPartPr>
            <xdr14:cNvPr id="96" name="Freihand 95">
              <a:extLst>
                <a:ext uri="{FF2B5EF4-FFF2-40B4-BE49-F238E27FC236}">
                  <a16:creationId xmlns:a16="http://schemas.microsoft.com/office/drawing/2014/main" id="{740002C3-4D0C-7B99-D141-4E9410184224}"/>
                </a:ext>
              </a:extLst>
            </xdr14:cNvPr>
            <xdr14:cNvContentPartPr/>
          </xdr14:nvContentPartPr>
          <xdr14:nvPr macro=""/>
          <xdr14:xfrm>
            <a:off x="4193280" y="6336590"/>
            <a:ext cx="720" cy="381960"/>
          </xdr14:xfrm>
        </xdr:contentPart>
      </mc:Choice>
      <mc:Fallback xmlns="">
        <xdr:pic>
          <xdr:nvPicPr>
            <xdr:cNvPr id="96" name="Freihand 95">
              <a:extLst>
                <a:ext uri="{FF2B5EF4-FFF2-40B4-BE49-F238E27FC236}">
                  <a16:creationId xmlns:a16="http://schemas.microsoft.com/office/drawing/2014/main" id="{740002C3-4D0C-7B99-D141-4E9410184224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4157280" y="6318590"/>
              <a:ext cx="72000" cy="41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667680</xdr:colOff>
      <xdr:row>60</xdr:row>
      <xdr:rowOff>152160</xdr:rowOff>
    </xdr:from>
    <xdr:to>
      <xdr:col>6</xdr:col>
      <xdr:colOff>637200</xdr:colOff>
      <xdr:row>60</xdr:row>
      <xdr:rowOff>164040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2">
          <xdr14:nvContentPartPr>
            <xdr14:cNvPr id="98" name="Freihand 97">
              <a:extLst>
                <a:ext uri="{FF2B5EF4-FFF2-40B4-BE49-F238E27FC236}">
                  <a16:creationId xmlns:a16="http://schemas.microsoft.com/office/drawing/2014/main" id="{2018604C-5D0B-5D69-1CB0-39E6DB92F85B}"/>
                </a:ext>
              </a:extLst>
            </xdr14:cNvPr>
            <xdr14:cNvContentPartPr/>
          </xdr14:nvContentPartPr>
          <xdr14:nvPr macro=""/>
          <xdr14:xfrm>
            <a:off x="2191680" y="6711710"/>
            <a:ext cx="3017520" cy="11880"/>
          </xdr14:xfrm>
        </xdr:contentPart>
      </mc:Choice>
      <mc:Fallback xmlns="">
        <xdr:pic>
          <xdr:nvPicPr>
            <xdr:cNvPr id="98" name="Freihand 97">
              <a:extLst>
                <a:ext uri="{FF2B5EF4-FFF2-40B4-BE49-F238E27FC236}">
                  <a16:creationId xmlns:a16="http://schemas.microsoft.com/office/drawing/2014/main" id="{2018604C-5D0B-5D69-1CB0-39E6DB92F85B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173680" y="6693710"/>
              <a:ext cx="3053160" cy="4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331320</xdr:colOff>
      <xdr:row>55</xdr:row>
      <xdr:rowOff>50870</xdr:rowOff>
    </xdr:from>
    <xdr:to>
      <xdr:col>6</xdr:col>
      <xdr:colOff>646200</xdr:colOff>
      <xdr:row>61</xdr:row>
      <xdr:rowOff>40010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108" name="Freihand 107">
              <a:extLst>
                <a:ext uri="{FF2B5EF4-FFF2-40B4-BE49-F238E27FC236}">
                  <a16:creationId xmlns:a16="http://schemas.microsoft.com/office/drawing/2014/main" id="{ADC99B9F-5C7C-EF0F-79D7-4C654DBF9A47}"/>
                </a:ext>
              </a:extLst>
            </xdr14:cNvPr>
            <xdr14:cNvContentPartPr/>
          </xdr14:nvContentPartPr>
          <xdr14:nvPr macro=""/>
          <xdr14:xfrm>
            <a:off x="3379320" y="5689670"/>
            <a:ext cx="1838880" cy="1094040"/>
          </xdr14:xfrm>
        </xdr:contentPart>
      </mc:Choice>
      <mc:Fallback xmlns="">
        <xdr:pic>
          <xdr:nvPicPr>
            <xdr:cNvPr id="108" name="Freihand 107">
              <a:extLst>
                <a:ext uri="{FF2B5EF4-FFF2-40B4-BE49-F238E27FC236}">
                  <a16:creationId xmlns:a16="http://schemas.microsoft.com/office/drawing/2014/main" id="{ADC99B9F-5C7C-EF0F-79D7-4C654DBF9A47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3361320" y="5671670"/>
              <a:ext cx="1874520" cy="1129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357840</xdr:colOff>
      <xdr:row>56</xdr:row>
      <xdr:rowOff>41170</xdr:rowOff>
    </xdr:from>
    <xdr:to>
      <xdr:col>11</xdr:col>
      <xdr:colOff>615480</xdr:colOff>
      <xdr:row>61</xdr:row>
      <xdr:rowOff>128420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6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9891F0B6-464E-CCB6-793A-8207E2FD8163}"/>
                </a:ext>
              </a:extLst>
            </xdr14:cNvPr>
            <xdr14:cNvContentPartPr/>
          </xdr14:nvContentPartPr>
          <xdr14:nvPr macro=""/>
          <xdr14:xfrm>
            <a:off x="7215840" y="5864120"/>
            <a:ext cx="1781640" cy="100800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9891F0B6-464E-CCB6-793A-8207E2FD8163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7198200" y="5846480"/>
              <a:ext cx="1817280" cy="104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429120</xdr:colOff>
      <xdr:row>56</xdr:row>
      <xdr:rowOff>41170</xdr:rowOff>
    </xdr:from>
    <xdr:to>
      <xdr:col>4</xdr:col>
      <xdr:colOff>265800</xdr:colOff>
      <xdr:row>59</xdr:row>
      <xdr:rowOff>107200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8">
          <xdr14:nvContentPartPr>
            <xdr14:cNvPr id="117" name="Freihand 116">
              <a:extLst>
                <a:ext uri="{FF2B5EF4-FFF2-40B4-BE49-F238E27FC236}">
                  <a16:creationId xmlns:a16="http://schemas.microsoft.com/office/drawing/2014/main" id="{D9A65157-29B9-F824-11FB-D8F29788F290}"/>
                </a:ext>
              </a:extLst>
            </xdr14:cNvPr>
            <xdr14:cNvContentPartPr/>
          </xdr14:nvContentPartPr>
          <xdr14:nvPr macro=""/>
          <xdr14:xfrm>
            <a:off x="2715120" y="5864120"/>
            <a:ext cx="598680" cy="618480"/>
          </xdr14:xfrm>
        </xdr:contentPart>
      </mc:Choice>
      <mc:Fallback xmlns="">
        <xdr:pic>
          <xdr:nvPicPr>
            <xdr:cNvPr id="117" name="Freihand 116">
              <a:extLst>
                <a:ext uri="{FF2B5EF4-FFF2-40B4-BE49-F238E27FC236}">
                  <a16:creationId xmlns:a16="http://schemas.microsoft.com/office/drawing/2014/main" id="{D9A65157-29B9-F824-11FB-D8F29788F290}"/>
                </a:ext>
              </a:extLst>
            </xdr:cNvPr>
            <xdr:cNvPicPr/>
          </xdr:nvPicPr>
          <xdr:blipFill>
            <a:blip xmlns:r="http://schemas.openxmlformats.org/officeDocument/2006/relationships" r:embed="rId39"/>
            <a:stretch>
              <a:fillRect/>
            </a:stretch>
          </xdr:blipFill>
          <xdr:spPr>
            <a:xfrm>
              <a:off x="2697469" y="5846480"/>
              <a:ext cx="634341" cy="65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695040</xdr:colOff>
      <xdr:row>56</xdr:row>
      <xdr:rowOff>102370</xdr:rowOff>
    </xdr:from>
    <xdr:to>
      <xdr:col>6</xdr:col>
      <xdr:colOff>564120</xdr:colOff>
      <xdr:row>60</xdr:row>
      <xdr:rowOff>18810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0">
          <xdr14:nvContentPartPr>
            <xdr14:cNvPr id="124" name="Freihand 123">
              <a:extLst>
                <a:ext uri="{FF2B5EF4-FFF2-40B4-BE49-F238E27FC236}">
                  <a16:creationId xmlns:a16="http://schemas.microsoft.com/office/drawing/2014/main" id="{8C32B4B1-BB57-1F84-8837-DCC4633A7D2A}"/>
                </a:ext>
              </a:extLst>
            </xdr14:cNvPr>
            <xdr14:cNvContentPartPr/>
          </xdr14:nvContentPartPr>
          <xdr14:nvPr macro=""/>
          <xdr14:xfrm>
            <a:off x="4505040" y="5925320"/>
            <a:ext cx="631080" cy="653040"/>
          </xdr14:xfrm>
        </xdr:contentPart>
      </mc:Choice>
      <mc:Fallback xmlns="">
        <xdr:pic>
          <xdr:nvPicPr>
            <xdr:cNvPr id="124" name="Freihand 123">
              <a:extLst>
                <a:ext uri="{FF2B5EF4-FFF2-40B4-BE49-F238E27FC236}">
                  <a16:creationId xmlns:a16="http://schemas.microsoft.com/office/drawing/2014/main" id="{8C32B4B1-BB57-1F84-8837-DCC4633A7D2A}"/>
                </a:ext>
              </a:extLst>
            </xdr:cNvPr>
            <xdr:cNvPicPr/>
          </xdr:nvPicPr>
          <xdr:blipFill>
            <a:blip xmlns:r="http://schemas.openxmlformats.org/officeDocument/2006/relationships" r:embed="rId41"/>
            <a:stretch>
              <a:fillRect/>
            </a:stretch>
          </xdr:blipFill>
          <xdr:spPr>
            <a:xfrm>
              <a:off x="4487040" y="5907320"/>
              <a:ext cx="666720" cy="68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654120</xdr:colOff>
      <xdr:row>58</xdr:row>
      <xdr:rowOff>103070</xdr:rowOff>
    </xdr:from>
    <xdr:to>
      <xdr:col>4</xdr:col>
      <xdr:colOff>109560</xdr:colOff>
      <xdr:row>59</xdr:row>
      <xdr:rowOff>154360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2">
          <xdr14:nvContentPartPr>
            <xdr14:cNvPr id="125" name="Freihand 124">
              <a:extLst>
                <a:ext uri="{FF2B5EF4-FFF2-40B4-BE49-F238E27FC236}">
                  <a16:creationId xmlns:a16="http://schemas.microsoft.com/office/drawing/2014/main" id="{D492FCDD-9797-A66F-DB97-7DFB21D15C73}"/>
                </a:ext>
              </a:extLst>
            </xdr14:cNvPr>
            <xdr14:cNvContentPartPr/>
          </xdr14:nvContentPartPr>
          <xdr14:nvPr macro=""/>
          <xdr14:xfrm>
            <a:off x="2940120" y="6294320"/>
            <a:ext cx="217440" cy="235440"/>
          </xdr14:xfrm>
        </xdr:contentPart>
      </mc:Choice>
      <mc:Fallback xmlns="">
        <xdr:pic>
          <xdr:nvPicPr>
            <xdr:cNvPr id="125" name="Freihand 124">
              <a:extLst>
                <a:ext uri="{FF2B5EF4-FFF2-40B4-BE49-F238E27FC236}">
                  <a16:creationId xmlns:a16="http://schemas.microsoft.com/office/drawing/2014/main" id="{D492FCDD-9797-A66F-DB97-7DFB21D15C73}"/>
                </a:ext>
              </a:extLst>
            </xdr:cNvPr>
            <xdr:cNvPicPr/>
          </xdr:nvPicPr>
          <xdr:blipFill>
            <a:blip xmlns:r="http://schemas.openxmlformats.org/officeDocument/2006/relationships" r:embed="rId43"/>
            <a:stretch>
              <a:fillRect/>
            </a:stretch>
          </xdr:blipFill>
          <xdr:spPr>
            <a:xfrm>
              <a:off x="2922480" y="6276347"/>
              <a:ext cx="253080" cy="2710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637680</xdr:colOff>
      <xdr:row>55</xdr:row>
      <xdr:rowOff>167720</xdr:rowOff>
    </xdr:from>
    <xdr:to>
      <xdr:col>5</xdr:col>
      <xdr:colOff>760920</xdr:colOff>
      <xdr:row>57</xdr:row>
      <xdr:rowOff>112260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4">
          <xdr14:nvContentPartPr>
            <xdr14:cNvPr id="139" name="Freihand 138">
              <a:extLst>
                <a:ext uri="{FF2B5EF4-FFF2-40B4-BE49-F238E27FC236}">
                  <a16:creationId xmlns:a16="http://schemas.microsoft.com/office/drawing/2014/main" id="{26670000-74F0-E1AC-071E-82B4977FCFCB}"/>
                </a:ext>
              </a:extLst>
            </xdr14:cNvPr>
            <xdr14:cNvContentPartPr/>
          </xdr14:nvContentPartPr>
          <xdr14:nvPr macro=""/>
          <xdr14:xfrm>
            <a:off x="3685680" y="5806520"/>
            <a:ext cx="885240" cy="312840"/>
          </xdr14:xfrm>
        </xdr:contentPart>
      </mc:Choice>
      <mc:Fallback xmlns="">
        <xdr:pic>
          <xdr:nvPicPr>
            <xdr:cNvPr id="139" name="Freihand 138">
              <a:extLst>
                <a:ext uri="{FF2B5EF4-FFF2-40B4-BE49-F238E27FC236}">
                  <a16:creationId xmlns:a16="http://schemas.microsoft.com/office/drawing/2014/main" id="{26670000-74F0-E1AC-071E-82B4977FCFCB}"/>
                </a:ext>
              </a:extLst>
            </xdr:cNvPr>
            <xdr:cNvPicPr/>
          </xdr:nvPicPr>
          <xdr:blipFill>
            <a:blip xmlns:r="http://schemas.openxmlformats.org/officeDocument/2006/relationships" r:embed="rId45"/>
            <a:stretch>
              <a:fillRect/>
            </a:stretch>
          </xdr:blipFill>
          <xdr:spPr>
            <a:xfrm>
              <a:off x="3668040" y="5788880"/>
              <a:ext cx="920880" cy="348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514080</xdr:colOff>
      <xdr:row>53</xdr:row>
      <xdr:rowOff>55780</xdr:rowOff>
    </xdr:from>
    <xdr:to>
      <xdr:col>4</xdr:col>
      <xdr:colOff>609600</xdr:colOff>
      <xdr:row>56</xdr:row>
      <xdr:rowOff>31810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6">
          <xdr14:nvContentPartPr>
            <xdr14:cNvPr id="151" name="Freihand 150">
              <a:extLst>
                <a:ext uri="{FF2B5EF4-FFF2-40B4-BE49-F238E27FC236}">
                  <a16:creationId xmlns:a16="http://schemas.microsoft.com/office/drawing/2014/main" id="{C76AEC9E-D5AA-F1C4-52CC-6D53F8D8C26C}"/>
                </a:ext>
              </a:extLst>
            </xdr14:cNvPr>
            <xdr14:cNvContentPartPr/>
          </xdr14:nvContentPartPr>
          <xdr14:nvPr macro=""/>
          <xdr14:xfrm>
            <a:off x="2800080" y="5326280"/>
            <a:ext cx="857520" cy="528480"/>
          </xdr14:xfrm>
        </xdr:contentPart>
      </mc:Choice>
      <mc:Fallback xmlns="">
        <xdr:pic>
          <xdr:nvPicPr>
            <xdr:cNvPr id="151" name="Freihand 150">
              <a:extLst>
                <a:ext uri="{FF2B5EF4-FFF2-40B4-BE49-F238E27FC236}">
                  <a16:creationId xmlns:a16="http://schemas.microsoft.com/office/drawing/2014/main" id="{C76AEC9E-D5AA-F1C4-52CC-6D53F8D8C26C}"/>
                </a:ext>
              </a:extLst>
            </xdr:cNvPr>
            <xdr:cNvPicPr/>
          </xdr:nvPicPr>
          <xdr:blipFill>
            <a:blip xmlns:r="http://schemas.openxmlformats.org/officeDocument/2006/relationships" r:embed="rId47"/>
            <a:stretch>
              <a:fillRect/>
            </a:stretch>
          </xdr:blipFill>
          <xdr:spPr>
            <a:xfrm>
              <a:off x="2782433" y="5308280"/>
              <a:ext cx="893175" cy="56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27120</xdr:colOff>
      <xdr:row>58</xdr:row>
      <xdr:rowOff>3350</xdr:rowOff>
    </xdr:from>
    <xdr:to>
      <xdr:col>11</xdr:col>
      <xdr:colOff>346200</xdr:colOff>
      <xdr:row>59</xdr:row>
      <xdr:rowOff>17920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8">
          <xdr14:nvContentPartPr>
            <xdr14:cNvPr id="154" name="Freihand 153">
              <a:extLst>
                <a:ext uri="{FF2B5EF4-FFF2-40B4-BE49-F238E27FC236}">
                  <a16:creationId xmlns:a16="http://schemas.microsoft.com/office/drawing/2014/main" id="{11432D8C-5C04-DCBF-0839-3240F02AF437}"/>
                </a:ext>
              </a:extLst>
            </xdr14:cNvPr>
            <xdr14:cNvContentPartPr/>
          </xdr14:nvContentPartPr>
          <xdr14:nvPr macro=""/>
          <xdr14:xfrm>
            <a:off x="7647120" y="6194600"/>
            <a:ext cx="1081080" cy="198720"/>
          </xdr14:xfrm>
        </xdr:contentPart>
      </mc:Choice>
      <mc:Fallback xmlns="">
        <xdr:pic>
          <xdr:nvPicPr>
            <xdr:cNvPr id="154" name="Freihand 153">
              <a:extLst>
                <a:ext uri="{FF2B5EF4-FFF2-40B4-BE49-F238E27FC236}">
                  <a16:creationId xmlns:a16="http://schemas.microsoft.com/office/drawing/2014/main" id="{11432D8C-5C04-DCBF-0839-3240F02AF437}"/>
                </a:ext>
              </a:extLst>
            </xdr:cNvPr>
            <xdr:cNvPicPr/>
          </xdr:nvPicPr>
          <xdr:blipFill>
            <a:blip xmlns:r="http://schemas.openxmlformats.org/officeDocument/2006/relationships" r:embed="rId49"/>
            <a:stretch>
              <a:fillRect/>
            </a:stretch>
          </xdr:blipFill>
          <xdr:spPr>
            <a:xfrm>
              <a:off x="7629480" y="6176600"/>
              <a:ext cx="1116720" cy="23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61320</xdr:colOff>
      <xdr:row>57</xdr:row>
      <xdr:rowOff>148980</xdr:rowOff>
    </xdr:from>
    <xdr:to>
      <xdr:col>11</xdr:col>
      <xdr:colOff>459240</xdr:colOff>
      <xdr:row>60</xdr:row>
      <xdr:rowOff>146250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0">
          <xdr14:nvContentPartPr>
            <xdr14:cNvPr id="163" name="Freihand 162">
              <a:extLst>
                <a:ext uri="{FF2B5EF4-FFF2-40B4-BE49-F238E27FC236}">
                  <a16:creationId xmlns:a16="http://schemas.microsoft.com/office/drawing/2014/main" id="{5CD7D56C-D39A-E4CB-F0CA-66C46F61BAFE}"/>
                </a:ext>
              </a:extLst>
            </xdr14:cNvPr>
            <xdr14:cNvContentPartPr/>
          </xdr14:nvContentPartPr>
          <xdr14:nvPr macro=""/>
          <xdr14:xfrm>
            <a:off x="7681320" y="6156080"/>
            <a:ext cx="1159920" cy="549720"/>
          </xdr14:xfrm>
        </xdr:contentPart>
      </mc:Choice>
      <mc:Fallback xmlns="">
        <xdr:pic>
          <xdr:nvPicPr>
            <xdr:cNvPr id="163" name="Freihand 162">
              <a:extLst>
                <a:ext uri="{FF2B5EF4-FFF2-40B4-BE49-F238E27FC236}">
                  <a16:creationId xmlns:a16="http://schemas.microsoft.com/office/drawing/2014/main" id="{5CD7D56C-D39A-E4CB-F0CA-66C46F61BAFE}"/>
                </a:ext>
              </a:extLst>
            </xdr:cNvPr>
            <xdr:cNvPicPr/>
          </xdr:nvPicPr>
          <xdr:blipFill>
            <a:blip xmlns:r="http://schemas.openxmlformats.org/officeDocument/2006/relationships" r:embed="rId51"/>
            <a:stretch>
              <a:fillRect/>
            </a:stretch>
          </xdr:blipFill>
          <xdr:spPr>
            <a:xfrm>
              <a:off x="7663680" y="6138080"/>
              <a:ext cx="1195560" cy="585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358920</xdr:colOff>
      <xdr:row>53</xdr:row>
      <xdr:rowOff>175660</xdr:rowOff>
    </xdr:from>
    <xdr:to>
      <xdr:col>10</xdr:col>
      <xdr:colOff>148080</xdr:colOff>
      <xdr:row>58</xdr:row>
      <xdr:rowOff>48350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2">
          <xdr14:nvContentPartPr>
            <xdr14:cNvPr id="169" name="Freihand 168">
              <a:extLst>
                <a:ext uri="{FF2B5EF4-FFF2-40B4-BE49-F238E27FC236}">
                  <a16:creationId xmlns:a16="http://schemas.microsoft.com/office/drawing/2014/main" id="{974AF3D3-0303-2296-9159-809C58C1C53D}"/>
                </a:ext>
              </a:extLst>
            </xdr14:cNvPr>
            <xdr14:cNvContentPartPr/>
          </xdr14:nvContentPartPr>
          <xdr14:nvPr macro=""/>
          <xdr14:xfrm>
            <a:off x="7216920" y="5446160"/>
            <a:ext cx="551160" cy="793440"/>
          </xdr14:xfrm>
        </xdr:contentPart>
      </mc:Choice>
      <mc:Fallback xmlns="">
        <xdr:pic>
          <xdr:nvPicPr>
            <xdr:cNvPr id="169" name="Freihand 168">
              <a:extLst>
                <a:ext uri="{FF2B5EF4-FFF2-40B4-BE49-F238E27FC236}">
                  <a16:creationId xmlns:a16="http://schemas.microsoft.com/office/drawing/2014/main" id="{974AF3D3-0303-2296-9159-809C58C1C53D}"/>
                </a:ext>
              </a:extLst>
            </xdr:cNvPr>
            <xdr:cNvPicPr/>
          </xdr:nvPicPr>
          <xdr:blipFill>
            <a:blip xmlns:r="http://schemas.openxmlformats.org/officeDocument/2006/relationships" r:embed="rId53"/>
            <a:stretch>
              <a:fillRect/>
            </a:stretch>
          </xdr:blipFill>
          <xdr:spPr>
            <a:xfrm>
              <a:off x="7199268" y="5428160"/>
              <a:ext cx="586823" cy="829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52680</xdr:colOff>
      <xdr:row>54</xdr:row>
      <xdr:rowOff>98070</xdr:rowOff>
    </xdr:from>
    <xdr:to>
      <xdr:col>11</xdr:col>
      <xdr:colOff>634560</xdr:colOff>
      <xdr:row>58</xdr:row>
      <xdr:rowOff>70310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4">
          <xdr14:nvContentPartPr>
            <xdr14:cNvPr id="180" name="Freihand 179">
              <a:extLst>
                <a:ext uri="{FF2B5EF4-FFF2-40B4-BE49-F238E27FC236}">
                  <a16:creationId xmlns:a16="http://schemas.microsoft.com/office/drawing/2014/main" id="{C1E45E4A-366A-12E1-ED18-89E197380F5C}"/>
                </a:ext>
              </a:extLst>
            </xdr14:cNvPr>
            <xdr14:cNvContentPartPr/>
          </xdr14:nvContentPartPr>
          <xdr14:nvPr macro=""/>
          <xdr14:xfrm>
            <a:off x="7672680" y="5552720"/>
            <a:ext cx="1343880" cy="708840"/>
          </xdr14:xfrm>
        </xdr:contentPart>
      </mc:Choice>
      <mc:Fallback xmlns="">
        <xdr:pic>
          <xdr:nvPicPr>
            <xdr:cNvPr id="180" name="Freihand 179">
              <a:extLst>
                <a:ext uri="{FF2B5EF4-FFF2-40B4-BE49-F238E27FC236}">
                  <a16:creationId xmlns:a16="http://schemas.microsoft.com/office/drawing/2014/main" id="{C1E45E4A-366A-12E1-ED18-89E197380F5C}"/>
                </a:ext>
              </a:extLst>
            </xdr:cNvPr>
            <xdr:cNvPicPr/>
          </xdr:nvPicPr>
          <xdr:blipFill>
            <a:blip xmlns:r="http://schemas.openxmlformats.org/officeDocument/2006/relationships" r:embed="rId55"/>
            <a:stretch>
              <a:fillRect/>
            </a:stretch>
          </xdr:blipFill>
          <xdr:spPr>
            <a:xfrm>
              <a:off x="7655040" y="5534729"/>
              <a:ext cx="1379520" cy="74446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677760</xdr:colOff>
      <xdr:row>69</xdr:row>
      <xdr:rowOff>28040</xdr:rowOff>
    </xdr:from>
    <xdr:to>
      <xdr:col>7</xdr:col>
      <xdr:colOff>169320</xdr:colOff>
      <xdr:row>75</xdr:row>
      <xdr:rowOff>97100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6">
          <xdr14:nvContentPartPr>
            <xdr14:cNvPr id="192" name="Freihand 191">
              <a:extLst>
                <a:ext uri="{FF2B5EF4-FFF2-40B4-BE49-F238E27FC236}">
                  <a16:creationId xmlns:a16="http://schemas.microsoft.com/office/drawing/2014/main" id="{D1BA186F-53D1-F595-962D-0C557D6388A2}"/>
                </a:ext>
              </a:extLst>
            </xdr14:cNvPr>
            <xdr14:cNvContentPartPr/>
          </xdr14:nvContentPartPr>
          <xdr14:nvPr macro=""/>
          <xdr14:xfrm>
            <a:off x="2201760" y="8244940"/>
            <a:ext cx="3301560" cy="1173960"/>
          </xdr14:xfrm>
        </xdr:contentPart>
      </mc:Choice>
      <mc:Fallback xmlns="">
        <xdr:pic>
          <xdr:nvPicPr>
            <xdr:cNvPr id="192" name="Freihand 191">
              <a:extLst>
                <a:ext uri="{FF2B5EF4-FFF2-40B4-BE49-F238E27FC236}">
                  <a16:creationId xmlns:a16="http://schemas.microsoft.com/office/drawing/2014/main" id="{D1BA186F-53D1-F595-962D-0C557D6388A2}"/>
                </a:ext>
              </a:extLst>
            </xdr:cNvPr>
            <xdr:cNvPicPr/>
          </xdr:nvPicPr>
          <xdr:blipFill>
            <a:blip xmlns:r="http://schemas.openxmlformats.org/officeDocument/2006/relationships" r:embed="rId57"/>
            <a:stretch>
              <a:fillRect/>
            </a:stretch>
          </xdr:blipFill>
          <xdr:spPr>
            <a:xfrm>
              <a:off x="2184120" y="8227300"/>
              <a:ext cx="3337200" cy="120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709200</xdr:colOff>
      <xdr:row>66</xdr:row>
      <xdr:rowOff>7010</xdr:rowOff>
    </xdr:from>
    <xdr:to>
      <xdr:col>4</xdr:col>
      <xdr:colOff>705360</xdr:colOff>
      <xdr:row>68</xdr:row>
      <xdr:rowOff>90510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8">
          <xdr14:nvContentPartPr>
            <xdr14:cNvPr id="205" name="Freihand 204">
              <a:extLst>
                <a:ext uri="{FF2B5EF4-FFF2-40B4-BE49-F238E27FC236}">
                  <a16:creationId xmlns:a16="http://schemas.microsoft.com/office/drawing/2014/main" id="{EA98B8CA-6297-2354-389A-F7BD8DE2BD3C}"/>
                </a:ext>
              </a:extLst>
            </xdr14:cNvPr>
            <xdr14:cNvContentPartPr/>
          </xdr14:nvContentPartPr>
          <xdr14:nvPr macro=""/>
          <xdr14:xfrm>
            <a:off x="2995200" y="7671460"/>
            <a:ext cx="758160" cy="451800"/>
          </xdr14:xfrm>
        </xdr:contentPart>
      </mc:Choice>
      <mc:Fallback xmlns="">
        <xdr:pic>
          <xdr:nvPicPr>
            <xdr:cNvPr id="205" name="Freihand 204">
              <a:extLst>
                <a:ext uri="{FF2B5EF4-FFF2-40B4-BE49-F238E27FC236}">
                  <a16:creationId xmlns:a16="http://schemas.microsoft.com/office/drawing/2014/main" id="{EA98B8CA-6297-2354-389A-F7BD8DE2BD3C}"/>
                </a:ext>
              </a:extLst>
            </xdr:cNvPr>
            <xdr:cNvPicPr/>
          </xdr:nvPicPr>
          <xdr:blipFill>
            <a:blip xmlns:r="http://schemas.openxmlformats.org/officeDocument/2006/relationships" r:embed="rId59"/>
            <a:stretch>
              <a:fillRect/>
            </a:stretch>
          </xdr:blipFill>
          <xdr:spPr>
            <a:xfrm>
              <a:off x="2977552" y="7653460"/>
              <a:ext cx="793817" cy="48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151920</xdr:colOff>
      <xdr:row>71</xdr:row>
      <xdr:rowOff>8580</xdr:rowOff>
    </xdr:from>
    <xdr:to>
      <xdr:col>3</xdr:col>
      <xdr:colOff>737280</xdr:colOff>
      <xdr:row>74</xdr:row>
      <xdr:rowOff>81090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0">
          <xdr14:nvContentPartPr>
            <xdr14:cNvPr id="206" name="Freihand 205">
              <a:extLst>
                <a:ext uri="{FF2B5EF4-FFF2-40B4-BE49-F238E27FC236}">
                  <a16:creationId xmlns:a16="http://schemas.microsoft.com/office/drawing/2014/main" id="{4ADE7447-1B3A-8343-84AE-7F3C43BC18E2}"/>
                </a:ext>
              </a:extLst>
            </xdr14:cNvPr>
            <xdr14:cNvContentPartPr/>
          </xdr14:nvContentPartPr>
          <xdr14:nvPr macro=""/>
          <xdr14:xfrm>
            <a:off x="2437920" y="8593780"/>
            <a:ext cx="585360" cy="624960"/>
          </xdr14:xfrm>
        </xdr:contentPart>
      </mc:Choice>
      <mc:Fallback xmlns="">
        <xdr:pic>
          <xdr:nvPicPr>
            <xdr:cNvPr id="206" name="Freihand 205">
              <a:extLst>
                <a:ext uri="{FF2B5EF4-FFF2-40B4-BE49-F238E27FC236}">
                  <a16:creationId xmlns:a16="http://schemas.microsoft.com/office/drawing/2014/main" id="{4ADE7447-1B3A-8343-84AE-7F3C43BC18E2}"/>
                </a:ext>
              </a:extLst>
            </xdr:cNvPr>
            <xdr:cNvPicPr/>
          </xdr:nvPicPr>
          <xdr:blipFill>
            <a:blip xmlns:r="http://schemas.openxmlformats.org/officeDocument/2006/relationships" r:embed="rId61"/>
            <a:stretch>
              <a:fillRect/>
            </a:stretch>
          </xdr:blipFill>
          <xdr:spPr>
            <a:xfrm>
              <a:off x="2419920" y="8575780"/>
              <a:ext cx="621000" cy="66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518280</xdr:colOff>
      <xdr:row>70</xdr:row>
      <xdr:rowOff>148090</xdr:rowOff>
    </xdr:from>
    <xdr:to>
      <xdr:col>6</xdr:col>
      <xdr:colOff>373680</xdr:colOff>
      <xdr:row>73</xdr:row>
      <xdr:rowOff>173080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2">
          <xdr14:nvContentPartPr>
            <xdr14:cNvPr id="212" name="Freihand 211">
              <a:extLst>
                <a:ext uri="{FF2B5EF4-FFF2-40B4-BE49-F238E27FC236}">
                  <a16:creationId xmlns:a16="http://schemas.microsoft.com/office/drawing/2014/main" id="{C08AE48E-3EF9-2006-F463-15F5D106C0DA}"/>
                </a:ext>
              </a:extLst>
            </xdr14:cNvPr>
            <xdr14:cNvContentPartPr/>
          </xdr14:nvContentPartPr>
          <xdr14:nvPr macro=""/>
          <xdr14:xfrm>
            <a:off x="4328280" y="8549140"/>
            <a:ext cx="617400" cy="577440"/>
          </xdr14:xfrm>
        </xdr:contentPart>
      </mc:Choice>
      <mc:Fallback xmlns="">
        <xdr:pic>
          <xdr:nvPicPr>
            <xdr:cNvPr id="212" name="Freihand 211">
              <a:extLst>
                <a:ext uri="{FF2B5EF4-FFF2-40B4-BE49-F238E27FC236}">
                  <a16:creationId xmlns:a16="http://schemas.microsoft.com/office/drawing/2014/main" id="{C08AE48E-3EF9-2006-F463-15F5D106C0DA}"/>
                </a:ext>
              </a:extLst>
            </xdr:cNvPr>
            <xdr:cNvPicPr/>
          </xdr:nvPicPr>
          <xdr:blipFill>
            <a:blip xmlns:r="http://schemas.openxmlformats.org/officeDocument/2006/relationships" r:embed="rId63"/>
            <a:stretch>
              <a:fillRect/>
            </a:stretch>
          </xdr:blipFill>
          <xdr:spPr>
            <a:xfrm>
              <a:off x="4310290" y="8531140"/>
              <a:ext cx="653019" cy="61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181800</xdr:colOff>
      <xdr:row>66</xdr:row>
      <xdr:rowOff>125090</xdr:rowOff>
    </xdr:from>
    <xdr:to>
      <xdr:col>3</xdr:col>
      <xdr:colOff>440280</xdr:colOff>
      <xdr:row>68</xdr:row>
      <xdr:rowOff>3030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4">
          <xdr14:nvContentPartPr>
            <xdr14:cNvPr id="218" name="Freihand 217">
              <a:extLst>
                <a:ext uri="{FF2B5EF4-FFF2-40B4-BE49-F238E27FC236}">
                  <a16:creationId xmlns:a16="http://schemas.microsoft.com/office/drawing/2014/main" id="{33C7CD4C-C432-569B-E9C8-28C5B20DABEB}"/>
                </a:ext>
              </a:extLst>
            </xdr14:cNvPr>
            <xdr14:cNvContentPartPr/>
          </xdr14:nvContentPartPr>
          <xdr14:nvPr macro=""/>
          <xdr14:xfrm>
            <a:off x="2467800" y="7789540"/>
            <a:ext cx="258480" cy="246240"/>
          </xdr14:xfrm>
        </xdr:contentPart>
      </mc:Choice>
      <mc:Fallback xmlns="">
        <xdr:pic>
          <xdr:nvPicPr>
            <xdr:cNvPr id="218" name="Freihand 217">
              <a:extLst>
                <a:ext uri="{FF2B5EF4-FFF2-40B4-BE49-F238E27FC236}">
                  <a16:creationId xmlns:a16="http://schemas.microsoft.com/office/drawing/2014/main" id="{33C7CD4C-C432-569B-E9C8-28C5B20DABEB}"/>
                </a:ext>
              </a:extLst>
            </xdr:cNvPr>
            <xdr:cNvPicPr/>
          </xdr:nvPicPr>
          <xdr:blipFill>
            <a:blip xmlns:r="http://schemas.openxmlformats.org/officeDocument/2006/relationships" r:embed="rId65"/>
            <a:stretch>
              <a:fillRect/>
            </a:stretch>
          </xdr:blipFill>
          <xdr:spPr>
            <a:xfrm>
              <a:off x="2450160" y="7771900"/>
              <a:ext cx="294120" cy="281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429120</xdr:colOff>
      <xdr:row>69</xdr:row>
      <xdr:rowOff>23360</xdr:rowOff>
    </xdr:from>
    <xdr:to>
      <xdr:col>3</xdr:col>
      <xdr:colOff>681120</xdr:colOff>
      <xdr:row>70</xdr:row>
      <xdr:rowOff>122170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6">
          <xdr14:nvContentPartPr>
            <xdr14:cNvPr id="219" name="Freihand 218">
              <a:extLst>
                <a:ext uri="{FF2B5EF4-FFF2-40B4-BE49-F238E27FC236}">
                  <a16:creationId xmlns:a16="http://schemas.microsoft.com/office/drawing/2014/main" id="{AF70409B-8FAD-269C-C827-212B8CD691ED}"/>
                </a:ext>
              </a:extLst>
            </xdr14:cNvPr>
            <xdr14:cNvContentPartPr/>
          </xdr14:nvContentPartPr>
          <xdr14:nvPr macro=""/>
          <xdr14:xfrm>
            <a:off x="2715120" y="8240260"/>
            <a:ext cx="252000" cy="282960"/>
          </xdr14:xfrm>
        </xdr:contentPart>
      </mc:Choice>
      <mc:Fallback xmlns="">
        <xdr:pic>
          <xdr:nvPicPr>
            <xdr:cNvPr id="219" name="Freihand 218">
              <a:extLst>
                <a:ext uri="{FF2B5EF4-FFF2-40B4-BE49-F238E27FC236}">
                  <a16:creationId xmlns:a16="http://schemas.microsoft.com/office/drawing/2014/main" id="{AF70409B-8FAD-269C-C827-212B8CD691ED}"/>
                </a:ext>
              </a:extLst>
            </xdr:cNvPr>
            <xdr:cNvPicPr/>
          </xdr:nvPicPr>
          <xdr:blipFill>
            <a:blip xmlns:r="http://schemas.openxmlformats.org/officeDocument/2006/relationships" r:embed="rId67"/>
            <a:stretch>
              <a:fillRect/>
            </a:stretch>
          </xdr:blipFill>
          <xdr:spPr>
            <a:xfrm>
              <a:off x="2697480" y="8222598"/>
              <a:ext cx="287640" cy="31864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331200</xdr:colOff>
      <xdr:row>65</xdr:row>
      <xdr:rowOff>39600</xdr:rowOff>
    </xdr:from>
    <xdr:to>
      <xdr:col>9</xdr:col>
      <xdr:colOff>439920</xdr:colOff>
      <xdr:row>77</xdr:row>
      <xdr:rowOff>156120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8">
          <xdr14:nvContentPartPr>
            <xdr14:cNvPr id="221" name="Freihand 220">
              <a:extLst>
                <a:ext uri="{FF2B5EF4-FFF2-40B4-BE49-F238E27FC236}">
                  <a16:creationId xmlns:a16="http://schemas.microsoft.com/office/drawing/2014/main" id="{C5DC447A-BAAA-E112-AD7C-29C5386EFF10}"/>
                </a:ext>
              </a:extLst>
            </xdr14:cNvPr>
            <xdr14:cNvContentPartPr/>
          </xdr14:nvContentPartPr>
          <xdr14:nvPr macro=""/>
          <xdr14:xfrm>
            <a:off x="7189200" y="7519900"/>
            <a:ext cx="108720" cy="2326320"/>
          </xdr14:xfrm>
        </xdr:contentPart>
      </mc:Choice>
      <mc:Fallback xmlns="">
        <xdr:pic>
          <xdr:nvPicPr>
            <xdr:cNvPr id="221" name="Freihand 220">
              <a:extLst>
                <a:ext uri="{FF2B5EF4-FFF2-40B4-BE49-F238E27FC236}">
                  <a16:creationId xmlns:a16="http://schemas.microsoft.com/office/drawing/2014/main" id="{C5DC447A-BAAA-E112-AD7C-29C5386EFF10}"/>
                </a:ext>
              </a:extLst>
            </xdr:cNvPr>
            <xdr:cNvPicPr/>
          </xdr:nvPicPr>
          <xdr:blipFill>
            <a:blip xmlns:r="http://schemas.openxmlformats.org/officeDocument/2006/relationships" r:embed="rId69"/>
            <a:stretch>
              <a:fillRect/>
            </a:stretch>
          </xdr:blipFill>
          <xdr:spPr>
            <a:xfrm>
              <a:off x="7171560" y="7502260"/>
              <a:ext cx="144360" cy="2361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366000</xdr:colOff>
      <xdr:row>72</xdr:row>
      <xdr:rowOff>6950</xdr:rowOff>
    </xdr:from>
    <xdr:to>
      <xdr:col>11</xdr:col>
      <xdr:colOff>737520</xdr:colOff>
      <xdr:row>72</xdr:row>
      <xdr:rowOff>31790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0">
          <xdr14:nvContentPartPr>
            <xdr14:cNvPr id="223" name="Freihand 222">
              <a:extLst>
                <a:ext uri="{FF2B5EF4-FFF2-40B4-BE49-F238E27FC236}">
                  <a16:creationId xmlns:a16="http://schemas.microsoft.com/office/drawing/2014/main" id="{64001680-B786-04FA-9C55-BD4A402407AD}"/>
                </a:ext>
              </a:extLst>
            </xdr14:cNvPr>
            <xdr14:cNvContentPartPr/>
          </xdr14:nvContentPartPr>
          <xdr14:nvPr macro=""/>
          <xdr14:xfrm>
            <a:off x="6462000" y="8776300"/>
            <a:ext cx="2657520" cy="24840"/>
          </xdr14:xfrm>
        </xdr:contentPart>
      </mc:Choice>
      <mc:Fallback xmlns="">
        <xdr:pic>
          <xdr:nvPicPr>
            <xdr:cNvPr id="223" name="Freihand 222">
              <a:extLst>
                <a:ext uri="{FF2B5EF4-FFF2-40B4-BE49-F238E27FC236}">
                  <a16:creationId xmlns:a16="http://schemas.microsoft.com/office/drawing/2014/main" id="{64001680-B786-04FA-9C55-BD4A402407AD}"/>
                </a:ext>
              </a:extLst>
            </xdr:cNvPr>
            <xdr:cNvPicPr/>
          </xdr:nvPicPr>
          <xdr:blipFill>
            <a:blip xmlns:r="http://schemas.openxmlformats.org/officeDocument/2006/relationships" r:embed="rId71"/>
            <a:stretch>
              <a:fillRect/>
            </a:stretch>
          </xdr:blipFill>
          <xdr:spPr>
            <a:xfrm>
              <a:off x="6444360" y="8758660"/>
              <a:ext cx="2693160" cy="60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724200</xdr:colOff>
      <xdr:row>71</xdr:row>
      <xdr:rowOff>122400</xdr:rowOff>
    </xdr:from>
    <xdr:to>
      <xdr:col>12</xdr:col>
      <xdr:colOff>114840</xdr:colOff>
      <xdr:row>72</xdr:row>
      <xdr:rowOff>157490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2">
          <xdr14:nvContentPartPr>
            <xdr14:cNvPr id="225" name="Freihand 224">
              <a:extLst>
                <a:ext uri="{FF2B5EF4-FFF2-40B4-BE49-F238E27FC236}">
                  <a16:creationId xmlns:a16="http://schemas.microsoft.com/office/drawing/2014/main" id="{597E6952-6610-34E8-D03B-2C4374DB19FF}"/>
                </a:ext>
              </a:extLst>
            </xdr14:cNvPr>
            <xdr14:cNvContentPartPr/>
          </xdr14:nvContentPartPr>
          <xdr14:nvPr macro=""/>
          <xdr14:xfrm>
            <a:off x="9106200" y="8707600"/>
            <a:ext cx="152640" cy="219240"/>
          </xdr14:xfrm>
        </xdr:contentPart>
      </mc:Choice>
      <mc:Fallback xmlns="">
        <xdr:pic>
          <xdr:nvPicPr>
            <xdr:cNvPr id="225" name="Freihand 224">
              <a:extLst>
                <a:ext uri="{FF2B5EF4-FFF2-40B4-BE49-F238E27FC236}">
                  <a16:creationId xmlns:a16="http://schemas.microsoft.com/office/drawing/2014/main" id="{597E6952-6610-34E8-D03B-2C4374DB19FF}"/>
                </a:ext>
              </a:extLst>
            </xdr:cNvPr>
            <xdr:cNvPicPr/>
          </xdr:nvPicPr>
          <xdr:blipFill>
            <a:blip xmlns:r="http://schemas.openxmlformats.org/officeDocument/2006/relationships" r:embed="rId73"/>
            <a:stretch>
              <a:fillRect/>
            </a:stretch>
          </xdr:blipFill>
          <xdr:spPr>
            <a:xfrm>
              <a:off x="9088560" y="8689960"/>
              <a:ext cx="188280" cy="254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231120</xdr:colOff>
      <xdr:row>64</xdr:row>
      <xdr:rowOff>98170</xdr:rowOff>
    </xdr:from>
    <xdr:to>
      <xdr:col>9</xdr:col>
      <xdr:colOff>373320</xdr:colOff>
      <xdr:row>66</xdr:row>
      <xdr:rowOff>25790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4">
          <xdr14:nvContentPartPr>
            <xdr14:cNvPr id="226" name="Freihand 225">
              <a:extLst>
                <a:ext uri="{FF2B5EF4-FFF2-40B4-BE49-F238E27FC236}">
                  <a16:creationId xmlns:a16="http://schemas.microsoft.com/office/drawing/2014/main" id="{5D909EF2-DE4F-630E-D324-31899FB52174}"/>
                </a:ext>
              </a:extLst>
            </xdr14:cNvPr>
            <xdr14:cNvContentPartPr/>
          </xdr14:nvContentPartPr>
          <xdr14:nvPr macro=""/>
          <xdr14:xfrm>
            <a:off x="7089120" y="7394320"/>
            <a:ext cx="142200" cy="295920"/>
          </xdr14:xfrm>
        </xdr:contentPart>
      </mc:Choice>
      <mc:Fallback xmlns="">
        <xdr:pic>
          <xdr:nvPicPr>
            <xdr:cNvPr id="226" name="Freihand 225">
              <a:extLst>
                <a:ext uri="{FF2B5EF4-FFF2-40B4-BE49-F238E27FC236}">
                  <a16:creationId xmlns:a16="http://schemas.microsoft.com/office/drawing/2014/main" id="{5D909EF2-DE4F-630E-D324-31899FB52174}"/>
                </a:ext>
              </a:extLst>
            </xdr:cNvPr>
            <xdr:cNvPicPr/>
          </xdr:nvPicPr>
          <xdr:blipFill>
            <a:blip xmlns:r="http://schemas.openxmlformats.org/officeDocument/2006/relationships" r:embed="rId75"/>
            <a:stretch>
              <a:fillRect/>
            </a:stretch>
          </xdr:blipFill>
          <xdr:spPr>
            <a:xfrm>
              <a:off x="7071480" y="7376680"/>
              <a:ext cx="177840" cy="331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409320</xdr:colOff>
      <xdr:row>71</xdr:row>
      <xdr:rowOff>36720</xdr:rowOff>
    </xdr:from>
    <xdr:to>
      <xdr:col>11</xdr:col>
      <xdr:colOff>187080</xdr:colOff>
      <xdr:row>73</xdr:row>
      <xdr:rowOff>113380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6">
          <xdr14:nvContentPartPr>
            <xdr14:cNvPr id="232" name="Freihand 231">
              <a:extLst>
                <a:ext uri="{FF2B5EF4-FFF2-40B4-BE49-F238E27FC236}">
                  <a16:creationId xmlns:a16="http://schemas.microsoft.com/office/drawing/2014/main" id="{3031B8FD-66DF-708F-6E25-7995CAC25B91}"/>
                </a:ext>
              </a:extLst>
            </xdr14:cNvPr>
            <xdr14:cNvContentPartPr/>
          </xdr14:nvContentPartPr>
          <xdr14:nvPr macro=""/>
          <xdr14:xfrm>
            <a:off x="7267320" y="8621920"/>
            <a:ext cx="1301760" cy="444960"/>
          </xdr14:xfrm>
        </xdr:contentPart>
      </mc:Choice>
      <mc:Fallback xmlns="">
        <xdr:pic>
          <xdr:nvPicPr>
            <xdr:cNvPr id="232" name="Freihand 231">
              <a:extLst>
                <a:ext uri="{FF2B5EF4-FFF2-40B4-BE49-F238E27FC236}">
                  <a16:creationId xmlns:a16="http://schemas.microsoft.com/office/drawing/2014/main" id="{3031B8FD-66DF-708F-6E25-7995CAC25B91}"/>
                </a:ext>
              </a:extLst>
            </xdr:cNvPr>
            <xdr:cNvPicPr/>
          </xdr:nvPicPr>
          <xdr:blipFill>
            <a:blip xmlns:r="http://schemas.openxmlformats.org/officeDocument/2006/relationships" r:embed="rId77"/>
            <a:stretch>
              <a:fillRect/>
            </a:stretch>
          </xdr:blipFill>
          <xdr:spPr>
            <a:xfrm>
              <a:off x="7249325" y="8603920"/>
              <a:ext cx="1337390" cy="48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409320</xdr:colOff>
      <xdr:row>69</xdr:row>
      <xdr:rowOff>131420</xdr:rowOff>
    </xdr:from>
    <xdr:to>
      <xdr:col>11</xdr:col>
      <xdr:colOff>254760</xdr:colOff>
      <xdr:row>71</xdr:row>
      <xdr:rowOff>45720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8">
          <xdr14:nvContentPartPr>
            <xdr14:cNvPr id="238" name="Freihand 237">
              <a:extLst>
                <a:ext uri="{FF2B5EF4-FFF2-40B4-BE49-F238E27FC236}">
                  <a16:creationId xmlns:a16="http://schemas.microsoft.com/office/drawing/2014/main" id="{4F195C60-CD1B-450F-3179-9C22364303F6}"/>
                </a:ext>
              </a:extLst>
            </xdr14:cNvPr>
            <xdr14:cNvContentPartPr/>
          </xdr14:nvContentPartPr>
          <xdr14:nvPr macro=""/>
          <xdr14:xfrm>
            <a:off x="7267320" y="8348320"/>
            <a:ext cx="1369440" cy="282600"/>
          </xdr14:xfrm>
        </xdr:contentPart>
      </mc:Choice>
      <mc:Fallback xmlns="">
        <xdr:pic>
          <xdr:nvPicPr>
            <xdr:cNvPr id="238" name="Freihand 237">
              <a:extLst>
                <a:ext uri="{FF2B5EF4-FFF2-40B4-BE49-F238E27FC236}">
                  <a16:creationId xmlns:a16="http://schemas.microsoft.com/office/drawing/2014/main" id="{4F195C60-CD1B-450F-3179-9C22364303F6}"/>
                </a:ext>
              </a:extLst>
            </xdr:cNvPr>
            <xdr:cNvPicPr/>
          </xdr:nvPicPr>
          <xdr:blipFill>
            <a:blip xmlns:r="http://schemas.openxmlformats.org/officeDocument/2006/relationships" r:embed="rId79"/>
            <a:stretch>
              <a:fillRect/>
            </a:stretch>
          </xdr:blipFill>
          <xdr:spPr>
            <a:xfrm>
              <a:off x="7249320" y="8330320"/>
              <a:ext cx="1405080" cy="318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344880</xdr:colOff>
      <xdr:row>65</xdr:row>
      <xdr:rowOff>140820</xdr:rowOff>
    </xdr:from>
    <xdr:to>
      <xdr:col>11</xdr:col>
      <xdr:colOff>737520</xdr:colOff>
      <xdr:row>71</xdr:row>
      <xdr:rowOff>139320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0">
          <xdr14:nvContentPartPr>
            <xdr14:cNvPr id="250" name="Freihand 249">
              <a:extLst>
                <a:ext uri="{FF2B5EF4-FFF2-40B4-BE49-F238E27FC236}">
                  <a16:creationId xmlns:a16="http://schemas.microsoft.com/office/drawing/2014/main" id="{8846860B-E613-B657-5E21-1CF714162960}"/>
                </a:ext>
              </a:extLst>
            </xdr14:cNvPr>
            <xdr14:cNvContentPartPr/>
          </xdr14:nvContentPartPr>
          <xdr14:nvPr macro=""/>
          <xdr14:xfrm>
            <a:off x="7202880" y="7621120"/>
            <a:ext cx="1916640" cy="1103400"/>
          </xdr14:xfrm>
        </xdr:contentPart>
      </mc:Choice>
      <mc:Fallback xmlns="">
        <xdr:pic>
          <xdr:nvPicPr>
            <xdr:cNvPr id="250" name="Freihand 249">
              <a:extLst>
                <a:ext uri="{FF2B5EF4-FFF2-40B4-BE49-F238E27FC236}">
                  <a16:creationId xmlns:a16="http://schemas.microsoft.com/office/drawing/2014/main" id="{8846860B-E613-B657-5E21-1CF714162960}"/>
                </a:ext>
              </a:extLst>
            </xdr:cNvPr>
            <xdr:cNvPicPr/>
          </xdr:nvPicPr>
          <xdr:blipFill>
            <a:blip xmlns:r="http://schemas.openxmlformats.org/officeDocument/2006/relationships" r:embed="rId81"/>
            <a:stretch>
              <a:fillRect/>
            </a:stretch>
          </xdr:blipFill>
          <xdr:spPr>
            <a:xfrm>
              <a:off x="7184883" y="7603480"/>
              <a:ext cx="1952273" cy="1139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105840</xdr:colOff>
      <xdr:row>81</xdr:row>
      <xdr:rowOff>90320</xdr:rowOff>
    </xdr:from>
    <xdr:to>
      <xdr:col>7</xdr:col>
      <xdr:colOff>418080</xdr:colOff>
      <xdr:row>81</xdr:row>
      <xdr:rowOff>104000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2">
          <xdr14:nvContentPartPr>
            <xdr14:cNvPr id="252" name="Freihand 251">
              <a:extLst>
                <a:ext uri="{FF2B5EF4-FFF2-40B4-BE49-F238E27FC236}">
                  <a16:creationId xmlns:a16="http://schemas.microsoft.com/office/drawing/2014/main" id="{6521CA5F-00BD-D382-3738-114E0A891C8A}"/>
                </a:ext>
              </a:extLst>
            </xdr14:cNvPr>
            <xdr14:cNvContentPartPr/>
          </xdr14:nvContentPartPr>
          <xdr14:nvPr macro=""/>
          <xdr14:xfrm>
            <a:off x="2391840" y="10517020"/>
            <a:ext cx="3360240" cy="13680"/>
          </xdr14:xfrm>
        </xdr:contentPart>
      </mc:Choice>
      <mc:Fallback xmlns="">
        <xdr:pic>
          <xdr:nvPicPr>
            <xdr:cNvPr id="252" name="Freihand 251">
              <a:extLst>
                <a:ext uri="{FF2B5EF4-FFF2-40B4-BE49-F238E27FC236}">
                  <a16:creationId xmlns:a16="http://schemas.microsoft.com/office/drawing/2014/main" id="{6521CA5F-00BD-D382-3738-114E0A891C8A}"/>
                </a:ext>
              </a:extLst>
            </xdr:cNvPr>
            <xdr:cNvPicPr/>
          </xdr:nvPicPr>
          <xdr:blipFill>
            <a:blip xmlns:r="http://schemas.openxmlformats.org/officeDocument/2006/relationships" r:embed="rId83"/>
            <a:stretch>
              <a:fillRect/>
            </a:stretch>
          </xdr:blipFill>
          <xdr:spPr>
            <a:xfrm>
              <a:off x="2374200" y="10499380"/>
              <a:ext cx="3395880" cy="49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758040</xdr:colOff>
      <xdr:row>86</xdr:row>
      <xdr:rowOff>111690</xdr:rowOff>
    </xdr:from>
    <xdr:to>
      <xdr:col>7</xdr:col>
      <xdr:colOff>316920</xdr:colOff>
      <xdr:row>87</xdr:row>
      <xdr:rowOff>44540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4">
          <xdr14:nvContentPartPr>
            <xdr14:cNvPr id="254" name="Freihand 253">
              <a:extLst>
                <a:ext uri="{FF2B5EF4-FFF2-40B4-BE49-F238E27FC236}">
                  <a16:creationId xmlns:a16="http://schemas.microsoft.com/office/drawing/2014/main" id="{DCEE3605-E572-D253-4462-0BDD09D706CB}"/>
                </a:ext>
              </a:extLst>
            </xdr14:cNvPr>
            <xdr14:cNvContentPartPr/>
          </xdr14:nvContentPartPr>
          <xdr14:nvPr macro=""/>
          <xdr14:xfrm>
            <a:off x="2282040" y="11459140"/>
            <a:ext cx="3368880" cy="117000"/>
          </xdr14:xfrm>
        </xdr:contentPart>
      </mc:Choice>
      <mc:Fallback xmlns="">
        <xdr:pic>
          <xdr:nvPicPr>
            <xdr:cNvPr id="254" name="Freihand 253">
              <a:extLst>
                <a:ext uri="{FF2B5EF4-FFF2-40B4-BE49-F238E27FC236}">
                  <a16:creationId xmlns:a16="http://schemas.microsoft.com/office/drawing/2014/main" id="{DCEE3605-E572-D253-4462-0BDD09D706CB}"/>
                </a:ext>
              </a:extLst>
            </xdr:cNvPr>
            <xdr:cNvPicPr/>
          </xdr:nvPicPr>
          <xdr:blipFill>
            <a:blip xmlns:r="http://schemas.openxmlformats.org/officeDocument/2006/relationships" r:embed="rId85"/>
            <a:stretch>
              <a:fillRect/>
            </a:stretch>
          </xdr:blipFill>
          <xdr:spPr>
            <a:xfrm>
              <a:off x="2264040" y="11441140"/>
              <a:ext cx="3404520" cy="152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555720</xdr:colOff>
      <xdr:row>81</xdr:row>
      <xdr:rowOff>22990</xdr:rowOff>
    </xdr:from>
    <xdr:to>
      <xdr:col>6</xdr:col>
      <xdr:colOff>628560</xdr:colOff>
      <xdr:row>87</xdr:row>
      <xdr:rowOff>23650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6">
          <xdr14:nvContentPartPr>
            <xdr14:cNvPr id="267" name="Freihand 266">
              <a:extLst>
                <a:ext uri="{FF2B5EF4-FFF2-40B4-BE49-F238E27FC236}">
                  <a16:creationId xmlns:a16="http://schemas.microsoft.com/office/drawing/2014/main" id="{F419D07E-0A6A-8111-371A-EEF20224B5CC}"/>
                </a:ext>
              </a:extLst>
            </xdr14:cNvPr>
            <xdr14:cNvContentPartPr/>
          </xdr14:nvContentPartPr>
          <xdr14:nvPr macro=""/>
          <xdr14:xfrm>
            <a:off x="4365720" y="10449690"/>
            <a:ext cx="834840" cy="1105560"/>
          </xdr14:xfrm>
        </xdr:contentPart>
      </mc:Choice>
      <mc:Fallback xmlns="">
        <xdr:pic>
          <xdr:nvPicPr>
            <xdr:cNvPr id="267" name="Freihand 266">
              <a:extLst>
                <a:ext uri="{FF2B5EF4-FFF2-40B4-BE49-F238E27FC236}">
                  <a16:creationId xmlns:a16="http://schemas.microsoft.com/office/drawing/2014/main" id="{F419D07E-0A6A-8111-371A-EEF20224B5CC}"/>
                </a:ext>
              </a:extLst>
            </xdr:cNvPr>
            <xdr:cNvPicPr/>
          </xdr:nvPicPr>
          <xdr:blipFill>
            <a:blip xmlns:r="http://schemas.openxmlformats.org/officeDocument/2006/relationships" r:embed="rId87"/>
            <a:stretch>
              <a:fillRect/>
            </a:stretch>
          </xdr:blipFill>
          <xdr:spPr>
            <a:xfrm>
              <a:off x="4347720" y="10432050"/>
              <a:ext cx="870480" cy="114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105360</xdr:colOff>
      <xdr:row>81</xdr:row>
      <xdr:rowOff>87430</xdr:rowOff>
    </xdr:from>
    <xdr:to>
      <xdr:col>5</xdr:col>
      <xdr:colOff>110040</xdr:colOff>
      <xdr:row>83</xdr:row>
      <xdr:rowOff>124130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8">
          <xdr14:nvContentPartPr>
            <xdr14:cNvPr id="269" name="Freihand 268">
              <a:extLst>
                <a:ext uri="{FF2B5EF4-FFF2-40B4-BE49-F238E27FC236}">
                  <a16:creationId xmlns:a16="http://schemas.microsoft.com/office/drawing/2014/main" id="{64CAD08A-DD1B-2255-97B5-11FBB4BC8127}"/>
                </a:ext>
              </a:extLst>
            </xdr14:cNvPr>
            <xdr14:cNvContentPartPr/>
          </xdr14:nvContentPartPr>
          <xdr14:nvPr macro=""/>
          <xdr14:xfrm>
            <a:off x="3915360" y="10514130"/>
            <a:ext cx="4680" cy="405000"/>
          </xdr14:xfrm>
        </xdr:contentPart>
      </mc:Choice>
      <mc:Fallback xmlns="">
        <xdr:pic>
          <xdr:nvPicPr>
            <xdr:cNvPr id="269" name="Freihand 268">
              <a:extLst>
                <a:ext uri="{FF2B5EF4-FFF2-40B4-BE49-F238E27FC236}">
                  <a16:creationId xmlns:a16="http://schemas.microsoft.com/office/drawing/2014/main" id="{64CAD08A-DD1B-2255-97B5-11FBB4BC8127}"/>
                </a:ext>
              </a:extLst>
            </xdr:cNvPr>
            <xdr:cNvPicPr/>
          </xdr:nvPicPr>
          <xdr:blipFill>
            <a:blip xmlns:r="http://schemas.openxmlformats.org/officeDocument/2006/relationships" r:embed="rId89"/>
            <a:stretch>
              <a:fillRect/>
            </a:stretch>
          </xdr:blipFill>
          <xdr:spPr>
            <a:xfrm>
              <a:off x="3898646" y="10496146"/>
              <a:ext cx="37774" cy="44060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68280</xdr:colOff>
      <xdr:row>81</xdr:row>
      <xdr:rowOff>51310</xdr:rowOff>
    </xdr:from>
    <xdr:to>
      <xdr:col>5</xdr:col>
      <xdr:colOff>173760</xdr:colOff>
      <xdr:row>82</xdr:row>
      <xdr:rowOff>40320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0">
          <xdr14:nvContentPartPr>
            <xdr14:cNvPr id="271" name="Freihand 270">
              <a:extLst>
                <a:ext uri="{FF2B5EF4-FFF2-40B4-BE49-F238E27FC236}">
                  <a16:creationId xmlns:a16="http://schemas.microsoft.com/office/drawing/2014/main" id="{2C8E20AD-8083-278D-9021-3A6F24BC4F12}"/>
                </a:ext>
              </a:extLst>
            </xdr14:cNvPr>
            <xdr14:cNvContentPartPr/>
          </xdr14:nvContentPartPr>
          <xdr14:nvPr macro=""/>
          <xdr14:xfrm>
            <a:off x="3878280" y="10478010"/>
            <a:ext cx="105480" cy="173160"/>
          </xdr14:xfrm>
        </xdr:contentPart>
      </mc:Choice>
      <mc:Fallback xmlns="">
        <xdr:pic>
          <xdr:nvPicPr>
            <xdr:cNvPr id="271" name="Freihand 270">
              <a:extLst>
                <a:ext uri="{FF2B5EF4-FFF2-40B4-BE49-F238E27FC236}">
                  <a16:creationId xmlns:a16="http://schemas.microsoft.com/office/drawing/2014/main" id="{2C8E20AD-8083-278D-9021-3A6F24BC4F12}"/>
                </a:ext>
              </a:extLst>
            </xdr:cNvPr>
            <xdr:cNvPicPr/>
          </xdr:nvPicPr>
          <xdr:blipFill>
            <a:blip xmlns:r="http://schemas.openxmlformats.org/officeDocument/2006/relationships" r:embed="rId91"/>
            <a:stretch>
              <a:fillRect/>
            </a:stretch>
          </xdr:blipFill>
          <xdr:spPr>
            <a:xfrm>
              <a:off x="3860280" y="10460010"/>
              <a:ext cx="141120" cy="208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483240</xdr:colOff>
      <xdr:row>83</xdr:row>
      <xdr:rowOff>108170</xdr:rowOff>
    </xdr:from>
    <xdr:to>
      <xdr:col>5</xdr:col>
      <xdr:colOff>195720</xdr:colOff>
      <xdr:row>87</xdr:row>
      <xdr:rowOff>64210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2">
          <xdr14:nvContentPartPr>
            <xdr14:cNvPr id="275" name="Freihand 274">
              <a:extLst>
                <a:ext uri="{FF2B5EF4-FFF2-40B4-BE49-F238E27FC236}">
                  <a16:creationId xmlns:a16="http://schemas.microsoft.com/office/drawing/2014/main" id="{0A949932-CF1A-E1A0-E1E3-D09E10E13FB3}"/>
                </a:ext>
              </a:extLst>
            </xdr14:cNvPr>
            <xdr14:cNvContentPartPr/>
          </xdr14:nvContentPartPr>
          <xdr14:nvPr macro=""/>
          <xdr14:xfrm>
            <a:off x="3531240" y="10903170"/>
            <a:ext cx="474480" cy="692640"/>
          </xdr14:xfrm>
        </xdr:contentPart>
      </mc:Choice>
      <mc:Fallback xmlns="">
        <xdr:pic>
          <xdr:nvPicPr>
            <xdr:cNvPr id="275" name="Freihand 274">
              <a:extLst>
                <a:ext uri="{FF2B5EF4-FFF2-40B4-BE49-F238E27FC236}">
                  <a16:creationId xmlns:a16="http://schemas.microsoft.com/office/drawing/2014/main" id="{0A949932-CF1A-E1A0-E1E3-D09E10E13FB3}"/>
                </a:ext>
              </a:extLst>
            </xdr:cNvPr>
            <xdr:cNvPicPr/>
          </xdr:nvPicPr>
          <xdr:blipFill>
            <a:blip xmlns:r="http://schemas.openxmlformats.org/officeDocument/2006/relationships" r:embed="rId93"/>
            <a:stretch>
              <a:fillRect/>
            </a:stretch>
          </xdr:blipFill>
          <xdr:spPr>
            <a:xfrm>
              <a:off x="3513254" y="10885530"/>
              <a:ext cx="510093" cy="728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373680</xdr:colOff>
      <xdr:row>82</xdr:row>
      <xdr:rowOff>55080</xdr:rowOff>
    </xdr:from>
    <xdr:to>
      <xdr:col>4</xdr:col>
      <xdr:colOff>193800</xdr:colOff>
      <xdr:row>86</xdr:row>
      <xdr:rowOff>96080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4">
          <xdr14:nvContentPartPr>
            <xdr14:cNvPr id="280" name="Freihand 279">
              <a:extLst>
                <a:ext uri="{FF2B5EF4-FFF2-40B4-BE49-F238E27FC236}">
                  <a16:creationId xmlns:a16="http://schemas.microsoft.com/office/drawing/2014/main" id="{3848A86C-FC12-716C-839F-A9B002A7B3FC}"/>
                </a:ext>
              </a:extLst>
            </xdr14:cNvPr>
            <xdr14:cNvContentPartPr/>
          </xdr14:nvContentPartPr>
          <xdr14:nvPr macro=""/>
          <xdr14:xfrm>
            <a:off x="2659680" y="10665930"/>
            <a:ext cx="582120" cy="777600"/>
          </xdr14:xfrm>
        </xdr:contentPart>
      </mc:Choice>
      <mc:Fallback xmlns="">
        <xdr:pic>
          <xdr:nvPicPr>
            <xdr:cNvPr id="280" name="Freihand 279">
              <a:extLst>
                <a:ext uri="{FF2B5EF4-FFF2-40B4-BE49-F238E27FC236}">
                  <a16:creationId xmlns:a16="http://schemas.microsoft.com/office/drawing/2014/main" id="{3848A86C-FC12-716C-839F-A9B002A7B3FC}"/>
                </a:ext>
              </a:extLst>
            </xdr:cNvPr>
            <xdr:cNvPicPr/>
          </xdr:nvPicPr>
          <xdr:blipFill>
            <a:blip xmlns:r="http://schemas.openxmlformats.org/officeDocument/2006/relationships" r:embed="rId95"/>
            <a:stretch>
              <a:fillRect/>
            </a:stretch>
          </xdr:blipFill>
          <xdr:spPr>
            <a:xfrm>
              <a:off x="2642040" y="10648290"/>
              <a:ext cx="617760" cy="813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174360</xdr:colOff>
      <xdr:row>78</xdr:row>
      <xdr:rowOff>107320</xdr:rowOff>
    </xdr:from>
    <xdr:to>
      <xdr:col>5</xdr:col>
      <xdr:colOff>460680</xdr:colOff>
      <xdr:row>83</xdr:row>
      <xdr:rowOff>149570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6">
          <xdr14:nvContentPartPr>
            <xdr14:cNvPr id="295" name="Freihand 294">
              <a:extLst>
                <a:ext uri="{FF2B5EF4-FFF2-40B4-BE49-F238E27FC236}">
                  <a16:creationId xmlns:a16="http://schemas.microsoft.com/office/drawing/2014/main" id="{911B9D31-BC72-60EA-FE6C-992A7B6C32BF}"/>
                </a:ext>
              </a:extLst>
            </xdr14:cNvPr>
            <xdr14:cNvContentPartPr/>
          </xdr14:nvContentPartPr>
          <xdr14:nvPr macro=""/>
          <xdr14:xfrm>
            <a:off x="3222360" y="9981570"/>
            <a:ext cx="1048320" cy="963000"/>
          </xdr14:xfrm>
        </xdr:contentPart>
      </mc:Choice>
      <mc:Fallback xmlns="">
        <xdr:pic>
          <xdr:nvPicPr>
            <xdr:cNvPr id="295" name="Freihand 294">
              <a:extLst>
                <a:ext uri="{FF2B5EF4-FFF2-40B4-BE49-F238E27FC236}">
                  <a16:creationId xmlns:a16="http://schemas.microsoft.com/office/drawing/2014/main" id="{911B9D31-BC72-60EA-FE6C-992A7B6C32BF}"/>
                </a:ext>
              </a:extLst>
            </xdr:cNvPr>
            <xdr:cNvPicPr/>
          </xdr:nvPicPr>
          <xdr:blipFill>
            <a:blip xmlns:r="http://schemas.openxmlformats.org/officeDocument/2006/relationships" r:embed="rId97"/>
            <a:stretch>
              <a:fillRect/>
            </a:stretch>
          </xdr:blipFill>
          <xdr:spPr>
            <a:xfrm>
              <a:off x="3204360" y="9963577"/>
              <a:ext cx="1083960" cy="99862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59400</xdr:colOff>
      <xdr:row>82</xdr:row>
      <xdr:rowOff>12240</xdr:rowOff>
    </xdr:from>
    <xdr:to>
      <xdr:col>6</xdr:col>
      <xdr:colOff>433440</xdr:colOff>
      <xdr:row>83</xdr:row>
      <xdr:rowOff>76490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8">
          <xdr14:nvContentPartPr>
            <xdr14:cNvPr id="296" name="Freihand 295">
              <a:extLst>
                <a:ext uri="{FF2B5EF4-FFF2-40B4-BE49-F238E27FC236}">
                  <a16:creationId xmlns:a16="http://schemas.microsoft.com/office/drawing/2014/main" id="{6026CEF8-21BE-2881-35B1-119B0710BA9E}"/>
                </a:ext>
              </a:extLst>
            </xdr14:cNvPr>
            <xdr14:cNvContentPartPr/>
          </xdr14:nvContentPartPr>
          <xdr14:nvPr macro=""/>
          <xdr14:xfrm>
            <a:off x="4631400" y="10623090"/>
            <a:ext cx="374040" cy="248400"/>
          </xdr14:xfrm>
        </xdr:contentPart>
      </mc:Choice>
      <mc:Fallback xmlns="">
        <xdr:pic>
          <xdr:nvPicPr>
            <xdr:cNvPr id="296" name="Freihand 295">
              <a:extLst>
                <a:ext uri="{FF2B5EF4-FFF2-40B4-BE49-F238E27FC236}">
                  <a16:creationId xmlns:a16="http://schemas.microsoft.com/office/drawing/2014/main" id="{6026CEF8-21BE-2881-35B1-119B0710BA9E}"/>
                </a:ext>
              </a:extLst>
            </xdr:cNvPr>
            <xdr:cNvPicPr/>
          </xdr:nvPicPr>
          <xdr:blipFill>
            <a:blip xmlns:r="http://schemas.openxmlformats.org/officeDocument/2006/relationships" r:embed="rId99"/>
            <a:stretch>
              <a:fillRect/>
            </a:stretch>
          </xdr:blipFill>
          <xdr:spPr>
            <a:xfrm>
              <a:off x="4613760" y="10605090"/>
              <a:ext cx="409680" cy="284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632760</xdr:colOff>
      <xdr:row>79</xdr:row>
      <xdr:rowOff>16230</xdr:rowOff>
    </xdr:from>
    <xdr:to>
      <xdr:col>12</xdr:col>
      <xdr:colOff>216360</xdr:colOff>
      <xdr:row>88</xdr:row>
      <xdr:rowOff>174000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0">
          <xdr14:nvContentPartPr>
            <xdr14:cNvPr id="300" name="Freihand 299">
              <a:extLst>
                <a:ext uri="{FF2B5EF4-FFF2-40B4-BE49-F238E27FC236}">
                  <a16:creationId xmlns:a16="http://schemas.microsoft.com/office/drawing/2014/main" id="{6BC04409-D732-62F7-7022-9C651951B001}"/>
                </a:ext>
              </a:extLst>
            </xdr14:cNvPr>
            <xdr14:cNvContentPartPr/>
          </xdr14:nvContentPartPr>
          <xdr14:nvPr macro=""/>
          <xdr14:xfrm>
            <a:off x="6728760" y="10074630"/>
            <a:ext cx="2631600" cy="1815120"/>
          </xdr14:xfrm>
        </xdr:contentPart>
      </mc:Choice>
      <mc:Fallback xmlns="">
        <xdr:pic>
          <xdr:nvPicPr>
            <xdr:cNvPr id="300" name="Freihand 299">
              <a:extLst>
                <a:ext uri="{FF2B5EF4-FFF2-40B4-BE49-F238E27FC236}">
                  <a16:creationId xmlns:a16="http://schemas.microsoft.com/office/drawing/2014/main" id="{6BC04409-D732-62F7-7022-9C651951B001}"/>
                </a:ext>
              </a:extLst>
            </xdr:cNvPr>
            <xdr:cNvPicPr/>
          </xdr:nvPicPr>
          <xdr:blipFill>
            <a:blip xmlns:r="http://schemas.openxmlformats.org/officeDocument/2006/relationships" r:embed="rId101"/>
            <a:stretch>
              <a:fillRect/>
            </a:stretch>
          </xdr:blipFill>
          <xdr:spPr>
            <a:xfrm>
              <a:off x="6710760" y="10056990"/>
              <a:ext cx="2667240" cy="185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650880</xdr:colOff>
      <xdr:row>83</xdr:row>
      <xdr:rowOff>114830</xdr:rowOff>
    </xdr:from>
    <xdr:to>
      <xdr:col>11</xdr:col>
      <xdr:colOff>433320</xdr:colOff>
      <xdr:row>84</xdr:row>
      <xdr:rowOff>172600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2">
          <xdr14:nvContentPartPr>
            <xdr14:cNvPr id="303" name="Freihand 302">
              <a:extLst>
                <a:ext uri="{FF2B5EF4-FFF2-40B4-BE49-F238E27FC236}">
                  <a16:creationId xmlns:a16="http://schemas.microsoft.com/office/drawing/2014/main" id="{519744DF-7EE4-BA74-D2D0-8C5D6E4E4E09}"/>
                </a:ext>
              </a:extLst>
            </xdr14:cNvPr>
            <xdr14:cNvContentPartPr/>
          </xdr14:nvContentPartPr>
          <xdr14:nvPr macro=""/>
          <xdr14:xfrm>
            <a:off x="7508880" y="10909830"/>
            <a:ext cx="1306440" cy="241920"/>
          </xdr14:xfrm>
        </xdr:contentPart>
      </mc:Choice>
      <mc:Fallback xmlns="">
        <xdr:pic>
          <xdr:nvPicPr>
            <xdr:cNvPr id="303" name="Freihand 302">
              <a:extLst>
                <a:ext uri="{FF2B5EF4-FFF2-40B4-BE49-F238E27FC236}">
                  <a16:creationId xmlns:a16="http://schemas.microsoft.com/office/drawing/2014/main" id="{519744DF-7EE4-BA74-D2D0-8C5D6E4E4E09}"/>
                </a:ext>
              </a:extLst>
            </xdr:cNvPr>
            <xdr:cNvPicPr/>
          </xdr:nvPicPr>
          <xdr:blipFill>
            <a:blip xmlns:r="http://schemas.openxmlformats.org/officeDocument/2006/relationships" r:embed="rId103"/>
            <a:stretch>
              <a:fillRect/>
            </a:stretch>
          </xdr:blipFill>
          <xdr:spPr>
            <a:xfrm>
              <a:off x="7491235" y="10891830"/>
              <a:ext cx="1342090" cy="27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682200</xdr:colOff>
      <xdr:row>81</xdr:row>
      <xdr:rowOff>172450</xdr:rowOff>
    </xdr:from>
    <xdr:to>
      <xdr:col>11</xdr:col>
      <xdr:colOff>512160</xdr:colOff>
      <xdr:row>83</xdr:row>
      <xdr:rowOff>148670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4">
          <xdr14:nvContentPartPr>
            <xdr14:cNvPr id="312" name="Freihand 311">
              <a:extLst>
                <a:ext uri="{FF2B5EF4-FFF2-40B4-BE49-F238E27FC236}">
                  <a16:creationId xmlns:a16="http://schemas.microsoft.com/office/drawing/2014/main" id="{513A2F0C-6E48-5FFC-924D-9423A95D13E8}"/>
                </a:ext>
              </a:extLst>
            </xdr14:cNvPr>
            <xdr14:cNvContentPartPr/>
          </xdr14:nvContentPartPr>
          <xdr14:nvPr macro=""/>
          <xdr14:xfrm>
            <a:off x="7540200" y="10599150"/>
            <a:ext cx="1353960" cy="344520"/>
          </xdr14:xfrm>
        </xdr:contentPart>
      </mc:Choice>
      <mc:Fallback xmlns="">
        <xdr:pic>
          <xdr:nvPicPr>
            <xdr:cNvPr id="312" name="Freihand 311">
              <a:extLst>
                <a:ext uri="{FF2B5EF4-FFF2-40B4-BE49-F238E27FC236}">
                  <a16:creationId xmlns:a16="http://schemas.microsoft.com/office/drawing/2014/main" id="{513A2F0C-6E48-5FFC-924D-9423A95D13E8}"/>
                </a:ext>
              </a:extLst>
            </xdr:cNvPr>
            <xdr:cNvPicPr/>
          </xdr:nvPicPr>
          <xdr:blipFill>
            <a:blip xmlns:r="http://schemas.openxmlformats.org/officeDocument/2006/relationships" r:embed="rId105"/>
            <a:stretch>
              <a:fillRect/>
            </a:stretch>
          </xdr:blipFill>
          <xdr:spPr>
            <a:xfrm>
              <a:off x="7522200" y="10581150"/>
              <a:ext cx="1389600" cy="38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544680</xdr:colOff>
      <xdr:row>83</xdr:row>
      <xdr:rowOff>53270</xdr:rowOff>
    </xdr:from>
    <xdr:to>
      <xdr:col>11</xdr:col>
      <xdr:colOff>416760</xdr:colOff>
      <xdr:row>89</xdr:row>
      <xdr:rowOff>30170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6">
          <xdr14:nvContentPartPr>
            <xdr14:cNvPr id="327" name="Freihand 326">
              <a:extLst>
                <a:ext uri="{FF2B5EF4-FFF2-40B4-BE49-F238E27FC236}">
                  <a16:creationId xmlns:a16="http://schemas.microsoft.com/office/drawing/2014/main" id="{655BBE30-04B4-A850-BFC3-6E292BF127E2}"/>
                </a:ext>
              </a:extLst>
            </xdr14:cNvPr>
            <xdr14:cNvContentPartPr/>
          </xdr14:nvContentPartPr>
          <xdr14:nvPr macro=""/>
          <xdr14:xfrm>
            <a:off x="7402680" y="10848270"/>
            <a:ext cx="1396080" cy="1081800"/>
          </xdr14:xfrm>
        </xdr:contentPart>
      </mc:Choice>
      <mc:Fallback xmlns="">
        <xdr:pic>
          <xdr:nvPicPr>
            <xdr:cNvPr id="327" name="Freihand 326">
              <a:extLst>
                <a:ext uri="{FF2B5EF4-FFF2-40B4-BE49-F238E27FC236}">
                  <a16:creationId xmlns:a16="http://schemas.microsoft.com/office/drawing/2014/main" id="{655BBE30-04B4-A850-BFC3-6E292BF127E2}"/>
                </a:ext>
              </a:extLst>
            </xdr:cNvPr>
            <xdr:cNvPicPr/>
          </xdr:nvPicPr>
          <xdr:blipFill>
            <a:blip xmlns:r="http://schemas.openxmlformats.org/officeDocument/2006/relationships" r:embed="rId107"/>
            <a:stretch>
              <a:fillRect/>
            </a:stretch>
          </xdr:blipFill>
          <xdr:spPr>
            <a:xfrm>
              <a:off x="7384680" y="10830624"/>
              <a:ext cx="1431720" cy="111745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617400</xdr:colOff>
      <xdr:row>93</xdr:row>
      <xdr:rowOff>99010</xdr:rowOff>
    </xdr:from>
    <xdr:to>
      <xdr:col>5</xdr:col>
      <xdr:colOff>353760</xdr:colOff>
      <xdr:row>96</xdr:row>
      <xdr:rowOff>37960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8">
          <xdr14:nvContentPartPr>
            <xdr14:cNvPr id="333" name="Freihand 332">
              <a:extLst>
                <a:ext uri="{FF2B5EF4-FFF2-40B4-BE49-F238E27FC236}">
                  <a16:creationId xmlns:a16="http://schemas.microsoft.com/office/drawing/2014/main" id="{CF8A1E2E-585A-386D-B2E9-769E26FBA01E}"/>
                </a:ext>
              </a:extLst>
            </xdr14:cNvPr>
            <xdr14:cNvContentPartPr/>
          </xdr14:nvContentPartPr>
          <xdr14:nvPr macro=""/>
          <xdr14:xfrm>
            <a:off x="2903400" y="12735510"/>
            <a:ext cx="1260360" cy="491400"/>
          </xdr14:xfrm>
        </xdr:contentPart>
      </mc:Choice>
      <mc:Fallback xmlns="">
        <xdr:pic>
          <xdr:nvPicPr>
            <xdr:cNvPr id="333" name="Freihand 332">
              <a:extLst>
                <a:ext uri="{FF2B5EF4-FFF2-40B4-BE49-F238E27FC236}">
                  <a16:creationId xmlns:a16="http://schemas.microsoft.com/office/drawing/2014/main" id="{CF8A1E2E-585A-386D-B2E9-769E26FBA01E}"/>
                </a:ext>
              </a:extLst>
            </xdr:cNvPr>
            <xdr:cNvPicPr/>
          </xdr:nvPicPr>
          <xdr:blipFill>
            <a:blip xmlns:r="http://schemas.openxmlformats.org/officeDocument/2006/relationships" r:embed="rId109"/>
            <a:stretch>
              <a:fillRect/>
            </a:stretch>
          </xdr:blipFill>
          <xdr:spPr>
            <a:xfrm>
              <a:off x="2885765" y="12717510"/>
              <a:ext cx="1295990" cy="527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601080</xdr:colOff>
      <xdr:row>94</xdr:row>
      <xdr:rowOff>168300</xdr:rowOff>
    </xdr:from>
    <xdr:to>
      <xdr:col>8</xdr:col>
      <xdr:colOff>317760</xdr:colOff>
      <xdr:row>95</xdr:row>
      <xdr:rowOff>1430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0">
          <xdr14:nvContentPartPr>
            <xdr14:cNvPr id="335" name="Freihand 334">
              <a:extLst>
                <a:ext uri="{FF2B5EF4-FFF2-40B4-BE49-F238E27FC236}">
                  <a16:creationId xmlns:a16="http://schemas.microsoft.com/office/drawing/2014/main" id="{7B0C4E38-BB66-6C57-98F0-9CC723E8FD90}"/>
                </a:ext>
              </a:extLst>
            </xdr14:cNvPr>
            <xdr14:cNvContentPartPr/>
          </xdr14:nvContentPartPr>
          <xdr14:nvPr macro=""/>
          <xdr14:xfrm>
            <a:off x="4411080" y="12988950"/>
            <a:ext cx="2002680" cy="17280"/>
          </xdr14:xfrm>
        </xdr:contentPart>
      </mc:Choice>
      <mc:Fallback xmlns="">
        <xdr:pic>
          <xdr:nvPicPr>
            <xdr:cNvPr id="335" name="Freihand 334">
              <a:extLst>
                <a:ext uri="{FF2B5EF4-FFF2-40B4-BE49-F238E27FC236}">
                  <a16:creationId xmlns:a16="http://schemas.microsoft.com/office/drawing/2014/main" id="{7B0C4E38-BB66-6C57-98F0-9CC723E8FD90}"/>
                </a:ext>
              </a:extLst>
            </xdr:cNvPr>
            <xdr:cNvPicPr/>
          </xdr:nvPicPr>
          <xdr:blipFill>
            <a:blip xmlns:r="http://schemas.openxmlformats.org/officeDocument/2006/relationships" r:embed="rId111"/>
            <a:stretch>
              <a:fillRect/>
            </a:stretch>
          </xdr:blipFill>
          <xdr:spPr>
            <a:xfrm>
              <a:off x="4393080" y="12971310"/>
              <a:ext cx="2038320" cy="5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759960</xdr:colOff>
      <xdr:row>91</xdr:row>
      <xdr:rowOff>96870</xdr:rowOff>
    </xdr:from>
    <xdr:to>
      <xdr:col>7</xdr:col>
      <xdr:colOff>429240</xdr:colOff>
      <xdr:row>94</xdr:row>
      <xdr:rowOff>15660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2">
          <xdr14:nvContentPartPr>
            <xdr14:cNvPr id="336" name="Freihand 335">
              <a:extLst>
                <a:ext uri="{FF2B5EF4-FFF2-40B4-BE49-F238E27FC236}">
                  <a16:creationId xmlns:a16="http://schemas.microsoft.com/office/drawing/2014/main" id="{4E1D9F53-91CC-90A0-67DC-91DB51822B0B}"/>
                </a:ext>
              </a:extLst>
            </xdr14:cNvPr>
            <xdr14:cNvContentPartPr/>
          </xdr14:nvContentPartPr>
          <xdr14:nvPr macro=""/>
          <xdr14:xfrm>
            <a:off x="5331960" y="12365070"/>
            <a:ext cx="431280" cy="471240"/>
          </xdr14:xfrm>
        </xdr:contentPart>
      </mc:Choice>
      <mc:Fallback xmlns="">
        <xdr:pic>
          <xdr:nvPicPr>
            <xdr:cNvPr id="336" name="Freihand 335">
              <a:extLst>
                <a:ext uri="{FF2B5EF4-FFF2-40B4-BE49-F238E27FC236}">
                  <a16:creationId xmlns:a16="http://schemas.microsoft.com/office/drawing/2014/main" id="{4E1D9F53-91CC-90A0-67DC-91DB51822B0B}"/>
                </a:ext>
              </a:extLst>
            </xdr:cNvPr>
            <xdr:cNvPicPr/>
          </xdr:nvPicPr>
          <xdr:blipFill>
            <a:blip xmlns:r="http://schemas.openxmlformats.org/officeDocument/2006/relationships" r:embed="rId113"/>
            <a:stretch>
              <a:fillRect/>
            </a:stretch>
          </xdr:blipFill>
          <xdr:spPr>
            <a:xfrm>
              <a:off x="5314320" y="12347070"/>
              <a:ext cx="466920" cy="506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140040</xdr:colOff>
      <xdr:row>95</xdr:row>
      <xdr:rowOff>118790</xdr:rowOff>
    </xdr:from>
    <xdr:to>
      <xdr:col>7</xdr:col>
      <xdr:colOff>568200</xdr:colOff>
      <xdr:row>97</xdr:row>
      <xdr:rowOff>105810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4">
          <xdr14:nvContentPartPr>
            <xdr14:cNvPr id="348" name="Freihand 347">
              <a:extLst>
                <a:ext uri="{FF2B5EF4-FFF2-40B4-BE49-F238E27FC236}">
                  <a16:creationId xmlns:a16="http://schemas.microsoft.com/office/drawing/2014/main" id="{7C8D1F72-98AD-A0D9-816B-D7779E5EE82D}"/>
                </a:ext>
              </a:extLst>
            </xdr14:cNvPr>
            <xdr14:cNvContentPartPr/>
          </xdr14:nvContentPartPr>
          <xdr14:nvPr macro=""/>
          <xdr14:xfrm>
            <a:off x="4712040" y="13123590"/>
            <a:ext cx="1190160" cy="355320"/>
          </xdr14:xfrm>
        </xdr:contentPart>
      </mc:Choice>
      <mc:Fallback xmlns="">
        <xdr:pic>
          <xdr:nvPicPr>
            <xdr:cNvPr id="348" name="Freihand 347">
              <a:extLst>
                <a:ext uri="{FF2B5EF4-FFF2-40B4-BE49-F238E27FC236}">
                  <a16:creationId xmlns:a16="http://schemas.microsoft.com/office/drawing/2014/main" id="{7C8D1F72-98AD-A0D9-816B-D7779E5EE82D}"/>
                </a:ext>
              </a:extLst>
            </xdr:cNvPr>
            <xdr:cNvPicPr/>
          </xdr:nvPicPr>
          <xdr:blipFill>
            <a:blip xmlns:r="http://schemas.openxmlformats.org/officeDocument/2006/relationships" r:embed="rId115"/>
            <a:stretch>
              <a:fillRect/>
            </a:stretch>
          </xdr:blipFill>
          <xdr:spPr>
            <a:xfrm>
              <a:off x="4694400" y="13105950"/>
              <a:ext cx="1225800" cy="39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446040</xdr:colOff>
      <xdr:row>95</xdr:row>
      <xdr:rowOff>157670</xdr:rowOff>
    </xdr:from>
    <xdr:to>
      <xdr:col>6</xdr:col>
      <xdr:colOff>708840</xdr:colOff>
      <xdr:row>97</xdr:row>
      <xdr:rowOff>32010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6">
          <xdr14:nvContentPartPr>
            <xdr14:cNvPr id="353" name="Freihand 352">
              <a:extLst>
                <a:ext uri="{FF2B5EF4-FFF2-40B4-BE49-F238E27FC236}">
                  <a16:creationId xmlns:a16="http://schemas.microsoft.com/office/drawing/2014/main" id="{DE7890C9-29A8-E0AE-DF42-B5C4ACFA2795}"/>
                </a:ext>
              </a:extLst>
            </xdr14:cNvPr>
            <xdr14:cNvContentPartPr/>
          </xdr14:nvContentPartPr>
          <xdr14:nvPr macro=""/>
          <xdr14:xfrm>
            <a:off x="5018040" y="13162470"/>
            <a:ext cx="262800" cy="242640"/>
          </xdr14:xfrm>
        </xdr:contentPart>
      </mc:Choice>
      <mc:Fallback xmlns="">
        <xdr:pic>
          <xdr:nvPicPr>
            <xdr:cNvPr id="353" name="Freihand 352">
              <a:extLst>
                <a:ext uri="{FF2B5EF4-FFF2-40B4-BE49-F238E27FC236}">
                  <a16:creationId xmlns:a16="http://schemas.microsoft.com/office/drawing/2014/main" id="{DE7890C9-29A8-E0AE-DF42-B5C4ACFA2795}"/>
                </a:ext>
              </a:extLst>
            </xdr:cNvPr>
            <xdr:cNvPicPr/>
          </xdr:nvPicPr>
          <xdr:blipFill>
            <a:blip xmlns:r="http://schemas.openxmlformats.org/officeDocument/2006/relationships" r:embed="rId117"/>
            <a:stretch>
              <a:fillRect/>
            </a:stretch>
          </xdr:blipFill>
          <xdr:spPr>
            <a:xfrm>
              <a:off x="5000065" y="13144497"/>
              <a:ext cx="298391" cy="27822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704880</xdr:colOff>
      <xdr:row>102</xdr:row>
      <xdr:rowOff>179800</xdr:rowOff>
    </xdr:from>
    <xdr:to>
      <xdr:col>5</xdr:col>
      <xdr:colOff>503160</xdr:colOff>
      <xdr:row>107</xdr:row>
      <xdr:rowOff>22610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8">
          <xdr14:nvContentPartPr>
            <xdr14:cNvPr id="359" name="Freihand 358">
              <a:extLst>
                <a:ext uri="{FF2B5EF4-FFF2-40B4-BE49-F238E27FC236}">
                  <a16:creationId xmlns:a16="http://schemas.microsoft.com/office/drawing/2014/main" id="{948ADD1D-F423-4F17-B7AA-AE115CB62E2E}"/>
                </a:ext>
              </a:extLst>
            </xdr14:cNvPr>
            <xdr14:cNvContentPartPr/>
          </xdr14:nvContentPartPr>
          <xdr14:nvPr macro=""/>
          <xdr14:xfrm>
            <a:off x="2990880" y="14473650"/>
            <a:ext cx="1322280" cy="763560"/>
          </xdr14:xfrm>
        </xdr:contentPart>
      </mc:Choice>
      <mc:Fallback xmlns="">
        <xdr:pic>
          <xdr:nvPicPr>
            <xdr:cNvPr id="359" name="Freihand 358">
              <a:extLst>
                <a:ext uri="{FF2B5EF4-FFF2-40B4-BE49-F238E27FC236}">
                  <a16:creationId xmlns:a16="http://schemas.microsoft.com/office/drawing/2014/main" id="{948ADD1D-F423-4F17-B7AA-AE115CB62E2E}"/>
                </a:ext>
              </a:extLst>
            </xdr:cNvPr>
            <xdr:cNvPicPr/>
          </xdr:nvPicPr>
          <xdr:blipFill>
            <a:blip xmlns:r="http://schemas.openxmlformats.org/officeDocument/2006/relationships" r:embed="rId119"/>
            <a:stretch>
              <a:fillRect/>
            </a:stretch>
          </xdr:blipFill>
          <xdr:spPr>
            <a:xfrm>
              <a:off x="2973240" y="14456010"/>
              <a:ext cx="1357920" cy="799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105840</xdr:colOff>
      <xdr:row>103</xdr:row>
      <xdr:rowOff>30570</xdr:rowOff>
    </xdr:from>
    <xdr:to>
      <xdr:col>7</xdr:col>
      <xdr:colOff>713640</xdr:colOff>
      <xdr:row>106</xdr:row>
      <xdr:rowOff>1920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0">
          <xdr14:nvContentPartPr>
            <xdr14:cNvPr id="368" name="Freihand 367">
              <a:extLst>
                <a:ext uri="{FF2B5EF4-FFF2-40B4-BE49-F238E27FC236}">
                  <a16:creationId xmlns:a16="http://schemas.microsoft.com/office/drawing/2014/main" id="{52DB4DD6-D5FB-A9E8-61A2-042DA3032B13}"/>
                </a:ext>
              </a:extLst>
            </xdr14:cNvPr>
            <xdr14:cNvContentPartPr/>
          </xdr14:nvContentPartPr>
          <xdr14:nvPr macro=""/>
          <xdr14:xfrm>
            <a:off x="4677840" y="14508570"/>
            <a:ext cx="1369800" cy="523800"/>
          </xdr14:xfrm>
        </xdr:contentPart>
      </mc:Choice>
      <mc:Fallback xmlns="">
        <xdr:pic>
          <xdr:nvPicPr>
            <xdr:cNvPr id="368" name="Freihand 367">
              <a:extLst>
                <a:ext uri="{FF2B5EF4-FFF2-40B4-BE49-F238E27FC236}">
                  <a16:creationId xmlns:a16="http://schemas.microsoft.com/office/drawing/2014/main" id="{52DB4DD6-D5FB-A9E8-61A2-042DA3032B13}"/>
                </a:ext>
              </a:extLst>
            </xdr:cNvPr>
            <xdr:cNvPicPr/>
          </xdr:nvPicPr>
          <xdr:blipFill>
            <a:blip xmlns:r="http://schemas.openxmlformats.org/officeDocument/2006/relationships" r:embed="rId121"/>
            <a:stretch>
              <a:fillRect/>
            </a:stretch>
          </xdr:blipFill>
          <xdr:spPr>
            <a:xfrm>
              <a:off x="4659845" y="14490570"/>
              <a:ext cx="1405431" cy="559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240120</xdr:colOff>
      <xdr:row>108</xdr:row>
      <xdr:rowOff>184060</xdr:rowOff>
    </xdr:from>
    <xdr:to>
      <xdr:col>7</xdr:col>
      <xdr:colOff>720840</xdr:colOff>
      <xdr:row>110</xdr:row>
      <xdr:rowOff>144080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2">
          <xdr14:nvContentPartPr>
            <xdr14:cNvPr id="371" name="Freihand 370">
              <a:extLst>
                <a:ext uri="{FF2B5EF4-FFF2-40B4-BE49-F238E27FC236}">
                  <a16:creationId xmlns:a16="http://schemas.microsoft.com/office/drawing/2014/main" id="{D1E25D96-C61A-496B-9F8B-3EAF801058D8}"/>
                </a:ext>
              </a:extLst>
            </xdr14:cNvPr>
            <xdr14:cNvContentPartPr/>
          </xdr14:nvContentPartPr>
          <xdr14:nvPr macro=""/>
          <xdr14:xfrm>
            <a:off x="2526120" y="15582810"/>
            <a:ext cx="3528720" cy="328320"/>
          </xdr14:xfrm>
        </xdr:contentPart>
      </mc:Choice>
      <mc:Fallback xmlns="">
        <xdr:pic>
          <xdr:nvPicPr>
            <xdr:cNvPr id="371" name="Freihand 370">
              <a:extLst>
                <a:ext uri="{FF2B5EF4-FFF2-40B4-BE49-F238E27FC236}">
                  <a16:creationId xmlns:a16="http://schemas.microsoft.com/office/drawing/2014/main" id="{D1E25D96-C61A-496B-9F8B-3EAF801058D8}"/>
                </a:ext>
              </a:extLst>
            </xdr:cNvPr>
            <xdr:cNvPicPr/>
          </xdr:nvPicPr>
          <xdr:blipFill>
            <a:blip xmlns:r="http://schemas.openxmlformats.org/officeDocument/2006/relationships" r:embed="rId123"/>
            <a:stretch>
              <a:fillRect/>
            </a:stretch>
          </xdr:blipFill>
          <xdr:spPr>
            <a:xfrm>
              <a:off x="2508480" y="15564810"/>
              <a:ext cx="3564360" cy="363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264600</xdr:colOff>
      <xdr:row>98</xdr:row>
      <xdr:rowOff>143120</xdr:rowOff>
    </xdr:from>
    <xdr:to>
      <xdr:col>8</xdr:col>
      <xdr:colOff>625560</xdr:colOff>
      <xdr:row>101</xdr:row>
      <xdr:rowOff>21230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4">
          <xdr14:nvContentPartPr>
            <xdr14:cNvPr id="374" name="Freihand 373">
              <a:extLst>
                <a:ext uri="{FF2B5EF4-FFF2-40B4-BE49-F238E27FC236}">
                  <a16:creationId xmlns:a16="http://schemas.microsoft.com/office/drawing/2014/main" id="{CB09A059-10AB-9C2A-1B28-ECE1195D8E8B}"/>
                </a:ext>
              </a:extLst>
            </xdr14:cNvPr>
            <xdr14:cNvContentPartPr/>
          </xdr14:nvContentPartPr>
          <xdr14:nvPr macro=""/>
          <xdr14:xfrm>
            <a:off x="2550600" y="13700370"/>
            <a:ext cx="4170960" cy="430560"/>
          </xdr14:xfrm>
        </xdr:contentPart>
      </mc:Choice>
      <mc:Fallback xmlns="">
        <xdr:pic>
          <xdr:nvPicPr>
            <xdr:cNvPr id="374" name="Freihand 373">
              <a:extLst>
                <a:ext uri="{FF2B5EF4-FFF2-40B4-BE49-F238E27FC236}">
                  <a16:creationId xmlns:a16="http://schemas.microsoft.com/office/drawing/2014/main" id="{CB09A059-10AB-9C2A-1B28-ECE1195D8E8B}"/>
                </a:ext>
              </a:extLst>
            </xdr:cNvPr>
            <xdr:cNvPicPr/>
          </xdr:nvPicPr>
          <xdr:blipFill>
            <a:blip xmlns:r="http://schemas.openxmlformats.org/officeDocument/2006/relationships" r:embed="rId125"/>
            <a:stretch>
              <a:fillRect/>
            </a:stretch>
          </xdr:blipFill>
          <xdr:spPr>
            <a:xfrm>
              <a:off x="2532960" y="13682730"/>
              <a:ext cx="4206600" cy="466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135120</xdr:colOff>
      <xdr:row>48</xdr:row>
      <xdr:rowOff>23500</xdr:rowOff>
    </xdr:from>
    <xdr:to>
      <xdr:col>11</xdr:col>
      <xdr:colOff>332880</xdr:colOff>
      <xdr:row>48</xdr:row>
      <xdr:rowOff>46540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6">
          <xdr14:nvContentPartPr>
            <xdr14:cNvPr id="376" name="Freihand 375">
              <a:extLst>
                <a:ext uri="{FF2B5EF4-FFF2-40B4-BE49-F238E27FC236}">
                  <a16:creationId xmlns:a16="http://schemas.microsoft.com/office/drawing/2014/main" id="{E8DAE169-46D0-8472-2D54-C2E3D984DDC7}"/>
                </a:ext>
              </a:extLst>
            </xdr14:cNvPr>
            <xdr14:cNvContentPartPr/>
          </xdr14:nvContentPartPr>
          <xdr14:nvPr macro=""/>
          <xdr14:xfrm>
            <a:off x="7755120" y="4373250"/>
            <a:ext cx="959760" cy="23040"/>
          </xdr14:xfrm>
        </xdr:contentPart>
      </mc:Choice>
      <mc:Fallback xmlns="">
        <xdr:pic>
          <xdr:nvPicPr>
            <xdr:cNvPr id="376" name="Freihand 375">
              <a:extLst>
                <a:ext uri="{FF2B5EF4-FFF2-40B4-BE49-F238E27FC236}">
                  <a16:creationId xmlns:a16="http://schemas.microsoft.com/office/drawing/2014/main" id="{E8DAE169-46D0-8472-2D54-C2E3D984DDC7}"/>
                </a:ext>
              </a:extLst>
            </xdr:cNvPr>
            <xdr:cNvPicPr/>
          </xdr:nvPicPr>
          <xdr:blipFill>
            <a:blip xmlns:r="http://schemas.openxmlformats.org/officeDocument/2006/relationships" r:embed="rId127"/>
            <a:stretch>
              <a:fillRect/>
            </a:stretch>
          </xdr:blipFill>
          <xdr:spPr>
            <a:xfrm>
              <a:off x="7737480" y="4355610"/>
              <a:ext cx="995400" cy="5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710760</xdr:colOff>
      <xdr:row>46</xdr:row>
      <xdr:rowOff>77880</xdr:rowOff>
    </xdr:from>
    <xdr:to>
      <xdr:col>11</xdr:col>
      <xdr:colOff>393720</xdr:colOff>
      <xdr:row>48</xdr:row>
      <xdr:rowOff>124660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8">
          <xdr14:nvContentPartPr>
            <xdr14:cNvPr id="379" name="Freihand 378">
              <a:extLst>
                <a:ext uri="{FF2B5EF4-FFF2-40B4-BE49-F238E27FC236}">
                  <a16:creationId xmlns:a16="http://schemas.microsoft.com/office/drawing/2014/main" id="{48A3B801-59B6-CFD2-1C41-F40F2B8B0EDF}"/>
                </a:ext>
              </a:extLst>
            </xdr14:cNvPr>
            <xdr14:cNvContentPartPr/>
          </xdr14:nvContentPartPr>
          <xdr14:nvPr macro=""/>
          <xdr14:xfrm>
            <a:off x="8330760" y="4059330"/>
            <a:ext cx="444960" cy="415080"/>
          </xdr14:xfrm>
        </xdr:contentPart>
      </mc:Choice>
      <mc:Fallback xmlns="">
        <xdr:pic>
          <xdr:nvPicPr>
            <xdr:cNvPr id="379" name="Freihand 378">
              <a:extLst>
                <a:ext uri="{FF2B5EF4-FFF2-40B4-BE49-F238E27FC236}">
                  <a16:creationId xmlns:a16="http://schemas.microsoft.com/office/drawing/2014/main" id="{48A3B801-59B6-CFD2-1C41-F40F2B8B0EDF}"/>
                </a:ext>
              </a:extLst>
            </xdr:cNvPr>
            <xdr:cNvPicPr/>
          </xdr:nvPicPr>
          <xdr:blipFill>
            <a:blip xmlns:r="http://schemas.openxmlformats.org/officeDocument/2006/relationships" r:embed="rId129"/>
            <a:stretch>
              <a:fillRect/>
            </a:stretch>
          </xdr:blipFill>
          <xdr:spPr>
            <a:xfrm>
              <a:off x="8313120" y="4041330"/>
              <a:ext cx="480600" cy="45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624600</xdr:colOff>
      <xdr:row>48</xdr:row>
      <xdr:rowOff>33580</xdr:rowOff>
    </xdr:from>
    <xdr:to>
      <xdr:col>9</xdr:col>
      <xdr:colOff>759960</xdr:colOff>
      <xdr:row>52</xdr:row>
      <xdr:rowOff>144420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0">
          <xdr14:nvContentPartPr>
            <xdr14:cNvPr id="382" name="Freihand 381">
              <a:extLst>
                <a:ext uri="{FF2B5EF4-FFF2-40B4-BE49-F238E27FC236}">
                  <a16:creationId xmlns:a16="http://schemas.microsoft.com/office/drawing/2014/main" id="{A05D885D-A7BE-1C0D-3209-9908390C872D}"/>
                </a:ext>
              </a:extLst>
            </xdr14:cNvPr>
            <xdr14:cNvContentPartPr/>
          </xdr14:nvContentPartPr>
          <xdr14:nvPr macro=""/>
          <xdr14:xfrm>
            <a:off x="7482600" y="4383330"/>
            <a:ext cx="135360" cy="847440"/>
          </xdr14:xfrm>
        </xdr:contentPart>
      </mc:Choice>
      <mc:Fallback xmlns="">
        <xdr:pic>
          <xdr:nvPicPr>
            <xdr:cNvPr id="382" name="Freihand 381">
              <a:extLst>
                <a:ext uri="{FF2B5EF4-FFF2-40B4-BE49-F238E27FC236}">
                  <a16:creationId xmlns:a16="http://schemas.microsoft.com/office/drawing/2014/main" id="{A05D885D-A7BE-1C0D-3209-9908390C872D}"/>
                </a:ext>
              </a:extLst>
            </xdr:cNvPr>
            <xdr:cNvPicPr/>
          </xdr:nvPicPr>
          <xdr:blipFill>
            <a:blip xmlns:r="http://schemas.openxmlformats.org/officeDocument/2006/relationships" r:embed="rId131"/>
            <a:stretch>
              <a:fillRect/>
            </a:stretch>
          </xdr:blipFill>
          <xdr:spPr>
            <a:xfrm>
              <a:off x="7464600" y="4365330"/>
              <a:ext cx="171000" cy="88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243000</xdr:colOff>
      <xdr:row>51</xdr:row>
      <xdr:rowOff>40210</xdr:rowOff>
    </xdr:from>
    <xdr:to>
      <xdr:col>9</xdr:col>
      <xdr:colOff>565560</xdr:colOff>
      <xdr:row>52</xdr:row>
      <xdr:rowOff>163500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2">
          <xdr14:nvContentPartPr>
            <xdr14:cNvPr id="386" name="Freihand 385">
              <a:extLst>
                <a:ext uri="{FF2B5EF4-FFF2-40B4-BE49-F238E27FC236}">
                  <a16:creationId xmlns:a16="http://schemas.microsoft.com/office/drawing/2014/main" id="{87381C7B-92A4-C73C-D49E-F55256F6AD45}"/>
                </a:ext>
              </a:extLst>
            </xdr14:cNvPr>
            <xdr14:cNvContentPartPr/>
          </xdr14:nvContentPartPr>
          <xdr14:nvPr macro=""/>
          <xdr14:xfrm>
            <a:off x="7101000" y="4942410"/>
            <a:ext cx="322560" cy="307440"/>
          </xdr14:xfrm>
        </xdr:contentPart>
      </mc:Choice>
      <mc:Fallback xmlns="">
        <xdr:pic>
          <xdr:nvPicPr>
            <xdr:cNvPr id="386" name="Freihand 385">
              <a:extLst>
                <a:ext uri="{FF2B5EF4-FFF2-40B4-BE49-F238E27FC236}">
                  <a16:creationId xmlns:a16="http://schemas.microsoft.com/office/drawing/2014/main" id="{87381C7B-92A4-C73C-D49E-F55256F6AD45}"/>
                </a:ext>
              </a:extLst>
            </xdr:cNvPr>
            <xdr:cNvPicPr/>
          </xdr:nvPicPr>
          <xdr:blipFill>
            <a:blip xmlns:r="http://schemas.openxmlformats.org/officeDocument/2006/relationships" r:embed="rId133"/>
            <a:stretch>
              <a:fillRect/>
            </a:stretch>
          </xdr:blipFill>
          <xdr:spPr>
            <a:xfrm>
              <a:off x="7083360" y="4924431"/>
              <a:ext cx="358200" cy="34303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360480</xdr:colOff>
      <xdr:row>59</xdr:row>
      <xdr:rowOff>113100</xdr:rowOff>
    </xdr:from>
    <xdr:to>
      <xdr:col>11</xdr:col>
      <xdr:colOff>154320</xdr:colOff>
      <xdr:row>61</xdr:row>
      <xdr:rowOff>148360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4">
          <xdr14:nvContentPartPr>
            <xdr14:cNvPr id="400" name="Freihand 399">
              <a:extLst>
                <a:ext uri="{FF2B5EF4-FFF2-40B4-BE49-F238E27FC236}">
                  <a16:creationId xmlns:a16="http://schemas.microsoft.com/office/drawing/2014/main" id="{0E31E7A1-CB8F-96AB-C149-7241F8570624}"/>
                </a:ext>
              </a:extLst>
            </xdr14:cNvPr>
            <xdr14:cNvContentPartPr/>
          </xdr14:nvContentPartPr>
          <xdr14:nvPr macro=""/>
          <xdr14:xfrm>
            <a:off x="7980480" y="6488500"/>
            <a:ext cx="555840" cy="403560"/>
          </xdr14:xfrm>
        </xdr:contentPart>
      </mc:Choice>
      <mc:Fallback xmlns="">
        <xdr:pic>
          <xdr:nvPicPr>
            <xdr:cNvPr id="400" name="Freihand 399">
              <a:extLst>
                <a:ext uri="{FF2B5EF4-FFF2-40B4-BE49-F238E27FC236}">
                  <a16:creationId xmlns:a16="http://schemas.microsoft.com/office/drawing/2014/main" id="{0E31E7A1-CB8F-96AB-C149-7241F8570624}"/>
                </a:ext>
              </a:extLst>
            </xdr:cNvPr>
            <xdr:cNvPicPr/>
          </xdr:nvPicPr>
          <xdr:blipFill>
            <a:blip xmlns:r="http://schemas.openxmlformats.org/officeDocument/2006/relationships" r:embed="rId135"/>
            <a:stretch>
              <a:fillRect/>
            </a:stretch>
          </xdr:blipFill>
          <xdr:spPr>
            <a:xfrm>
              <a:off x="7962840" y="6470500"/>
              <a:ext cx="591480" cy="439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606600</xdr:colOff>
      <xdr:row>54</xdr:row>
      <xdr:rowOff>88490</xdr:rowOff>
    </xdr:from>
    <xdr:to>
      <xdr:col>9</xdr:col>
      <xdr:colOff>736560</xdr:colOff>
      <xdr:row>58</xdr:row>
      <xdr:rowOff>38050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6">
          <xdr14:nvContentPartPr>
            <xdr14:cNvPr id="406" name="Freihand 405">
              <a:extLst>
                <a:ext uri="{FF2B5EF4-FFF2-40B4-BE49-F238E27FC236}">
                  <a16:creationId xmlns:a16="http://schemas.microsoft.com/office/drawing/2014/main" id="{2C0D822C-08BF-A208-8DE3-6B919059B0F4}"/>
                </a:ext>
              </a:extLst>
            </xdr14:cNvPr>
            <xdr14:cNvContentPartPr/>
          </xdr14:nvContentPartPr>
          <xdr14:nvPr macro=""/>
          <xdr14:xfrm>
            <a:off x="7464600" y="5543140"/>
            <a:ext cx="129960" cy="686160"/>
          </xdr14:xfrm>
        </xdr:contentPart>
      </mc:Choice>
      <mc:Fallback xmlns="">
        <xdr:pic>
          <xdr:nvPicPr>
            <xdr:cNvPr id="406" name="Freihand 405">
              <a:extLst>
                <a:ext uri="{FF2B5EF4-FFF2-40B4-BE49-F238E27FC236}">
                  <a16:creationId xmlns:a16="http://schemas.microsoft.com/office/drawing/2014/main" id="{2C0D822C-08BF-A208-8DE3-6B919059B0F4}"/>
                </a:ext>
              </a:extLst>
            </xdr:cNvPr>
            <xdr:cNvPicPr/>
          </xdr:nvPicPr>
          <xdr:blipFill>
            <a:blip xmlns:r="http://schemas.openxmlformats.org/officeDocument/2006/relationships" r:embed="rId137"/>
            <a:stretch>
              <a:fillRect/>
            </a:stretch>
          </xdr:blipFill>
          <xdr:spPr>
            <a:xfrm>
              <a:off x="7446960" y="5525140"/>
              <a:ext cx="165600" cy="72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106560</xdr:colOff>
      <xdr:row>66</xdr:row>
      <xdr:rowOff>173300</xdr:rowOff>
    </xdr:from>
    <xdr:to>
      <xdr:col>10</xdr:col>
      <xdr:colOff>649560</xdr:colOff>
      <xdr:row>73</xdr:row>
      <xdr:rowOff>148210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8">
          <xdr14:nvContentPartPr>
            <xdr14:cNvPr id="421" name="Freihand 420">
              <a:extLst>
                <a:ext uri="{FF2B5EF4-FFF2-40B4-BE49-F238E27FC236}">
                  <a16:creationId xmlns:a16="http://schemas.microsoft.com/office/drawing/2014/main" id="{AAAB10CF-2F27-016E-49DA-7D9DE6E24F90}"/>
                </a:ext>
              </a:extLst>
            </xdr14:cNvPr>
            <xdr14:cNvContentPartPr/>
          </xdr14:nvContentPartPr>
          <xdr14:nvPr macro=""/>
          <xdr14:xfrm>
            <a:off x="6964560" y="7837750"/>
            <a:ext cx="1305000" cy="1263960"/>
          </xdr14:xfrm>
        </xdr:contentPart>
      </mc:Choice>
      <mc:Fallback xmlns="">
        <xdr:pic>
          <xdr:nvPicPr>
            <xdr:cNvPr id="421" name="Freihand 420">
              <a:extLst>
                <a:ext uri="{FF2B5EF4-FFF2-40B4-BE49-F238E27FC236}">
                  <a16:creationId xmlns:a16="http://schemas.microsoft.com/office/drawing/2014/main" id="{AAAB10CF-2F27-016E-49DA-7D9DE6E24F90}"/>
                </a:ext>
              </a:extLst>
            </xdr:cNvPr>
            <xdr:cNvPicPr/>
          </xdr:nvPicPr>
          <xdr:blipFill>
            <a:blip xmlns:r="http://schemas.openxmlformats.org/officeDocument/2006/relationships" r:embed="rId139"/>
            <a:stretch>
              <a:fillRect/>
            </a:stretch>
          </xdr:blipFill>
          <xdr:spPr>
            <a:xfrm>
              <a:off x="6946560" y="7820110"/>
              <a:ext cx="1340640" cy="129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315360</xdr:colOff>
      <xdr:row>67</xdr:row>
      <xdr:rowOff>61510</xdr:rowOff>
    </xdr:from>
    <xdr:to>
      <xdr:col>10</xdr:col>
      <xdr:colOff>575400</xdr:colOff>
      <xdr:row>71</xdr:row>
      <xdr:rowOff>104310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0">
          <xdr14:nvContentPartPr>
            <xdr14:cNvPr id="424" name="Freihand 423">
              <a:extLst>
                <a:ext uri="{FF2B5EF4-FFF2-40B4-BE49-F238E27FC236}">
                  <a16:creationId xmlns:a16="http://schemas.microsoft.com/office/drawing/2014/main" id="{FC46FF2F-FBA1-259F-5569-6D2393763484}"/>
                </a:ext>
              </a:extLst>
            </xdr14:cNvPr>
            <xdr14:cNvContentPartPr/>
          </xdr14:nvContentPartPr>
          <xdr14:nvPr macro=""/>
          <xdr14:xfrm>
            <a:off x="7173360" y="7910110"/>
            <a:ext cx="1022040" cy="779400"/>
          </xdr14:xfrm>
        </xdr:contentPart>
      </mc:Choice>
      <mc:Fallback xmlns="">
        <xdr:pic>
          <xdr:nvPicPr>
            <xdr:cNvPr id="424" name="Freihand 423">
              <a:extLst>
                <a:ext uri="{FF2B5EF4-FFF2-40B4-BE49-F238E27FC236}">
                  <a16:creationId xmlns:a16="http://schemas.microsoft.com/office/drawing/2014/main" id="{FC46FF2F-FBA1-259F-5569-6D2393763484}"/>
                </a:ext>
              </a:extLst>
            </xdr:cNvPr>
            <xdr:cNvPicPr/>
          </xdr:nvPicPr>
          <xdr:blipFill>
            <a:blip xmlns:r="http://schemas.openxmlformats.org/officeDocument/2006/relationships" r:embed="rId141"/>
            <a:stretch>
              <a:fillRect/>
            </a:stretch>
          </xdr:blipFill>
          <xdr:spPr>
            <a:xfrm>
              <a:off x="7155366" y="7892110"/>
              <a:ext cx="1057667" cy="81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622680</xdr:colOff>
      <xdr:row>55</xdr:row>
      <xdr:rowOff>146470</xdr:rowOff>
    </xdr:from>
    <xdr:to>
      <xdr:col>10</xdr:col>
      <xdr:colOff>709320</xdr:colOff>
      <xdr:row>59</xdr:row>
      <xdr:rowOff>93300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2">
          <xdr14:nvContentPartPr>
            <xdr14:cNvPr id="437" name="Freihand 436">
              <a:extLst>
                <a:ext uri="{FF2B5EF4-FFF2-40B4-BE49-F238E27FC236}">
                  <a16:creationId xmlns:a16="http://schemas.microsoft.com/office/drawing/2014/main" id="{066153A8-810C-B5C7-4FAB-27906DEF3708}"/>
                </a:ext>
              </a:extLst>
            </xdr14:cNvPr>
            <xdr14:cNvContentPartPr/>
          </xdr14:nvContentPartPr>
          <xdr14:nvPr macro=""/>
          <xdr14:xfrm>
            <a:off x="6718680" y="5785270"/>
            <a:ext cx="1610640" cy="683430"/>
          </xdr14:xfrm>
        </xdr:contentPart>
      </mc:Choice>
      <mc:Fallback xmlns="">
        <xdr:pic>
          <xdr:nvPicPr>
            <xdr:cNvPr id="437" name="Freihand 436">
              <a:extLst>
                <a:ext uri="{FF2B5EF4-FFF2-40B4-BE49-F238E27FC236}">
                  <a16:creationId xmlns:a16="http://schemas.microsoft.com/office/drawing/2014/main" id="{066153A8-810C-B5C7-4FAB-27906DEF3708}"/>
                </a:ext>
              </a:extLst>
            </xdr:cNvPr>
            <xdr:cNvPicPr/>
          </xdr:nvPicPr>
          <xdr:blipFill>
            <a:blip xmlns:r="http://schemas.openxmlformats.org/officeDocument/2006/relationships" r:embed="rId143"/>
            <a:stretch>
              <a:fillRect/>
            </a:stretch>
          </xdr:blipFill>
          <xdr:spPr>
            <a:xfrm>
              <a:off x="6701040" y="5767626"/>
              <a:ext cx="1646280" cy="71907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526560</xdr:colOff>
      <xdr:row>68</xdr:row>
      <xdr:rowOff>3870</xdr:rowOff>
    </xdr:from>
    <xdr:to>
      <xdr:col>8</xdr:col>
      <xdr:colOff>759840</xdr:colOff>
      <xdr:row>69</xdr:row>
      <xdr:rowOff>86840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4">
          <xdr14:nvContentPartPr>
            <xdr14:cNvPr id="441" name="Freihand 440">
              <a:extLst>
                <a:ext uri="{FF2B5EF4-FFF2-40B4-BE49-F238E27FC236}">
                  <a16:creationId xmlns:a16="http://schemas.microsoft.com/office/drawing/2014/main" id="{98E2A602-216A-764D-9160-4C9157902E0F}"/>
                </a:ext>
              </a:extLst>
            </xdr14:cNvPr>
            <xdr14:cNvContentPartPr/>
          </xdr14:nvContentPartPr>
          <xdr14:nvPr macro=""/>
          <xdr14:xfrm>
            <a:off x="6622560" y="8036620"/>
            <a:ext cx="233280" cy="267120"/>
          </xdr14:xfrm>
        </xdr:contentPart>
      </mc:Choice>
      <mc:Fallback xmlns="">
        <xdr:pic>
          <xdr:nvPicPr>
            <xdr:cNvPr id="441" name="Freihand 440">
              <a:extLst>
                <a:ext uri="{FF2B5EF4-FFF2-40B4-BE49-F238E27FC236}">
                  <a16:creationId xmlns:a16="http://schemas.microsoft.com/office/drawing/2014/main" id="{98E2A602-216A-764D-9160-4C9157902E0F}"/>
                </a:ext>
              </a:extLst>
            </xdr:cNvPr>
            <xdr:cNvPicPr/>
          </xdr:nvPicPr>
          <xdr:blipFill>
            <a:blip xmlns:r="http://schemas.openxmlformats.org/officeDocument/2006/relationships" r:embed="rId145"/>
            <a:stretch>
              <a:fillRect/>
            </a:stretch>
          </xdr:blipFill>
          <xdr:spPr>
            <a:xfrm>
              <a:off x="6604560" y="8018620"/>
              <a:ext cx="268920" cy="30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159840</xdr:colOff>
      <xdr:row>80</xdr:row>
      <xdr:rowOff>69950</xdr:rowOff>
    </xdr:from>
    <xdr:to>
      <xdr:col>11</xdr:col>
      <xdr:colOff>3480</xdr:colOff>
      <xdr:row>88</xdr:row>
      <xdr:rowOff>119190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6">
          <xdr14:nvContentPartPr>
            <xdr14:cNvPr id="455" name="Freihand 454">
              <a:extLst>
                <a:ext uri="{FF2B5EF4-FFF2-40B4-BE49-F238E27FC236}">
                  <a16:creationId xmlns:a16="http://schemas.microsoft.com/office/drawing/2014/main" id="{84A1DBC4-4086-F1B1-3C14-31FFA50D8AC5}"/>
                </a:ext>
              </a:extLst>
            </xdr14:cNvPr>
            <xdr14:cNvContentPartPr/>
          </xdr14:nvContentPartPr>
          <xdr14:nvPr macro=""/>
          <xdr14:xfrm>
            <a:off x="7017840" y="10312500"/>
            <a:ext cx="1367640" cy="1522440"/>
          </xdr14:xfrm>
        </xdr:contentPart>
      </mc:Choice>
      <mc:Fallback xmlns="">
        <xdr:pic>
          <xdr:nvPicPr>
            <xdr:cNvPr id="455" name="Freihand 454">
              <a:extLst>
                <a:ext uri="{FF2B5EF4-FFF2-40B4-BE49-F238E27FC236}">
                  <a16:creationId xmlns:a16="http://schemas.microsoft.com/office/drawing/2014/main" id="{84A1DBC4-4086-F1B1-3C14-31FFA50D8AC5}"/>
                </a:ext>
              </a:extLst>
            </xdr:cNvPr>
            <xdr:cNvPicPr/>
          </xdr:nvPicPr>
          <xdr:blipFill>
            <a:blip xmlns:r="http://schemas.openxmlformats.org/officeDocument/2006/relationships" r:embed="rId147"/>
            <a:stretch>
              <a:fillRect/>
            </a:stretch>
          </xdr:blipFill>
          <xdr:spPr>
            <a:xfrm>
              <a:off x="7000200" y="10294504"/>
              <a:ext cx="1403280" cy="155807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649800</xdr:colOff>
      <xdr:row>82</xdr:row>
      <xdr:rowOff>135810</xdr:rowOff>
    </xdr:from>
    <xdr:to>
      <xdr:col>11</xdr:col>
      <xdr:colOff>432600</xdr:colOff>
      <xdr:row>87</xdr:row>
      <xdr:rowOff>89860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8">
          <xdr14:nvContentPartPr>
            <xdr14:cNvPr id="459" name="Freihand 458">
              <a:extLst>
                <a:ext uri="{FF2B5EF4-FFF2-40B4-BE49-F238E27FC236}">
                  <a16:creationId xmlns:a16="http://schemas.microsoft.com/office/drawing/2014/main" id="{08634A82-FE0D-5AAF-6873-EBF1F23117C2}"/>
                </a:ext>
              </a:extLst>
            </xdr14:cNvPr>
            <xdr14:cNvContentPartPr/>
          </xdr14:nvContentPartPr>
          <xdr14:nvPr macro=""/>
          <xdr14:xfrm>
            <a:off x="7507800" y="10746660"/>
            <a:ext cx="1306800" cy="874800"/>
          </xdr14:xfrm>
        </xdr:contentPart>
      </mc:Choice>
      <mc:Fallback xmlns="">
        <xdr:pic>
          <xdr:nvPicPr>
            <xdr:cNvPr id="459" name="Freihand 458">
              <a:extLst>
                <a:ext uri="{FF2B5EF4-FFF2-40B4-BE49-F238E27FC236}">
                  <a16:creationId xmlns:a16="http://schemas.microsoft.com/office/drawing/2014/main" id="{08634A82-FE0D-5AAF-6873-EBF1F23117C2}"/>
                </a:ext>
              </a:extLst>
            </xdr:cNvPr>
            <xdr:cNvPicPr/>
          </xdr:nvPicPr>
          <xdr:blipFill>
            <a:blip xmlns:r="http://schemas.openxmlformats.org/officeDocument/2006/relationships" r:embed="rId149"/>
            <a:stretch>
              <a:fillRect/>
            </a:stretch>
          </xdr:blipFill>
          <xdr:spPr>
            <a:xfrm>
              <a:off x="7489800" y="10729013"/>
              <a:ext cx="1342440" cy="910455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2</xdr:col>
      <xdr:colOff>593436</xdr:colOff>
      <xdr:row>5</xdr:row>
      <xdr:rowOff>3160</xdr:rowOff>
    </xdr:from>
    <xdr:to>
      <xdr:col>6</xdr:col>
      <xdr:colOff>355021</xdr:colOff>
      <xdr:row>21</xdr:row>
      <xdr:rowOff>17319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8AF6DB47-CE7B-47C7-B394-70D78F8486ED}"/>
            </a:ext>
          </a:extLst>
        </xdr:cNvPr>
        <xdr:cNvGrpSpPr/>
      </xdr:nvGrpSpPr>
      <xdr:grpSpPr>
        <a:xfrm>
          <a:off x="2117436" y="1038210"/>
          <a:ext cx="2809585" cy="2960559"/>
          <a:chOff x="2241838" y="1392092"/>
          <a:chExt cx="2809585" cy="2955048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32F63FAB-BB33-8D3F-14C2-0B0CA8A46B38}"/>
              </a:ext>
            </a:extLst>
          </xdr:cNvPr>
          <xdr:cNvGrpSpPr/>
        </xdr:nvGrpSpPr>
        <xdr:grpSpPr>
          <a:xfrm>
            <a:off x="2407516" y="1392092"/>
            <a:ext cx="2643907" cy="2955048"/>
            <a:chOff x="2140047" y="10266032"/>
            <a:chExt cx="2643907" cy="2914527"/>
          </a:xfrm>
        </xdr:grpSpPr>
        <xdr:cxnSp macro="">
          <xdr:nvCxnSpPr>
            <xdr:cNvPr id="9" name="Gerader Verbinder 8">
              <a:extLst>
                <a:ext uri="{FF2B5EF4-FFF2-40B4-BE49-F238E27FC236}">
                  <a16:creationId xmlns:a16="http://schemas.microsoft.com/office/drawing/2014/main" id="{25C4EA90-85F0-8C29-7892-65D4971E4118}"/>
                </a:ext>
              </a:extLst>
            </xdr:cNvPr>
            <xdr:cNvCxnSpPr>
              <a:cxnSpLocks/>
              <a:endCxn id="10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0" name="Textfeld 9">
              <a:extLst>
                <a:ext uri="{FF2B5EF4-FFF2-40B4-BE49-F238E27FC236}">
                  <a16:creationId xmlns:a16="http://schemas.microsoft.com/office/drawing/2014/main" id="{5C5586A2-4B48-5CB9-18F3-03273E74146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1</a:t>
              </a:r>
            </a:p>
          </xdr:txBody>
        </xdr: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879475CA-7283-8803-ECC6-99C4B638D894}"/>
                </a:ext>
              </a:extLst>
            </xdr:cNvPr>
            <xdr:cNvCxnSpPr>
              <a:cxnSpLocks/>
              <a:endCxn id="1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4" name="Gerader Verbinder 53">
              <a:extLst>
                <a:ext uri="{FF2B5EF4-FFF2-40B4-BE49-F238E27FC236}">
                  <a16:creationId xmlns:a16="http://schemas.microsoft.com/office/drawing/2014/main" id="{E1B60450-ADC0-939D-CE25-AE4D2DABF83D}"/>
                </a:ext>
              </a:extLst>
            </xdr:cNvPr>
            <xdr:cNvCxnSpPr>
              <a:cxnSpLocks/>
            </xdr:cNvCxnSpPr>
          </xdr:nvCxnSpPr>
          <xdr:spPr>
            <a:xfrm flipH="1">
              <a:off x="3666933" y="11716080"/>
              <a:ext cx="1111250" cy="283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7" name="Gerader Verbinder 56">
              <a:extLst>
                <a:ext uri="{FF2B5EF4-FFF2-40B4-BE49-F238E27FC236}">
                  <a16:creationId xmlns:a16="http://schemas.microsoft.com/office/drawing/2014/main" id="{62E9AC64-1D92-9FCD-644B-F676EA504348}"/>
                </a:ext>
              </a:extLst>
            </xdr:cNvPr>
            <xdr:cNvCxnSpPr>
              <a:cxnSpLocks/>
            </xdr:cNvCxnSpPr>
          </xdr:nvCxnSpPr>
          <xdr:spPr>
            <a:xfrm flipH="1">
              <a:off x="2140047" y="10274262"/>
              <a:ext cx="1538431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8" name="Gerader Verbinder 57">
              <a:extLst>
                <a:ext uri="{FF2B5EF4-FFF2-40B4-BE49-F238E27FC236}">
                  <a16:creationId xmlns:a16="http://schemas.microsoft.com/office/drawing/2014/main" id="{A450DFDB-4924-A1E0-F20A-70F82CB01346}"/>
                </a:ext>
              </a:extLst>
            </xdr:cNvPr>
            <xdr:cNvCxnSpPr>
              <a:cxnSpLocks/>
            </xdr:cNvCxnSpPr>
          </xdr:nvCxnSpPr>
          <xdr:spPr>
            <a:xfrm flipH="1" flipV="1">
              <a:off x="2140047" y="13172062"/>
              <a:ext cx="2643907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20B84350-3FFD-FD8D-0CE9-4F9BE493FCBE}"/>
              </a:ext>
            </a:extLst>
          </xdr:cNvPr>
          <xdr:cNvCxnSpPr>
            <a:cxnSpLocks/>
          </xdr:cNvCxnSpPr>
        </xdr:nvCxnSpPr>
        <xdr:spPr>
          <a:xfrm flipH="1">
            <a:off x="3743902" y="1719230"/>
            <a:ext cx="2886" cy="91043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AA6912A-BAB2-BDD1-9271-152B6D068939}"/>
              </a:ext>
            </a:extLst>
          </xdr:cNvPr>
          <xdr:cNvSpPr txBox="1"/>
        </xdr:nvSpPr>
        <xdr:spPr>
          <a:xfrm>
            <a:off x="3421783" y="196472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7" name="Gerade Verbindung mit Pfeil 6">
            <a:extLst>
              <a:ext uri="{FF2B5EF4-FFF2-40B4-BE49-F238E27FC236}">
                <a16:creationId xmlns:a16="http://schemas.microsoft.com/office/drawing/2014/main" id="{42C91B53-60A4-514C-CC8C-5011D51D4C0E}"/>
              </a:ext>
            </a:extLst>
          </xdr:cNvPr>
          <xdr:cNvCxnSpPr/>
        </xdr:nvCxnSpPr>
        <xdr:spPr>
          <a:xfrm>
            <a:off x="3939188" y="1523918"/>
            <a:ext cx="6760" cy="94792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E89557A5-3255-CCD4-B50F-E5D91BBB5053}"/>
              </a:ext>
            </a:extLst>
          </xdr:cNvPr>
          <xdr:cNvSpPr txBox="1"/>
        </xdr:nvSpPr>
        <xdr:spPr>
          <a:xfrm>
            <a:off x="3998631" y="1422154"/>
            <a:ext cx="227294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Total</a:t>
            </a:r>
            <a:endParaRPr lang="de-CH" sz="1100">
              <a:solidFill>
                <a:srgbClr val="FF0000"/>
              </a:solidFill>
            </a:endParaRPr>
          </a:p>
        </xdr:txBody>
      </xdr:sp>
      <xdr:cxnSp macro="">
        <xdr:nvCxnSpPr>
          <xdr:cNvPr id="61" name="Gerader Verbinder 60">
            <a:extLst>
              <a:ext uri="{FF2B5EF4-FFF2-40B4-BE49-F238E27FC236}">
                <a16:creationId xmlns:a16="http://schemas.microsoft.com/office/drawing/2014/main" id="{714B2490-4203-FF0B-3199-AF629B7449B3}"/>
              </a:ext>
            </a:extLst>
          </xdr:cNvPr>
          <xdr:cNvCxnSpPr>
            <a:cxnSpLocks/>
          </xdr:cNvCxnSpPr>
        </xdr:nvCxnSpPr>
        <xdr:spPr>
          <a:xfrm flipH="1">
            <a:off x="2626302" y="1836983"/>
            <a:ext cx="6350" cy="2188637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3" name="Textfeld 62">
            <a:extLst>
              <a:ext uri="{FF2B5EF4-FFF2-40B4-BE49-F238E27FC236}">
                <a16:creationId xmlns:a16="http://schemas.microsoft.com/office/drawing/2014/main" id="{B249301F-52E2-F8A1-698C-2D0A9B9A024A}"/>
              </a:ext>
            </a:extLst>
          </xdr:cNvPr>
          <xdr:cNvSpPr txBox="1"/>
        </xdr:nvSpPr>
        <xdr:spPr>
          <a:xfrm>
            <a:off x="2241838" y="298220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IN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4</xdr:col>
      <xdr:colOff>240145</xdr:colOff>
      <xdr:row>13</xdr:row>
      <xdr:rowOff>9509</xdr:rowOff>
    </xdr:from>
    <xdr:to>
      <xdr:col>5</xdr:col>
      <xdr:colOff>349250</xdr:colOff>
      <xdr:row>21</xdr:row>
      <xdr:rowOff>32839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AA2B10C3-E94F-DD79-294B-FDA94231965C}"/>
            </a:ext>
          </a:extLst>
        </xdr:cNvPr>
        <xdr:cNvGrpSpPr/>
      </xdr:nvGrpSpPr>
      <xdr:grpSpPr>
        <a:xfrm>
          <a:off x="3288145" y="2517759"/>
          <a:ext cx="871105" cy="1496530"/>
          <a:chOff x="3416011" y="1392091"/>
          <a:chExt cx="871105" cy="1493694"/>
        </a:xfrm>
      </xdr:grpSpPr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9E9FB659-A8D3-A6B5-85DD-A63337254789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84AAD715-C42E-8BF7-4CA9-B5B91FC3135C}"/>
                </a:ext>
              </a:extLst>
            </xdr:cNvPr>
            <xdr:cNvCxnSpPr>
              <a:cxnSpLocks/>
              <a:endCxn id="19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3F747EAB-0EC7-9342-5CEE-850B441F882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2</a:t>
              </a:r>
            </a:p>
          </xdr:txBody>
        </xdr:sp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16B32DD5-289F-B133-F0D7-F80BD8D7E602}"/>
                </a:ext>
              </a:extLst>
            </xdr:cNvPr>
            <xdr:cNvCxnSpPr>
              <a:cxnSpLocks/>
              <a:endCxn id="19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FDB8CC80-535F-CB78-9F3D-C436EFFF1962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Textfeld 14">
            <a:extLst>
              <a:ext uri="{FF2B5EF4-FFF2-40B4-BE49-F238E27FC236}">
                <a16:creationId xmlns:a16="http://schemas.microsoft.com/office/drawing/2014/main" id="{03902AEE-ED06-54C4-C269-08AABD815823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16" name="Gerade Verbindung mit Pfeil 15">
            <a:extLst>
              <a:ext uri="{FF2B5EF4-FFF2-40B4-BE49-F238E27FC236}">
                <a16:creationId xmlns:a16="http://schemas.microsoft.com/office/drawing/2014/main" id="{1FCF48E1-F031-E07C-6E9A-F16020020992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7" name="Textfeld 16">
            <a:extLst>
              <a:ext uri="{FF2B5EF4-FFF2-40B4-BE49-F238E27FC236}">
                <a16:creationId xmlns:a16="http://schemas.microsoft.com/office/drawing/2014/main" id="{31001B81-990C-35E9-0E81-CA79B02F0A60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2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5</xdr:col>
      <xdr:colOff>583622</xdr:colOff>
      <xdr:row>12</xdr:row>
      <xdr:rowOff>177424</xdr:rowOff>
    </xdr:from>
    <xdr:to>
      <xdr:col>6</xdr:col>
      <xdr:colOff>692727</xdr:colOff>
      <xdr:row>21</xdr:row>
      <xdr:rowOff>24177</xdr:rowOff>
    </xdr:to>
    <xdr:grpSp>
      <xdr:nvGrpSpPr>
        <xdr:cNvPr id="43" name="Gruppieren 42">
          <a:extLst>
            <a:ext uri="{FF2B5EF4-FFF2-40B4-BE49-F238E27FC236}">
              <a16:creationId xmlns:a16="http://schemas.microsoft.com/office/drawing/2014/main" id="{43A20452-A11A-8E72-C05E-098D156DB7DC}"/>
            </a:ext>
          </a:extLst>
        </xdr:cNvPr>
        <xdr:cNvGrpSpPr/>
      </xdr:nvGrpSpPr>
      <xdr:grpSpPr>
        <a:xfrm>
          <a:off x="4393622" y="2501524"/>
          <a:ext cx="871105" cy="1504103"/>
          <a:chOff x="3416011" y="1383817"/>
          <a:chExt cx="871105" cy="1501965"/>
        </a:xfrm>
      </xdr:grpSpPr>
      <xdr:grpSp>
        <xdr:nvGrpSpPr>
          <xdr:cNvPr id="44" name="Gruppieren 43">
            <a:extLst>
              <a:ext uri="{FF2B5EF4-FFF2-40B4-BE49-F238E27FC236}">
                <a16:creationId xmlns:a16="http://schemas.microsoft.com/office/drawing/2014/main" id="{6419C350-7D47-F44C-CBB9-0D0384CE3E72}"/>
              </a:ext>
            </a:extLst>
          </xdr:cNvPr>
          <xdr:cNvGrpSpPr/>
        </xdr:nvGrpSpPr>
        <xdr:grpSpPr>
          <a:xfrm>
            <a:off x="3810000" y="1383817"/>
            <a:ext cx="264365" cy="1501965"/>
            <a:chOff x="3542531" y="10257874"/>
            <a:chExt cx="264365" cy="1481370"/>
          </a:xfrm>
        </xdr:grpSpPr>
        <xdr:cxnSp macro="">
          <xdr:nvCxnSpPr>
            <xdr:cNvPr id="49" name="Gerader Verbinder 48">
              <a:extLst>
                <a:ext uri="{FF2B5EF4-FFF2-40B4-BE49-F238E27FC236}">
                  <a16:creationId xmlns:a16="http://schemas.microsoft.com/office/drawing/2014/main" id="{421D9430-9E08-BE57-9D78-5B3A67287A53}"/>
                </a:ext>
              </a:extLst>
            </xdr:cNvPr>
            <xdr:cNvCxnSpPr>
              <a:cxnSpLocks/>
              <a:endCxn id="50" idx="1"/>
            </xdr:cNvCxnSpPr>
          </xdr:nvCxnSpPr>
          <xdr:spPr>
            <a:xfrm flipH="1">
              <a:off x="3674714" y="10257874"/>
              <a:ext cx="1456" cy="3951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0" name="Textfeld 49">
              <a:extLst>
                <a:ext uri="{FF2B5EF4-FFF2-40B4-BE49-F238E27FC236}">
                  <a16:creationId xmlns:a16="http://schemas.microsoft.com/office/drawing/2014/main" id="{893BBC12-A5D2-4F59-9434-D024F9E1D50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</a:t>
              </a:r>
            </a:p>
          </xdr:txBody>
        </xdr:sp>
        <xdr:cxnSp macro="">
          <xdr:nvCxnSpPr>
            <xdr:cNvPr id="51" name="Gerader Verbinder 50">
              <a:extLst>
                <a:ext uri="{FF2B5EF4-FFF2-40B4-BE49-F238E27FC236}">
                  <a16:creationId xmlns:a16="http://schemas.microsoft.com/office/drawing/2014/main" id="{539F5BD0-5876-77FF-AF60-5C3A3D02017F}"/>
                </a:ext>
              </a:extLst>
            </xdr:cNvPr>
            <xdr:cNvCxnSpPr>
              <a:cxnSpLocks/>
              <a:endCxn id="5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35211C2F-A426-5882-56EF-2502C414092B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DC252E91-ECD3-7237-9057-CAE1CFD2F4BE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L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96707AD2-0D8A-D542-B673-459A06026B1F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8" name="Textfeld 47">
            <a:extLst>
              <a:ext uri="{FF2B5EF4-FFF2-40B4-BE49-F238E27FC236}">
                <a16:creationId xmlns:a16="http://schemas.microsoft.com/office/drawing/2014/main" id="{476EEF5E-EE36-E109-5DB4-667002C7B888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L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4</xdr:col>
      <xdr:colOff>691029</xdr:colOff>
      <xdr:row>20</xdr:row>
      <xdr:rowOff>123263</xdr:rowOff>
    </xdr:from>
    <xdr:to>
      <xdr:col>5</xdr:col>
      <xdr:colOff>58978</xdr:colOff>
      <xdr:row>21</xdr:row>
      <xdr:rowOff>79988</xdr:rowOff>
    </xdr:to>
    <xdr:sp macro="" textlink="">
      <xdr:nvSpPr>
        <xdr:cNvPr id="449" name="Ellipse 448">
          <a:extLst>
            <a:ext uri="{FF2B5EF4-FFF2-40B4-BE49-F238E27FC236}">
              <a16:creationId xmlns:a16="http://schemas.microsoft.com/office/drawing/2014/main" id="{1CC0F4F4-7D8C-4EA2-871E-5C608E146EA7}"/>
            </a:ext>
          </a:extLst>
        </xdr:cNvPr>
        <xdr:cNvSpPr/>
      </xdr:nvSpPr>
      <xdr:spPr>
        <a:xfrm>
          <a:off x="3739029" y="3935131"/>
          <a:ext cx="129949" cy="141622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696632</xdr:colOff>
      <xdr:row>12</xdr:row>
      <xdr:rowOff>108324</xdr:rowOff>
    </xdr:from>
    <xdr:to>
      <xdr:col>5</xdr:col>
      <xdr:colOff>64581</xdr:colOff>
      <xdr:row>13</xdr:row>
      <xdr:rowOff>65049</xdr:rowOff>
    </xdr:to>
    <xdr:sp macro="" textlink="">
      <xdr:nvSpPr>
        <xdr:cNvPr id="450" name="Ellipse 449">
          <a:extLst>
            <a:ext uri="{FF2B5EF4-FFF2-40B4-BE49-F238E27FC236}">
              <a16:creationId xmlns:a16="http://schemas.microsoft.com/office/drawing/2014/main" id="{60C37C0C-C017-22EB-54D0-B4C2C4DE7518}"/>
            </a:ext>
          </a:extLst>
        </xdr:cNvPr>
        <xdr:cNvSpPr/>
      </xdr:nvSpPr>
      <xdr:spPr>
        <a:xfrm>
          <a:off x="3744632" y="2441015"/>
          <a:ext cx="129949" cy="141622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6737B9-4C72-4BBD-8926-9EF27B792EC9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13</xdr:col>
      <xdr:colOff>394320</xdr:colOff>
      <xdr:row>8</xdr:row>
      <xdr:rowOff>68860</xdr:rowOff>
    </xdr:from>
    <xdr:to>
      <xdr:col>13</xdr:col>
      <xdr:colOff>394680</xdr:colOff>
      <xdr:row>8</xdr:row>
      <xdr:rowOff>69220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14:cNvPr>
            <xdr14:cNvContentPartPr/>
          </xdr14:nvContentPartPr>
          <xdr14:nvPr macro=""/>
          <xdr14:xfrm>
            <a:off x="10300320" y="1656360"/>
            <a:ext cx="360" cy="3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0291680" y="16477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393720</xdr:colOff>
      <xdr:row>12</xdr:row>
      <xdr:rowOff>36060</xdr:rowOff>
    </xdr:from>
    <xdr:to>
      <xdr:col>14</xdr:col>
      <xdr:colOff>394080</xdr:colOff>
      <xdr:row>12</xdr:row>
      <xdr:rowOff>36420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14:cNvPr>
            <xdr14:cNvContentPartPr/>
          </xdr14:nvContentPartPr>
          <xdr14:nvPr macro=""/>
          <xdr14:xfrm>
            <a:off x="11061720" y="2360160"/>
            <a:ext cx="360" cy="36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052720" y="23511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0</xdr:row>
      <xdr:rowOff>171450</xdr:rowOff>
    </xdr:from>
    <xdr:to>
      <xdr:col>1</xdr:col>
      <xdr:colOff>393700</xdr:colOff>
      <xdr:row>2</xdr:row>
      <xdr:rowOff>141531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FD94BB-70AD-4531-9273-5A6F3DDBDCE0}"/>
            </a:ext>
          </a:extLst>
        </xdr:cNvPr>
        <xdr:cNvSpPr/>
      </xdr:nvSpPr>
      <xdr:spPr>
        <a:xfrm rot="10800000">
          <a:off x="552450" y="171450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7</xdr:row>
      <xdr:rowOff>171449</xdr:rowOff>
    </xdr:from>
    <xdr:to>
      <xdr:col>3</xdr:col>
      <xdr:colOff>1219200</xdr:colOff>
      <xdr:row>7</xdr:row>
      <xdr:rowOff>1003299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D86B70D0-0730-1ECD-5D4E-265BFE8E3E2F}"/>
            </a:ext>
          </a:extLst>
        </xdr:cNvPr>
        <xdr:cNvSpPr/>
      </xdr:nvSpPr>
      <xdr:spPr>
        <a:xfrm>
          <a:off x="3181350" y="1438274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82551</xdr:colOff>
      <xdr:row>7</xdr:row>
      <xdr:rowOff>171449</xdr:rowOff>
    </xdr:from>
    <xdr:to>
      <xdr:col>4</xdr:col>
      <xdr:colOff>1238251</xdr:colOff>
      <xdr:row>7</xdr:row>
      <xdr:rowOff>1000124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814EAA-F6F7-F7AF-334D-A1D0DFD3C9B6}"/>
            </a:ext>
          </a:extLst>
        </xdr:cNvPr>
        <xdr:cNvSpPr/>
      </xdr:nvSpPr>
      <xdr:spPr>
        <a:xfrm>
          <a:off x="4330701" y="1438274"/>
          <a:ext cx="115570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661989</xdr:colOff>
      <xdr:row>7</xdr:row>
      <xdr:rowOff>171449</xdr:rowOff>
    </xdr:from>
    <xdr:to>
      <xdr:col>4</xdr:col>
      <xdr:colOff>661989</xdr:colOff>
      <xdr:row>7</xdr:row>
      <xdr:rowOff>1003299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54C65564-2700-C38B-3BAF-D3916BA5F153}"/>
            </a:ext>
          </a:extLst>
        </xdr:cNvPr>
        <xdr:cNvCxnSpPr>
          <a:stCxn id="3" idx="0"/>
          <a:endCxn id="3" idx="2"/>
        </xdr:cNvCxnSpPr>
      </xdr:nvCxnSpPr>
      <xdr:spPr>
        <a:xfrm>
          <a:off x="5024439" y="1438274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171451</xdr:colOff>
      <xdr:row>7</xdr:row>
      <xdr:rowOff>165100</xdr:rowOff>
    </xdr:from>
    <xdr:to>
      <xdr:col>5</xdr:col>
      <xdr:colOff>1304925</xdr:colOff>
      <xdr:row>7</xdr:row>
      <xdr:rowOff>619126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52B770D5-EC23-38A1-1024-F037A0521AFA}"/>
            </a:ext>
          </a:extLst>
        </xdr:cNvPr>
        <xdr:cNvSpPr/>
      </xdr:nvSpPr>
      <xdr:spPr>
        <a:xfrm>
          <a:off x="5953126" y="1431925"/>
          <a:ext cx="1133474" cy="45402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736601</xdr:colOff>
      <xdr:row>7</xdr:row>
      <xdr:rowOff>161925</xdr:rowOff>
    </xdr:from>
    <xdr:to>
      <xdr:col>5</xdr:col>
      <xdr:colOff>736601</xdr:colOff>
      <xdr:row>7</xdr:row>
      <xdr:rowOff>615951</xdr:rowOff>
    </xdr:to>
    <xdr:cxnSp macro="">
      <xdr:nvCxnSpPr>
        <xdr:cNvPr id="8" name="Gerader Verbinder 7">
          <a:extLst>
            <a:ext uri="{FF2B5EF4-FFF2-40B4-BE49-F238E27FC236}">
              <a16:creationId xmlns:a16="http://schemas.microsoft.com/office/drawing/2014/main" id="{AD0E0B78-DE06-DEC6-4127-35258D8E4337}"/>
            </a:ext>
          </a:extLst>
        </xdr:cNvPr>
        <xdr:cNvCxnSpPr>
          <a:stCxn id="7" idx="0"/>
          <a:endCxn id="7" idx="2"/>
        </xdr:cNvCxnSpPr>
      </xdr:nvCxnSpPr>
      <xdr:spPr>
        <a:xfrm>
          <a:off x="6518276" y="1428750"/>
          <a:ext cx="0" cy="454026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8</xdr:row>
      <xdr:rowOff>723900</xdr:rowOff>
    </xdr:from>
    <xdr:to>
      <xdr:col>3</xdr:col>
      <xdr:colOff>781050</xdr:colOff>
      <xdr:row>8</xdr:row>
      <xdr:rowOff>819150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D940CE7D-5495-56E6-8205-539921357BEF}"/>
            </a:ext>
          </a:extLst>
        </xdr:cNvPr>
        <xdr:cNvSpPr/>
      </xdr:nvSpPr>
      <xdr:spPr>
        <a:xfrm>
          <a:off x="3619500" y="31432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425450</xdr:colOff>
      <xdr:row>8</xdr:row>
      <xdr:rowOff>542925</xdr:rowOff>
    </xdr:from>
    <xdr:to>
      <xdr:col>3</xdr:col>
      <xdr:colOff>533400</xdr:colOff>
      <xdr:row>8</xdr:row>
      <xdr:rowOff>638175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2EFEACB6-EDCF-087F-3BF3-29B20F2414D7}"/>
            </a:ext>
          </a:extLst>
        </xdr:cNvPr>
        <xdr:cNvSpPr/>
      </xdr:nvSpPr>
      <xdr:spPr>
        <a:xfrm>
          <a:off x="3368675" y="29622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923925</xdr:colOff>
      <xdr:row>8</xdr:row>
      <xdr:rowOff>549275</xdr:rowOff>
    </xdr:from>
    <xdr:to>
      <xdr:col>3</xdr:col>
      <xdr:colOff>1028700</xdr:colOff>
      <xdr:row>8</xdr:row>
      <xdr:rowOff>644525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03D15E13-E716-D111-7E53-B42D4F336E37}"/>
            </a:ext>
          </a:extLst>
        </xdr:cNvPr>
        <xdr:cNvSpPr/>
      </xdr:nvSpPr>
      <xdr:spPr>
        <a:xfrm>
          <a:off x="3867150" y="2968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409575</xdr:rowOff>
    </xdr:from>
    <xdr:to>
      <xdr:col>4</xdr:col>
      <xdr:colOff>771525</xdr:colOff>
      <xdr:row>8</xdr:row>
      <xdr:rowOff>504825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AD5CEF0C-38E5-63BB-7B7A-E8FF8776C20B}"/>
            </a:ext>
          </a:extLst>
        </xdr:cNvPr>
        <xdr:cNvSpPr/>
      </xdr:nvSpPr>
      <xdr:spPr>
        <a:xfrm>
          <a:off x="5026025" y="28289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225425</xdr:rowOff>
    </xdr:from>
    <xdr:to>
      <xdr:col>4</xdr:col>
      <xdr:colOff>523875</xdr:colOff>
      <xdr:row>8</xdr:row>
      <xdr:rowOff>320675</xdr:rowOff>
    </xdr:to>
    <xdr:sp macro="" textlink="">
      <xdr:nvSpPr>
        <xdr:cNvPr id="13" name="Ellipse 12">
          <a:extLst>
            <a:ext uri="{FF2B5EF4-FFF2-40B4-BE49-F238E27FC236}">
              <a16:creationId xmlns:a16="http://schemas.microsoft.com/office/drawing/2014/main" id="{11F8D1BB-C4DC-A5B8-C5C7-5C9EDED47EE1}"/>
            </a:ext>
          </a:extLst>
        </xdr:cNvPr>
        <xdr:cNvSpPr/>
      </xdr:nvSpPr>
      <xdr:spPr>
        <a:xfrm>
          <a:off x="4781550" y="26447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234950</xdr:rowOff>
    </xdr:from>
    <xdr:to>
      <xdr:col>4</xdr:col>
      <xdr:colOff>1019175</xdr:colOff>
      <xdr:row>8</xdr:row>
      <xdr:rowOff>330200</xdr:rowOff>
    </xdr:to>
    <xdr:sp macro="" textlink="">
      <xdr:nvSpPr>
        <xdr:cNvPr id="14" name="Ellipse 13">
          <a:extLst>
            <a:ext uri="{FF2B5EF4-FFF2-40B4-BE49-F238E27FC236}">
              <a16:creationId xmlns:a16="http://schemas.microsoft.com/office/drawing/2014/main" id="{66909E8A-33FE-13B3-6C83-1794D047B044}"/>
            </a:ext>
          </a:extLst>
        </xdr:cNvPr>
        <xdr:cNvSpPr/>
      </xdr:nvSpPr>
      <xdr:spPr>
        <a:xfrm>
          <a:off x="5273675" y="26543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930275</xdr:rowOff>
    </xdr:from>
    <xdr:to>
      <xdr:col>4</xdr:col>
      <xdr:colOff>768350</xdr:colOff>
      <xdr:row>8</xdr:row>
      <xdr:rowOff>1025525</xdr:rowOff>
    </xdr:to>
    <xdr:sp macro="" textlink="">
      <xdr:nvSpPr>
        <xdr:cNvPr id="15" name="Ellipse 14">
          <a:extLst>
            <a:ext uri="{FF2B5EF4-FFF2-40B4-BE49-F238E27FC236}">
              <a16:creationId xmlns:a16="http://schemas.microsoft.com/office/drawing/2014/main" id="{39888435-8BE6-EFC2-1D5A-9DF2EE366F2A}"/>
            </a:ext>
          </a:extLst>
        </xdr:cNvPr>
        <xdr:cNvSpPr/>
      </xdr:nvSpPr>
      <xdr:spPr>
        <a:xfrm>
          <a:off x="5026025" y="3349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749300</xdr:rowOff>
    </xdr:from>
    <xdr:to>
      <xdr:col>4</xdr:col>
      <xdr:colOff>520700</xdr:colOff>
      <xdr:row>8</xdr:row>
      <xdr:rowOff>844550</xdr:rowOff>
    </xdr:to>
    <xdr:sp macro="" textlink="">
      <xdr:nvSpPr>
        <xdr:cNvPr id="16" name="Ellipse 15">
          <a:extLst>
            <a:ext uri="{FF2B5EF4-FFF2-40B4-BE49-F238E27FC236}">
              <a16:creationId xmlns:a16="http://schemas.microsoft.com/office/drawing/2014/main" id="{089C4D51-B027-1F83-BA07-E870580A63C7}"/>
            </a:ext>
          </a:extLst>
        </xdr:cNvPr>
        <xdr:cNvSpPr/>
      </xdr:nvSpPr>
      <xdr:spPr>
        <a:xfrm>
          <a:off x="4781550" y="3168650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762000</xdr:rowOff>
    </xdr:from>
    <xdr:to>
      <xdr:col>4</xdr:col>
      <xdr:colOff>1016000</xdr:colOff>
      <xdr:row>8</xdr:row>
      <xdr:rowOff>857250</xdr:rowOff>
    </xdr:to>
    <xdr:sp macro="" textlink="">
      <xdr:nvSpPr>
        <xdr:cNvPr id="17" name="Ellipse 16">
          <a:extLst>
            <a:ext uri="{FF2B5EF4-FFF2-40B4-BE49-F238E27FC236}">
              <a16:creationId xmlns:a16="http://schemas.microsoft.com/office/drawing/2014/main" id="{E63BF7FF-4447-7EC8-EE8F-ADB45780B278}"/>
            </a:ext>
          </a:extLst>
        </xdr:cNvPr>
        <xdr:cNvSpPr/>
      </xdr:nvSpPr>
      <xdr:spPr>
        <a:xfrm>
          <a:off x="5273675" y="31813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8</xdr:row>
      <xdr:rowOff>190500</xdr:rowOff>
    </xdr:from>
    <xdr:to>
      <xdr:col>5</xdr:col>
      <xdr:colOff>1054100</xdr:colOff>
      <xdr:row>8</xdr:row>
      <xdr:rowOff>466725</xdr:rowOff>
    </xdr:to>
    <xdr:grpSp>
      <xdr:nvGrpSpPr>
        <xdr:cNvPr id="30" name="Gruppieren 29">
          <a:extLst>
            <a:ext uri="{FF2B5EF4-FFF2-40B4-BE49-F238E27FC236}">
              <a16:creationId xmlns:a16="http://schemas.microsoft.com/office/drawing/2014/main" id="{5F4341E3-F659-1EF8-56D6-8D1D749A2419}"/>
            </a:ext>
          </a:extLst>
        </xdr:cNvPr>
        <xdr:cNvGrpSpPr/>
      </xdr:nvGrpSpPr>
      <xdr:grpSpPr>
        <a:xfrm>
          <a:off x="6221896" y="2614543"/>
          <a:ext cx="596900" cy="276225"/>
          <a:chOff x="6238875" y="2609850"/>
          <a:chExt cx="596900" cy="276225"/>
        </a:xfrm>
      </xdr:grpSpPr>
      <xdr:sp macro="" textlink="">
        <xdr:nvSpPr>
          <xdr:cNvPr id="18" name="Ellipse 17">
            <a:extLst>
              <a:ext uri="{FF2B5EF4-FFF2-40B4-BE49-F238E27FC236}">
                <a16:creationId xmlns:a16="http://schemas.microsoft.com/office/drawing/2014/main" id="{7A4C8011-4E4C-2391-84A8-FC164EF262A9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9" name="Ellipse 18">
            <a:extLst>
              <a:ext uri="{FF2B5EF4-FFF2-40B4-BE49-F238E27FC236}">
                <a16:creationId xmlns:a16="http://schemas.microsoft.com/office/drawing/2014/main" id="{F0043146-02A3-0DF5-2556-AE486B6CBB2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" name="Ellipse 19">
            <a:extLst>
              <a:ext uri="{FF2B5EF4-FFF2-40B4-BE49-F238E27FC236}">
                <a16:creationId xmlns:a16="http://schemas.microsoft.com/office/drawing/2014/main" id="{C23E945B-4115-B773-97A7-94022FC6522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923925</xdr:colOff>
      <xdr:row>8</xdr:row>
      <xdr:rowOff>406400</xdr:rowOff>
    </xdr:from>
    <xdr:to>
      <xdr:col>5</xdr:col>
      <xdr:colOff>1200150</xdr:colOff>
      <xdr:row>8</xdr:row>
      <xdr:rowOff>1009650</xdr:rowOff>
    </xdr:to>
    <xdr:grpSp>
      <xdr:nvGrpSpPr>
        <xdr:cNvPr id="24" name="Gruppieren 23">
          <a:extLst>
            <a:ext uri="{FF2B5EF4-FFF2-40B4-BE49-F238E27FC236}">
              <a16:creationId xmlns:a16="http://schemas.microsoft.com/office/drawing/2014/main" id="{67351CD9-BD62-B81E-7AA3-737FA7C0AA7A}"/>
            </a:ext>
          </a:extLst>
        </xdr:cNvPr>
        <xdr:cNvGrpSpPr/>
      </xdr:nvGrpSpPr>
      <xdr:grpSpPr>
        <a:xfrm rot="7823849">
          <a:off x="6525109" y="2993955"/>
          <a:ext cx="603250" cy="276225"/>
          <a:chOff x="6734175" y="3581400"/>
          <a:chExt cx="596900" cy="276225"/>
        </a:xfrm>
      </xdr:grpSpPr>
      <xdr:sp macro="" textlink="">
        <xdr:nvSpPr>
          <xdr:cNvPr id="21" name="Ellipse 20">
            <a:extLst>
              <a:ext uri="{FF2B5EF4-FFF2-40B4-BE49-F238E27FC236}">
                <a16:creationId xmlns:a16="http://schemas.microsoft.com/office/drawing/2014/main" id="{6E4BD11A-3EE0-7E66-98AF-5BF16BC2B43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" name="Ellipse 21">
            <a:extLst>
              <a:ext uri="{FF2B5EF4-FFF2-40B4-BE49-F238E27FC236}">
                <a16:creationId xmlns:a16="http://schemas.microsoft.com/office/drawing/2014/main" id="{DC5055F5-9E36-7C38-6536-0382F63B6C7E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3" name="Ellipse 22">
            <a:extLst>
              <a:ext uri="{FF2B5EF4-FFF2-40B4-BE49-F238E27FC236}">
                <a16:creationId xmlns:a16="http://schemas.microsoft.com/office/drawing/2014/main" id="{E0212C94-23E3-C1B3-3DDF-595D4D2E833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87312</xdr:colOff>
      <xdr:row>8</xdr:row>
      <xdr:rowOff>582612</xdr:rowOff>
    </xdr:from>
    <xdr:to>
      <xdr:col>5</xdr:col>
      <xdr:colOff>687387</xdr:colOff>
      <xdr:row>8</xdr:row>
      <xdr:rowOff>865187</xdr:rowOff>
    </xdr:to>
    <xdr:grpSp>
      <xdr:nvGrpSpPr>
        <xdr:cNvPr id="25" name="Gruppieren 24">
          <a:extLst>
            <a:ext uri="{FF2B5EF4-FFF2-40B4-BE49-F238E27FC236}">
              <a16:creationId xmlns:a16="http://schemas.microsoft.com/office/drawing/2014/main" id="{84416C61-73DE-E957-DBE0-6A1E25402401}"/>
            </a:ext>
          </a:extLst>
        </xdr:cNvPr>
        <xdr:cNvGrpSpPr/>
      </xdr:nvGrpSpPr>
      <xdr:grpSpPr>
        <a:xfrm rot="13412045">
          <a:off x="5852008" y="3006655"/>
          <a:ext cx="600075" cy="282575"/>
          <a:chOff x="6734175" y="3581400"/>
          <a:chExt cx="596900" cy="276225"/>
        </a:xfrm>
      </xdr:grpSpPr>
      <xdr:sp macro="" textlink="">
        <xdr:nvSpPr>
          <xdr:cNvPr id="26" name="Ellipse 25">
            <a:extLst>
              <a:ext uri="{FF2B5EF4-FFF2-40B4-BE49-F238E27FC236}">
                <a16:creationId xmlns:a16="http://schemas.microsoft.com/office/drawing/2014/main" id="{FB69D678-98B4-68F0-0613-351C72160E1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7" name="Ellipse 26">
            <a:extLst>
              <a:ext uri="{FF2B5EF4-FFF2-40B4-BE49-F238E27FC236}">
                <a16:creationId xmlns:a16="http://schemas.microsoft.com/office/drawing/2014/main" id="{401F6C4E-38EF-B45F-E7D3-50BF658FD70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8" name="Ellipse 27">
            <a:extLst>
              <a:ext uri="{FF2B5EF4-FFF2-40B4-BE49-F238E27FC236}">
                <a16:creationId xmlns:a16="http://schemas.microsoft.com/office/drawing/2014/main" id="{A573C459-CC99-A481-E470-A78E55CF4D37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219075</xdr:colOff>
      <xdr:row>7</xdr:row>
      <xdr:rowOff>171449</xdr:rowOff>
    </xdr:from>
    <xdr:to>
      <xdr:col>6</xdr:col>
      <xdr:colOff>1200150</xdr:colOff>
      <xdr:row>7</xdr:row>
      <xdr:rowOff>581025</xdr:rowOff>
    </xdr:to>
    <xdr:sp macro="" textlink="">
      <xdr:nvSpPr>
        <xdr:cNvPr id="29" name="Rechteck 28">
          <a:extLst>
            <a:ext uri="{FF2B5EF4-FFF2-40B4-BE49-F238E27FC236}">
              <a16:creationId xmlns:a16="http://schemas.microsoft.com/office/drawing/2014/main" id="{68704385-8775-57FD-52CE-DAD4BA9E421C}"/>
            </a:ext>
          </a:extLst>
        </xdr:cNvPr>
        <xdr:cNvSpPr/>
      </xdr:nvSpPr>
      <xdr:spPr>
        <a:xfrm>
          <a:off x="7419975" y="1438274"/>
          <a:ext cx="981075" cy="40957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7</xdr:row>
      <xdr:rowOff>771525</xdr:rowOff>
    </xdr:from>
    <xdr:to>
      <xdr:col>5</xdr:col>
      <xdr:colOff>1057275</xdr:colOff>
      <xdr:row>7</xdr:row>
      <xdr:rowOff>1044575</xdr:rowOff>
    </xdr:to>
    <xdr:grpSp>
      <xdr:nvGrpSpPr>
        <xdr:cNvPr id="31" name="Gruppieren 30">
          <a:extLst>
            <a:ext uri="{FF2B5EF4-FFF2-40B4-BE49-F238E27FC236}">
              <a16:creationId xmlns:a16="http://schemas.microsoft.com/office/drawing/2014/main" id="{418539B4-2A8D-B570-F85A-5910F3F4ECE0}"/>
            </a:ext>
          </a:extLst>
        </xdr:cNvPr>
        <xdr:cNvGrpSpPr/>
      </xdr:nvGrpSpPr>
      <xdr:grpSpPr>
        <a:xfrm>
          <a:off x="6221896" y="2047047"/>
          <a:ext cx="600075" cy="273050"/>
          <a:chOff x="6238875" y="2609850"/>
          <a:chExt cx="596900" cy="276225"/>
        </a:xfrm>
      </xdr:grpSpPr>
      <xdr:sp macro="" textlink="">
        <xdr:nvSpPr>
          <xdr:cNvPr id="32" name="Ellipse 31">
            <a:extLst>
              <a:ext uri="{FF2B5EF4-FFF2-40B4-BE49-F238E27FC236}">
                <a16:creationId xmlns:a16="http://schemas.microsoft.com/office/drawing/2014/main" id="{FB9968FE-711E-A282-F39C-67A42C948D1A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3" name="Ellipse 32">
            <a:extLst>
              <a:ext uri="{FF2B5EF4-FFF2-40B4-BE49-F238E27FC236}">
                <a16:creationId xmlns:a16="http://schemas.microsoft.com/office/drawing/2014/main" id="{2E280F0F-B0E3-F5B7-F80D-478C93A2537E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4" name="Ellipse 33">
            <a:extLst>
              <a:ext uri="{FF2B5EF4-FFF2-40B4-BE49-F238E27FC236}">
                <a16:creationId xmlns:a16="http://schemas.microsoft.com/office/drawing/2014/main" id="{375CCEB7-D56B-C57C-649E-2EFC9ECE69A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409575</xdr:colOff>
      <xdr:row>7</xdr:row>
      <xdr:rowOff>777875</xdr:rowOff>
    </xdr:from>
    <xdr:to>
      <xdr:col>6</xdr:col>
      <xdr:colOff>1006475</xdr:colOff>
      <xdr:row>7</xdr:row>
      <xdr:rowOff>1054100</xdr:rowOff>
    </xdr:to>
    <xdr:grpSp>
      <xdr:nvGrpSpPr>
        <xdr:cNvPr id="35" name="Gruppieren 34">
          <a:extLst>
            <a:ext uri="{FF2B5EF4-FFF2-40B4-BE49-F238E27FC236}">
              <a16:creationId xmlns:a16="http://schemas.microsoft.com/office/drawing/2014/main" id="{31572044-4E09-BB5B-F5F5-C67246BDBF53}"/>
            </a:ext>
          </a:extLst>
        </xdr:cNvPr>
        <xdr:cNvGrpSpPr/>
      </xdr:nvGrpSpPr>
      <xdr:grpSpPr>
        <a:xfrm>
          <a:off x="7587836" y="2053397"/>
          <a:ext cx="596900" cy="276225"/>
          <a:chOff x="6238875" y="2609850"/>
          <a:chExt cx="596900" cy="276225"/>
        </a:xfrm>
      </xdr:grpSpPr>
      <xdr:sp macro="" textlink="">
        <xdr:nvSpPr>
          <xdr:cNvPr id="36" name="Ellipse 35">
            <a:extLst>
              <a:ext uri="{FF2B5EF4-FFF2-40B4-BE49-F238E27FC236}">
                <a16:creationId xmlns:a16="http://schemas.microsoft.com/office/drawing/2014/main" id="{2681E868-A56D-29E9-25C3-0C8EC8A820C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7" name="Ellipse 36">
            <a:extLst>
              <a:ext uri="{FF2B5EF4-FFF2-40B4-BE49-F238E27FC236}">
                <a16:creationId xmlns:a16="http://schemas.microsoft.com/office/drawing/2014/main" id="{F84D63C6-2A86-43BA-1396-53142A10BF2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8" name="Ellipse 37">
            <a:extLst>
              <a:ext uri="{FF2B5EF4-FFF2-40B4-BE49-F238E27FC236}">
                <a16:creationId xmlns:a16="http://schemas.microsoft.com/office/drawing/2014/main" id="{E642EB43-BD48-41D8-1BDD-E425911E984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219075</xdr:colOff>
      <xdr:row>12</xdr:row>
      <xdr:rowOff>171449</xdr:rowOff>
    </xdr:from>
    <xdr:to>
      <xdr:col>2</xdr:col>
      <xdr:colOff>1200150</xdr:colOff>
      <xdr:row>12</xdr:row>
      <xdr:rowOff>581025</xdr:rowOff>
    </xdr:to>
    <xdr:sp macro="" textlink="">
      <xdr:nvSpPr>
        <xdr:cNvPr id="39" name="Rechteck 38">
          <a:extLst>
            <a:ext uri="{FF2B5EF4-FFF2-40B4-BE49-F238E27FC236}">
              <a16:creationId xmlns:a16="http://schemas.microsoft.com/office/drawing/2014/main" id="{1CEFC80E-2E24-4583-A468-8BC9B396726C}"/>
            </a:ext>
          </a:extLst>
        </xdr:cNvPr>
        <xdr:cNvSpPr/>
      </xdr:nvSpPr>
      <xdr:spPr>
        <a:xfrm>
          <a:off x="7416800" y="1438274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12</xdr:row>
      <xdr:rowOff>777875</xdr:rowOff>
    </xdr:from>
    <xdr:to>
      <xdr:col>2</xdr:col>
      <xdr:colOff>1006475</xdr:colOff>
      <xdr:row>12</xdr:row>
      <xdr:rowOff>1057275</xdr:rowOff>
    </xdr:to>
    <xdr:grpSp>
      <xdr:nvGrpSpPr>
        <xdr:cNvPr id="40" name="Gruppieren 39">
          <a:extLst>
            <a:ext uri="{FF2B5EF4-FFF2-40B4-BE49-F238E27FC236}">
              <a16:creationId xmlns:a16="http://schemas.microsoft.com/office/drawing/2014/main" id="{400C1E83-E5F3-452A-A52F-7AD16501458C}"/>
            </a:ext>
          </a:extLst>
        </xdr:cNvPr>
        <xdr:cNvGrpSpPr/>
      </xdr:nvGrpSpPr>
      <xdr:grpSpPr>
        <a:xfrm>
          <a:off x="1930400" y="6045614"/>
          <a:ext cx="600075" cy="279400"/>
          <a:chOff x="6238875" y="2609850"/>
          <a:chExt cx="596900" cy="276225"/>
        </a:xfrm>
      </xdr:grpSpPr>
      <xdr:sp macro="" textlink="">
        <xdr:nvSpPr>
          <xdr:cNvPr id="41" name="Ellipse 40">
            <a:extLst>
              <a:ext uri="{FF2B5EF4-FFF2-40B4-BE49-F238E27FC236}">
                <a16:creationId xmlns:a16="http://schemas.microsoft.com/office/drawing/2014/main" id="{4D5DAC7C-D2BE-1D70-62AB-C37E09405F38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2" name="Ellipse 41">
            <a:extLst>
              <a:ext uri="{FF2B5EF4-FFF2-40B4-BE49-F238E27FC236}">
                <a16:creationId xmlns:a16="http://schemas.microsoft.com/office/drawing/2014/main" id="{2F0FA1AA-2A80-1A7E-EBF7-4B12814FA5AA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3" name="Ellipse 42">
            <a:extLst>
              <a:ext uri="{FF2B5EF4-FFF2-40B4-BE49-F238E27FC236}">
                <a16:creationId xmlns:a16="http://schemas.microsoft.com/office/drawing/2014/main" id="{FB84D0AD-E790-2AF1-FDB0-0ADD505573D9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12</xdr:row>
      <xdr:rowOff>161925</xdr:rowOff>
    </xdr:from>
    <xdr:ext cx="407740" cy="374141"/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33FF686-F2A2-A845-696F-7951A34FAF32}"/>
            </a:ext>
          </a:extLst>
        </xdr:cNvPr>
        <xdr:cNvSpPr txBox="1"/>
      </xdr:nvSpPr>
      <xdr:spPr>
        <a:xfrm>
          <a:off x="2057400" y="6038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457200</xdr:colOff>
      <xdr:row>8</xdr:row>
      <xdr:rowOff>190500</xdr:rowOff>
    </xdr:from>
    <xdr:to>
      <xdr:col>6</xdr:col>
      <xdr:colOff>1057275</xdr:colOff>
      <xdr:row>8</xdr:row>
      <xdr:rowOff>463550</xdr:rowOff>
    </xdr:to>
    <xdr:grpSp>
      <xdr:nvGrpSpPr>
        <xdr:cNvPr id="45" name="Gruppieren 44">
          <a:extLst>
            <a:ext uri="{FF2B5EF4-FFF2-40B4-BE49-F238E27FC236}">
              <a16:creationId xmlns:a16="http://schemas.microsoft.com/office/drawing/2014/main" id="{6EB986EF-9175-4AEE-AC91-69BA40FD673B}"/>
            </a:ext>
          </a:extLst>
        </xdr:cNvPr>
        <xdr:cNvGrpSpPr/>
      </xdr:nvGrpSpPr>
      <xdr:grpSpPr>
        <a:xfrm>
          <a:off x="7635461" y="2614543"/>
          <a:ext cx="600075" cy="273050"/>
          <a:chOff x="6238875" y="2609850"/>
          <a:chExt cx="596900" cy="276225"/>
        </a:xfrm>
      </xdr:grpSpPr>
      <xdr:sp macro="" textlink="">
        <xdr:nvSpPr>
          <xdr:cNvPr id="46" name="Ellipse 45">
            <a:extLst>
              <a:ext uri="{FF2B5EF4-FFF2-40B4-BE49-F238E27FC236}">
                <a16:creationId xmlns:a16="http://schemas.microsoft.com/office/drawing/2014/main" id="{553CD867-07AE-D67A-A87E-A7D969451087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7" name="Ellipse 46">
            <a:extLst>
              <a:ext uri="{FF2B5EF4-FFF2-40B4-BE49-F238E27FC236}">
                <a16:creationId xmlns:a16="http://schemas.microsoft.com/office/drawing/2014/main" id="{78C56036-8A1A-3FEB-9AD4-5C243E8A4926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8" name="Ellipse 47">
            <a:extLst>
              <a:ext uri="{FF2B5EF4-FFF2-40B4-BE49-F238E27FC236}">
                <a16:creationId xmlns:a16="http://schemas.microsoft.com/office/drawing/2014/main" id="{6AABA76A-D0B3-E34E-16BA-F4EB7DC9B6B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920750</xdr:colOff>
      <xdr:row>8</xdr:row>
      <xdr:rowOff>409575</xdr:rowOff>
    </xdr:from>
    <xdr:to>
      <xdr:col>6</xdr:col>
      <xdr:colOff>1200150</xdr:colOff>
      <xdr:row>8</xdr:row>
      <xdr:rowOff>1009650</xdr:rowOff>
    </xdr:to>
    <xdr:grpSp>
      <xdr:nvGrpSpPr>
        <xdr:cNvPr id="49" name="Gruppieren 48">
          <a:extLst>
            <a:ext uri="{FF2B5EF4-FFF2-40B4-BE49-F238E27FC236}">
              <a16:creationId xmlns:a16="http://schemas.microsoft.com/office/drawing/2014/main" id="{F86D01B3-AFF4-463F-BB5A-1F09531695C9}"/>
            </a:ext>
          </a:extLst>
        </xdr:cNvPr>
        <xdr:cNvGrpSpPr/>
      </xdr:nvGrpSpPr>
      <xdr:grpSpPr>
        <a:xfrm rot="7823849">
          <a:off x="7938673" y="2993956"/>
          <a:ext cx="600075" cy="279400"/>
          <a:chOff x="6734175" y="3581400"/>
          <a:chExt cx="596900" cy="276225"/>
        </a:xfrm>
      </xdr:grpSpPr>
      <xdr:sp macro="" textlink="">
        <xdr:nvSpPr>
          <xdr:cNvPr id="50" name="Ellipse 49">
            <a:extLst>
              <a:ext uri="{FF2B5EF4-FFF2-40B4-BE49-F238E27FC236}">
                <a16:creationId xmlns:a16="http://schemas.microsoft.com/office/drawing/2014/main" id="{92B0E9D1-D190-1599-607A-4A262B58801E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1" name="Ellipse 50">
            <a:extLst>
              <a:ext uri="{FF2B5EF4-FFF2-40B4-BE49-F238E27FC236}">
                <a16:creationId xmlns:a16="http://schemas.microsoft.com/office/drawing/2014/main" id="{0AB70C31-1C9F-C42C-9D33-9D70A7DA8BC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2" name="Ellipse 51">
            <a:extLst>
              <a:ext uri="{FF2B5EF4-FFF2-40B4-BE49-F238E27FC236}">
                <a16:creationId xmlns:a16="http://schemas.microsoft.com/office/drawing/2014/main" id="{BB8A55C3-806E-BB87-4CF6-24289B00B5A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84137</xdr:colOff>
      <xdr:row>8</xdr:row>
      <xdr:rowOff>579437</xdr:rowOff>
    </xdr:from>
    <xdr:to>
      <xdr:col>6</xdr:col>
      <xdr:colOff>687387</xdr:colOff>
      <xdr:row>8</xdr:row>
      <xdr:rowOff>868362</xdr:rowOff>
    </xdr:to>
    <xdr:grpSp>
      <xdr:nvGrpSpPr>
        <xdr:cNvPr id="53" name="Gruppieren 52">
          <a:extLst>
            <a:ext uri="{FF2B5EF4-FFF2-40B4-BE49-F238E27FC236}">
              <a16:creationId xmlns:a16="http://schemas.microsoft.com/office/drawing/2014/main" id="{CA26969F-8AC0-4E57-9F16-AFE27E424E1C}"/>
            </a:ext>
          </a:extLst>
        </xdr:cNvPr>
        <xdr:cNvGrpSpPr/>
      </xdr:nvGrpSpPr>
      <xdr:grpSpPr>
        <a:xfrm rot="13412045">
          <a:off x="7262398" y="3003480"/>
          <a:ext cx="603250" cy="288925"/>
          <a:chOff x="6734175" y="3581400"/>
          <a:chExt cx="596900" cy="276225"/>
        </a:xfrm>
      </xdr:grpSpPr>
      <xdr:sp macro="" textlink="">
        <xdr:nvSpPr>
          <xdr:cNvPr id="54" name="Ellipse 53">
            <a:extLst>
              <a:ext uri="{FF2B5EF4-FFF2-40B4-BE49-F238E27FC236}">
                <a16:creationId xmlns:a16="http://schemas.microsoft.com/office/drawing/2014/main" id="{1C09DD68-08B7-2C28-9B70-A84EBEC6DFE8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5" name="Ellipse 54">
            <a:extLst>
              <a:ext uri="{FF2B5EF4-FFF2-40B4-BE49-F238E27FC236}">
                <a16:creationId xmlns:a16="http://schemas.microsoft.com/office/drawing/2014/main" id="{A9EF221F-2A3D-DAF5-601F-7320FB438589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6" name="Ellipse 55">
            <a:extLst>
              <a:ext uri="{FF2B5EF4-FFF2-40B4-BE49-F238E27FC236}">
                <a16:creationId xmlns:a16="http://schemas.microsoft.com/office/drawing/2014/main" id="{5F71F3A3-5A9C-B04A-153F-B6EAD390318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7</xdr:col>
      <xdr:colOff>228600</xdr:colOff>
      <xdr:row>8</xdr:row>
      <xdr:rowOff>542924</xdr:rowOff>
    </xdr:from>
    <xdr:to>
      <xdr:col>7</xdr:col>
      <xdr:colOff>657225</xdr:colOff>
      <xdr:row>8</xdr:row>
      <xdr:rowOff>634999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F4A489C2-C712-1B1B-23A3-5BF8F876C601}"/>
            </a:ext>
          </a:extLst>
        </xdr:cNvPr>
        <xdr:cNvGrpSpPr/>
      </xdr:nvGrpSpPr>
      <xdr:grpSpPr>
        <a:xfrm>
          <a:off x="8820426" y="2966967"/>
          <a:ext cx="428625" cy="92075"/>
          <a:chOff x="8848725" y="2895600"/>
          <a:chExt cx="1130300" cy="161925"/>
        </a:xfrm>
      </xdr:grpSpPr>
      <xdr:cxnSp macro="">
        <xdr:nvCxnSpPr>
          <xdr:cNvPr id="58" name="Gerader Verbinder 57">
            <a:extLst>
              <a:ext uri="{FF2B5EF4-FFF2-40B4-BE49-F238E27FC236}">
                <a16:creationId xmlns:a16="http://schemas.microsoft.com/office/drawing/2014/main" id="{9F3218A7-94D8-7831-28D8-A96DD9F19682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9" name="Gerader Verbinder 58">
            <a:extLst>
              <a:ext uri="{FF2B5EF4-FFF2-40B4-BE49-F238E27FC236}">
                <a16:creationId xmlns:a16="http://schemas.microsoft.com/office/drawing/2014/main" id="{AD770260-0FB0-B372-6901-FD17FF8736C9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Gerader Verbinder 59">
            <a:extLst>
              <a:ext uri="{FF2B5EF4-FFF2-40B4-BE49-F238E27FC236}">
                <a16:creationId xmlns:a16="http://schemas.microsoft.com/office/drawing/2014/main" id="{D793B180-00FA-7846-6A13-7A63BC8C9EEF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1162212</xdr:colOff>
      <xdr:row>8</xdr:row>
      <xdr:rowOff>640340</xdr:rowOff>
    </xdr:from>
    <xdr:to>
      <xdr:col>6</xdr:col>
      <xdr:colOff>1217286</xdr:colOff>
      <xdr:row>8</xdr:row>
      <xdr:rowOff>1020672</xdr:rowOff>
    </xdr:to>
    <xdr:grpSp>
      <xdr:nvGrpSpPr>
        <xdr:cNvPr id="64" name="Gruppieren 63">
          <a:extLst>
            <a:ext uri="{FF2B5EF4-FFF2-40B4-BE49-F238E27FC236}">
              <a16:creationId xmlns:a16="http://schemas.microsoft.com/office/drawing/2014/main" id="{8AF3AFFB-4264-527C-FB9C-D914B2E04D70}"/>
            </a:ext>
          </a:extLst>
        </xdr:cNvPr>
        <xdr:cNvGrpSpPr/>
      </xdr:nvGrpSpPr>
      <xdr:grpSpPr>
        <a:xfrm rot="18546573">
          <a:off x="8177844" y="3227012"/>
          <a:ext cx="380332" cy="55074"/>
          <a:chOff x="8848725" y="2895600"/>
          <a:chExt cx="1130300" cy="161925"/>
        </a:xfrm>
      </xdr:grpSpPr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0BBC2493-8D9E-849F-6B0C-99F5C0378C10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Gerader Verbinder 65">
            <a:extLst>
              <a:ext uri="{FF2B5EF4-FFF2-40B4-BE49-F238E27FC236}">
                <a16:creationId xmlns:a16="http://schemas.microsoft.com/office/drawing/2014/main" id="{9A712855-7F54-13B1-DA05-F672CABF5453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Gerader Verbinder 66">
            <a:extLst>
              <a:ext uri="{FF2B5EF4-FFF2-40B4-BE49-F238E27FC236}">
                <a16:creationId xmlns:a16="http://schemas.microsoft.com/office/drawing/2014/main" id="{AF9D45AF-48F4-F889-9166-AE187342A45E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238125</xdr:colOff>
      <xdr:row>12</xdr:row>
      <xdr:rowOff>171449</xdr:rowOff>
    </xdr:from>
    <xdr:to>
      <xdr:col>4</xdr:col>
      <xdr:colOff>1219200</xdr:colOff>
      <xdr:row>12</xdr:row>
      <xdr:rowOff>1003299</xdr:rowOff>
    </xdr:to>
    <xdr:sp macro="" textlink="">
      <xdr:nvSpPr>
        <xdr:cNvPr id="68" name="Rechteck 67">
          <a:extLst>
            <a:ext uri="{FF2B5EF4-FFF2-40B4-BE49-F238E27FC236}">
              <a16:creationId xmlns:a16="http://schemas.microsoft.com/office/drawing/2014/main" id="{7B377AA1-727B-4376-AA35-2EC6060C5A69}"/>
            </a:ext>
          </a:extLst>
        </xdr:cNvPr>
        <xdr:cNvSpPr/>
      </xdr:nvSpPr>
      <xdr:spPr>
        <a:xfrm>
          <a:off x="3178175" y="1438274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676275</xdr:colOff>
      <xdr:row>13</xdr:row>
      <xdr:rowOff>723900</xdr:rowOff>
    </xdr:from>
    <xdr:to>
      <xdr:col>4</xdr:col>
      <xdr:colOff>781050</xdr:colOff>
      <xdr:row>13</xdr:row>
      <xdr:rowOff>819150</xdr:rowOff>
    </xdr:to>
    <xdr:sp macro="" textlink="">
      <xdr:nvSpPr>
        <xdr:cNvPr id="69" name="Ellipse 68">
          <a:extLst>
            <a:ext uri="{FF2B5EF4-FFF2-40B4-BE49-F238E27FC236}">
              <a16:creationId xmlns:a16="http://schemas.microsoft.com/office/drawing/2014/main" id="{82BA4A68-410F-4CB7-B826-47BACB54263F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13</xdr:row>
      <xdr:rowOff>542925</xdr:rowOff>
    </xdr:from>
    <xdr:to>
      <xdr:col>4</xdr:col>
      <xdr:colOff>533400</xdr:colOff>
      <xdr:row>13</xdr:row>
      <xdr:rowOff>638175</xdr:rowOff>
    </xdr:to>
    <xdr:sp macro="" textlink="">
      <xdr:nvSpPr>
        <xdr:cNvPr id="70" name="Ellipse 69">
          <a:extLst>
            <a:ext uri="{FF2B5EF4-FFF2-40B4-BE49-F238E27FC236}">
              <a16:creationId xmlns:a16="http://schemas.microsoft.com/office/drawing/2014/main" id="{568F7C01-460E-464E-97C2-8CA2A97079C2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13</xdr:row>
      <xdr:rowOff>549275</xdr:rowOff>
    </xdr:from>
    <xdr:to>
      <xdr:col>4</xdr:col>
      <xdr:colOff>1028700</xdr:colOff>
      <xdr:row>13</xdr:row>
      <xdr:rowOff>644525</xdr:rowOff>
    </xdr:to>
    <xdr:sp macro="" textlink="">
      <xdr:nvSpPr>
        <xdr:cNvPr id="71" name="Ellipse 70">
          <a:extLst>
            <a:ext uri="{FF2B5EF4-FFF2-40B4-BE49-F238E27FC236}">
              <a16:creationId xmlns:a16="http://schemas.microsoft.com/office/drawing/2014/main" id="{F65DB80B-6EE9-41D5-9348-4753EF8436E2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4</xdr:col>
      <xdr:colOff>523875</xdr:colOff>
      <xdr:row>12</xdr:row>
      <xdr:rowOff>377825</xdr:rowOff>
    </xdr:from>
    <xdr:ext cx="407740" cy="374141"/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E6FCC766-B769-563B-22A9-7DCDC84B7408}"/>
            </a:ext>
          </a:extLst>
        </xdr:cNvPr>
        <xdr:cNvSpPr txBox="1"/>
      </xdr:nvSpPr>
      <xdr:spPr>
        <a:xfrm>
          <a:off x="48863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133351</xdr:colOff>
      <xdr:row>12</xdr:row>
      <xdr:rowOff>133349</xdr:rowOff>
    </xdr:from>
    <xdr:to>
      <xdr:col>6</xdr:col>
      <xdr:colOff>1285876</xdr:colOff>
      <xdr:row>12</xdr:row>
      <xdr:rowOff>965199</xdr:rowOff>
    </xdr:to>
    <xdr:sp macro="" textlink="">
      <xdr:nvSpPr>
        <xdr:cNvPr id="73" name="Rechteck 72">
          <a:extLst>
            <a:ext uri="{FF2B5EF4-FFF2-40B4-BE49-F238E27FC236}">
              <a16:creationId xmlns:a16="http://schemas.microsoft.com/office/drawing/2014/main" id="{68C4C28D-4D49-4598-A726-F13DB774A732}"/>
            </a:ext>
          </a:extLst>
        </xdr:cNvPr>
        <xdr:cNvSpPr/>
      </xdr:nvSpPr>
      <xdr:spPr>
        <a:xfrm>
          <a:off x="7334251" y="5410199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708026</xdr:colOff>
      <xdr:row>12</xdr:row>
      <xdr:rowOff>133349</xdr:rowOff>
    </xdr:from>
    <xdr:to>
      <xdr:col>6</xdr:col>
      <xdr:colOff>708026</xdr:colOff>
      <xdr:row>12</xdr:row>
      <xdr:rowOff>962024</xdr:rowOff>
    </xdr:to>
    <xdr:cxnSp macro="">
      <xdr:nvCxnSpPr>
        <xdr:cNvPr id="74" name="Gerader Verbinder 73">
          <a:extLst>
            <a:ext uri="{FF2B5EF4-FFF2-40B4-BE49-F238E27FC236}">
              <a16:creationId xmlns:a16="http://schemas.microsoft.com/office/drawing/2014/main" id="{D9A86C45-C08B-4F72-9B2C-56A95A4B6995}"/>
            </a:ext>
          </a:extLst>
        </xdr:cNvPr>
        <xdr:cNvCxnSpPr>
          <a:stCxn id="73" idx="0"/>
          <a:endCxn id="73" idx="2"/>
        </xdr:cNvCxnSpPr>
      </xdr:nvCxnSpPr>
      <xdr:spPr>
        <a:xfrm>
          <a:off x="7908926" y="5410199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676275</xdr:colOff>
      <xdr:row>13</xdr:row>
      <xdr:rowOff>723900</xdr:rowOff>
    </xdr:from>
    <xdr:to>
      <xdr:col>6</xdr:col>
      <xdr:colOff>781050</xdr:colOff>
      <xdr:row>13</xdr:row>
      <xdr:rowOff>819150</xdr:rowOff>
    </xdr:to>
    <xdr:sp macro="" textlink="">
      <xdr:nvSpPr>
        <xdr:cNvPr id="75" name="Ellipse 74">
          <a:extLst>
            <a:ext uri="{FF2B5EF4-FFF2-40B4-BE49-F238E27FC236}">
              <a16:creationId xmlns:a16="http://schemas.microsoft.com/office/drawing/2014/main" id="{B8641F9D-961D-4483-B104-222CDFA9232D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425450</xdr:colOff>
      <xdr:row>13</xdr:row>
      <xdr:rowOff>542925</xdr:rowOff>
    </xdr:from>
    <xdr:to>
      <xdr:col>6</xdr:col>
      <xdr:colOff>533400</xdr:colOff>
      <xdr:row>13</xdr:row>
      <xdr:rowOff>638175</xdr:rowOff>
    </xdr:to>
    <xdr:sp macro="" textlink="">
      <xdr:nvSpPr>
        <xdr:cNvPr id="76" name="Ellipse 75">
          <a:extLst>
            <a:ext uri="{FF2B5EF4-FFF2-40B4-BE49-F238E27FC236}">
              <a16:creationId xmlns:a16="http://schemas.microsoft.com/office/drawing/2014/main" id="{952BDC79-0752-4100-ADC4-4DB2AC4177D1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923925</xdr:colOff>
      <xdr:row>13</xdr:row>
      <xdr:rowOff>549275</xdr:rowOff>
    </xdr:from>
    <xdr:to>
      <xdr:col>6</xdr:col>
      <xdr:colOff>1028700</xdr:colOff>
      <xdr:row>13</xdr:row>
      <xdr:rowOff>644525</xdr:rowOff>
    </xdr:to>
    <xdr:sp macro="" textlink="">
      <xdr:nvSpPr>
        <xdr:cNvPr id="77" name="Ellipse 76">
          <a:extLst>
            <a:ext uri="{FF2B5EF4-FFF2-40B4-BE49-F238E27FC236}">
              <a16:creationId xmlns:a16="http://schemas.microsoft.com/office/drawing/2014/main" id="{6B06204A-8244-4AC1-9AD0-AF346716212C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6</xdr:col>
      <xdr:colOff>228600</xdr:colOff>
      <xdr:row>12</xdr:row>
      <xdr:rowOff>352425</xdr:rowOff>
    </xdr:from>
    <xdr:ext cx="407740" cy="374141"/>
    <xdr:sp macro="" textlink="">
      <xdr:nvSpPr>
        <xdr:cNvPr id="78" name="Textfeld 77">
          <a:extLst>
            <a:ext uri="{FF2B5EF4-FFF2-40B4-BE49-F238E27FC236}">
              <a16:creationId xmlns:a16="http://schemas.microsoft.com/office/drawing/2014/main" id="{C498327D-B1EB-21A4-2EB3-53D643D5DC86}"/>
            </a:ext>
          </a:extLst>
        </xdr:cNvPr>
        <xdr:cNvSpPr txBox="1"/>
      </xdr:nvSpPr>
      <xdr:spPr>
        <a:xfrm>
          <a:off x="7429500" y="56292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790575</xdr:colOff>
      <xdr:row>12</xdr:row>
      <xdr:rowOff>358775</xdr:rowOff>
    </xdr:from>
    <xdr:ext cx="407740" cy="374141"/>
    <xdr:sp macro="" textlink="">
      <xdr:nvSpPr>
        <xdr:cNvPr id="79" name="Textfeld 78">
          <a:extLst>
            <a:ext uri="{FF2B5EF4-FFF2-40B4-BE49-F238E27FC236}">
              <a16:creationId xmlns:a16="http://schemas.microsoft.com/office/drawing/2014/main" id="{209D9190-27A4-AF3D-E8BB-A7A2F97C4018}"/>
            </a:ext>
          </a:extLst>
        </xdr:cNvPr>
        <xdr:cNvSpPr txBox="1"/>
      </xdr:nvSpPr>
      <xdr:spPr>
        <a:xfrm>
          <a:off x="7991475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457200</xdr:colOff>
      <xdr:row>12</xdr:row>
      <xdr:rowOff>190500</xdr:rowOff>
    </xdr:from>
    <xdr:to>
      <xdr:col>8</xdr:col>
      <xdr:colOff>1054100</xdr:colOff>
      <xdr:row>12</xdr:row>
      <xdr:rowOff>466725</xdr:rowOff>
    </xdr:to>
    <xdr:grpSp>
      <xdr:nvGrpSpPr>
        <xdr:cNvPr id="80" name="Gruppieren 79">
          <a:extLst>
            <a:ext uri="{FF2B5EF4-FFF2-40B4-BE49-F238E27FC236}">
              <a16:creationId xmlns:a16="http://schemas.microsoft.com/office/drawing/2014/main" id="{5F5B6607-9824-4722-930C-6A6B00960D27}"/>
            </a:ext>
          </a:extLst>
        </xdr:cNvPr>
        <xdr:cNvGrpSpPr/>
      </xdr:nvGrpSpPr>
      <xdr:grpSpPr>
        <a:xfrm>
          <a:off x="9722678" y="5458239"/>
          <a:ext cx="596900" cy="276225"/>
          <a:chOff x="6238875" y="2609850"/>
          <a:chExt cx="596900" cy="276225"/>
        </a:xfrm>
      </xdr:grpSpPr>
      <xdr:sp macro="" textlink="">
        <xdr:nvSpPr>
          <xdr:cNvPr id="81" name="Ellipse 80">
            <a:extLst>
              <a:ext uri="{FF2B5EF4-FFF2-40B4-BE49-F238E27FC236}">
                <a16:creationId xmlns:a16="http://schemas.microsoft.com/office/drawing/2014/main" id="{6C9593B7-A68B-A93D-2CDD-2FC927581B9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2" name="Ellipse 81">
            <a:extLst>
              <a:ext uri="{FF2B5EF4-FFF2-40B4-BE49-F238E27FC236}">
                <a16:creationId xmlns:a16="http://schemas.microsoft.com/office/drawing/2014/main" id="{96E4F5F6-9A08-494A-7B71-9B1F6E015D72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3" name="Ellipse 82">
            <a:extLst>
              <a:ext uri="{FF2B5EF4-FFF2-40B4-BE49-F238E27FC236}">
                <a16:creationId xmlns:a16="http://schemas.microsoft.com/office/drawing/2014/main" id="{4873B364-066E-DB25-53CA-4E7812D57E02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923925</xdr:colOff>
      <xdr:row>12</xdr:row>
      <xdr:rowOff>406400</xdr:rowOff>
    </xdr:from>
    <xdr:to>
      <xdr:col>8</xdr:col>
      <xdr:colOff>1200150</xdr:colOff>
      <xdr:row>12</xdr:row>
      <xdr:rowOff>1009650</xdr:rowOff>
    </xdr:to>
    <xdr:grpSp>
      <xdr:nvGrpSpPr>
        <xdr:cNvPr id="84" name="Gruppieren 83">
          <a:extLst>
            <a:ext uri="{FF2B5EF4-FFF2-40B4-BE49-F238E27FC236}">
              <a16:creationId xmlns:a16="http://schemas.microsoft.com/office/drawing/2014/main" id="{AEAA5628-3006-417E-A839-991457C2A25D}"/>
            </a:ext>
          </a:extLst>
        </xdr:cNvPr>
        <xdr:cNvGrpSpPr/>
      </xdr:nvGrpSpPr>
      <xdr:grpSpPr>
        <a:xfrm rot="7823849">
          <a:off x="10025891" y="5837651"/>
          <a:ext cx="603250" cy="276225"/>
          <a:chOff x="6734175" y="3581400"/>
          <a:chExt cx="596900" cy="276225"/>
        </a:xfrm>
      </xdr:grpSpPr>
      <xdr:sp macro="" textlink="">
        <xdr:nvSpPr>
          <xdr:cNvPr id="85" name="Ellipse 84">
            <a:extLst>
              <a:ext uri="{FF2B5EF4-FFF2-40B4-BE49-F238E27FC236}">
                <a16:creationId xmlns:a16="http://schemas.microsoft.com/office/drawing/2014/main" id="{DF0DF01D-1415-9BAC-DAF6-343F4CE87CDA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6" name="Ellipse 85">
            <a:extLst>
              <a:ext uri="{FF2B5EF4-FFF2-40B4-BE49-F238E27FC236}">
                <a16:creationId xmlns:a16="http://schemas.microsoft.com/office/drawing/2014/main" id="{733D7A6F-2437-E098-9EDB-AE06E6970BB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7" name="Ellipse 86">
            <a:extLst>
              <a:ext uri="{FF2B5EF4-FFF2-40B4-BE49-F238E27FC236}">
                <a16:creationId xmlns:a16="http://schemas.microsoft.com/office/drawing/2014/main" id="{EFEED028-AE93-1284-45E1-D4ABBC9BD06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87312</xdr:colOff>
      <xdr:row>12</xdr:row>
      <xdr:rowOff>582612</xdr:rowOff>
    </xdr:from>
    <xdr:to>
      <xdr:col>8</xdr:col>
      <xdr:colOff>687387</xdr:colOff>
      <xdr:row>12</xdr:row>
      <xdr:rowOff>865187</xdr:rowOff>
    </xdr:to>
    <xdr:grpSp>
      <xdr:nvGrpSpPr>
        <xdr:cNvPr id="88" name="Gruppieren 87">
          <a:extLst>
            <a:ext uri="{FF2B5EF4-FFF2-40B4-BE49-F238E27FC236}">
              <a16:creationId xmlns:a16="http://schemas.microsoft.com/office/drawing/2014/main" id="{B10FB031-E4B3-47B0-B9CA-5A4B33A2A52C}"/>
            </a:ext>
          </a:extLst>
        </xdr:cNvPr>
        <xdr:cNvGrpSpPr/>
      </xdr:nvGrpSpPr>
      <xdr:grpSpPr>
        <a:xfrm rot="13412045">
          <a:off x="9352790" y="5850351"/>
          <a:ext cx="600075" cy="282575"/>
          <a:chOff x="6734175" y="3581400"/>
          <a:chExt cx="596900" cy="276225"/>
        </a:xfrm>
      </xdr:grpSpPr>
      <xdr:sp macro="" textlink="">
        <xdr:nvSpPr>
          <xdr:cNvPr id="89" name="Ellipse 88">
            <a:extLst>
              <a:ext uri="{FF2B5EF4-FFF2-40B4-BE49-F238E27FC236}">
                <a16:creationId xmlns:a16="http://schemas.microsoft.com/office/drawing/2014/main" id="{70A14222-3425-D72D-9BA6-7E04E71A0C59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0" name="Ellipse 89">
            <a:extLst>
              <a:ext uri="{FF2B5EF4-FFF2-40B4-BE49-F238E27FC236}">
                <a16:creationId xmlns:a16="http://schemas.microsoft.com/office/drawing/2014/main" id="{6D5DD857-1CA0-8AC3-B134-6EB5A16A0D9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1" name="Ellipse 90">
            <a:extLst>
              <a:ext uri="{FF2B5EF4-FFF2-40B4-BE49-F238E27FC236}">
                <a16:creationId xmlns:a16="http://schemas.microsoft.com/office/drawing/2014/main" id="{E5C612BB-F3CD-4194-BB0A-D0676EA0B43C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1162212</xdr:colOff>
      <xdr:row>12</xdr:row>
      <xdr:rowOff>637165</xdr:rowOff>
    </xdr:from>
    <xdr:to>
      <xdr:col>8</xdr:col>
      <xdr:colOff>1217286</xdr:colOff>
      <xdr:row>12</xdr:row>
      <xdr:rowOff>1017497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B67389F-FF35-4816-B8B6-6FA5BD03745F}"/>
            </a:ext>
          </a:extLst>
        </xdr:cNvPr>
        <xdr:cNvGrpSpPr/>
      </xdr:nvGrpSpPr>
      <xdr:grpSpPr>
        <a:xfrm rot="18546573">
          <a:off x="10265061" y="6067533"/>
          <a:ext cx="380332" cy="55074"/>
          <a:chOff x="8848725" y="2895600"/>
          <a:chExt cx="1130300" cy="161925"/>
        </a:xfrm>
      </xdr:grpSpPr>
      <xdr:cxnSp macro="">
        <xdr:nvCxnSpPr>
          <xdr:cNvPr id="93" name="Gerader Verbinder 92">
            <a:extLst>
              <a:ext uri="{FF2B5EF4-FFF2-40B4-BE49-F238E27FC236}">
                <a16:creationId xmlns:a16="http://schemas.microsoft.com/office/drawing/2014/main" id="{D41991BC-5149-D7EB-2738-BC133290C66F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8C647582-6F95-71AB-2558-D42991A07157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DC3179B-8A5A-7116-C0F8-9ECFB1242E60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663575</xdr:colOff>
      <xdr:row>12</xdr:row>
      <xdr:rowOff>409575</xdr:rowOff>
    </xdr:from>
    <xdr:to>
      <xdr:col>10</xdr:col>
      <xdr:colOff>771525</xdr:colOff>
      <xdr:row>12</xdr:row>
      <xdr:rowOff>504825</xdr:rowOff>
    </xdr:to>
    <xdr:sp macro="" textlink="">
      <xdr:nvSpPr>
        <xdr:cNvPr id="96" name="Ellipse 95">
          <a:extLst>
            <a:ext uri="{FF2B5EF4-FFF2-40B4-BE49-F238E27FC236}">
              <a16:creationId xmlns:a16="http://schemas.microsoft.com/office/drawing/2014/main" id="{DCDBEA9D-B1EC-4AC7-9B20-83092D0D0958}"/>
            </a:ext>
          </a:extLst>
        </xdr:cNvPr>
        <xdr:cNvSpPr/>
      </xdr:nvSpPr>
      <xdr:spPr>
        <a:xfrm>
          <a:off x="5026025" y="28257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225425</xdr:rowOff>
    </xdr:from>
    <xdr:to>
      <xdr:col>10</xdr:col>
      <xdr:colOff>523875</xdr:colOff>
      <xdr:row>12</xdr:row>
      <xdr:rowOff>320675</xdr:rowOff>
    </xdr:to>
    <xdr:sp macro="" textlink="">
      <xdr:nvSpPr>
        <xdr:cNvPr id="97" name="Ellipse 96">
          <a:extLst>
            <a:ext uri="{FF2B5EF4-FFF2-40B4-BE49-F238E27FC236}">
              <a16:creationId xmlns:a16="http://schemas.microsoft.com/office/drawing/2014/main" id="{031F2A84-B09F-4023-9DE4-35F3F1269F1C}"/>
            </a:ext>
          </a:extLst>
        </xdr:cNvPr>
        <xdr:cNvSpPr/>
      </xdr:nvSpPr>
      <xdr:spPr>
        <a:xfrm>
          <a:off x="4781550" y="2644775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234950</xdr:rowOff>
    </xdr:from>
    <xdr:to>
      <xdr:col>10</xdr:col>
      <xdr:colOff>1019175</xdr:colOff>
      <xdr:row>12</xdr:row>
      <xdr:rowOff>330200</xdr:rowOff>
    </xdr:to>
    <xdr:sp macro="" textlink="">
      <xdr:nvSpPr>
        <xdr:cNvPr id="98" name="Ellipse 97">
          <a:extLst>
            <a:ext uri="{FF2B5EF4-FFF2-40B4-BE49-F238E27FC236}">
              <a16:creationId xmlns:a16="http://schemas.microsoft.com/office/drawing/2014/main" id="{7F1B8113-921A-41BC-BA63-ED3CCFC340BD}"/>
            </a:ext>
          </a:extLst>
        </xdr:cNvPr>
        <xdr:cNvSpPr/>
      </xdr:nvSpPr>
      <xdr:spPr>
        <a:xfrm>
          <a:off x="5273675" y="26574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663575</xdr:colOff>
      <xdr:row>12</xdr:row>
      <xdr:rowOff>930275</xdr:rowOff>
    </xdr:from>
    <xdr:to>
      <xdr:col>10</xdr:col>
      <xdr:colOff>768350</xdr:colOff>
      <xdr:row>12</xdr:row>
      <xdr:rowOff>1025525</xdr:rowOff>
    </xdr:to>
    <xdr:sp macro="" textlink="">
      <xdr:nvSpPr>
        <xdr:cNvPr id="99" name="Ellipse 98">
          <a:extLst>
            <a:ext uri="{FF2B5EF4-FFF2-40B4-BE49-F238E27FC236}">
              <a16:creationId xmlns:a16="http://schemas.microsoft.com/office/drawing/2014/main" id="{77FAF790-8716-47A6-91E3-FF3628F03A94}"/>
            </a:ext>
          </a:extLst>
        </xdr:cNvPr>
        <xdr:cNvSpPr/>
      </xdr:nvSpPr>
      <xdr:spPr>
        <a:xfrm>
          <a:off x="5026025" y="3349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749300</xdr:rowOff>
    </xdr:from>
    <xdr:to>
      <xdr:col>10</xdr:col>
      <xdr:colOff>520700</xdr:colOff>
      <xdr:row>12</xdr:row>
      <xdr:rowOff>844550</xdr:rowOff>
    </xdr:to>
    <xdr:sp macro="" textlink="">
      <xdr:nvSpPr>
        <xdr:cNvPr id="100" name="Ellipse 99">
          <a:extLst>
            <a:ext uri="{FF2B5EF4-FFF2-40B4-BE49-F238E27FC236}">
              <a16:creationId xmlns:a16="http://schemas.microsoft.com/office/drawing/2014/main" id="{CE0F9A57-869E-4B24-A9A0-8CC07F57049A}"/>
            </a:ext>
          </a:extLst>
        </xdr:cNvPr>
        <xdr:cNvSpPr/>
      </xdr:nvSpPr>
      <xdr:spPr>
        <a:xfrm>
          <a:off x="4781550" y="31718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762000</xdr:rowOff>
    </xdr:from>
    <xdr:to>
      <xdr:col>10</xdr:col>
      <xdr:colOff>1016000</xdr:colOff>
      <xdr:row>12</xdr:row>
      <xdr:rowOff>857250</xdr:rowOff>
    </xdr:to>
    <xdr:sp macro="" textlink="">
      <xdr:nvSpPr>
        <xdr:cNvPr id="101" name="Ellipse 100">
          <a:extLst>
            <a:ext uri="{FF2B5EF4-FFF2-40B4-BE49-F238E27FC236}">
              <a16:creationId xmlns:a16="http://schemas.microsoft.com/office/drawing/2014/main" id="{48546A6E-AF97-40CC-B06D-254EF3F883D2}"/>
            </a:ext>
          </a:extLst>
        </xdr:cNvPr>
        <xdr:cNvSpPr/>
      </xdr:nvSpPr>
      <xdr:spPr>
        <a:xfrm>
          <a:off x="5273675" y="31813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561975</xdr:colOff>
      <xdr:row>7</xdr:row>
      <xdr:rowOff>368300</xdr:rowOff>
    </xdr:from>
    <xdr:ext cx="407740" cy="374141"/>
    <xdr:sp macro="" textlink="">
      <xdr:nvSpPr>
        <xdr:cNvPr id="119" name="Textfeld 118">
          <a:extLst>
            <a:ext uri="{FF2B5EF4-FFF2-40B4-BE49-F238E27FC236}">
              <a16:creationId xmlns:a16="http://schemas.microsoft.com/office/drawing/2014/main" id="{A836502B-D26A-9C4F-7DD9-DC953DF663A3}"/>
            </a:ext>
          </a:extLst>
        </xdr:cNvPr>
        <xdr:cNvSpPr txBox="1"/>
      </xdr:nvSpPr>
      <xdr:spPr>
        <a:xfrm>
          <a:off x="3505200" y="16351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187325</xdr:colOff>
      <xdr:row>7</xdr:row>
      <xdr:rowOff>381000</xdr:rowOff>
    </xdr:from>
    <xdr:ext cx="407740" cy="374141"/>
    <xdr:sp macro="" textlink="">
      <xdr:nvSpPr>
        <xdr:cNvPr id="120" name="Textfeld 119">
          <a:extLst>
            <a:ext uri="{FF2B5EF4-FFF2-40B4-BE49-F238E27FC236}">
              <a16:creationId xmlns:a16="http://schemas.microsoft.com/office/drawing/2014/main" id="{98D98C2B-B6B2-4525-1891-5F201B47440B}"/>
            </a:ext>
          </a:extLst>
        </xdr:cNvPr>
        <xdr:cNvSpPr txBox="1"/>
      </xdr:nvSpPr>
      <xdr:spPr>
        <a:xfrm>
          <a:off x="454977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777875</xdr:colOff>
      <xdr:row>7</xdr:row>
      <xdr:rowOff>381000</xdr:rowOff>
    </xdr:from>
    <xdr:ext cx="407740" cy="374141"/>
    <xdr:sp macro="" textlink="">
      <xdr:nvSpPr>
        <xdr:cNvPr id="121" name="Textfeld 120">
          <a:extLst>
            <a:ext uri="{FF2B5EF4-FFF2-40B4-BE49-F238E27FC236}">
              <a16:creationId xmlns:a16="http://schemas.microsoft.com/office/drawing/2014/main" id="{DDB273CA-CE4A-9A68-B923-713CA91042FD}"/>
            </a:ext>
          </a:extLst>
        </xdr:cNvPr>
        <xdr:cNvSpPr txBox="1"/>
      </xdr:nvSpPr>
      <xdr:spPr>
        <a:xfrm>
          <a:off x="514032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254000</xdr:colOff>
      <xdr:row>7</xdr:row>
      <xdr:rowOff>209550</xdr:rowOff>
    </xdr:from>
    <xdr:ext cx="407740" cy="374141"/>
    <xdr:sp macro="" textlink="">
      <xdr:nvSpPr>
        <xdr:cNvPr id="122" name="Textfeld 121">
          <a:extLst>
            <a:ext uri="{FF2B5EF4-FFF2-40B4-BE49-F238E27FC236}">
              <a16:creationId xmlns:a16="http://schemas.microsoft.com/office/drawing/2014/main" id="{A68A0A39-3F9F-5755-D226-3C8B759AE511}"/>
            </a:ext>
          </a:extLst>
        </xdr:cNvPr>
        <xdr:cNvSpPr txBox="1"/>
      </xdr:nvSpPr>
      <xdr:spPr>
        <a:xfrm>
          <a:off x="6035675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828675</xdr:colOff>
      <xdr:row>7</xdr:row>
      <xdr:rowOff>209550</xdr:rowOff>
    </xdr:from>
    <xdr:ext cx="407740" cy="374141"/>
    <xdr:sp macro="" textlink="">
      <xdr:nvSpPr>
        <xdr:cNvPr id="123" name="Textfeld 122">
          <a:extLst>
            <a:ext uri="{FF2B5EF4-FFF2-40B4-BE49-F238E27FC236}">
              <a16:creationId xmlns:a16="http://schemas.microsoft.com/office/drawing/2014/main" id="{23386433-152A-AC32-96C6-D8731FB35460}"/>
            </a:ext>
          </a:extLst>
        </xdr:cNvPr>
        <xdr:cNvSpPr txBox="1"/>
      </xdr:nvSpPr>
      <xdr:spPr>
        <a:xfrm>
          <a:off x="6610350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539750</xdr:colOff>
      <xdr:row>7</xdr:row>
      <xdr:rowOff>200025</xdr:rowOff>
    </xdr:from>
    <xdr:ext cx="407740" cy="374141"/>
    <xdr:sp macro="" textlink="">
      <xdr:nvSpPr>
        <xdr:cNvPr id="124" name="Textfeld 123">
          <a:extLst>
            <a:ext uri="{FF2B5EF4-FFF2-40B4-BE49-F238E27FC236}">
              <a16:creationId xmlns:a16="http://schemas.microsoft.com/office/drawing/2014/main" id="{D86A6985-AB69-B579-DA5C-46C6120E0D75}"/>
            </a:ext>
          </a:extLst>
        </xdr:cNvPr>
        <xdr:cNvSpPr txBox="1"/>
      </xdr:nvSpPr>
      <xdr:spPr>
        <a:xfrm>
          <a:off x="7740650" y="1466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219075</xdr:colOff>
      <xdr:row>13</xdr:row>
      <xdr:rowOff>171449</xdr:rowOff>
    </xdr:from>
    <xdr:to>
      <xdr:col>12</xdr:col>
      <xdr:colOff>1200150</xdr:colOff>
      <xdr:row>13</xdr:row>
      <xdr:rowOff>581025</xdr:rowOff>
    </xdr:to>
    <xdr:sp macro="" textlink="">
      <xdr:nvSpPr>
        <xdr:cNvPr id="125" name="Rechteck 124">
          <a:extLst>
            <a:ext uri="{FF2B5EF4-FFF2-40B4-BE49-F238E27FC236}">
              <a16:creationId xmlns:a16="http://schemas.microsoft.com/office/drawing/2014/main" id="{A8AC266E-9FA4-432C-8EF4-FC73F692FB1E}"/>
            </a:ext>
          </a:extLst>
        </xdr:cNvPr>
        <xdr:cNvSpPr/>
      </xdr:nvSpPr>
      <xdr:spPr>
        <a:xfrm>
          <a:off x="1739900" y="5448299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409575</xdr:colOff>
      <xdr:row>13</xdr:row>
      <xdr:rowOff>777875</xdr:rowOff>
    </xdr:from>
    <xdr:to>
      <xdr:col>12</xdr:col>
      <xdr:colOff>1006475</xdr:colOff>
      <xdr:row>13</xdr:row>
      <xdr:rowOff>1054100</xdr:rowOff>
    </xdr:to>
    <xdr:grpSp>
      <xdr:nvGrpSpPr>
        <xdr:cNvPr id="126" name="Gruppieren 125">
          <a:extLst>
            <a:ext uri="{FF2B5EF4-FFF2-40B4-BE49-F238E27FC236}">
              <a16:creationId xmlns:a16="http://schemas.microsoft.com/office/drawing/2014/main" id="{4F203852-C7B6-459A-9754-6633A3B6311E}"/>
            </a:ext>
          </a:extLst>
        </xdr:cNvPr>
        <xdr:cNvGrpSpPr/>
      </xdr:nvGrpSpPr>
      <xdr:grpSpPr>
        <a:xfrm>
          <a:off x="13827401" y="7260397"/>
          <a:ext cx="596900" cy="276225"/>
          <a:chOff x="6238875" y="2609850"/>
          <a:chExt cx="596900" cy="276225"/>
        </a:xfrm>
      </xdr:grpSpPr>
      <xdr:sp macro="" textlink="">
        <xdr:nvSpPr>
          <xdr:cNvPr id="127" name="Ellipse 126">
            <a:extLst>
              <a:ext uri="{FF2B5EF4-FFF2-40B4-BE49-F238E27FC236}">
                <a16:creationId xmlns:a16="http://schemas.microsoft.com/office/drawing/2014/main" id="{78D1888C-642A-6267-BB77-6654E46F2A2D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57636DAD-4992-A4AA-3AB5-DD80B88E523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9" name="Ellipse 128">
            <a:extLst>
              <a:ext uri="{FF2B5EF4-FFF2-40B4-BE49-F238E27FC236}">
                <a16:creationId xmlns:a16="http://schemas.microsoft.com/office/drawing/2014/main" id="{49DA8F24-1507-8D9A-1351-93B1FB22D7B7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533400</xdr:colOff>
      <xdr:row>13</xdr:row>
      <xdr:rowOff>161925</xdr:rowOff>
    </xdr:from>
    <xdr:ext cx="407740" cy="374141"/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47B30383-315D-433E-8742-EAAB1689A943}"/>
            </a:ext>
          </a:extLst>
        </xdr:cNvPr>
        <xdr:cNvSpPr txBox="1"/>
      </xdr:nvSpPr>
      <xdr:spPr>
        <a:xfrm>
          <a:off x="2057400" y="54356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238125</xdr:colOff>
      <xdr:row>12</xdr:row>
      <xdr:rowOff>171449</xdr:rowOff>
    </xdr:from>
    <xdr:to>
      <xdr:col>12</xdr:col>
      <xdr:colOff>1219200</xdr:colOff>
      <xdr:row>12</xdr:row>
      <xdr:rowOff>1003299</xdr:rowOff>
    </xdr:to>
    <xdr:sp macro="" textlink="">
      <xdr:nvSpPr>
        <xdr:cNvPr id="131" name="Rechteck 130">
          <a:extLst>
            <a:ext uri="{FF2B5EF4-FFF2-40B4-BE49-F238E27FC236}">
              <a16:creationId xmlns:a16="http://schemas.microsoft.com/office/drawing/2014/main" id="{8C92C773-06D9-4158-8708-C44D8387B5F2}"/>
            </a:ext>
          </a:extLst>
        </xdr:cNvPr>
        <xdr:cNvSpPr/>
      </xdr:nvSpPr>
      <xdr:spPr>
        <a:xfrm>
          <a:off x="4597400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12</xdr:col>
      <xdr:colOff>523875</xdr:colOff>
      <xdr:row>12</xdr:row>
      <xdr:rowOff>377825</xdr:rowOff>
    </xdr:from>
    <xdr:ext cx="407740" cy="374141"/>
    <xdr:sp macro="" textlink="">
      <xdr:nvSpPr>
        <xdr:cNvPr id="132" name="Textfeld 131">
          <a:extLst>
            <a:ext uri="{FF2B5EF4-FFF2-40B4-BE49-F238E27FC236}">
              <a16:creationId xmlns:a16="http://schemas.microsoft.com/office/drawing/2014/main" id="{17CA937B-FC80-449D-BFE0-856558CE85A7}"/>
            </a:ext>
          </a:extLst>
        </xdr:cNvPr>
        <xdr:cNvSpPr txBox="1"/>
      </xdr:nvSpPr>
      <xdr:spPr>
        <a:xfrm>
          <a:off x="4883150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238125</xdr:colOff>
      <xdr:row>12</xdr:row>
      <xdr:rowOff>171449</xdr:rowOff>
    </xdr:from>
    <xdr:to>
      <xdr:col>14</xdr:col>
      <xdr:colOff>1219200</xdr:colOff>
      <xdr:row>12</xdr:row>
      <xdr:rowOff>1003299</xdr:rowOff>
    </xdr:to>
    <xdr:sp macro="" textlink="">
      <xdr:nvSpPr>
        <xdr:cNvPr id="141" name="Rechteck 140">
          <a:extLst>
            <a:ext uri="{FF2B5EF4-FFF2-40B4-BE49-F238E27FC236}">
              <a16:creationId xmlns:a16="http://schemas.microsoft.com/office/drawing/2014/main" id="{CC3A05EA-CA95-45EB-B853-915552B4E526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523875</xdr:colOff>
      <xdr:row>12</xdr:row>
      <xdr:rowOff>377825</xdr:rowOff>
    </xdr:from>
    <xdr:ext cx="407740" cy="374141"/>
    <xdr:sp macro="" textlink="">
      <xdr:nvSpPr>
        <xdr:cNvPr id="142" name="Textfeld 141">
          <a:extLst>
            <a:ext uri="{FF2B5EF4-FFF2-40B4-BE49-F238E27FC236}">
              <a16:creationId xmlns:a16="http://schemas.microsoft.com/office/drawing/2014/main" id="{B121CC7E-245E-4097-A954-A78183E98995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225425</xdr:colOff>
      <xdr:row>13</xdr:row>
      <xdr:rowOff>114299</xdr:rowOff>
    </xdr:from>
    <xdr:to>
      <xdr:col>14</xdr:col>
      <xdr:colOff>1209675</xdr:colOff>
      <xdr:row>13</xdr:row>
      <xdr:rowOff>590550</xdr:rowOff>
    </xdr:to>
    <xdr:sp macro="" textlink="">
      <xdr:nvSpPr>
        <xdr:cNvPr id="143" name="Rechteck 142">
          <a:extLst>
            <a:ext uri="{FF2B5EF4-FFF2-40B4-BE49-F238E27FC236}">
              <a16:creationId xmlns:a16="http://schemas.microsoft.com/office/drawing/2014/main" id="{F3542D13-7DC6-49A4-B5B7-DBBC641F7EC9}"/>
            </a:ext>
          </a:extLst>
        </xdr:cNvPr>
        <xdr:cNvSpPr/>
      </xdr:nvSpPr>
      <xdr:spPr>
        <a:xfrm>
          <a:off x="15732125" y="6559549"/>
          <a:ext cx="984250" cy="47625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517525</xdr:colOff>
      <xdr:row>13</xdr:row>
      <xdr:rowOff>193675</xdr:rowOff>
    </xdr:from>
    <xdr:ext cx="407740" cy="374141"/>
    <xdr:sp macro="" textlink="">
      <xdr:nvSpPr>
        <xdr:cNvPr id="144" name="Textfeld 143">
          <a:extLst>
            <a:ext uri="{FF2B5EF4-FFF2-40B4-BE49-F238E27FC236}">
              <a16:creationId xmlns:a16="http://schemas.microsoft.com/office/drawing/2014/main" id="{EB814FA5-A713-488A-AD30-5CD31539B723}"/>
            </a:ext>
          </a:extLst>
        </xdr:cNvPr>
        <xdr:cNvSpPr txBox="1"/>
      </xdr:nvSpPr>
      <xdr:spPr>
        <a:xfrm>
          <a:off x="16024225" y="66389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14</xdr:col>
      <xdr:colOff>676275</xdr:colOff>
      <xdr:row>14</xdr:row>
      <xdr:rowOff>723900</xdr:rowOff>
    </xdr:from>
    <xdr:to>
      <xdr:col>14</xdr:col>
      <xdr:colOff>781050</xdr:colOff>
      <xdr:row>14</xdr:row>
      <xdr:rowOff>819150</xdr:rowOff>
    </xdr:to>
    <xdr:sp macro="" textlink="">
      <xdr:nvSpPr>
        <xdr:cNvPr id="145" name="Ellipse 144">
          <a:extLst>
            <a:ext uri="{FF2B5EF4-FFF2-40B4-BE49-F238E27FC236}">
              <a16:creationId xmlns:a16="http://schemas.microsoft.com/office/drawing/2014/main" id="{DE8A16B4-C895-4A1E-870E-E615EA6C5EC2}"/>
            </a:ext>
          </a:extLst>
        </xdr:cNvPr>
        <xdr:cNvSpPr/>
      </xdr:nvSpPr>
      <xdr:spPr>
        <a:xfrm>
          <a:off x="5035550" y="71628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425450</xdr:colOff>
      <xdr:row>14</xdr:row>
      <xdr:rowOff>542925</xdr:rowOff>
    </xdr:from>
    <xdr:to>
      <xdr:col>14</xdr:col>
      <xdr:colOff>533400</xdr:colOff>
      <xdr:row>14</xdr:row>
      <xdr:rowOff>638175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19AD87FA-A6BA-41C5-968C-FD253477FD48}"/>
            </a:ext>
          </a:extLst>
        </xdr:cNvPr>
        <xdr:cNvSpPr/>
      </xdr:nvSpPr>
      <xdr:spPr>
        <a:xfrm>
          <a:off x="4791075" y="69786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923925</xdr:colOff>
      <xdr:row>14</xdr:row>
      <xdr:rowOff>549275</xdr:rowOff>
    </xdr:from>
    <xdr:to>
      <xdr:col>14</xdr:col>
      <xdr:colOff>1028700</xdr:colOff>
      <xdr:row>14</xdr:row>
      <xdr:rowOff>644525</xdr:rowOff>
    </xdr:to>
    <xdr:sp macro="" textlink="">
      <xdr:nvSpPr>
        <xdr:cNvPr id="147" name="Ellipse 146">
          <a:extLst>
            <a:ext uri="{FF2B5EF4-FFF2-40B4-BE49-F238E27FC236}">
              <a16:creationId xmlns:a16="http://schemas.microsoft.com/office/drawing/2014/main" id="{AC684087-E40F-4D1F-B1AD-91F077FA57EA}"/>
            </a:ext>
          </a:extLst>
        </xdr:cNvPr>
        <xdr:cNvSpPr/>
      </xdr:nvSpPr>
      <xdr:spPr>
        <a:xfrm>
          <a:off x="5283200" y="69881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133351</xdr:colOff>
      <xdr:row>12</xdr:row>
      <xdr:rowOff>133349</xdr:rowOff>
    </xdr:from>
    <xdr:to>
      <xdr:col>16</xdr:col>
      <xdr:colOff>1285876</xdr:colOff>
      <xdr:row>12</xdr:row>
      <xdr:rowOff>965199</xdr:rowOff>
    </xdr:to>
    <xdr:sp macro="" textlink="">
      <xdr:nvSpPr>
        <xdr:cNvPr id="148" name="Rechteck 147">
          <a:extLst>
            <a:ext uri="{FF2B5EF4-FFF2-40B4-BE49-F238E27FC236}">
              <a16:creationId xmlns:a16="http://schemas.microsoft.com/office/drawing/2014/main" id="{FA9C7184-DB82-42A2-BC2F-441466D7FE8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12</xdr:row>
      <xdr:rowOff>133349</xdr:rowOff>
    </xdr:from>
    <xdr:to>
      <xdr:col>16</xdr:col>
      <xdr:colOff>708026</xdr:colOff>
      <xdr:row>12</xdr:row>
      <xdr:rowOff>962024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A16F7E70-C779-4E23-A40D-723BA844EC32}"/>
            </a:ext>
          </a:extLst>
        </xdr:cNvPr>
        <xdr:cNvCxnSpPr>
          <a:stCxn id="148" idx="0"/>
          <a:endCxn id="148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12</xdr:row>
      <xdr:rowOff>352425</xdr:rowOff>
    </xdr:from>
    <xdr:ext cx="407740" cy="374141"/>
    <xdr:sp macro="" textlink="">
      <xdr:nvSpPr>
        <xdr:cNvPr id="150" name="Textfeld 149">
          <a:extLst>
            <a:ext uri="{FF2B5EF4-FFF2-40B4-BE49-F238E27FC236}">
              <a16:creationId xmlns:a16="http://schemas.microsoft.com/office/drawing/2014/main" id="{C4164143-8666-411F-A5F5-B386E3C57D06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12</xdr:row>
      <xdr:rowOff>358775</xdr:rowOff>
    </xdr:from>
    <xdr:ext cx="407740" cy="374141"/>
    <xdr:sp macro="" textlink="">
      <xdr:nvSpPr>
        <xdr:cNvPr id="151" name="Textfeld 150">
          <a:extLst>
            <a:ext uri="{FF2B5EF4-FFF2-40B4-BE49-F238E27FC236}">
              <a16:creationId xmlns:a16="http://schemas.microsoft.com/office/drawing/2014/main" id="{227D413D-8350-4B1E-B64B-344406B67FFE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17</xdr:col>
      <xdr:colOff>133351</xdr:colOff>
      <xdr:row>12</xdr:row>
      <xdr:rowOff>133349</xdr:rowOff>
    </xdr:from>
    <xdr:to>
      <xdr:col>17</xdr:col>
      <xdr:colOff>1285876</xdr:colOff>
      <xdr:row>12</xdr:row>
      <xdr:rowOff>965199</xdr:rowOff>
    </xdr:to>
    <xdr:sp macro="" textlink="">
      <xdr:nvSpPr>
        <xdr:cNvPr id="152" name="Rechteck 151">
          <a:extLst>
            <a:ext uri="{FF2B5EF4-FFF2-40B4-BE49-F238E27FC236}">
              <a16:creationId xmlns:a16="http://schemas.microsoft.com/office/drawing/2014/main" id="{CE2CBDE3-2B63-4FC0-804D-78914B9F7417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708026</xdr:colOff>
      <xdr:row>12</xdr:row>
      <xdr:rowOff>133349</xdr:rowOff>
    </xdr:from>
    <xdr:to>
      <xdr:col>17</xdr:col>
      <xdr:colOff>708026</xdr:colOff>
      <xdr:row>12</xdr:row>
      <xdr:rowOff>962024</xdr:rowOff>
    </xdr:to>
    <xdr:cxnSp macro="">
      <xdr:nvCxnSpPr>
        <xdr:cNvPr id="153" name="Gerader Verbinder 152">
          <a:extLst>
            <a:ext uri="{FF2B5EF4-FFF2-40B4-BE49-F238E27FC236}">
              <a16:creationId xmlns:a16="http://schemas.microsoft.com/office/drawing/2014/main" id="{56CEEA93-5272-43AE-BE56-29B914BB839C}"/>
            </a:ext>
          </a:extLst>
        </xdr:cNvPr>
        <xdr:cNvCxnSpPr>
          <a:stCxn id="152" idx="0"/>
          <a:endCxn id="152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228600</xdr:colOff>
      <xdr:row>12</xdr:row>
      <xdr:rowOff>352425</xdr:rowOff>
    </xdr:from>
    <xdr:ext cx="407740" cy="374141"/>
    <xdr:sp macro="" textlink="">
      <xdr:nvSpPr>
        <xdr:cNvPr id="154" name="Textfeld 153">
          <a:extLst>
            <a:ext uri="{FF2B5EF4-FFF2-40B4-BE49-F238E27FC236}">
              <a16:creationId xmlns:a16="http://schemas.microsoft.com/office/drawing/2014/main" id="{2979BAF1-5C62-40C1-966B-2503E1C96C23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790575</xdr:colOff>
      <xdr:row>12</xdr:row>
      <xdr:rowOff>358775</xdr:rowOff>
    </xdr:from>
    <xdr:ext cx="407740" cy="374141"/>
    <xdr:sp macro="" textlink="">
      <xdr:nvSpPr>
        <xdr:cNvPr id="155" name="Textfeld 154">
          <a:extLst>
            <a:ext uri="{FF2B5EF4-FFF2-40B4-BE49-F238E27FC236}">
              <a16:creationId xmlns:a16="http://schemas.microsoft.com/office/drawing/2014/main" id="{F63EFE07-9D4B-4419-9D11-F3A5D892F6C9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16</xdr:col>
      <xdr:colOff>133351</xdr:colOff>
      <xdr:row>13</xdr:row>
      <xdr:rowOff>133349</xdr:rowOff>
    </xdr:from>
    <xdr:to>
      <xdr:col>16</xdr:col>
      <xdr:colOff>1285876</xdr:colOff>
      <xdr:row>13</xdr:row>
      <xdr:rowOff>965199</xdr:rowOff>
    </xdr:to>
    <xdr:sp macro="" textlink="">
      <xdr:nvSpPr>
        <xdr:cNvPr id="156" name="Rechteck 155">
          <a:extLst>
            <a:ext uri="{FF2B5EF4-FFF2-40B4-BE49-F238E27FC236}">
              <a16:creationId xmlns:a16="http://schemas.microsoft.com/office/drawing/2014/main" id="{4530420D-967E-4F7E-BE13-99F0E3C7883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13</xdr:row>
      <xdr:rowOff>133349</xdr:rowOff>
    </xdr:from>
    <xdr:to>
      <xdr:col>16</xdr:col>
      <xdr:colOff>708026</xdr:colOff>
      <xdr:row>13</xdr:row>
      <xdr:rowOff>962024</xdr:rowOff>
    </xdr:to>
    <xdr:cxnSp macro="">
      <xdr:nvCxnSpPr>
        <xdr:cNvPr id="157" name="Gerader Verbinder 156">
          <a:extLst>
            <a:ext uri="{FF2B5EF4-FFF2-40B4-BE49-F238E27FC236}">
              <a16:creationId xmlns:a16="http://schemas.microsoft.com/office/drawing/2014/main" id="{B492CDE5-5BC3-42CC-AC61-4DFA25C8BCA6}"/>
            </a:ext>
          </a:extLst>
        </xdr:cNvPr>
        <xdr:cNvCxnSpPr>
          <a:stCxn id="156" idx="0"/>
          <a:endCxn id="156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13</xdr:row>
      <xdr:rowOff>352425</xdr:rowOff>
    </xdr:from>
    <xdr:ext cx="407740" cy="374141"/>
    <xdr:sp macro="" textlink="">
      <xdr:nvSpPr>
        <xdr:cNvPr id="158" name="Textfeld 157">
          <a:extLst>
            <a:ext uri="{FF2B5EF4-FFF2-40B4-BE49-F238E27FC236}">
              <a16:creationId xmlns:a16="http://schemas.microsoft.com/office/drawing/2014/main" id="{8D124546-498A-4325-BB9F-A126135E64C4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13</xdr:row>
      <xdr:rowOff>358775</xdr:rowOff>
    </xdr:from>
    <xdr:ext cx="407740" cy="374141"/>
    <xdr:sp macro="" textlink="">
      <xdr:nvSpPr>
        <xdr:cNvPr id="159" name="Textfeld 158">
          <a:extLst>
            <a:ext uri="{FF2B5EF4-FFF2-40B4-BE49-F238E27FC236}">
              <a16:creationId xmlns:a16="http://schemas.microsoft.com/office/drawing/2014/main" id="{2C50A4ED-6C64-42EF-9676-6565A0DC2300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12</xdr:row>
      <xdr:rowOff>171449</xdr:rowOff>
    </xdr:from>
    <xdr:to>
      <xdr:col>19</xdr:col>
      <xdr:colOff>1219200</xdr:colOff>
      <xdr:row>12</xdr:row>
      <xdr:rowOff>1003299</xdr:rowOff>
    </xdr:to>
    <xdr:sp macro="" textlink="">
      <xdr:nvSpPr>
        <xdr:cNvPr id="172" name="Rechteck 171">
          <a:extLst>
            <a:ext uri="{FF2B5EF4-FFF2-40B4-BE49-F238E27FC236}">
              <a16:creationId xmlns:a16="http://schemas.microsoft.com/office/drawing/2014/main" id="{4FD4DD99-4767-497D-9911-9C64FF690461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12</xdr:row>
      <xdr:rowOff>377825</xdr:rowOff>
    </xdr:from>
    <xdr:ext cx="407740" cy="374141"/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5B4C0301-2731-40F2-BB18-BDC534CCC5A0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20</xdr:col>
      <xdr:colOff>238125</xdr:colOff>
      <xdr:row>12</xdr:row>
      <xdr:rowOff>171449</xdr:rowOff>
    </xdr:from>
    <xdr:to>
      <xdr:col>20</xdr:col>
      <xdr:colOff>1219200</xdr:colOff>
      <xdr:row>12</xdr:row>
      <xdr:rowOff>1003299</xdr:rowOff>
    </xdr:to>
    <xdr:sp macro="" textlink="">
      <xdr:nvSpPr>
        <xdr:cNvPr id="174" name="Rechteck 173">
          <a:extLst>
            <a:ext uri="{FF2B5EF4-FFF2-40B4-BE49-F238E27FC236}">
              <a16:creationId xmlns:a16="http://schemas.microsoft.com/office/drawing/2014/main" id="{C80968CC-5872-4CCF-BA46-0606A4BAA9D8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20</xdr:col>
      <xdr:colOff>523875</xdr:colOff>
      <xdr:row>12</xdr:row>
      <xdr:rowOff>377825</xdr:rowOff>
    </xdr:from>
    <xdr:ext cx="407740" cy="374141"/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EAE2BF81-9A64-4BA5-90A5-E47A1C070A63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13</xdr:row>
      <xdr:rowOff>171449</xdr:rowOff>
    </xdr:from>
    <xdr:to>
      <xdr:col>19</xdr:col>
      <xdr:colOff>1219200</xdr:colOff>
      <xdr:row>13</xdr:row>
      <xdr:rowOff>1003299</xdr:rowOff>
    </xdr:to>
    <xdr:sp macro="" textlink="">
      <xdr:nvSpPr>
        <xdr:cNvPr id="176" name="Rechteck 175">
          <a:extLst>
            <a:ext uri="{FF2B5EF4-FFF2-40B4-BE49-F238E27FC236}">
              <a16:creationId xmlns:a16="http://schemas.microsoft.com/office/drawing/2014/main" id="{17E24DD1-99AB-4BC4-A6E5-B14E00C3DED4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13</xdr:row>
      <xdr:rowOff>377825</xdr:rowOff>
    </xdr:from>
    <xdr:ext cx="407740" cy="374141"/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FD09ADFB-E9EE-4E9E-BCB0-5AD24D024FE7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95250</xdr:colOff>
      <xdr:row>13</xdr:row>
      <xdr:rowOff>257175</xdr:rowOff>
    </xdr:from>
    <xdr:ext cx="1235788" cy="546368"/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64DFA6F8-8814-5860-BB53-F10916C10BD7}"/>
            </a:ext>
          </a:extLst>
        </xdr:cNvPr>
        <xdr:cNvSpPr txBox="1"/>
      </xdr:nvSpPr>
      <xdr:spPr>
        <a:xfrm>
          <a:off x="19259550" y="669607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20</xdr:col>
      <xdr:colOff>676275</xdr:colOff>
      <xdr:row>13</xdr:row>
      <xdr:rowOff>723900</xdr:rowOff>
    </xdr:from>
    <xdr:to>
      <xdr:col>20</xdr:col>
      <xdr:colOff>781050</xdr:colOff>
      <xdr:row>13</xdr:row>
      <xdr:rowOff>819150</xdr:rowOff>
    </xdr:to>
    <xdr:sp macro="" textlink="">
      <xdr:nvSpPr>
        <xdr:cNvPr id="185" name="Ellipse 184">
          <a:extLst>
            <a:ext uri="{FF2B5EF4-FFF2-40B4-BE49-F238E27FC236}">
              <a16:creationId xmlns:a16="http://schemas.microsoft.com/office/drawing/2014/main" id="{89585711-A233-491A-9231-659BC4D468D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425450</xdr:colOff>
      <xdr:row>13</xdr:row>
      <xdr:rowOff>542925</xdr:rowOff>
    </xdr:from>
    <xdr:to>
      <xdr:col>20</xdr:col>
      <xdr:colOff>533400</xdr:colOff>
      <xdr:row>13</xdr:row>
      <xdr:rowOff>638175</xdr:rowOff>
    </xdr:to>
    <xdr:sp macro="" textlink="">
      <xdr:nvSpPr>
        <xdr:cNvPr id="186" name="Ellipse 185">
          <a:extLst>
            <a:ext uri="{FF2B5EF4-FFF2-40B4-BE49-F238E27FC236}">
              <a16:creationId xmlns:a16="http://schemas.microsoft.com/office/drawing/2014/main" id="{A8A57911-8E67-475E-86CA-14E7C7BB8AD5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923925</xdr:colOff>
      <xdr:row>13</xdr:row>
      <xdr:rowOff>549275</xdr:rowOff>
    </xdr:from>
    <xdr:to>
      <xdr:col>20</xdr:col>
      <xdr:colOff>1028700</xdr:colOff>
      <xdr:row>13</xdr:row>
      <xdr:rowOff>644525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0152BD55-2B45-4F87-BDE4-A48EF3FC735B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88" name="Ellipse 187">
          <a:extLst>
            <a:ext uri="{FF2B5EF4-FFF2-40B4-BE49-F238E27FC236}">
              <a16:creationId xmlns:a16="http://schemas.microsoft.com/office/drawing/2014/main" id="{6FFCABB2-B716-4193-A236-973A76CEE342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4CE6AF49-5BF8-45C7-8EA8-272048BDBF89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FF4E3CA2-FD26-4139-A987-A7B86A8A51E6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91" name="Ellipse 190">
          <a:extLst>
            <a:ext uri="{FF2B5EF4-FFF2-40B4-BE49-F238E27FC236}">
              <a16:creationId xmlns:a16="http://schemas.microsoft.com/office/drawing/2014/main" id="{005A90E8-8AB9-4CB6-9DDC-4BBBFB11097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92" name="Ellipse 191">
          <a:extLst>
            <a:ext uri="{FF2B5EF4-FFF2-40B4-BE49-F238E27FC236}">
              <a16:creationId xmlns:a16="http://schemas.microsoft.com/office/drawing/2014/main" id="{72EAEA08-09E4-479C-A168-8118B51568DE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204CEFB2-2B85-44FA-BEC6-710E96454622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4" name="Ellipse 193">
          <a:extLst>
            <a:ext uri="{FF2B5EF4-FFF2-40B4-BE49-F238E27FC236}">
              <a16:creationId xmlns:a16="http://schemas.microsoft.com/office/drawing/2014/main" id="{95EB11A3-D739-4B1F-B07C-97AC9AB84E70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5" name="Ellipse 194">
          <a:extLst>
            <a:ext uri="{FF2B5EF4-FFF2-40B4-BE49-F238E27FC236}">
              <a16:creationId xmlns:a16="http://schemas.microsoft.com/office/drawing/2014/main" id="{C5547009-75DA-4AC2-862A-0695B64E435B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6" name="Ellipse 195">
          <a:extLst>
            <a:ext uri="{FF2B5EF4-FFF2-40B4-BE49-F238E27FC236}">
              <a16:creationId xmlns:a16="http://schemas.microsoft.com/office/drawing/2014/main" id="{E96A151F-77E6-43A7-9924-77DF0EE41539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7" name="Ellipse 196">
          <a:extLst>
            <a:ext uri="{FF2B5EF4-FFF2-40B4-BE49-F238E27FC236}">
              <a16:creationId xmlns:a16="http://schemas.microsoft.com/office/drawing/2014/main" id="{CE6D83C8-AD3C-4173-ADD2-EB23F024E081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8" name="Ellipse 197">
          <a:extLst>
            <a:ext uri="{FF2B5EF4-FFF2-40B4-BE49-F238E27FC236}">
              <a16:creationId xmlns:a16="http://schemas.microsoft.com/office/drawing/2014/main" id="{E8C07E0C-DB29-47F5-B771-E87228620E33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9" name="Ellipse 198">
          <a:extLst>
            <a:ext uri="{FF2B5EF4-FFF2-40B4-BE49-F238E27FC236}">
              <a16:creationId xmlns:a16="http://schemas.microsoft.com/office/drawing/2014/main" id="{1D19BA3A-DE1C-4C23-A34C-5C17983F6FF8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390525</xdr:colOff>
      <xdr:row>13</xdr:row>
      <xdr:rowOff>765175</xdr:rowOff>
    </xdr:from>
    <xdr:to>
      <xdr:col>14</xdr:col>
      <xdr:colOff>987425</xdr:colOff>
      <xdr:row>13</xdr:row>
      <xdr:rowOff>1041400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D1360B46-E17A-F1E0-AF30-00B156F5E60C}"/>
            </a:ext>
          </a:extLst>
        </xdr:cNvPr>
        <xdr:cNvGrpSpPr/>
      </xdr:nvGrpSpPr>
      <xdr:grpSpPr>
        <a:xfrm>
          <a:off x="16679655" y="7247697"/>
          <a:ext cx="596900" cy="276225"/>
          <a:chOff x="6238875" y="2609850"/>
          <a:chExt cx="596900" cy="276225"/>
        </a:xfrm>
      </xdr:grpSpPr>
      <xdr:sp macro="" textlink="">
        <xdr:nvSpPr>
          <xdr:cNvPr id="6" name="Ellipse 5">
            <a:extLst>
              <a:ext uri="{FF2B5EF4-FFF2-40B4-BE49-F238E27FC236}">
                <a16:creationId xmlns:a16="http://schemas.microsoft.com/office/drawing/2014/main" id="{05DAAB15-6285-1738-826E-08BC2CA2267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7" name="Ellipse 56">
            <a:extLst>
              <a:ext uri="{FF2B5EF4-FFF2-40B4-BE49-F238E27FC236}">
                <a16:creationId xmlns:a16="http://schemas.microsoft.com/office/drawing/2014/main" id="{6A25047D-2466-644D-1645-1022E76100F4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61" name="Ellipse 60">
            <a:extLst>
              <a:ext uri="{FF2B5EF4-FFF2-40B4-BE49-F238E27FC236}">
                <a16:creationId xmlns:a16="http://schemas.microsoft.com/office/drawing/2014/main" id="{5D807097-AAB7-C8AB-9F56-F93684BCBC9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133351</xdr:colOff>
      <xdr:row>20</xdr:row>
      <xdr:rowOff>133349</xdr:rowOff>
    </xdr:from>
    <xdr:to>
      <xdr:col>6</xdr:col>
      <xdr:colOff>1285876</xdr:colOff>
      <xdr:row>20</xdr:row>
      <xdr:rowOff>502478</xdr:rowOff>
    </xdr:to>
    <xdr:sp macro="" textlink="">
      <xdr:nvSpPr>
        <xdr:cNvPr id="62" name="Rechteck 61">
          <a:extLst>
            <a:ext uri="{FF2B5EF4-FFF2-40B4-BE49-F238E27FC236}">
              <a16:creationId xmlns:a16="http://schemas.microsoft.com/office/drawing/2014/main" id="{5D54416B-47A2-422C-BDE4-D8C14819AEE9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709614</xdr:colOff>
      <xdr:row>20</xdr:row>
      <xdr:rowOff>133349</xdr:rowOff>
    </xdr:from>
    <xdr:to>
      <xdr:col>6</xdr:col>
      <xdr:colOff>709614</xdr:colOff>
      <xdr:row>20</xdr:row>
      <xdr:rowOff>502478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FBC97FE4-8741-445F-A2BA-7A54697DCDB1}"/>
            </a:ext>
          </a:extLst>
        </xdr:cNvPr>
        <xdr:cNvCxnSpPr>
          <a:stCxn id="62" idx="0"/>
          <a:endCxn id="62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245165</xdr:colOff>
      <xdr:row>20</xdr:row>
      <xdr:rowOff>87382</xdr:rowOff>
    </xdr:from>
    <xdr:ext cx="407740" cy="374141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29E1B8F3-997B-4440-9A2B-8A93AD13221E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801618</xdr:colOff>
      <xdr:row>20</xdr:row>
      <xdr:rowOff>99253</xdr:rowOff>
    </xdr:from>
    <xdr:ext cx="407740" cy="374141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CD8B25C6-3FD0-4798-B642-27F968A76AAE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392044</xdr:colOff>
      <xdr:row>20</xdr:row>
      <xdr:rowOff>706783</xdr:rowOff>
    </xdr:from>
    <xdr:to>
      <xdr:col>6</xdr:col>
      <xdr:colOff>992119</xdr:colOff>
      <xdr:row>20</xdr:row>
      <xdr:rowOff>986183</xdr:rowOff>
    </xdr:to>
    <xdr:grpSp>
      <xdr:nvGrpSpPr>
        <xdr:cNvPr id="108" name="Gruppieren 107">
          <a:extLst>
            <a:ext uri="{FF2B5EF4-FFF2-40B4-BE49-F238E27FC236}">
              <a16:creationId xmlns:a16="http://schemas.microsoft.com/office/drawing/2014/main" id="{54E0C651-5B0E-486F-8B03-7F74FC97F43E}"/>
            </a:ext>
          </a:extLst>
        </xdr:cNvPr>
        <xdr:cNvGrpSpPr/>
      </xdr:nvGrpSpPr>
      <xdr:grpSpPr>
        <a:xfrm>
          <a:off x="7570305" y="10474740"/>
          <a:ext cx="600075" cy="279400"/>
          <a:chOff x="6238875" y="2609850"/>
          <a:chExt cx="596900" cy="276225"/>
        </a:xfrm>
      </xdr:grpSpPr>
      <xdr:sp macro="" textlink="">
        <xdr:nvSpPr>
          <xdr:cNvPr id="109" name="Ellipse 108">
            <a:extLst>
              <a:ext uri="{FF2B5EF4-FFF2-40B4-BE49-F238E27FC236}">
                <a16:creationId xmlns:a16="http://schemas.microsoft.com/office/drawing/2014/main" id="{9E148AE2-3F53-220E-C877-EAAC6883622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0" name="Ellipse 109">
            <a:extLst>
              <a:ext uri="{FF2B5EF4-FFF2-40B4-BE49-F238E27FC236}">
                <a16:creationId xmlns:a16="http://schemas.microsoft.com/office/drawing/2014/main" id="{9F474132-3B65-B3FB-0226-C0C223BEAC1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1" name="Ellipse 110">
            <a:extLst>
              <a:ext uri="{FF2B5EF4-FFF2-40B4-BE49-F238E27FC236}">
                <a16:creationId xmlns:a16="http://schemas.microsoft.com/office/drawing/2014/main" id="{266EF3B3-A01C-2F97-8A32-273C3B455E33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133351</xdr:colOff>
      <xdr:row>20</xdr:row>
      <xdr:rowOff>133349</xdr:rowOff>
    </xdr:from>
    <xdr:to>
      <xdr:col>8</xdr:col>
      <xdr:colOff>1285876</xdr:colOff>
      <xdr:row>20</xdr:row>
      <xdr:rowOff>965199</xdr:rowOff>
    </xdr:to>
    <xdr:sp macro="" textlink="">
      <xdr:nvSpPr>
        <xdr:cNvPr id="112" name="Rechteck 111">
          <a:extLst>
            <a:ext uri="{FF2B5EF4-FFF2-40B4-BE49-F238E27FC236}">
              <a16:creationId xmlns:a16="http://schemas.microsoft.com/office/drawing/2014/main" id="{C20F6D44-A049-42E0-8B78-2186E00E5BDA}"/>
            </a:ext>
          </a:extLst>
        </xdr:cNvPr>
        <xdr:cNvSpPr/>
      </xdr:nvSpPr>
      <xdr:spPr>
        <a:xfrm>
          <a:off x="7311612" y="5401088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708026</xdr:colOff>
      <xdr:row>20</xdr:row>
      <xdr:rowOff>133349</xdr:rowOff>
    </xdr:from>
    <xdr:to>
      <xdr:col>8</xdr:col>
      <xdr:colOff>708026</xdr:colOff>
      <xdr:row>20</xdr:row>
      <xdr:rowOff>962024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538008C6-ADFC-4783-85DD-0B11C5BF5D35}"/>
            </a:ext>
          </a:extLst>
        </xdr:cNvPr>
        <xdr:cNvCxnSpPr>
          <a:stCxn id="112" idx="0"/>
          <a:endCxn id="112" idx="2"/>
        </xdr:cNvCxnSpPr>
      </xdr:nvCxnSpPr>
      <xdr:spPr>
        <a:xfrm>
          <a:off x="7886287" y="5401088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228600</xdr:colOff>
      <xdr:row>20</xdr:row>
      <xdr:rowOff>352425</xdr:rowOff>
    </xdr:from>
    <xdr:ext cx="407740" cy="374141"/>
    <xdr:sp macro="" textlink="">
      <xdr:nvSpPr>
        <xdr:cNvPr id="114" name="Textfeld 113">
          <a:extLst>
            <a:ext uri="{FF2B5EF4-FFF2-40B4-BE49-F238E27FC236}">
              <a16:creationId xmlns:a16="http://schemas.microsoft.com/office/drawing/2014/main" id="{29D804AE-3604-4A0D-9E8E-245EF22FDD13}"/>
            </a:ext>
          </a:extLst>
        </xdr:cNvPr>
        <xdr:cNvSpPr txBox="1"/>
      </xdr:nvSpPr>
      <xdr:spPr>
        <a:xfrm>
          <a:off x="7406861" y="56201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790575</xdr:colOff>
      <xdr:row>20</xdr:row>
      <xdr:rowOff>358775</xdr:rowOff>
    </xdr:from>
    <xdr:ext cx="407740" cy="374141"/>
    <xdr:sp macro="" textlink="">
      <xdr:nvSpPr>
        <xdr:cNvPr id="115" name="Textfeld 114">
          <a:extLst>
            <a:ext uri="{FF2B5EF4-FFF2-40B4-BE49-F238E27FC236}">
              <a16:creationId xmlns:a16="http://schemas.microsoft.com/office/drawing/2014/main" id="{3C32F5CD-28EB-4574-AA24-21CEEBEB943D}"/>
            </a:ext>
          </a:extLst>
        </xdr:cNvPr>
        <xdr:cNvSpPr txBox="1"/>
      </xdr:nvSpPr>
      <xdr:spPr>
        <a:xfrm>
          <a:off x="7968836" y="562651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133351</xdr:colOff>
      <xdr:row>21</xdr:row>
      <xdr:rowOff>133349</xdr:rowOff>
    </xdr:from>
    <xdr:to>
      <xdr:col>8</xdr:col>
      <xdr:colOff>1285876</xdr:colOff>
      <xdr:row>21</xdr:row>
      <xdr:rowOff>502478</xdr:rowOff>
    </xdr:to>
    <xdr:sp macro="" textlink="">
      <xdr:nvSpPr>
        <xdr:cNvPr id="116" name="Rechteck 115">
          <a:extLst>
            <a:ext uri="{FF2B5EF4-FFF2-40B4-BE49-F238E27FC236}">
              <a16:creationId xmlns:a16="http://schemas.microsoft.com/office/drawing/2014/main" id="{62ED6BEC-D344-4416-BAED-E60816130BFD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709614</xdr:colOff>
      <xdr:row>21</xdr:row>
      <xdr:rowOff>133349</xdr:rowOff>
    </xdr:from>
    <xdr:to>
      <xdr:col>8</xdr:col>
      <xdr:colOff>709614</xdr:colOff>
      <xdr:row>21</xdr:row>
      <xdr:rowOff>502478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74B76969-1700-40FC-9F63-E7E32FFC2B94}"/>
            </a:ext>
          </a:extLst>
        </xdr:cNvPr>
        <xdr:cNvCxnSpPr>
          <a:stCxn id="116" idx="0"/>
          <a:endCxn id="116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245165</xdr:colOff>
      <xdr:row>21</xdr:row>
      <xdr:rowOff>87382</xdr:rowOff>
    </xdr:from>
    <xdr:ext cx="407740" cy="374141"/>
    <xdr:sp macro="" textlink="">
      <xdr:nvSpPr>
        <xdr:cNvPr id="118" name="Textfeld 117">
          <a:extLst>
            <a:ext uri="{FF2B5EF4-FFF2-40B4-BE49-F238E27FC236}">
              <a16:creationId xmlns:a16="http://schemas.microsoft.com/office/drawing/2014/main" id="{A2359F5F-3A37-44E2-A02F-B3DAF76BFDA6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801618</xdr:colOff>
      <xdr:row>21</xdr:row>
      <xdr:rowOff>99253</xdr:rowOff>
    </xdr:from>
    <xdr:ext cx="407740" cy="374141"/>
    <xdr:sp macro="" textlink="">
      <xdr:nvSpPr>
        <xdr:cNvPr id="133" name="Textfeld 132">
          <a:extLst>
            <a:ext uri="{FF2B5EF4-FFF2-40B4-BE49-F238E27FC236}">
              <a16:creationId xmlns:a16="http://schemas.microsoft.com/office/drawing/2014/main" id="{0F9E8FE2-CE30-4429-83A4-3A28CE6B08F2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397566</xdr:colOff>
      <xdr:row>21</xdr:row>
      <xdr:rowOff>717827</xdr:rowOff>
    </xdr:from>
    <xdr:to>
      <xdr:col>8</xdr:col>
      <xdr:colOff>997641</xdr:colOff>
      <xdr:row>21</xdr:row>
      <xdr:rowOff>997227</xdr:rowOff>
    </xdr:to>
    <xdr:grpSp>
      <xdr:nvGrpSpPr>
        <xdr:cNvPr id="138" name="Gruppieren 137">
          <a:extLst>
            <a:ext uri="{FF2B5EF4-FFF2-40B4-BE49-F238E27FC236}">
              <a16:creationId xmlns:a16="http://schemas.microsoft.com/office/drawing/2014/main" id="{661C803B-8BFE-5535-800A-9FA89D5C2466}"/>
            </a:ext>
          </a:extLst>
        </xdr:cNvPr>
        <xdr:cNvGrpSpPr/>
      </xdr:nvGrpSpPr>
      <xdr:grpSpPr>
        <a:xfrm>
          <a:off x="9663044" y="11717131"/>
          <a:ext cx="600075" cy="279400"/>
          <a:chOff x="6238875" y="2609850"/>
          <a:chExt cx="596900" cy="276225"/>
        </a:xfrm>
      </xdr:grpSpPr>
      <xdr:sp macro="" textlink="">
        <xdr:nvSpPr>
          <xdr:cNvPr id="139" name="Ellipse 138">
            <a:extLst>
              <a:ext uri="{FF2B5EF4-FFF2-40B4-BE49-F238E27FC236}">
                <a16:creationId xmlns:a16="http://schemas.microsoft.com/office/drawing/2014/main" id="{E8E35827-6D0A-3CDD-8DCE-57815B2233E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40" name="Ellipse 139">
            <a:extLst>
              <a:ext uri="{FF2B5EF4-FFF2-40B4-BE49-F238E27FC236}">
                <a16:creationId xmlns:a16="http://schemas.microsoft.com/office/drawing/2014/main" id="{8F7D1BCB-2BD0-371D-173A-61AE9FFB67D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0" name="Ellipse 159">
            <a:extLst>
              <a:ext uri="{FF2B5EF4-FFF2-40B4-BE49-F238E27FC236}">
                <a16:creationId xmlns:a16="http://schemas.microsoft.com/office/drawing/2014/main" id="{3DEF05C2-6A6C-2E9C-097B-D911D25D6180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215900</xdr:colOff>
      <xdr:row>20</xdr:row>
      <xdr:rowOff>171449</xdr:rowOff>
    </xdr:from>
    <xdr:to>
      <xdr:col>2</xdr:col>
      <xdr:colOff>1200150</xdr:colOff>
      <xdr:row>20</xdr:row>
      <xdr:rowOff>577850</xdr:rowOff>
    </xdr:to>
    <xdr:sp macro="" textlink="">
      <xdr:nvSpPr>
        <xdr:cNvPr id="161" name="Rechteck 160">
          <a:extLst>
            <a:ext uri="{FF2B5EF4-FFF2-40B4-BE49-F238E27FC236}">
              <a16:creationId xmlns:a16="http://schemas.microsoft.com/office/drawing/2014/main" id="{9A1F6B3A-D5A6-4219-8D53-60E23534188D}"/>
            </a:ext>
          </a:extLst>
        </xdr:cNvPr>
        <xdr:cNvSpPr/>
      </xdr:nvSpPr>
      <xdr:spPr>
        <a:xfrm>
          <a:off x="1739900" y="9944927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20</xdr:row>
      <xdr:rowOff>777875</xdr:rowOff>
    </xdr:from>
    <xdr:to>
      <xdr:col>2</xdr:col>
      <xdr:colOff>1006475</xdr:colOff>
      <xdr:row>20</xdr:row>
      <xdr:rowOff>1057275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6A8D0FF5-E9EB-479C-9943-360035E94A95}"/>
            </a:ext>
          </a:extLst>
        </xdr:cNvPr>
        <xdr:cNvGrpSpPr/>
      </xdr:nvGrpSpPr>
      <xdr:grpSpPr>
        <a:xfrm>
          <a:off x="1930400" y="10545832"/>
          <a:ext cx="600075" cy="279400"/>
          <a:chOff x="6238875" y="2609850"/>
          <a:chExt cx="596900" cy="276225"/>
        </a:xfrm>
      </xdr:grpSpPr>
      <xdr:sp macro="" textlink="">
        <xdr:nvSpPr>
          <xdr:cNvPr id="163" name="Ellipse 162">
            <a:extLst>
              <a:ext uri="{FF2B5EF4-FFF2-40B4-BE49-F238E27FC236}">
                <a16:creationId xmlns:a16="http://schemas.microsoft.com/office/drawing/2014/main" id="{C0D2509B-E1CE-1097-1BEA-97707BB59BE3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4" name="Ellipse 163">
            <a:extLst>
              <a:ext uri="{FF2B5EF4-FFF2-40B4-BE49-F238E27FC236}">
                <a16:creationId xmlns:a16="http://schemas.microsoft.com/office/drawing/2014/main" id="{88FEA577-C8CF-3D67-0F9D-0E5A1D129AB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5" name="Ellipse 164">
            <a:extLst>
              <a:ext uri="{FF2B5EF4-FFF2-40B4-BE49-F238E27FC236}">
                <a16:creationId xmlns:a16="http://schemas.microsoft.com/office/drawing/2014/main" id="{7364415A-1F06-A2A1-7C36-C859B92F4A5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20</xdr:row>
      <xdr:rowOff>161925</xdr:rowOff>
    </xdr:from>
    <xdr:ext cx="407740" cy="374141"/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B7FCC149-7612-4D69-9F72-2EF704D0603A}"/>
            </a:ext>
          </a:extLst>
        </xdr:cNvPr>
        <xdr:cNvSpPr txBox="1"/>
      </xdr:nvSpPr>
      <xdr:spPr>
        <a:xfrm>
          <a:off x="2057400" y="992988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4</xdr:col>
      <xdr:colOff>676275</xdr:colOff>
      <xdr:row>20</xdr:row>
      <xdr:rowOff>723900</xdr:rowOff>
    </xdr:from>
    <xdr:to>
      <xdr:col>4</xdr:col>
      <xdr:colOff>781050</xdr:colOff>
      <xdr:row>20</xdr:row>
      <xdr:rowOff>819150</xdr:rowOff>
    </xdr:to>
    <xdr:sp macro="" textlink="">
      <xdr:nvSpPr>
        <xdr:cNvPr id="167" name="Ellipse 166">
          <a:extLst>
            <a:ext uri="{FF2B5EF4-FFF2-40B4-BE49-F238E27FC236}">
              <a16:creationId xmlns:a16="http://schemas.microsoft.com/office/drawing/2014/main" id="{F9F98510-AA0D-40AF-AE5C-C1E5CE510504}"/>
            </a:ext>
          </a:extLst>
        </xdr:cNvPr>
        <xdr:cNvSpPr/>
      </xdr:nvSpPr>
      <xdr:spPr>
        <a:xfrm>
          <a:off x="5027405" y="7206422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20</xdr:row>
      <xdr:rowOff>542925</xdr:rowOff>
    </xdr:from>
    <xdr:to>
      <xdr:col>4</xdr:col>
      <xdr:colOff>533400</xdr:colOff>
      <xdr:row>20</xdr:row>
      <xdr:rowOff>638175</xdr:rowOff>
    </xdr:to>
    <xdr:sp macro="" textlink="">
      <xdr:nvSpPr>
        <xdr:cNvPr id="168" name="Ellipse 167">
          <a:extLst>
            <a:ext uri="{FF2B5EF4-FFF2-40B4-BE49-F238E27FC236}">
              <a16:creationId xmlns:a16="http://schemas.microsoft.com/office/drawing/2014/main" id="{9D783827-B1AC-4F04-AB98-71AE511125EC}"/>
            </a:ext>
          </a:extLst>
        </xdr:cNvPr>
        <xdr:cNvSpPr/>
      </xdr:nvSpPr>
      <xdr:spPr>
        <a:xfrm>
          <a:off x="4776580" y="7025447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20</xdr:row>
      <xdr:rowOff>549275</xdr:rowOff>
    </xdr:from>
    <xdr:to>
      <xdr:col>4</xdr:col>
      <xdr:colOff>1028700</xdr:colOff>
      <xdr:row>20</xdr:row>
      <xdr:rowOff>644525</xdr:rowOff>
    </xdr:to>
    <xdr:sp macro="" textlink="">
      <xdr:nvSpPr>
        <xdr:cNvPr id="169" name="Ellipse 168">
          <a:extLst>
            <a:ext uri="{FF2B5EF4-FFF2-40B4-BE49-F238E27FC236}">
              <a16:creationId xmlns:a16="http://schemas.microsoft.com/office/drawing/2014/main" id="{1D6E647C-C738-498D-B0A3-D5E2DB31C419}"/>
            </a:ext>
          </a:extLst>
        </xdr:cNvPr>
        <xdr:cNvSpPr/>
      </xdr:nvSpPr>
      <xdr:spPr>
        <a:xfrm>
          <a:off x="5275055" y="7031797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238125</xdr:colOff>
      <xdr:row>20</xdr:row>
      <xdr:rowOff>171449</xdr:rowOff>
    </xdr:from>
    <xdr:to>
      <xdr:col>10</xdr:col>
      <xdr:colOff>1219200</xdr:colOff>
      <xdr:row>20</xdr:row>
      <xdr:rowOff>1003299</xdr:rowOff>
    </xdr:to>
    <xdr:sp macro="" textlink="">
      <xdr:nvSpPr>
        <xdr:cNvPr id="170" name="Rechteck 169">
          <a:extLst>
            <a:ext uri="{FF2B5EF4-FFF2-40B4-BE49-F238E27FC236}">
              <a16:creationId xmlns:a16="http://schemas.microsoft.com/office/drawing/2014/main" id="{94B6D724-77E7-49C7-BAC0-CC94D3145496}"/>
            </a:ext>
          </a:extLst>
        </xdr:cNvPr>
        <xdr:cNvSpPr/>
      </xdr:nvSpPr>
      <xdr:spPr>
        <a:xfrm>
          <a:off x="4589255" y="5439188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523875</xdr:colOff>
      <xdr:row>20</xdr:row>
      <xdr:rowOff>377825</xdr:rowOff>
    </xdr:from>
    <xdr:ext cx="407740" cy="374141"/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6F7BED43-4C43-4E39-9C03-040F4DD4FA66}"/>
            </a:ext>
          </a:extLst>
        </xdr:cNvPr>
        <xdr:cNvSpPr txBox="1"/>
      </xdr:nvSpPr>
      <xdr:spPr>
        <a:xfrm>
          <a:off x="4875005" y="56455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133351</xdr:colOff>
      <xdr:row>21</xdr:row>
      <xdr:rowOff>133349</xdr:rowOff>
    </xdr:from>
    <xdr:to>
      <xdr:col>10</xdr:col>
      <xdr:colOff>1285876</xdr:colOff>
      <xdr:row>21</xdr:row>
      <xdr:rowOff>502478</xdr:rowOff>
    </xdr:to>
    <xdr:sp macro="" textlink="">
      <xdr:nvSpPr>
        <xdr:cNvPr id="178" name="Rechteck 177">
          <a:extLst>
            <a:ext uri="{FF2B5EF4-FFF2-40B4-BE49-F238E27FC236}">
              <a16:creationId xmlns:a16="http://schemas.microsoft.com/office/drawing/2014/main" id="{7D672878-5615-4298-9614-0760D3945326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536574</xdr:colOff>
      <xdr:row>21</xdr:row>
      <xdr:rowOff>115818</xdr:rowOff>
    </xdr:from>
    <xdr:ext cx="407740" cy="374141"/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07762611-AA63-439E-B1CB-1171C2EB7654}"/>
            </a:ext>
          </a:extLst>
        </xdr:cNvPr>
        <xdr:cNvSpPr txBox="1"/>
      </xdr:nvSpPr>
      <xdr:spPr>
        <a:xfrm>
          <a:off x="11889270" y="1111512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392044</xdr:colOff>
      <xdr:row>21</xdr:row>
      <xdr:rowOff>706783</xdr:rowOff>
    </xdr:from>
    <xdr:to>
      <xdr:col>10</xdr:col>
      <xdr:colOff>992119</xdr:colOff>
      <xdr:row>21</xdr:row>
      <xdr:rowOff>986183</xdr:rowOff>
    </xdr:to>
    <xdr:grpSp>
      <xdr:nvGrpSpPr>
        <xdr:cNvPr id="182" name="Gruppieren 181">
          <a:extLst>
            <a:ext uri="{FF2B5EF4-FFF2-40B4-BE49-F238E27FC236}">
              <a16:creationId xmlns:a16="http://schemas.microsoft.com/office/drawing/2014/main" id="{D31A6684-100A-4F56-85AF-D9C4800BDE1C}"/>
            </a:ext>
          </a:extLst>
        </xdr:cNvPr>
        <xdr:cNvGrpSpPr/>
      </xdr:nvGrpSpPr>
      <xdr:grpSpPr>
        <a:xfrm>
          <a:off x="11744740" y="11706087"/>
          <a:ext cx="600075" cy="279400"/>
          <a:chOff x="6238875" y="2609850"/>
          <a:chExt cx="596900" cy="276225"/>
        </a:xfrm>
      </xdr:grpSpPr>
      <xdr:sp macro="" textlink="">
        <xdr:nvSpPr>
          <xdr:cNvPr id="183" name="Ellipse 182">
            <a:extLst>
              <a:ext uri="{FF2B5EF4-FFF2-40B4-BE49-F238E27FC236}">
                <a16:creationId xmlns:a16="http://schemas.microsoft.com/office/drawing/2014/main" id="{2B894295-62E9-38BF-AE68-DCB56CB2ED3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0" name="Ellipse 199">
            <a:extLst>
              <a:ext uri="{FF2B5EF4-FFF2-40B4-BE49-F238E27FC236}">
                <a16:creationId xmlns:a16="http://schemas.microsoft.com/office/drawing/2014/main" id="{31284DBF-7B71-91FF-D631-D285EC194A3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1" name="Ellipse 200">
            <a:extLst>
              <a:ext uri="{FF2B5EF4-FFF2-40B4-BE49-F238E27FC236}">
                <a16:creationId xmlns:a16="http://schemas.microsoft.com/office/drawing/2014/main" id="{04597ED7-6356-D917-FB61-3BD8832C02C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16</xdr:col>
      <xdr:colOff>95250</xdr:colOff>
      <xdr:row>20</xdr:row>
      <xdr:rowOff>257175</xdr:rowOff>
    </xdr:from>
    <xdr:ext cx="1235788" cy="546368"/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836128BC-B3F6-4690-BDD8-7BC0BB3D9658}"/>
            </a:ext>
          </a:extLst>
        </xdr:cNvPr>
        <xdr:cNvSpPr txBox="1"/>
      </xdr:nvSpPr>
      <xdr:spPr>
        <a:xfrm>
          <a:off x="19252924" y="674756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17</xdr:col>
      <xdr:colOff>457200</xdr:colOff>
      <xdr:row>20</xdr:row>
      <xdr:rowOff>190500</xdr:rowOff>
    </xdr:from>
    <xdr:to>
      <xdr:col>17</xdr:col>
      <xdr:colOff>1057275</xdr:colOff>
      <xdr:row>20</xdr:row>
      <xdr:rowOff>463550</xdr:rowOff>
    </xdr:to>
    <xdr:grpSp>
      <xdr:nvGrpSpPr>
        <xdr:cNvPr id="203" name="Gruppieren 202">
          <a:extLst>
            <a:ext uri="{FF2B5EF4-FFF2-40B4-BE49-F238E27FC236}">
              <a16:creationId xmlns:a16="http://schemas.microsoft.com/office/drawing/2014/main" id="{DD4FC557-1FE0-4570-8C8F-ECCEC82AEB50}"/>
            </a:ext>
          </a:extLst>
        </xdr:cNvPr>
        <xdr:cNvGrpSpPr/>
      </xdr:nvGrpSpPr>
      <xdr:grpSpPr>
        <a:xfrm>
          <a:off x="20412765" y="9958457"/>
          <a:ext cx="600075" cy="273050"/>
          <a:chOff x="6238875" y="2609850"/>
          <a:chExt cx="596900" cy="276225"/>
        </a:xfrm>
      </xdr:grpSpPr>
      <xdr:sp macro="" textlink="">
        <xdr:nvSpPr>
          <xdr:cNvPr id="204" name="Ellipse 203">
            <a:extLst>
              <a:ext uri="{FF2B5EF4-FFF2-40B4-BE49-F238E27FC236}">
                <a16:creationId xmlns:a16="http://schemas.microsoft.com/office/drawing/2014/main" id="{6B7D2152-2E5C-D998-1C8B-D3A71A8C39C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5" name="Ellipse 204">
            <a:extLst>
              <a:ext uri="{FF2B5EF4-FFF2-40B4-BE49-F238E27FC236}">
                <a16:creationId xmlns:a16="http://schemas.microsoft.com/office/drawing/2014/main" id="{0A1DDFBF-D371-C5C3-B1AA-9CE499E1EABD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6" name="Ellipse 205">
            <a:extLst>
              <a:ext uri="{FF2B5EF4-FFF2-40B4-BE49-F238E27FC236}">
                <a16:creationId xmlns:a16="http://schemas.microsoft.com/office/drawing/2014/main" id="{0EDC4F12-06FC-B335-1DA5-EBD7028D23A1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920750</xdr:colOff>
      <xdr:row>20</xdr:row>
      <xdr:rowOff>409575</xdr:rowOff>
    </xdr:from>
    <xdr:to>
      <xdr:col>17</xdr:col>
      <xdr:colOff>1200150</xdr:colOff>
      <xdr:row>20</xdr:row>
      <xdr:rowOff>1009650</xdr:rowOff>
    </xdr:to>
    <xdr:grpSp>
      <xdr:nvGrpSpPr>
        <xdr:cNvPr id="207" name="Gruppieren 206">
          <a:extLst>
            <a:ext uri="{FF2B5EF4-FFF2-40B4-BE49-F238E27FC236}">
              <a16:creationId xmlns:a16="http://schemas.microsoft.com/office/drawing/2014/main" id="{00531FE4-204A-4D4E-85F8-F30893F17BA3}"/>
            </a:ext>
          </a:extLst>
        </xdr:cNvPr>
        <xdr:cNvGrpSpPr/>
      </xdr:nvGrpSpPr>
      <xdr:grpSpPr>
        <a:xfrm rot="7823849">
          <a:off x="20715977" y="10337870"/>
          <a:ext cx="600075" cy="279400"/>
          <a:chOff x="6734175" y="3581400"/>
          <a:chExt cx="596900" cy="276225"/>
        </a:xfrm>
      </xdr:grpSpPr>
      <xdr:sp macro="" textlink="">
        <xdr:nvSpPr>
          <xdr:cNvPr id="208" name="Ellipse 207">
            <a:extLst>
              <a:ext uri="{FF2B5EF4-FFF2-40B4-BE49-F238E27FC236}">
                <a16:creationId xmlns:a16="http://schemas.microsoft.com/office/drawing/2014/main" id="{C48E60F0-E868-25BA-9B74-9F9FDAABCFDD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9" name="Ellipse 208">
            <a:extLst>
              <a:ext uri="{FF2B5EF4-FFF2-40B4-BE49-F238E27FC236}">
                <a16:creationId xmlns:a16="http://schemas.microsoft.com/office/drawing/2014/main" id="{E15DA00E-9F4E-D1AE-10BD-6A2AEB65AF3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0" name="Ellipse 209">
            <a:extLst>
              <a:ext uri="{FF2B5EF4-FFF2-40B4-BE49-F238E27FC236}">
                <a16:creationId xmlns:a16="http://schemas.microsoft.com/office/drawing/2014/main" id="{3FEA6143-A91C-92BD-C658-EE42B2158D2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84137</xdr:colOff>
      <xdr:row>20</xdr:row>
      <xdr:rowOff>579437</xdr:rowOff>
    </xdr:from>
    <xdr:to>
      <xdr:col>17</xdr:col>
      <xdr:colOff>687387</xdr:colOff>
      <xdr:row>20</xdr:row>
      <xdr:rowOff>868362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5F756E72-58DE-481D-87EB-9F429BADD2E5}"/>
            </a:ext>
          </a:extLst>
        </xdr:cNvPr>
        <xdr:cNvGrpSpPr/>
      </xdr:nvGrpSpPr>
      <xdr:grpSpPr>
        <a:xfrm rot="13412045">
          <a:off x="20039702" y="10347394"/>
          <a:ext cx="603250" cy="288925"/>
          <a:chOff x="6734175" y="3581400"/>
          <a:chExt cx="596900" cy="276225"/>
        </a:xfrm>
      </xdr:grpSpPr>
      <xdr:sp macro="" textlink="">
        <xdr:nvSpPr>
          <xdr:cNvPr id="212" name="Ellipse 211">
            <a:extLst>
              <a:ext uri="{FF2B5EF4-FFF2-40B4-BE49-F238E27FC236}">
                <a16:creationId xmlns:a16="http://schemas.microsoft.com/office/drawing/2014/main" id="{73A8E94C-47D9-D8D9-EBB1-A8C368B18E42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3" name="Ellipse 212">
            <a:extLst>
              <a:ext uri="{FF2B5EF4-FFF2-40B4-BE49-F238E27FC236}">
                <a16:creationId xmlns:a16="http://schemas.microsoft.com/office/drawing/2014/main" id="{4008D128-266E-105F-74CF-58C73723A33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4" name="Ellipse 213">
            <a:extLst>
              <a:ext uri="{FF2B5EF4-FFF2-40B4-BE49-F238E27FC236}">
                <a16:creationId xmlns:a16="http://schemas.microsoft.com/office/drawing/2014/main" id="{98529B22-D408-BF94-E51F-F36A706E72C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142603</xdr:colOff>
      <xdr:row>20</xdr:row>
      <xdr:rowOff>254000</xdr:rowOff>
    </xdr:from>
    <xdr:ext cx="1141082" cy="655949"/>
    <xdr:sp macro="" textlink="">
      <xdr:nvSpPr>
        <xdr:cNvPr id="219" name="Textfeld 218">
          <a:extLst>
            <a:ext uri="{FF2B5EF4-FFF2-40B4-BE49-F238E27FC236}">
              <a16:creationId xmlns:a16="http://schemas.microsoft.com/office/drawing/2014/main" id="{2BDEDE81-025D-4AB0-B353-7F1A68C63296}"/>
            </a:ext>
          </a:extLst>
        </xdr:cNvPr>
        <xdr:cNvSpPr txBox="1"/>
      </xdr:nvSpPr>
      <xdr:spPr>
        <a:xfrm>
          <a:off x="13593560" y="10027478"/>
          <a:ext cx="1141082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DSL Doses</a:t>
          </a:r>
          <a:br>
            <a:rPr lang="de-CH" sz="1800"/>
          </a:br>
          <a:endParaRPr lang="de-CH" sz="1800"/>
        </a:p>
      </xdr:txBody>
    </xdr:sp>
    <xdr:clientData/>
  </xdr:oneCellAnchor>
  <xdr:twoCellAnchor>
    <xdr:from>
      <xdr:col>13</xdr:col>
      <xdr:colOff>457200</xdr:colOff>
      <xdr:row>20</xdr:row>
      <xdr:rowOff>190500</xdr:rowOff>
    </xdr:from>
    <xdr:to>
      <xdr:col>13</xdr:col>
      <xdr:colOff>1054100</xdr:colOff>
      <xdr:row>20</xdr:row>
      <xdr:rowOff>466725</xdr:rowOff>
    </xdr:to>
    <xdr:grpSp>
      <xdr:nvGrpSpPr>
        <xdr:cNvPr id="105" name="Gruppieren 104">
          <a:extLst>
            <a:ext uri="{FF2B5EF4-FFF2-40B4-BE49-F238E27FC236}">
              <a16:creationId xmlns:a16="http://schemas.microsoft.com/office/drawing/2014/main" id="{88C20260-326B-4E3C-93E4-6457B9A7D7D9}"/>
            </a:ext>
          </a:extLst>
        </xdr:cNvPr>
        <xdr:cNvGrpSpPr/>
      </xdr:nvGrpSpPr>
      <xdr:grpSpPr>
        <a:xfrm>
          <a:off x="15310678" y="9958457"/>
          <a:ext cx="596900" cy="276225"/>
          <a:chOff x="6238875" y="2609850"/>
          <a:chExt cx="596900" cy="276225"/>
        </a:xfrm>
      </xdr:grpSpPr>
      <xdr:sp macro="" textlink="">
        <xdr:nvSpPr>
          <xdr:cNvPr id="106" name="Ellipse 105">
            <a:extLst>
              <a:ext uri="{FF2B5EF4-FFF2-40B4-BE49-F238E27FC236}">
                <a16:creationId xmlns:a16="http://schemas.microsoft.com/office/drawing/2014/main" id="{0737FA2C-7BAE-ED8A-6A8A-155966DF461F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7" name="Ellipse 106">
            <a:extLst>
              <a:ext uri="{FF2B5EF4-FFF2-40B4-BE49-F238E27FC236}">
                <a16:creationId xmlns:a16="http://schemas.microsoft.com/office/drawing/2014/main" id="{19B979B5-C992-42F5-EEB2-DBFCD0291511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4" name="Ellipse 133">
            <a:extLst>
              <a:ext uri="{FF2B5EF4-FFF2-40B4-BE49-F238E27FC236}">
                <a16:creationId xmlns:a16="http://schemas.microsoft.com/office/drawing/2014/main" id="{CB9B1435-D197-2953-FF5A-FC0738DFBB9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923925</xdr:colOff>
      <xdr:row>20</xdr:row>
      <xdr:rowOff>406400</xdr:rowOff>
    </xdr:from>
    <xdr:to>
      <xdr:col>13</xdr:col>
      <xdr:colOff>1200150</xdr:colOff>
      <xdr:row>20</xdr:row>
      <xdr:rowOff>1009650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EA13A521-188A-4242-A902-553C3E56C469}"/>
            </a:ext>
          </a:extLst>
        </xdr:cNvPr>
        <xdr:cNvGrpSpPr/>
      </xdr:nvGrpSpPr>
      <xdr:grpSpPr>
        <a:xfrm rot="7823849">
          <a:off x="15613891" y="10337869"/>
          <a:ext cx="603250" cy="276225"/>
          <a:chOff x="6734175" y="3581400"/>
          <a:chExt cx="596900" cy="276225"/>
        </a:xfrm>
      </xdr:grpSpPr>
      <xdr:sp macro="" textlink="">
        <xdr:nvSpPr>
          <xdr:cNvPr id="136" name="Ellipse 135">
            <a:extLst>
              <a:ext uri="{FF2B5EF4-FFF2-40B4-BE49-F238E27FC236}">
                <a16:creationId xmlns:a16="http://schemas.microsoft.com/office/drawing/2014/main" id="{D26B4D00-DA66-C63B-30D2-F709958784F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7" name="Ellipse 136">
            <a:extLst>
              <a:ext uri="{FF2B5EF4-FFF2-40B4-BE49-F238E27FC236}">
                <a16:creationId xmlns:a16="http://schemas.microsoft.com/office/drawing/2014/main" id="{DE45653B-D42F-8957-FF32-6967ED51BC0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79" name="Ellipse 178">
            <a:extLst>
              <a:ext uri="{FF2B5EF4-FFF2-40B4-BE49-F238E27FC236}">
                <a16:creationId xmlns:a16="http://schemas.microsoft.com/office/drawing/2014/main" id="{F693F24B-5DEA-AAE0-88F3-48A981818EC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87312</xdr:colOff>
      <xdr:row>20</xdr:row>
      <xdr:rowOff>582612</xdr:rowOff>
    </xdr:from>
    <xdr:to>
      <xdr:col>13</xdr:col>
      <xdr:colOff>687387</xdr:colOff>
      <xdr:row>20</xdr:row>
      <xdr:rowOff>865187</xdr:rowOff>
    </xdr:to>
    <xdr:grpSp>
      <xdr:nvGrpSpPr>
        <xdr:cNvPr id="180" name="Gruppieren 179">
          <a:extLst>
            <a:ext uri="{FF2B5EF4-FFF2-40B4-BE49-F238E27FC236}">
              <a16:creationId xmlns:a16="http://schemas.microsoft.com/office/drawing/2014/main" id="{F58451BA-ABA8-45CA-9C81-2E485712267F}"/>
            </a:ext>
          </a:extLst>
        </xdr:cNvPr>
        <xdr:cNvGrpSpPr/>
      </xdr:nvGrpSpPr>
      <xdr:grpSpPr>
        <a:xfrm rot="13412045">
          <a:off x="14940790" y="10350569"/>
          <a:ext cx="600075" cy="282575"/>
          <a:chOff x="6734175" y="3581400"/>
          <a:chExt cx="596900" cy="276225"/>
        </a:xfrm>
      </xdr:grpSpPr>
      <xdr:sp macro="" textlink="">
        <xdr:nvSpPr>
          <xdr:cNvPr id="215" name="Ellipse 214">
            <a:extLst>
              <a:ext uri="{FF2B5EF4-FFF2-40B4-BE49-F238E27FC236}">
                <a16:creationId xmlns:a16="http://schemas.microsoft.com/office/drawing/2014/main" id="{1E1FB9F7-953A-BD96-73AF-12D27C80F64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6" name="Ellipse 215">
            <a:extLst>
              <a:ext uri="{FF2B5EF4-FFF2-40B4-BE49-F238E27FC236}">
                <a16:creationId xmlns:a16="http://schemas.microsoft.com/office/drawing/2014/main" id="{6BDA024A-B395-E039-F903-81BB653C774C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7" name="Ellipse 216">
            <a:extLst>
              <a:ext uri="{FF2B5EF4-FFF2-40B4-BE49-F238E27FC236}">
                <a16:creationId xmlns:a16="http://schemas.microsoft.com/office/drawing/2014/main" id="{EA8E15B9-E352-D4A4-2620-DE3583605755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30908"/>
          <a:ext cx="1696152" cy="1173771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70610"/>
          <a:ext cx="1581439" cy="1496530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188049"/>
          <a:ext cx="2645276" cy="70964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5523"/>
          <a:ext cx="4143664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379886"/>
          <a:ext cx="4151095" cy="2449964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480245"/>
          <a:ext cx="5125354" cy="1536507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623145"/>
          <a:ext cx="3891695" cy="2564082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8709179"/>
          <a:ext cx="968608" cy="243117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618862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13</xdr:col>
      <xdr:colOff>0</xdr:colOff>
      <xdr:row>4</xdr:row>
      <xdr:rowOff>24848</xdr:rowOff>
    </xdr:from>
    <xdr:to>
      <xdr:col>13</xdr:col>
      <xdr:colOff>0</xdr:colOff>
      <xdr:row>7</xdr:row>
      <xdr:rowOff>173935</xdr:rowOff>
    </xdr:to>
    <xdr:cxnSp macro="">
      <xdr:nvCxnSpPr>
        <xdr:cNvPr id="24" name="Gerader Verbinder 23">
          <a:extLst>
            <a:ext uri="{FF2B5EF4-FFF2-40B4-BE49-F238E27FC236}">
              <a16:creationId xmlns:a16="http://schemas.microsoft.com/office/drawing/2014/main" id="{7BE249C2-7891-474F-9A79-C43994FA7BE5}"/>
            </a:ext>
          </a:extLst>
        </xdr:cNvPr>
        <xdr:cNvCxnSpPr>
          <a:cxnSpLocks/>
        </xdr:cNvCxnSpPr>
      </xdr:nvCxnSpPr>
      <xdr:spPr>
        <a:xfrm flipV="1">
          <a:off x="9450457" y="869674"/>
          <a:ext cx="0" cy="695739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110848</xdr:rowOff>
    </xdr:from>
    <xdr:to>
      <xdr:col>13</xdr:col>
      <xdr:colOff>0</xdr:colOff>
      <xdr:row>12</xdr:row>
      <xdr:rowOff>74543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1BEDE7B8-0A3D-B18F-794F-3610D901B4C7}"/>
            </a:ext>
          </a:extLst>
        </xdr:cNvPr>
        <xdr:cNvCxnSpPr>
          <a:cxnSpLocks/>
        </xdr:cNvCxnSpPr>
      </xdr:nvCxnSpPr>
      <xdr:spPr>
        <a:xfrm flipV="1">
          <a:off x="9450457" y="1684544"/>
          <a:ext cx="0" cy="6925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11458</xdr:colOff>
      <xdr:row>8</xdr:row>
      <xdr:rowOff>3175</xdr:rowOff>
    </xdr:from>
    <xdr:to>
      <xdr:col>14</xdr:col>
      <xdr:colOff>8283</xdr:colOff>
      <xdr:row>8</xdr:row>
      <xdr:rowOff>3175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478BEEDF-8779-75D1-B146-65C23DD135BC}"/>
            </a:ext>
          </a:extLst>
        </xdr:cNvPr>
        <xdr:cNvCxnSpPr>
          <a:cxnSpLocks/>
        </xdr:cNvCxnSpPr>
      </xdr:nvCxnSpPr>
      <xdr:spPr>
        <a:xfrm>
          <a:off x="9155458" y="1576871"/>
          <a:ext cx="60973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8283</xdr:colOff>
      <xdr:row>8</xdr:row>
      <xdr:rowOff>105741</xdr:rowOff>
    </xdr:from>
    <xdr:to>
      <xdr:col>14</xdr:col>
      <xdr:colOff>11458</xdr:colOff>
      <xdr:row>8</xdr:row>
      <xdr:rowOff>105741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9D314197-3948-07BE-FC3D-4A1739F43189}"/>
            </a:ext>
          </a:extLst>
        </xdr:cNvPr>
        <xdr:cNvCxnSpPr>
          <a:cxnSpLocks/>
        </xdr:cNvCxnSpPr>
      </xdr:nvCxnSpPr>
      <xdr:spPr>
        <a:xfrm>
          <a:off x="9152283" y="1679437"/>
          <a:ext cx="61608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56</xdr:row>
      <xdr:rowOff>103654</xdr:rowOff>
    </xdr:from>
    <xdr:to>
      <xdr:col>12</xdr:col>
      <xdr:colOff>1820022</xdr:colOff>
      <xdr:row>99</xdr:row>
      <xdr:rowOff>98076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21</xdr:col>
      <xdr:colOff>682626</xdr:colOff>
      <xdr:row>4</xdr:row>
      <xdr:rowOff>37777</xdr:rowOff>
    </xdr:from>
    <xdr:to>
      <xdr:col>22</xdr:col>
      <xdr:colOff>1139826</xdr:colOff>
      <xdr:row>10</xdr:row>
      <xdr:rowOff>120650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27</xdr:col>
      <xdr:colOff>121790</xdr:colOff>
      <xdr:row>0</xdr:row>
      <xdr:rowOff>161585</xdr:rowOff>
    </xdr:from>
    <xdr:to>
      <xdr:col>34</xdr:col>
      <xdr:colOff>44823</xdr:colOff>
      <xdr:row>17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660401</xdr:colOff>
      <xdr:row>22</xdr:row>
      <xdr:rowOff>88901</xdr:rowOff>
    </xdr:from>
    <xdr:to>
      <xdr:col>22</xdr:col>
      <xdr:colOff>939800</xdr:colOff>
      <xdr:row>28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27</xdr:col>
      <xdr:colOff>141603</xdr:colOff>
      <xdr:row>18</xdr:row>
      <xdr:rowOff>145624</xdr:rowOff>
    </xdr:from>
    <xdr:to>
      <xdr:col>34</xdr:col>
      <xdr:colOff>78441</xdr:colOff>
      <xdr:row>36</xdr:row>
      <xdr:rowOff>145675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21</xdr:col>
      <xdr:colOff>368300</xdr:colOff>
      <xdr:row>43</xdr:row>
      <xdr:rowOff>133349</xdr:rowOff>
    </xdr:from>
    <xdr:to>
      <xdr:col>22</xdr:col>
      <xdr:colOff>665694</xdr:colOff>
      <xdr:row>52</xdr:row>
      <xdr:rowOff>25682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27</xdr:col>
      <xdr:colOff>179294</xdr:colOff>
      <xdr:row>39</xdr:row>
      <xdr:rowOff>44822</xdr:rowOff>
    </xdr:from>
    <xdr:to>
      <xdr:col>34</xdr:col>
      <xdr:colOff>100851</xdr:colOff>
      <xdr:row>60</xdr:row>
      <xdr:rowOff>123264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15</xdr:row>
      <xdr:rowOff>6350</xdr:rowOff>
    </xdr:from>
    <xdr:to>
      <xdr:col>6</xdr:col>
      <xdr:colOff>346364</xdr:colOff>
      <xdr:row>24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263277" y="3420409"/>
          <a:ext cx="4207911" cy="1929889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18</xdr:row>
      <xdr:rowOff>85341</xdr:rowOff>
    </xdr:from>
    <xdr:to>
      <xdr:col>6</xdr:col>
      <xdr:colOff>287671</xdr:colOff>
      <xdr:row>20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21</xdr:row>
      <xdr:rowOff>97320</xdr:rowOff>
    </xdr:from>
    <xdr:to>
      <xdr:col>6</xdr:col>
      <xdr:colOff>278324</xdr:colOff>
      <xdr:row>23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20</xdr:row>
      <xdr:rowOff>167447</xdr:rowOff>
    </xdr:from>
    <xdr:to>
      <xdr:col>6</xdr:col>
      <xdr:colOff>575641</xdr:colOff>
      <xdr:row>20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21</xdr:row>
      <xdr:rowOff>85863</xdr:rowOff>
    </xdr:from>
    <xdr:to>
      <xdr:col>6</xdr:col>
      <xdr:colOff>578816</xdr:colOff>
      <xdr:row>21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91514</xdr:colOff>
      <xdr:row>35</xdr:row>
      <xdr:rowOff>51734</xdr:rowOff>
    </xdr:from>
    <xdr:to>
      <xdr:col>11</xdr:col>
      <xdr:colOff>802715</xdr:colOff>
      <xdr:row>60</xdr:row>
      <xdr:rowOff>37353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1334620</xdr:colOff>
      <xdr:row>45</xdr:row>
      <xdr:rowOff>170703</xdr:rowOff>
    </xdr:from>
    <xdr:to>
      <xdr:col>24</xdr:col>
      <xdr:colOff>756770</xdr:colOff>
      <xdr:row>67</xdr:row>
      <xdr:rowOff>141942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119529</xdr:colOff>
      <xdr:row>62</xdr:row>
      <xdr:rowOff>82178</xdr:rowOff>
    </xdr:from>
    <xdr:to>
      <xdr:col>11</xdr:col>
      <xdr:colOff>830730</xdr:colOff>
      <xdr:row>87</xdr:row>
      <xdr:rowOff>149973</xdr:rowOff>
    </xdr:to>
    <xdr:graphicFrame macro="">
      <xdr:nvGraphicFramePr>
        <xdr:cNvPr id="57" name="Diagramm 56">
          <a:extLst>
            <a:ext uri="{FF2B5EF4-FFF2-40B4-BE49-F238E27FC236}">
              <a16:creationId xmlns:a16="http://schemas.microsoft.com/office/drawing/2014/main" id="{D0424069-EBF1-42E9-AAD2-9893DE6D3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47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231323</xdr:colOff>
      <xdr:row>21</xdr:row>
      <xdr:rowOff>122464</xdr:rowOff>
    </xdr:from>
    <xdr:to>
      <xdr:col>57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47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476250</xdr:colOff>
      <xdr:row>0</xdr:row>
      <xdr:rowOff>104775</xdr:rowOff>
    </xdr:from>
    <xdr:to>
      <xdr:col>1</xdr:col>
      <xdr:colOff>429414</xdr:colOff>
      <xdr:row>2</xdr:row>
      <xdr:rowOff>115838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0DF7B6-2EE8-4AA1-AB0E-C658D856CF61}"/>
            </a:ext>
          </a:extLst>
        </xdr:cNvPr>
        <xdr:cNvSpPr/>
      </xdr:nvSpPr>
      <xdr:spPr>
        <a:xfrm rot="10800000">
          <a:off x="476250" y="104775"/>
          <a:ext cx="715164" cy="52541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38100</xdr:colOff>
      <xdr:row>36</xdr:row>
      <xdr:rowOff>76200</xdr:rowOff>
    </xdr:from>
    <xdr:to>
      <xdr:col>19</xdr:col>
      <xdr:colOff>692150</xdr:colOff>
      <xdr:row>51</xdr:row>
      <xdr:rowOff>101600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0C6B798-F8E6-FB89-5D55-7EC0AFA9E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468312</xdr:colOff>
      <xdr:row>18</xdr:row>
      <xdr:rowOff>92075</xdr:rowOff>
    </xdr:from>
    <xdr:to>
      <xdr:col>16</xdr:col>
      <xdr:colOff>474662</xdr:colOff>
      <xdr:row>33</xdr:row>
      <xdr:rowOff>123825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36A5E5B-B55E-3723-60CC-A8BB56A02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69849</xdr:rowOff>
    </xdr:from>
    <xdr:to>
      <xdr:col>28</xdr:col>
      <xdr:colOff>352425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07:26.00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1672 432 15744,'59'13'507,"-59"-13"-482,0 0 1,0 0-1,0 0 1,0 0-1,0 0 1,0 0-1,0 0 1,0 0 0,0 1-1,0-1 1,0 0-1,0 0 1,0 0-1,0 0 1,-16 1 567,-17 2 121,66 4 1099,2 1-1465,1-2 0,1-1 1,49 0-1,111-10 132,-57 0 164,77-8-396,-39 1-112,322-46 120,-496 57-256,90-10 0,120 2 0,-140 7 0,68-1 46,165-8 143,97-15-167,-368 24-23,105-3 1,-98 5-4,-35 1 7,1-1 0,-1 0 0,0 0 0,0-1-1,1 0 1,-1 0 0,0-1 0,10-3 0,2-3 23,1 1 1,0 1 0,39-7-1,-35 10-26,-1-1 0,47-14 0,-66 14 57,0 0 0,-1 0 0,1 0 0,-1 0 0,5-7 0,-7 7 124,-3 4-178,1 0 1,0-1-1,0 1 0,0 0 1,-1-1-1,1 1 0,0 0 1,0-1-1,-1 1 0,1 0 1,0 0-1,-1-1 1,1 1-1,0 0 0,-1 0 1,1 0-1,0-1 0,-1 1 1,1 0-1,0 0 0,-1 0 1,1 0-1,-1 0 0,1 0 1,0 0-1,-1 0 0,1 0 1,-1 0-1,1 0 0,0 0 1,-1 0-1,1 0 1,0 0-1,-1 0 0,0 1-3,0-1 0,0 1 0,1-1 0,-1 1 0,0-1 0,1 1 0,-1-1 0,1 1 0,-1 0 0,0-1 0,1 1 0,0 0 0,-1-1 0,1 1 0,-1 0 0,1 0 0,0-1 0,-1 1 0,1 0 0,0 0 0,0-1 0,0 1 0,0 0 0,0 0 0,0 0 0,0 1 0,0 0 0,-2 5 0,0 0 0,0 0 0,-1-1 0,1 1 0,-1 0 0,-5 6 0,-8 21 0,-74 259-317,61-186 250,-41 212-61,64-277 128,3 0 0,1 1 0,6 69 0,-2-5-61,-3-74 39,1 0 0,6 34-1,-1-43 23,16 42 0,-10-38 342,-10-28-331,0-1 0,0 1 1,0 0-1,0-1 0,0 1 1,0-1-1,0 0 1,0 1-1,-1-1 0,1 0 1,0 1-1,0-1 1,-1 0-1,2-1 0,0-1-4,1 1 0,-1-1-1,0 0 1,0 1 0,-1-1 0,1 0-1,-1 0 1,1 0 0,-1-1 0,0 1-1,0 0 1,-1 0 0,1-1 0,0 1-1,-1 0 1,0-1 0,0 1 0,-1-7-1,1 10-6,0-2 0,1 1 0,0-1 0,-1 1 0,1-1 0,0 1 0,-1 0 0,1-1 0,0 1 0,0 0 0,0 0 0,0 0 0,1 0 0,-1 0 0,0 0 0,0 0 0,1 0 0,-1 0 0,3-1 0,30-14 0,-31 15 0,23-11-31,-19 7-4,1 1 1,1 1-1,12-5 1,-18 8 29,-1-1 0,1 1 0,-1 0-1,1-1 1,0 1 0,-1 0 0,1 0 0,-1 1 0,1-1 0,0 0 0,-1 1 0,1 0 0,-1-1 0,0 1-1,1 0 1,3 2 0,0 1 5,0-1 0,0 1 0,0-1 0,-1 2 0,1-1 0,-1 0 0,0 1 0,-1 0 0,1 0 0,5 10 0,-3-3 2,-1 0 0,-1 1-1,0 0 1,-1 0-1,0 0 1,-1 0 0,0 1-1,-1-1 1,-1 1 0,-1 0-1,0-1 1,-3 25 0,1-22 12,0-1 0,-1 1 0,-1-1 1,0 0-1,-2 0 0,0 0 0,-15 27 1,16-34-14,-1 0 0,0 0 0,0 0-1,-1-1 1,0 0 0,0-1 0,-1 1 0,0-1 0,0 0 0,-1-1 0,1 0 0,-1 0 0,0-1 0,-11 3 0,2-2-5,0-1 0,-1 0 1,0-2-1,1 0 1,-1-1-1,-24-1 1,41 0-36,2 0-153,6 0-64,11 3 237,0 2 1,-1 0 0,1 0 0,-1 2 0,0-1 0,25 17 0,14 4-5,-46-22 10,1-1 1,-1 1-1,0 1 0,15 11 0,-21-14 9,0 0-1,0 0 1,0 0-1,0 1 0,-1-1 1,1 1-1,-1-1 1,0 1-1,0 0 1,0 0-1,-1 0 0,1 0 1,1 8-1,-2-2 11,0-1 0,0 1 0,-1-1-1,0 1 1,-1-1 0,0 0 0,0 1-1,-1-1 1,0 0 0,-1 0-1,0 0 1,0 0 0,-1 0 0,-1 0-1,1-1 1,-1 0 0,-1 0 0,0 0-1,0-1 1,0 0 0,-1 0 0,0 0-1,0-1 1,-1 0 0,-11 6 0,-62 29 110,0 0-126,46-24 10,64-13-128,-14-3 102,0 2 0,-1-1 1,1 2-1,-1 0 0,1 0 0,-1 2 0,-1-1 0,1 2 0,-1 0 0,0 0 0,0 1 0,-1 1 1,15 13-1,-23-17 29,0 1-1,0 0 1,0 0 0,-1 0 0,0 0 0,0 0 0,0 1 0,-1-1-1,0 1 1,-1 0 0,1-1 0,-1 11 0,1-3 9,-2 0-1,0 1 1,-1-1-1,0 0 1,-4 14-1,3-19 28,-1 1-1,0-1 0,-1 0 1,0-1-1,0 1 1,-1-1-1,0 1 0,-1-1 1,-12 13-1,16-17-22,-1-1-1,0 0 0,0-1 1,-1 1-1,1-1 0,0 1 1,-1-1-1,0 0 1,1 0-1,-1 0 0,0-1 1,0 1-1,0-1 0,0 0 1,0 0-1,-1 0 0,1-1 1,0 1-1,0-1 0,-1 0 1,1 0-1,0-1 1,0 1-1,-7-2 0,4 0-68,0 0 0,1-1-1,-1 1 1,1-1 0,0 0-1,0-1 1,0 1 0,0-1-1,1 0 1,-1-1 0,-8-9-1,14 14 50,0 0-1,0-1 1,0 1-1,0 0 1,0 0-1,0 0 1,0 0-1,0 0 1,0-1-1,0 1 1,0 0-1,0 0 1,0 0-1,0 0 1,0 0-1,0 0 1,0 0-1,0-1 1,0 1-1,0 0 1,1 0-1,-1 0 1,0 0-1,0 0 1,0 0-1,0 0 1,0 0-1,0 0 1,1 0-1,-1-1 1,0 1-1,0 0 1,0 0-1,0 0 1,0 0 0,0 0-1,1 0 1,-1 0-1,0 0 1,0 0-1,0 0 1,0 0-1,0 0 1,1 0-1,-1 0 1,0 0-1,0 0 1,0 1-1,0-1 1,0 0-1,1 0 1,-1 0-1,0 0 1,0 0-1,0 0 1,0 0-1,0 0 1,0 0-1,0 0 1,1 1-1,11 2-83,27 23-17,-9-5 60,-16-13 55,-1 1-1,0 0 0,-1 1 0,0 1 0,0 0 1,-1 1-1,-1-1 0,0 2 0,-1 0 0,9 16 1,-13-20-3,-1-1 0,-1 0 0,1 1 0,-1 0 0,-1 0 0,0 0 0,0 0 0,-1 0 0,0 0 0,-1 0 0,0 0 0,0 1 0,-1-1 0,-1 0 0,1 0 0,-1 0 0,-1 0 0,-5 13 0,1-7 20,0-1 1,-1 0-1,0-1 0,-1 0 1,-1 0-1,0-1 0,-14 13 1,18-19-17,0-1 1,-1 0 0,1 0-1,-1-1 1,0 1 0,0-2-1,-1 1 1,1-1 0,-1 0-1,0 0 1,0-1 0,0 0-1,0 0 1,0-1 0,-14 1-1,28-2-42,0-1-23,0 1 1,0 0 0,0 0-1,0 1 1,0 0-1,7 1 1,-5 2 42,1-1 0,0 1 0,-1 0 0,0 1 0,0-1 0,0 2 0,-1-1 1,0 1-1,0 0 0,0 0 0,-1 1 0,1 0 0,-2 0 0,1 1 0,-1-1 0,-1 1 0,1 0 0,-1 1 0,-1-1 0,1 0 0,-1 1 0,-1 0 1,0 0-1,0 0 0,0 15 0,-1-13 62,-1 1 1,-1-1-1,1 1 1,-2-1-1,0 0 1,0 1 0,-1-1-1,-1 0 1,0 0-1,0-1 1,-1 1-1,0-1 1,-1 0-1,0 0 1,-1-1-1,0 1 1,-1-2 0,0 1-1,-17 14 1,9-12-35,-1 0 1,-33 14 0,29-15-24,-26 17 1,46-27 6,1 0-1,-1 0 1,1 0 0,0 0-1,-1 0 1,1 0-1,-1 1 1,1-1-1,0 0 1,-1 0-1,1 0 1,0 1 0,-1-1-1,1 0 1,0 1-1,-1-1 1,1 0-1,0 1 1,0-1-1,-1 0 1,1 1 0,0-1-1,0 0 1,0 1-1,0-1 1,-1 0-1,1 1 1,0-1 0,0 1-1,0-1 1,0 0-1,0 1 1,0-1-1,0 1 1,0-1-1,0 1 1,0-1 0,0 1 127,10-1 469,-6-2-576,-1-1 1,-2 3 84,0 0 1,2 0-86,0 0-42,-2 0-43,5 59 149,-13 10-41,-1 39 40,3-15-40,1 54 40,4-114-84,-2 0 0,0 0 0,-10 36 0,5-28 0,7-36 6,0 1 0,0 0 0,0 0-1,2 7 1,-1-9 2,-1 0 0,1 0-1,-1 0 1,0 0 0,0 0 0,0 0 0,0 1-1,-1-1 1,-2 6 0,3-8 13,0 1 235,-9-7-128,-44-40-134,41 34 68,1-1 1,-1 2-1,-1-1 1,1 1-1,-2 1 1,1 1-1,-1 0 1,0 0-1,-17-4 1,-10-1-49,-14-4-12,-1 3 1,-97-13-1,112 23-25,14 0-29,-52 2-1,10 3-16,42-2-24,-43 5-1,-23 10 30,-1-5 0,0-3 0,-98-7 0,-11-8 54,71 5 79,-148-24 0,236 18-25,-72-25 0,22 5-4,12 7-40,-161-22 0,-161 7 0,66 41 0,320-3 0,-54 6 0,72-7 1,2 0-6,1 1 0,0-1 0,0 1 1,0-1-1,-1 1 0,1 0 0,-1 0 0,6 2 1,-8-2-188</inkml:trace>
  <inkml:trace contextRef="#ctx0" brushRef="#br0" timeOffset="1858.01">1 1920 16639,'4'-3'43,"11"-11"118,-15 13-127,1 1-1,-1 0 0,0-1 1,0 1-1,1 0 0,-1-1 0,0 1 1,0 0-1,0-1 0,1 1 1,-1-1-1,0 1 0,0 0 1,0-1-1,0 1 0,0-1 0,0 1 1,0 0-1,0-1 0,0 1 1,0-1-1,0 1 0,0 0 1,0-1-1,0 1 0,0-1 1,-1 1-1,1 0 0,0-1 0,0 1 1,0-1-1,-1 1 0,1 0 1,0-1-1,-1 1 0,1 0 1,0 0-1,0-1 0,-1 1 0,0-1-8,0 0-1,1 0 1,-1 0-1,0 0 1,1 0-1,-1 0 1,1 0-1,0 0 1,-1 0-1,1 0 1,0 0-1,-1 0 1,1 0-1,0-1 1,0 1-1,0 0 1,0 0-1,0 0 1,1 0-1,-1 0 1,0 0-1,0 0 1,1 0-1,-1 0 1,1 0-1,-1 0 1,1 0-1,-1 0 1,1 0-1,-1 0 1,2-1-1,2-4 50,-1 1-1,1-1 1,1 1 0,5-6-1,0 2-60,1 1 0,-1 0 0,1 1 0,1 0-1,0 0 1,0 1 0,0 1 0,1 0 0,-1 0-1,1 1 1,0 1 0,1 0 0,-1 1 0,21-1-1,-24 3-9,-1 0 0,1 0 0,-1 1 0,0 1 0,1-1 0,-1 1 0,0 1 0,0 0 0,0 0-1,0 1 1,-1 0 0,0 0 0,1 1 0,-2 0 0,1 0 0,0 1 0,-1-1 0,0 2 0,-1-1 0,0 1-1,10 13 1,-9-10 33,-1 0 0,-1 0-1,0 1 1,0-1-1,-1 1 1,0 0-1,-1 0 1,-1 0-1,0 1 1,0-1-1,-1 1 1,0-1 0,-1 1-1,-1-1 1,0 1-1,0-1 1,-5 16-1,1-4 59,-1-1 0,-1 0-1,-2 0 1,-17 35-1,19-46-17,0-1 0,0 0 0,-1 0-1,0 0 1,-1-1 0,0-1 0,0 1-1,-1-1 1,0-1 0,-17 10 0,9-8-32,13-8-35,1 1 0,-1 1 0,1-1 0,0 1 0,0-1-1,-7 7 1,11-9-10,-1 1-1,1-1 1,0 1-1,0-1 1,0 1-1,0-1 1,0 1-1,-1-1 1,1 1-1,0-1 0,0 1 1,0-1-1,0 1 1,1-1-1,-1 1 1,0-1-1,0 1 1,0-1-1,0 1 1,0-1-1,1 1 1,-1-1-1,0 0 0,0 1 1,1-1-1,-1 1 1,0-1-1,1 1 1,-1-1-1,0 0 1,1 1-1,0-1 1,16 13-70,-14-11 64,7 5 8,1 0-1,0-1 1,0-1-1,0 0 1,1 0-1,0-1 1,0 0-1,0-1 1,0-1-1,24 3 1,9-3-10,75-4 1,-88 0-2,-8 1 1100,-7 0-3174,0 0 0,-1 1 1,1 0-1,0 2 0,16 3 0</inkml:trace>
  <inkml:trace contextRef="#ctx0" brushRef="#br0" timeOffset="2765.26">868 1699 18687,'0'110'0,"1"-106"8,3-11 16,1-11 72,-1 0-26,-3 12-43,0 0 0,1 0 1,-1 1-1,1-1 0,3-5 0,-4 9-19,0 0 0,1 1 0,-1-1 0,0 1 0,1-1 0,-1 1 0,1-1 0,0 1 0,-1 0 0,1 0 0,0-1 0,0 1 0,0 1 0,0-1 0,0 0 0,0 0-1,0 1 1,2-1 0,11-2-2,-1 1-1,1 1 1,0 0-1,-1 1 0,1 1 1,18 2-1,0 2 104,54 16 0,-84-20-95,0-1 0,0 1 1,1 1-1,-1-1 0,0 0 0,0 1 0,0 0 0,0-1 0,-1 1 0,1 0 0,0 0 0,-1 1 0,0-1 0,1 0 0,-1 1 0,0 0 0,0-1 0,0 1 0,-1 0 0,1 0 0,-1 0 0,1 0 0,-1 0 0,0 0 0,1 6 0,-2-4 4,0 0-1,0 0 1,-1-1-1,1 1 1,-1 0-1,0 0 0,0 0 1,-1-1-1,1 1 1,-1-1-1,0 1 1,0-1-1,-1 0 0,0 0 1,1 0-1,-7 7 1,-10 8 91,-1 0 1,-1-2 0,-1 0 0,0-1-1,-2-1 1,-43 21 0,40-18-516,37-17-106,9 1 495,-1 0 0,0 2 0,0 0-1,0 1 1,0 1 0,23 10 0,-16-6 9,-17-7 46,-1 1 0,1-1 0,-1 1 0,0 1-1,0 0 1,0 0 0,-1 0 0,0 0 0,0 1 0,6 7-1,-10-11-21,0 1 0,0 0 0,-1-1 0,1 1 0,-1 0 0,1 0 0,-1-1 0,0 1 0,0 0 0,0 0 0,0 0 0,-1 1 0,1-1 0,-1 0 0,0 0 0,0 0 0,0 0 0,0 0 0,-1 0 0,1 1 0,-1-1 0,0 0 0,0 0 0,0 0 0,0-1 0,-1 1 0,1 0 0,-1 0 0,-2 3 0,-1-1 30,1 0-1,-1 0 1,0-1 0,0 0-1,-1 0 1,1 0-1,-10 4 1,-48 20 415,38-17-391,-148 60-10885,168-47 1919</inkml:trace>
  <inkml:trace contextRef="#ctx0" brushRef="#br0" timeOffset="3395.34">1622 2102 15744,'-5'2'0,"-17"5"31,22-7-29,-1 0 0,1 0 1,0 0-1,-1 0 0,1 0 0,0 0 1,0 0-1,-1 0 0,1 0 1,0 0-1,-1-1 0,1 1 0,0 0 1,0 0-1,-1 0 0,1 0 1,0 0-1,0 0 0,-1 0 0,1-1 1,0 1-1,0 0 0,-1 0 1,1 0-1,0-1 0,0 1 0,0 0 1,-1 0-1,1-1 0,0 1 1,0 0-1,0 0 0,0-1 0,0 1 1,0 0-1,0 0 0,0-1 1,0 1-1,0 0 0,-1-1 0,1 1 1,0 0-1,1 0 0,-1-1 1,0 1-1,0 0 0,0-1 0,0 1 1,0 0-1,0 0 0,0-1 1,0 1-1,0 0 0,1 0 0,-1-1 1,0 1-1,0 0 0,0 0 1,1 0-1,-1-1 0,26-50 869,-18 38-623,-1 0-1,-1-1 0,7-18 1,-12 26-201,0 1 0,0-1 0,0 1 1,0-1-1,-1 0 0,0 1 0,-1-1 1,1 0-1,-1 0 0,0 1 0,0-1 1,-4-8-1,-3-5 436,-1 0 1,-23-35-1,31 52-466,0 0-1,-1 0 1,1 0-1,-1 0 0,1 1 1,-1-1-1,0 1 0,1-1 1,-1 1-1,0 0 1,0-1-1,0 1 0,0 0 1,0 0-1,0 0 1,0 0-1,-1 1 0,1-1 1,-4 0-1,3 1-5,-1 0 0,1 0 0,0 1 1,-1-1-1,1 1 0,0 0 0,0 0 0,0 0 0,0 0 0,0 0 0,0 1 0,-4 2 0,-2 1 8,1 2-1,0-1 0,0 1 1,1 0-1,0 0 0,0 1 1,-11 16-1,11-11-12,1 0 1,0 1-1,1-1 1,0 1-1,1 0 0,0 0 1,2 1-1,0-1 1,-1 15-1,3-6 33,0-1 0,1 1 0,2-1 0,0 0 1,7 26-1,-9-45-24,1 1 0,-1-1 0,0 1 0,1-1 0,0 0 0,-1 1 0,1-1 0,1 0 0,-1 0 0,0-1 0,1 1 0,-1 0 0,1-1 0,0 1 0,0-1 0,0 0 0,0 0 0,1 0 0,-1-1 0,0 1 0,1-1 0,-1 1 0,6 0 0,-5-1-7,0-1-1,0 1 0,1-1 0,-1 0 0,0 0 1,1 0-1,-1-1 0,0 1 0,0-1 0,1 0 1,-1-1-1,0 1 0,0 0 0,0-1 0,0 0 1,-1 0-1,1 0 0,0-1 0,-1 1 0,5-5 1,8-9 123,-2-1 0,0-1 1,-1 0-1,19-35 0,-3 5-19,-16 28-319,-2-1 1,0 0 0,11-30 0,-10 11-5767,-4-1-7815,-8 34 12465,-6 13 1323</inkml:trace>
  <inkml:trace contextRef="#ctx0" brushRef="#br0" timeOffset="4125.34">1948 1686 18303,'-24'46'22,"24"-45"-20,-1-1 1,1 0-1,0 0 1,0 0-1,0 0 0,0 0 1,0 0-1,0 0 1,0 1-1,0-1 1,0 0-1,0 0 0,0 0 1,0 0-1,0 0 1,0 0-1,0 1 1,0-1-1,0 0 1,0 0-1,0 0 0,0 0 1,0 0-1,0 1 1,0-1-1,0 0 1,0 0-1,0 0 0,0 0 1,0 0-1,0 0 1,0 1-1,0-1 1,0 0-1,0 0 1,0 0-1,1 0 0,-1 0 1,0 0-1,0 0 1,0 0-1,0 0 1,0 1-1,0-1 0,0 0 1,1 0-1,-1 0 1,0 0-1,0 0 1,0 0-1,0 0 1,11-4 150,10-8 374,-20 11-438,-1 1-75,0 0 0,1-1-1,-1 1 1,0 0 0,0 0 0,1 0 0,-1 0 0,0 0 0,1 0 0,-1 0-1,0 0 1,0-1 0,1 1 0,-1 0 0,0 0 0,1 0 0,-1 0 0,0 1 0,1-1-1,-1 0 1,0 0 0,1 0 0,-1 0 0,0 0 0,0 0 0,1 0 0,-1 0 0,0 1-1,0-1 1,1 0 0,-1 0 0,0 0 0,0 1 0,1-1 0,-1 0 0,0 0-1,0 0 1,0 1 0,1-1 0,-1 0 0,0 0 0,0 1 0,7 21 294,-3 34-185,-3-45-127,2 133 1427,-3-81-1044,3-1 0,11 65 0,-12-121-357,-1-1 0,0 0 0,1 1 1,0-1-1,4 8 0,-5-13-19,-1 1 0,0 0 0,1-1 0,-1 1 0,1-1 0,-1 1 0,0-1 1,1 1-1,-1-1 0,1 0 0,-1 1 0,1-1 0,0 1 0,-1-1 0,1 0 0,-1 1 0,1-1 0,0 0 0,-1 0 0,1 0 0,0 0 1,0 1-1,0-2-2,0 1 1,0 0-1,0-1 1,0 1-1,0-1 1,0 1-1,0-1 1,-1 1-1,1-1 1,0 0-1,0 1 1,-1-1 0,1 0-1,0 0 1,-1 1-1,1-1 1,0 0-1,-1 0 1,1-2-1,28-45-1,-1 3 0,23-53 0,91-251 0,-129 316-16,-3 7-21,2 1 0,18-32-1,-30 106-22276,-4-4 24661</inkml:trace>
  <inkml:trace contextRef="#ctx0" brushRef="#br0" timeOffset="10351.16">6261 1455 13824,'0'0'2176,"-1"-3"-1942,-2-6 134,-1-3 123,0-1 0,-1 1 0,-9-16 0,11 24-432,1 0 0,-1 0 1,0 1-1,0-1 0,0 1 1,0 0-1,-1 0 0,1 0 0,-1 1 1,0-1-1,0 1 0,0-1 1,0 1-1,-6-2 0,-1 0-16,0 0 0,0 1-1,0 0 1,-1 1 0,1 0-1,-1 1 1,1 0 0,-1 1-1,0 0 1,1 1 0,-17 2-1,22-1-38,0 0 0,1 0 0,0 1-1,-1-1 1,1 1 0,0 1 0,0-1 0,1 0-1,-1 1 1,1 0 0,0 0 0,0 1-1,0-1 1,0 1 0,1-1 0,-3 7-1,-4 6 13,1 0 0,1 1 0,-8 26 0,15-41-16,0-1 0,0 1 0,1 0 0,-1-1 0,1 1 0,-1 0 0,1 0 0,0 0 0,0-1 0,1 1 0,-1 0 0,0 0 0,1 0 0,0-1 0,-1 1 0,1 0 0,1-1 0,-1 1 0,0-1 0,0 1 0,1-1 0,0 0 0,-1 1 0,1-1 0,0 0 0,0 0 0,0 0 0,1 0 0,-1-1 0,0 1 0,1 0 0,2 1 0,2 0 0,0 0 0,-1-1 0,1 1 0,1-1 0,-1-1 0,0 1 0,0-1 0,1 0 0,-1-1 0,1 0 0,13-1 0,3-2 74,0-1-1,0-1 1,-1-1-1,0 0 1,0-2-1,-1-1 1,0-1-1,25-14 1,-42 20-53,0 1 1,0-1-1,0 0 1,0 0-1,5-7 1,-9 10 1,-1 1-1,1-1 1,0 0 0,0 0-1,0-1 1,-1 1 0,1 0-1,0 0 1,-1 0 0,1 0-1,-1-1 1,0 1 0,1 0-1,-1 0 1,0-1 0,0 1-1,0 0 1,0 0 0,0-1-1,0 1 1,0 0 0,0-1-1,0 1 1,-1 0 0,1 0-1,-1-1 1,1 1 0,-1 0-1,1 0 1,-2-2 0,1 2-20,0 0 0,0 1-1,0-1 1,0 0 0,-1 1 0,1-1 0,0 1 0,0 0 0,0-1 0,0 1 0,-1 0 0,1-1 0,0 1 0,0 0 0,-1 0-1,1 0 1,-1 0 0,-25 3-11,21-2 6,-6 1-33,0 1-1,1 0 0,-1 0 0,1 1 1,-1 1-1,1 0 0,1 0 0,-1 1 1,-17 13-1,15-9-20,1 0 1,0 1-1,0 0 1,1 1-1,1 0 0,-15 22 1,12-11 23,1 0 0,1 1 0,1 1 1,-8 33-1,-15 104-193,32-150 208,0-1 0,1 1 0,1-1-1,0 1 1,0-1 0,1 1 0,0-1 0,1 0 0,9 21 0,-9-26-19,-1-1-1,1 0 1,1 0-1,-1-1 1,1 1-1,0 0 1,0-1-1,1 0 1,-1 0 0,1 0-1,0-1 1,0 0-1,0 1 1,0-2-1,8 4 1,-2-1-42,0-1-1,0 0 1,1-1 0,0 0 0,0 0 0,19 1-1,-27-4 88,-1-1 0,0 1-1,0 0 1,0-1-1,0 0 1,0 0-1,0 0 1,0 0 0,0 0-1,0 0 1,0-1-1,-1 1 1,1-1-1,0 0 1,-1 0-1,0 0 1,1 0 0,-1 0-1,0 0 1,0-1-1,0 1 1,0-1-1,-1 1 1,1-1 0,-1 0-1,1 0 1,-1 1-1,0-1 1,0 0-1,-1 0 1,1 0 0,-1 0-1,1 0 1,-1 0-1,0-5 1,0 5-31,0 0 0,1 1 0,-1-1 0,-1 0-1,1 1 1,0-1 0,-1 0 0,0 1 0,1-1 0,-1 0 0,0 1 0,0-1 0,-1 1 0,1-1 0,0 1-1,-1 0 1,0 0 0,1 0 0,-1-1 0,0 1 0,0 1 0,0-1 0,-1 0 0,1 0 0,0 1 0,-1-1-1,1 1 1,-1 0 0,1 0 0,-1 0 0,1 0 0,-1 0 0,0 1 0,0-1 0,1 1 0,-1-1 0,0 1-1,0 0 1,0 0 0,-5 1 0,4 0 19,0 0-1,0 0 1,0 1 0,0-1 0,0 1-1,0 0 1,0 0 0,1 0-1,-1 1 1,1-1 0,0 1-1,0 0 1,0 0 0,0 0 0,-3 4-1,-3 5 50,0 1 0,-14 24 0,16-21-29,0 0-1,1 1 0,0 0 0,1 0 1,1 0-1,1 0 0,-1 25 0,3-4 19,1 0 0,8 53 0,-6-82-31,-1-1 0,1 1 0,1 0-1,0-1 1,0 0 0,0 0 0,1 0 0,1 0 0,-1 0-1,1-1 1,11 13 0,-12-16 8,0 0 0,1 0 1,-1 0-1,1-1 0,0 1 0,0-1 0,0 0 0,1 0 1,-1-1-1,1 1 0,-1-1 0,1-1 0,0 1 1,0-1-1,0 0 0,0 0 0,0 0 0,9-1 0,-8 0-3,1-1-1,-1 0 0,0 0 0,0 0 0,6-3 0,-10 3 3,-1 1-1,1-1 0,-1-1 1,0 1-1,0 0 0,0-1 1,0 1-1,0-1 0,0 1 1,0-1-1,0 0 0,-1 0 0,1 0 1,0 0-1,-1 0 0,0 0 1,2-3-1,0-3-5,0 0-1,0 0 1,0-1 0,0-9-1,-2 16-4,-1 0 0,0 0 0,1-1 0,-1 1 0,0 0 0,-1-1 0,1 1 0,0 0 0,-1-1-1,1 1 1,-1 0 0,0 0 0,1-1 0,-1 1 0,0 0 0,-1 0 0,1 0 0,0 0 0,-1 0 0,1 1-1,-3-3 1,1 1 0,0 1 0,0 0 0,0-1 0,-1 1 0,1 0 0,-1 1 0,1-1 0,-1 1 0,0-1 0,0 1 0,0 0 0,1 0 0,-1 1 0,0-1 0,0 1 0,0 0 0,0 0 0,0 0 0,0 0 0,0 1 0,0 0 0,0 0 0,0 0 0,0 0 0,0 0 0,1 1 0,-1-1 0,0 1 0,1 0 0,0 0 0,-1 0 0,-2 3 0,-4 4 0,0 1 0,1-1 0,1 1 0,0 1 0,0-1 0,1 1 0,0 1 0,-9 21 0,9-15 0,1 0 0,0 0 0,2 0 0,0 1 0,-2 29 0,6-42 8,0 0 0,0 0-1,0-1 1,1 1-1,0 0 1,1 0-1,-1 0 1,1-1 0,0 1-1,0-1 1,1 1-1,0-1 1,0 0-1,0 0 1,8 9-1,-8-11 4,0-1 0,0 1 0,0 0 0,0-1 0,1 1 0,-1-1 0,1 0 0,0 0 0,-1-1 0,1 1 0,0-1 0,0 1 0,0-1 0,1-1 0,-1 1 0,0 0 0,0-1 0,0 0 0,0 0 0,1 0 0,-1 0-1,0-1 1,8-1 0,-2-1 6,0 0-1,0-1 0,-1 0 0,0 0 1,0-1-1,0 0 0,0-1 0,8-6 1,-13 8 24,1 0 1,0-1-1,-1 1 0,0-1 1,0 0-1,0 0 1,-1 0-1,1 0 1,-1 0-1,-1-1 1,1 0-1,-1 1 0,0-1 1,2-10-1,-3 14-35,-1 1-1,0-1 1,0 1-1,0-1 1,1 1-1,-1-1 1,-1 1-1,1-1 1,0 1-1,0-1 0,0 1 1,-1-1-1,1 1 1,-1-1-1,0 1 1,1 0-1,-1-1 1,0 1-1,0 0 1,1-1-1,-1 1 1,0 0-1,-1 0 0,1 0 1,0 0-1,0 0 1,0 0-1,-1 0 1,1 0-1,0 0 1,-1 1-1,1-1 1,-1 0-1,1 1 1,-1-1-1,1 1 0,-1 0 1,1-1-1,-1 1 1,-2 0-1,-1 0 9,-1 0-1,1 0 0,0 1 1,-1-1-1,1 1 0,0 0 1,0 1-1,0-1 0,0 1 1,0 0-1,-5 3 0,-5 4-36,1 1 0,1 0-1,0 0 1,0 1 0,1 1-1,0 0 1,-19 28 0,19-22-14,1 0 1,0 1-1,2 0 1,0 1-1,-10 34 1,15-38-19,0 1 1,2 0-1,-2 33 1,4-42 52,0 0 1,1 1-1,0-1 1,0 0-1,1 0 1,0 0-1,0-1 1,1 1-1,0 0 1,5 8-1,-3-11 1,-1 1-1,1-1 0,0-1 0,0 1 0,1-1 1,0 1-1,0-2 0,0 1 0,0-1 1,0 0-1,8 3 0,-13-6 8,1 0 0,0 0-1,-1 0 1,1 0 0,-1 0 0,1 0-1,-1 0 1,1-1 0,-1 1 0,1-1 0,-1 1-1,0-1 1,1 1 0,-1-1 0,0 0-1,1 0 1,-1 0 0,0 0 0,0 0 0,0 0-1,1 0 1,-1 0 0,-1 0 0,1 0-1,0 0 1,0-1 0,1-1 0,2-4-9,0 1 0,-1-1-1,5-13 1,-6 13-66,-1 0 0,1 0 0,-1 1 0,0-1 1,0-11-1,-1 17 58,0 1 0,0-1 0,0 0 0,0 0 0,0 0 0,0 0 0,0 0 0,0 1 0,-1-1 1,1 0-1,0 0 0,0 0 0,-1 0 0,1 1 0,-1-1 0,1 0 0,0 0 0,-1 1 1,0-1-1,1 0 0,-1 1 0,1-1 0,-1 0 0,0 1 0,1-1 0,-1 1 0,0-1 0,0 1 1,0-1-1,1 1 0,-1 0 0,0-1 0,0 1 0,0 0 0,0 0 0,0 0 0,1-1 0,-1 1 1,0 0-1,0 0 0,0 0 0,0 0 0,0 1 0,0-1 0,0 0 0,1 0 0,-1 0 1,0 1-1,0-1 0,0 0 0,0 1 0,1-1 0,-1 1 0,0-1 0,-1 2 0,-5 2 11,0 0 0,1 1 0,-1 0 0,1 0 0,0 0 0,1 1 0,-1 0 0,1 0 0,0 1 0,1-1 0,0 1 0,-5 10 0,-4 9 0,2 0 0,-9 32 0,16-44 0,0 0 0,0 0 0,2 0 0,-1 0 0,2 1 0,0-1 0,1 1 0,1-1 0,0 1 0,1-1 0,0 1 0,1-1 0,1 0 0,0 0 0,1-1 0,1 1 0,10 17 0,-7-16-2,0-1-1,1 1 0,19 19 0,-21-27 21,-1 0-1,1-1 0,0 0 1,1 0-1,0-1 1,0 0-1,15 7 0,-23-12 3,0 0-1,1 1 0,-1-1 1,0 0-1,1 0 1,-1 0-1,0 1 0,1-1 1,-1-1-1,0 1 0,1 0 1,-1 0-1,0 0 0,1-1 1,-1 1-1,0 0 0,0-1 1,1 0-1,0 0 1,1-1 19,1 0 0,-1 0 0,0-1 1,0 1-1,0-1 0,3-4 0,1-1 29,-1 0 1,-1 0-1,0 0 0,7-14 0,-10 16-60,0 0 1,0-1-1,0 1 0,-1 0 0,0-1 1,0 1-1,-1-1 0,0 1 0,0-11 1,-1 14-30,1 0-1,-1 0 1,0 0 0,0 0 0,0 0-1,0 0 1,0 0 0,-1 0 0,1 0 0,-1 0-1,0 1 1,0-1 0,0 1 0,0-1 0,0 1-1,0 0 1,-1 0 0,1 0 0,-1 0-1,0 0 1,-3-1 0,5 2-7,0 0 0,-1 1 1,1-1-1,-1 1 0,0 0 0,1-1 0,-1 1 0,1 0 1,-1 0-1,1 0 0,-1 0 0,1 0 0,-1 0 0,0 1 1,1-1-1,-1 0 0,1 1 0,-2 0 0,-1 1-10,0 0 0,1 0 0,0 0 0,-1 0 0,1 0 0,0 1 1,-3 3-1,-4 5-19,0 0 0,-14 23 0,24-33 57,-16 26 39,1 0-1,2 2 1,1-1-1,1 2 0,1-1 1,-6 41-1,3 8 468,-4 103-1,17-166-174,0-15-326,0 0 0,0 0 0,0 0 0,0 0 0,0 0 0,0 0 0,0 0 0,0 0 0,0 0 0,0 0 0,0 0 0,0 0 0,0-1 0,0 1 0,0 0 0,0 0 0,0 0 0,0 0 0,0 0-1,0 0 1,0 0 0,0 0 0,0 0 0,0 0 0,0 0 0,0 0 0,1 0 0,-1 0 0,0 0 0,0 0 0,0 0 0,0 0 0,0-1 0,0 1 0,0 0 0,0 0 0,0 0 0,0 0 0,0 0 0,0 0 0,0 0 0,1 0 0,-1 0 0,0 0 0,0 0 0,0 0 0,0 0 0,0 0 0,0 0 0,0 0 0,0 0 0,0 0 0,0 1-1,0-1 1,0 0 0,0 0 0,1 0 0,-1 0 0,0 0 0,0 0 0,0 0 0,0 0 0,0 0 0,0 0 0,0 0 0,10-27 464,-5 10-445,-1 9-45,0 0 0,0 0-1,1 0 1,0 0 0,0 1-1,1 0 1,0 0 0,0 1-1,1-1 1,0 1 0,14-9-1,-20 14 34,0 1 0,0-1 0,0 1 0,1 0 0,-1 0 0,0 0 0,0 0 0,0-1 0,0 1 0,0 1 0,0-1 0,0 0 0,0 0 0,1 0 0,0 1 0,-2-1-8,0 0 1,1 0-1,-1 0 0,1 0 0,-1 1 0,0-1 0,1 0 0,-1 0 0,0 0 0,1 1 0,-1-1 0,0 0 0,0 0 1,1 1-1,-1-1 0,0 0 0,0 1 0,1-1 0,-1 0 0,0 1 0,0-1 0,0 0 0,0 1 0,1-1 0,-1 0 1,0 1-1,0-1 0,0 1 0,0-1 0,0 0 0,0 1 0,0-1 0,0 1 0,0-1 0,0 0 0,0 1 1,-1-1-1,1 0 0,0 1 0,0-1 0,0 0 0,0 1 0,-1-1 0,1 0 0,0 1 0,-1-1 0,-2 6 57,0 0-1,1 0 1,-1 0-1,-1 9 1,3-10-9,-1 0-1,1 0 1,-1 0 0,0 0-1,0 0 1,-1-1 0,0 1 0,-5 7-1,3-7-40,1 1 1,1-1-1,-1 1 0,1 0 0,0 0 0,0 0 0,1 0 1,-1 0-1,1 1 0,-1 6 0,1 5 41,0 0-1,0 26 1,5-3 289,1-40-356,0-1 0,-1 1 0,1-1 0,0 1 0,-1-1 0,6 0-1,-8 0 15,32 0 1324,-32 1-1326,0 0 1,-1 0-1,1 0 0,-1 0 1,1 1-1,-1-1 0,1 0 1,-1 1-1,0-1 0,1 0 1,-1 0-1,0 1 0,0-1 1,0 1-1,0 1 0,4 79 131,4 1 0,31 136 0,-37-208-99,0 1 0,-1 0-1,-1 18 1,-1-14-16,2-15-13,-1-1 0,0 0 0,0 1 0,0-1 0,0 0 0,0 0 0,0 1 0,1-1 0,-1 0 0,0 1 0,0-1 0,1 0 0,-1 0 0,0 1 0,0-1 0,1 0 0,-1 0 0,0 0 0,0 1 0,1-1 0,-1 0 0,0 0 0,1 0 0,-1 0 0,0 0 0,1 0 0,-1 0 0,0 1 0,1-1 0,-1 0 0,1 0 0,-1 0 0,1-1 0,11 1 0,-11 0 0,343-13 0,-332 13 1,767 7 830,-717-1-796,-1 1 0,0 4-1,78 22 1,67 13 18,171 6 182,-290-41-143,1-3 1,165-7-1,-183-9 605,-34-2-2867,-8-6-8474,-27 15 10550,0 0-1,0 0 1,0 0-1,-1 0 0,1 0 1,-1 0-1,1 0 1,0 0-1,-1 0 1,0 0-1,1-1 0,-1 1 1,0 0-1,0 0 1,1 0-1,-1 0 1,0-1-1,0 1 0,0 0 1,-1 0-1,1 0 1,0-1-1,0 1 1,-1 0-1,1 0 1,-1-1-1,1 1 3,-5-21-7801</inkml:trace>
  <inkml:trace contextRef="#ctx0" brushRef="#br0" timeOffset="12618.18">6027 1311 17535,'13'-5'38,"-5"2"143,-24 1 219,15 1-383,-1 1-1,0 0 1,1-1 0,-1 1-1,1-1 1,-1 1 0,1-1-1,-1 0 1,1 0 0,0 1-1,-1-1 1,1 0 0,0 0-1,-1 0 1,1 0-1,0-1 1,0 1 0,0 0-1,0 0 1,0-1 0,1 1-1,-1 0 1,0-1 0,1 1-1,-1-1 1,1 1 0,-1-1-1,1 1 1,0-1 0,-1 1-1,1-3 1,-1-7 104,0 0-1,1 0 1,1-16 0,0 15 58,3-28 313,2 0 0,12-43 0,8-48 442,-19 64-832,-3 0-1,-3 0 0,-10-80 1,4 83 119,6-100 1,1 101-124,-10-115 1,7 173-89,0 0 1,1 0 0,-1 0-1,1 0 1,0 0 0,1 0-1,-1-1 1,1 2 0,2-7-1,-1 7-10,-2 4 3,0 0-1,1-1 0,-1 1 1,1 0-1,-1-1 1,1 1-1,-1 0 0,1-1 1,-1 1-1,1 0 1,-1 0-1,1 0 0,-1 0 1,1-1-1,-1 1 0,1 0 1,-1 0-1,1 0 1,-1 0-1,1 0 0,-1 0 1,1 0-1,0 0 1,-1 0-1,1 1 0,-1-1 1,1 0-1,-1 0 0,1 0 1,-1 1-1,1-1 1,13 10 124,-11-8-96,-1-1-29,0 0-1,-1 0 1,1-1-1,0 1 1,0-1 0,0 0-1,0 1 1,0-1 0,0 0-1,0 0 1,0 0-1,0 0 1,3-1 0,29-7-4,-13 2 24,41-2 373,105-1 1,-55 5-57,130 8-159,-162 0-146,70 10 60,-22-1-18,103 8-172,-20-2 43,-82-5 79,-72-7-29,93 2 1,-111-11 2,0 2 0,66 10 0,173 20-279,-176-23 196,83-3 322,-125-5-94,-39 2-201,0-1 1,0 2-1,0 1 1,39 10-1,-35-7 129,-1-1 0,1-2 1,-1 0-1,39-1 0,-37-1-55,34 2 40,42 0 140,85-4 570,-180 2-1112,-1-2-1,1 1 1,-1-1 0,1 0-1,-1 0 1,8-3 0,-70 3-22333,5 1 25237</inkml:trace>
  <inkml:trace contextRef="#ctx0" brushRef="#br0" timeOffset="14082.26">5518 826 17023,'-15'47'59,"2"1"0,2 0-1,3 1 1,-3 61 0,11 198 266,18-40-48,-6-36-183,-7-112-60,-6-71-12,-1 0 0,-13 65 0,8-64-1,1 0 0,2 54-1,5 144-238,3 57 927,0-153-981,-14 75-9706,3-82 1690,5-53 8288</inkml:trace>
  <inkml:trace contextRef="#ctx0" brushRef="#br0" timeOffset="15873.53">5482 3365 9984,'2'-3'124,"-2"1"-31,0 0 0,1 0 0,0 0 1,-1 0-1,1 1 0,0-1 0,0 0 1,0 0-1,0 1 0,0-1 0,1 0 1,-1 1-1,3-3 0,-4-3 1512,0 3-1084,-3 10-343,-1 14 251,0 0 1,1 0-1,1 0 0,1 0 1,1 1-1,1-1 0,6 37 0,-5-27 503,-2 46-1,-2-23-234,-1-14-2083</inkml:trace>
  <inkml:trace contextRef="#ctx0" brushRef="#br0" timeOffset="18346.05">8804 4823 7680,'21'-28'-128,"-19"25"128,-17 12 661,3 2 1266,10-10-1179,0 1 1,1 0-1,-1-1 1,0 1-1,0-1 1,0 1-1,-6 1 896,3-25-1132,5 21-453,0 0-1,-1-1 0,1 1 0,0 0 0,0 0 0,0 0 0,0 0 0,1 0 0,-1 0 0,0 0 0,0-1 0,1 1 0,-1 0 0,0 0 1,1 0-1,-1 0 0,1 0 0,0 0 0,-1 0 0,1 1 0,0-1 0,-1 0 0,1 0 0,0 0 0,0 1 0,2-2 0,0 0 124,0 1-1,1 0 0,-1 1 1,1-1-1,0 0 0,-1 1 1,1 0-1,6 0 0,327-16 1355,-167 15-1216,-129 4-205,1-2 1,-1-3-1,1 0 0,42-10 0,-52 5-51,0 0 0,0 2 0,0 2 0,1 1 0,62 3 0,-65-2-1149,5 0-2474,-33 1 3097,0 1 0,0-1-1,-1 0 1,1 0 0,0 1 0,0-1 0,-1 0 0,1 1 0,-1 0-1,1-1 1,0 1 0,-1 0 0,3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07:49.40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0 554 15616,'14'-6'60,"-11"4"-17,0 1 0,0 0 0,0 0 0,-1 0 0,1 0 0,0 0 0,0 1 0,0-1 0,0 1 0,5 0 1024,-17 3-43,28 3-768,-14-5-196,0-1 1,0 1 0,0-1-1,0-1 1,0 1-1,0-1 1,0 0 0,-1 0-1,1 0 1,5-2-1,16-4 127,11 1-114,0 1-1,53 1 1,-15 1 136,-24-2 175,76-18 0,128-13 85,119 25-44,-213 10-317,-113 2 97,75 12-1,-70-6 18,60 0 1,-84-8-1366,16-2 3609,2 0-5838,-15 3-8595</inkml:trace>
  <inkml:trace contextRef="#ctx0" brushRef="#br0" timeOffset="683.64">1838 155 15232,'0'0'3733,"1"4"-3392,4 16-124,-1 0 0,0 0 0,-2 0 0,0 31 0,-11 84 484,4-88-599,2 0-1,4 52 1,2-79 96,10 35 0,0 0 174,-11-44-239,-2-6-110,0-1 0,1 0 0,0 0 0,0 1 0,0-1 0,0 0 0,0 0 0,1 0-1,4 7 1,-6-11-43,1 0 0,-1 0 0,0 0 0,1 0 0,-1 0-1,0 0 1,1 0 0,-1 0 0,0 0 0,1 0 0,-1-1 0,0 1-1,0 0 1,1 0 0,-1 0 0,0-1 0,0 1 0,1 0 0,-1 0-1,0-1 1,0 1 0,0 0 0,1 0 0,-1-1 0,0 1-1,0 0 1,0 0 0,0-1 0,0 1 0,0 0 0,0-1 0,1 1-1,-1 0 1,0-1 0,4-13-1323,-2 1-1441,0-1 0,-1 1-1,0-1 1,-2 1 0,-2-22-1,0-18-860,4 19 3645</inkml:trace>
  <inkml:trace contextRef="#ctx0" brushRef="#br0" timeOffset="1482.56">1898 63 13056,'8'47'256,"-8"-47"-245,0 0 0,0 0 0,0 0 0,0 1 0,0-1 0,0 0 0,0 0 0,0 0 0,0 1 0,0-1 0,0 0 1,0 0-1,0 0 0,0 1 0,0-1 0,0 0 0,0 0 0,0 0 0,0 1 0,0-1 0,0 0 0,0 0 0,0 0 0,0 0 1,0 1-1,0-1 0,-1 0 0,1 0 0,0 0 0,0 0 0,0 0 0,0 1 0,0-1 0,-1 0 0,1 0 0,0 0 0,0 0 1,0 0-1,0 0 0,-1 0 0,1 0 0,0 0 0,0 1 0,0-1 0,-1 0 0,-8-7 515,-7-14 871,40 21 394,37 15-1193,-2 4-1,83 35 0,-72-20-458,-16-6 48,69 24-1,103 20 643,-118-39-634,-102-31-174,26 9 330,-31-10-338,0 0 0,1-1 1,-1 1-1,0 0 1,0 0-1,0-1 1,0 1-1,0 0 1,0 0-1,0 0 0,0 0 1,0 1-1,0-1 1,0 0-1,0 0 1,-1 0-1,1 1 0,-1-1 1,1 2-1,-1-2-11,0-1 0,0 1 1,0 0-1,-1-1 0,1 1 0,0 0 0,-1-1 0,1 1 0,0-1 0,-1 1 0,1-1 0,-1 1 0,1-1 0,-1 1 0,1-1 0,-1 1 1,1-1-1,-1 0 0,0 1 0,1-1 0,-1 0 0,1 1 0,-1-1 0,-1 0 0,-20 8 69,17-7-66,-109 29 106,-21 6 146,113-29-221,0 2 0,0 0 0,-38 25 0,14-9-50,-1-1-1,-1-2 0,-62 19 1,-26 12-34,129-50-1,-1 1 0,1 0 0,0 0 0,0 1 0,0-1 0,-6 7 1,11-9-808,0 0 0,0 1 0,0-1 0,1 0 0,-1 1 0,1-1 0,-2 5 1,40-27-13097</inkml:trace>
  <inkml:trace contextRef="#ctx0" brushRef="#br0" timeOffset="2132.6">2793 1 17151,'0'0'3584,"2"3"-3413,6 16 74,-1 1 0,0-1 1,-2 1-1,0 0 0,3 38 0,-2 110-91,-5-78 77,1 330-60,-4-400-1858,-2 11 4843,1-11-2931,1-1-5056</inkml:trace>
  <inkml:trace contextRef="#ctx0" brushRef="#br0" timeOffset="5335.89">2792 537 11904,'36'1'149,"-41"-6"1092,3 4-983,1 0-1,-1 0 1,1 0-1,-1 0 1,1 0 0,0-1-1,0 1 1,0 0-1,0-1 1,-2-2 0,27 6 1021,29-5-364,-1 1 0,91 9-1,-84-3-692,142 2 537,79 6 380,-56 3-1013,-140-11-17,72-3-4,-2 0 174,-68 4-252,105 4 735,-183-9-1846,-6 0 1256,0 0-1,0 0 0,0 0 0,0 0 0,0 0 0,-1 0 0,1 0 0,0-1 0,0 1 0,0-1 1,2 0-1</inkml:trace>
  <inkml:trace contextRef="#ctx0" brushRef="#br0" timeOffset="4062.93">521 4940 14976,'33'-24'2453,"75"25"636,211-5-1186,46-21-1391,-133-8-28,-72 8-222,-25 6-178,178-16 216,-247 29-272,-45 3-12,0 2 1,0 0 0,0 1 0,0 0-1,27 6 1,45 10-17,1-3 0,160 1 0,-79-9 83,-79-1 78,103-7 1,-87-3 100,37-3 94,-118 7-356,0 1 0,55 5 0,5 1 0,-52-5 60,-4 1 113,46-6 0,5 2-192,-74 3 16,-3-2-2298,-24-51-18096,-6 30 18776</inkml:trace>
  <inkml:trace contextRef="#ctx0" brushRef="#br0" timeOffset="6490.3">4022 4771 15360,'5'-8'-110,"1"1"1,-1-1-1,1 1 1,0 0-1,1 0 1,11-10-1,-15 16 189,0-1 0,0 0 0,0 1 0,0-1-1,0 1 1,0 0 0,0 0 0,1 0 0,3 0 0,-4 0 332,1 1 0,-1 0 0,1 0 0,-1 0 0,1 1 0,-1-1 0,1 1 0,-1 0 0,1 0 0,3 1 0,23 5 549,-6 3-778,0-2 0,0-1-1,1-1 1,0-1-1,0 0 1,45 0 0,155-12 1000,-196 3-1009,31-7-1,3-1-27,-63 12-245,1 0 1,0 0-1,0 0 0,0 0 0,-1 0 1,1 0-1,0 0 0,0 0 0,-1 0 0,1 0 1,0-1-1,0 1 0,-1 0 0,1 0 0,0-1 1,-1 1-1,1 0 0,0-1 0,-1 1 1,1-1-1,-1 1 0,1-1 0,-1 1 0,1-1 1,-1 1-1,1-1 0,0-1 0,-2 1-430,0-1 0,0 1 1,0-1-1,0 1 0,0 0 0,0-1 0,0 1 0,0 0 0,-1 0 0,-1-2 1,2 3 320</inkml:trace>
  <inkml:trace contextRef="#ctx0" brushRef="#br0" timeOffset="13651.45">4380 4507 14080,'0'0'2815,"-4"0"-2687,-5 0-57,-4 0 79,0 0 0,0 1 0,-15 3-1,24-3-55,0 0-1,0 0 0,0 0 1,1 1-1,-1-1 0,0 1 0,1 0 1,-1 0-1,1 0 0,-1 1 1,1-1-1,0 1 0,0 0 0,-4 5 1,2-2-44,1 1 0,-1-1 0,1 1 0,1 0 0,-1 0 1,1 0-1,1 0 0,-1 1 0,1-1 0,1 1 0,-1-1 0,2 1 0,-1 0 1,1 0-1,0-1 0,0 1 0,1 0 0,0-1 0,3 12 0,0-12-48,1 0 0,-1 0 0,1-1 0,0 1 0,1-1 0,-1 0 0,1-1 0,1 1 0,-1-1 0,12 6 0,-15-9 17,0-1 0,0 0 0,0 0 0,0 0 0,0 0 0,0 0 0,0-1 1,1 1-1,-1-1 0,0 0 0,1 0 0,-1 0 0,0 0 0,0-1 0,1 1 0,-1-1 1,0 0-1,0 0 0,6-2 0,-5 1-19,1 0 0,0 0 0,-1-1 1,1 1-1,-1-1 0,0 0 0,0 0 0,0-1 0,-1 1 0,1-1 1,5-6-1,-4 1 70,-1 0 1,1 0 0,-1 0 0,-1-1-1,0 1 1,-1-1 0,1 0 0,-2 0-1,0 0 1,0 0 0,0 0 0,-2 0-1,1 0 1,-1 0 0,-1 1-1,0-1 1,0 0 0,-4-10 0,5 20-72,1-1 1,0 0 0,-1 0 0,1 1-1,0-1 1,-1 0 0,1 1 0,-1-1-1,1 0 1,-1 1 0,0-1 0,1 1-1,-1-1 1,0 1 0,1-1 0,-1 1-1,0-1 1,0 1 0,1 0 0,-1-1-1,0 1 1,0 0 0,0 0 0,1 0-1,-1-1 1,0 1 0,0 0 0,0 0-1,0 0 1,1 0 0,-1 0 0,0 1-1,0-1 1,0 0 0,0 0 0,1 0-1,-1 1 1,0-1 0,0 0 0,1 1-1,-1-1 1,-1 2 0,-29 17-75,28-17 75,0 0 0,0 1 0,1-1 0,0 0 0,-1 1 0,1-1 0,0 1 0,0 0 0,0-1 0,0 1 0,1 0 0,-1 0 0,1 0 0,0 1 0,0-1 0,0 0 0,0 0 0,1 1 0,-1-1 0,1 0 0,0 0 0,0 1 0,0-1 0,0 0 0,1 1 0,0-1 0,-1 0 0,3 6 0,0-2 36,-1 0 0,1 0 0,1-1-1,-1 1 1,1-1 0,0 1-1,1-1 1,0-1 0,5 7 0,-8-10-17,0-1 1,0 1-1,0 0 1,1-1 0,-1 1-1,0-1 1,1 0-1,-1 0 1,1 0 0,-1 0-1,1 0 1,4 1-1,-5-2-12,0 0-1,-1 0 1,1 0-1,0 0 0,0-1 1,0 1-1,0-1 1,-1 1-1,1-1 0,0 1 1,0-1-1,-1 0 1,1 0-1,-1 0 0,1 0 1,-1 0-1,1 0 1,-1 0-1,1 0 1,1-3-1,2-3 14,1 0 0,-1 0 0,0 0-1,-1-1 1,0 0 0,0 0 0,-1 0 0,0 0 0,0-1 0,1-10 0,-3 15-10,-1 0 1,1 1 0,-1-1 0,0 0 0,0 1-1,-1-1 1,1 0 0,-1 1 0,0-1-1,0 0 1,-3-6 0,3 8-8,-1 0 0,1 0 0,-1 0 0,1 0 0,-1 0 0,0 0 0,0 0 0,0 0 0,0 1 0,-1-1 0,1 1 0,0-1 0,-1 1 0,1 0 0,-1 0 0,1 0 0,-1 0 0,-3-1 0,2 2-11,0 0 0,0-1 0,1 1 0,-1 0 0,0 1 0,0-1 0,0 1 0,1 0 0,-1 0 0,0 0 0,1 0 0,-1 0 0,1 1 0,-1-1 0,1 1 0,0 0 0,0 0 0,0 1 0,0-1 0,0 0 0,0 1 0,1 0 0,-5 5 0,1-1-13,0 1 0,1-1-1,0 1 1,0 1 0,0-1-1,1 1 1,1 0 0,-4 11-1,4-8 59,0 1-1,1 0 0,0-1 0,1 1 1,0 0-1,2 0 0,-1 0 0,1 0 1,5 17-1,-6-30-29,0 1 1,0-1-1,0 1 1,0-1-1,0 1 0,0-1 1,1 1-1,-1-1 0,0 1 1,0-1-1,1 0 1,-1 1-1,0-1 0,1 1 1,-1-1-1,0 0 1,1 1-1,-1-1 0,1 0 1,-1 0-1,1 1 0,-1-1 1,0 0-1,1 0 1,-1 0-1,1 1 0,-1-1 1,1 0-1,-1 0 1,1 0-1,0 0 0,1 0 3,-1 0 1,0-1-1,0 1 0,1-1 0,-1 1 0,0-1 1,0 0-1,0 1 0,0-1 0,1 0 0,-1 0 0,1 0 1,1-3-5,1 1 0,-1-1 0,0 0 0,0 0 0,5-8 0,-4 2-5,-1 1-1,0-1 0,-1 0 0,0 0 0,0 0 1,-1 0-1,-1-13 0,-1 2-8,0 1 1,-8-32-1,2 36 19,7 16-20,0 0 1,-1-1-1,1 1 0,0 0 1,-1 0-1,1 0 0,0 0 0,-1 0 1,1-1-1,0 1 0,-1 0 1,1 0-1,0 0 0,-1 0 0,1 0 1,0 0-1,-1 0 0,1 0 1,-1 0-1,1 0 0,0 0 1,-1 0-1,1 1 0,0-1 0,-1 0 1,1 0-1,-1 0 0,-2 3-337,0-1-1,0 1 0,0-1 1,1 1-1,-1 0 0,-2 4 1,-5 5-2200,-36 28-14926,21-22 19819</inkml:trace>
  <inkml:trace contextRef="#ctx0" brushRef="#br0" timeOffset="15226.33">4384 514 13312,'4'15'149,"-33"-47"4437,21 24-4249,5 6-252,1-1-1,-1 1 1,1 0-1,-1 0 1,0 0-1,-5-3 1,7 5-80,0 0 1,1-1-1,-1 1 1,0 0-1,0 0 1,1 0-1,-1 0 1,0 0-1,0 0 1,0 0-1,1 0 1,-1 0-1,0 1 0,0-1 1,1 0-1,-1 0 1,0 1-1,0-1 1,1 0-1,-1 1 1,0-1-1,1 1 1,-1-1-1,1 1 1,-1-1-1,1 1 0,-1-1 1,0 1-1,1-1 1,0 1-1,-1 0 1,1-1-1,-1 1 1,1 0-1,0-1 1,-1 2-1,-2 4 8,1 0 1,-1 0-1,1 1 0,0-1 0,1 1 1,-1-1-1,1 1 0,0 10 1,1-12 26,0-1 0,0 1 0,1-1 0,-1 1 1,1-1-1,0 1 0,1-1 0,-1 0 1,1 1-1,0-1 0,0 0 0,0 0 1,4 5-1,-6-9-22,0 1 1,1-1 0,-1 1-1,1-1 1,-1 1-1,1-1 1,-1 0-1,1 1 1,0-1 0,-1 0-1,1 1 1,-1-1-1,1 0 1,0 0 0,-1 0-1,1 1 1,0-1-1,-1 0 1,1 0 0,0 0-1,0 0 1,-1 0-1,1 0 1,0 0 0,0-1-1,19-9 190,-16 7-160,0 0-1,-1-1 1,1 0-1,-1 0 1,0 0-1,4-5 1,6-16 325,29-43 0,-41 67-372,-1 1 0,0 0 0,1-1 0,-1 1-1,0 0 1,1-1 0,-1 1 0,0-1 0,0 1-1,0 0 1,1-1 0,-1 1 0,0-1 0,0 1-1,0 0 1,0-1 0,0 1 0,0-1 0,0 1-1,0-1 1,0 1 0,0 0 0,0-1 0,0 0-1,-9 0 44,-15 9 20,18-3-27,1 0-1,-1 1 1,1-1-1,1 1 1,-1 0-1,1 0 0,0 0 1,0 1-1,1-1 1,0 1-1,0 0 1,0 0-1,1 0 1,0 0-1,1 1 0,0-1 1,0 0-1,0 1 1,1-1-1,0 1 1,1-1-1,-1 0 1,3 8-1,-3-13-30,0-1 0,1 0-1,-1 0 1,0 1 0,1-1 0,-1 0 0,1 0 0,-1 0-1,1 0 1,-1 0 0,1 0 0,0 0 0,-1 0-1,1 0 1,0 0 0,0 0 0,0 0 0,0 0-1,0 0 1,0-1 0,0 1 0,3 1 0,-3-2-1,0 0 0,0 0 1,1 0-1,-1 0 0,0 0 1,0 0-1,1 0 0,-1-1 1,0 1-1,0 0 0,1-1 1,-1 1-1,0-1 0,0 1 0,0-1 1,0 0-1,0 1 0,0-1 1,0 0-1,0 0 0,0 0 1,1-1-1,14-13-24,-8 7 63,1 1 1,-2-2-1,1 1 1,-1-1 0,0 0-1,-1 0 1,0-1-1,0 0 1,5-12 0,-11 21-44,0 1 1,0-1 0,0 1-1,0 0 1,0-1-1,0 1 1,0-1 0,1 1-1,-1 0 1,0-1 0,-1 1-1,1-1 1,0 1 0,0-1-1,0 1 1,0 0 0,0-1-1,0 1 1,0-1-1,-1 1 1,1 0 0,0-1-1,0 1 1,0 0 0,-1-1-1,1 1 1,0 0 0,-1-1-1,0 1 1,-13-3 70,-21 10 38,33-6-107,-14 4-21,1 0 0,0 2 0,1-1 0,-1 2 0,2 0 0,-1 0 0,1 2 0,0-1 0,1 1 0,0 1 0,1 0 0,-17 23 0,60-57 124,-15 9-106,0 1 0,1 0 0,30-14 0,-11 5 0,-34 20 0,-27 6 388,8-2-1817</inkml:trace>
  <inkml:trace contextRef="#ctx0" brushRef="#br0" timeOffset="16302.82">4500 489 10624,'34'28'768,"-57"-36"704,-41-7 0,57 14-1263,-1 1 1,1 0 0,-1 0 0,1 1 0,-1-1-1,0 1 1,1 1 0,0 0 0,-1 0-1,-10 4 1,-1 2 123,0 1 0,-28 17 0,43-22-314,-1-1 1,1 1-1,0 0 0,0 0 0,0 1 1,1-1-1,0 1 0,0 0 0,0 0 0,0 0 1,1 0-1,0 0 0,0 0 0,-2 10 1,2-7-9,0 0 1,1 0 0,0 0-1,0 0 1,1 0 0,0 0-1,1 0 1,0 1 0,3 12-1,-3-17 26,1 0 0,0 0-1,0 1 1,0-1-1,1 0 1,-1-1 0,1 1-1,0 0 1,0-1-1,1 0 1,-1 1-1,1-1 1,-1-1 0,1 1-1,0 0 1,0-1-1,0 0 1,0 0 0,9 3-1,-9-4-11,0 1 0,0-1 0,1-1 0,-1 1 0,0 0 0,0-1 0,1 0 0,-1 0-1,0 0 1,1-1 0,-1 1 0,0-1 0,0 0 0,1 0 0,-1 0 0,0-1 0,0 1 0,0-1 0,-1 0 0,1 0 0,6-5-1,2-2 25,-1-1-1,0-1 1,-1 0-1,0 0 1,0-1-1,-1 0 1,-1-1-1,0 0 1,-1 0-1,7-18 1,-3 11 123,-9 16-90,0 0 0,0 0 0,0 0 0,0 0 0,0 0 0,0-7 0,-2 11-76,0-1-1,0 1 1,0-1-1,0 1 1,0-1-1,0 1 1,0 0-1,0-1 1,-1 1-1,1-1 1,0 1-1,0-1 1,0 1-1,-1 0 0,1-1 1,0 1-1,-1-1 1,1 1-1,0 0 1,-1-1-1,1 1 1,-1 0-1,1 0 1,0-1-1,-1 1 1,1 0-1,-1 0 1,1-1-1,-1 1 1,1 0-1,-1 0 0,1 0 1,-1 0-1,1 0 1,-2 0-1,-20-1 63,18 1-55,-25 1 59,1 2 1,-1 1-1,1 0 1,-36 12-1,56-13-104,0 0 0,0 1 0,-12 6 0,17-8 22,0 0-1,0 0 0,0 0 1,0 0-1,0 0 0,1 1 1,-1-1-1,1 1 0,0 0 1,0 0-1,-2 3 0,25-15 11,194-87-384,-199 88 2024,0-1-3296,-9 5-390,-1 0-1,0-1 1,0 1 0,-1-1-1,0 0 1,1-1 0,-2 1 0,1-1-1,5-9 1,-2-2 2046</inkml:trace>
  <inkml:trace contextRef="#ctx0" brushRef="#br0" timeOffset="17688.59">4535 647 9216,'30'-26'512,"-29"26"-489,-1 0 1,1 0-1,-1-1 1,0 1-1,0 0 1,1 0-1,-1-1 1,0 1-1,1 0 1,-1-1-1,0 1 1,0 0-1,0-1 1,1 1-1,-1-1 1,0 1-1,0 0 1,0-1-1,0 1 1,0-1-1,0 1 1,0 0-1,0-1 1,0 1-1,0-1 1,0 1-1,0 0 1,0-1-1,0 1 1,0-1-1,-1 0 1,-9-5 1036,9 6-1024,1 0-1,0 0 1,-1 0-1,1 0 1,0 0-1,-1 0 1,1 0 0,0 0-1,-1 0 1,1 0-1,0 0 1,-1 0-1,1 0 1,0-1 0,-1 1-1,1 0 1,0 0-1,0 0 1,-1-1-1,1 1 1,0 0 0,0 0-1,-1 0 1,1-1-1,0 1 1,0 0-1,0-1 1,-1 1 0,1 0-1,0 0 1,0-1-1,0 1 1,0 0 0,0-1-1,0 1 1,0 0-1,0-1 1,0 1-1,0 0 1,0-1 0,0 1-1,0 0 1,0-1-1,0 1 1,0 0-1,0-1 1,0 1 0,2-3 206,0 1 0,0 0 0,0 0 0,0 0 0,1 1 0,-1-1 1,0 0-1,1 1 0,-1 0 0,1-1 0,0 1 0,-1 0 0,1 0 0,0 0 1,5 0-1,19-8 2241,-16 2-1896,-9 6-556,-1 0 0,1 0 1,-1 0-1,1 1 0,-1-1 1,1 0-1,-1 1 0,1-1 0,0 1 1,-1-1-1,1 1 0,0 0 1,0-1-1,-1 1 0,3 0 1,82 8 1073,-41-3-602,86-2 1,-29-11-268,94-3-110,-158 8 191,68-14 0,-97 15-311,3 0 10,1 0 0,-1 0 0,1 2 0,-1-1 0,1 2 0,0 0 0,15 2 0,57 6-16,-56-8 0,38 8 0,-30-4 67,-1-1-1,64-1 1,-24-2-11,-72-1-95,0 1 0,0-1 0,-1 0 0,1-1-1,0 1 1,-1-1 0,1 0 0,0 1 0,-1-2 0,1 1-1,6-3 1,-8 2-325,1 0-1,-1 1 1,0-1-1,0 0 1,0-1-1,0 1 1,0 0-1,0 0 0,-1-1 1,3-3-1</inkml:trace>
  <inkml:trace contextRef="#ctx0" brushRef="#br0" timeOffset="19315.87">4607 4734 13440,'12'-3'204,"10"-4"-56,-19 6 629,-10 4 910,6-3-1639,1 1 0,-1-1 0,0 1 0,1-1 0,-1 0 0,0 1 0,1-1 0,-1 0 0,0 0 0,0 0 0,1 0 0,-1 1 0,0-1 0,1 0 0,-1 0 0,0 0 0,0 0 0,1-1 1,-1 1-1,0 0 0,0 0 0,1 0 0,-1 0 0,0-1 0,1 1 0,-1 0 0,0-1 0,1 1 0,-1-1 0,0-1 24,1 1 0,0-1 0,0 0 0,0 0-1,0 0 1,0 1 0,0-1 0,0 0 0,1 0 0,-1 1 0,1-3-1,0 1-14,0 0-1,0 0 0,0 1 1,0-1-1,0 0 0,0 1 0,1 0 1,0-1-1,-1 1 0,1 0 0,0-1 1,0 1-1,0 0 0,0 0 1,1 1-1,-1-1 0,0 0 0,1 1 1,-1-1-1,1 1 0,0 0 0,-1 0 1,1 0-1,5-1 0,1 0 149,0 1-1,0 0 0,0 1 1,0 0-1,0 0 0,17 3 1,-8-2 152,33-1 0,8 1 187,145 9 96,135 0 48,-264-10-458,-32-6-636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08:29.25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648 0 19071,'-1'1'0,"0"0"0,0 0 0,0 0-1,1 0 1,-1 0 0,0 0 0,1 0-1,-1 0 1,1 1 0,-1-1 0,1 0 0,-1 0-1,1 0 1,0 1 0,0-1 0,0 0-1,0 0 1,0 1 0,0-1 0,0 0-1,0 2 1,2 0 4,-1 1-1,1-1 1,0 0-1,0 1 1,0-1-1,4 4 1,-5-6-2,15 20 149,-1 0 1,0 2-1,-2 0 1,0 0-1,-2 1 1,-1 0-1,-1 1 0,-1 0 1,8 48-1,41 368 1001,-29-19-643,-17-196-250,37 223 253,-22-240-263,2 16-92,84 542 440,-95-649-469,3 189 0,2 128-12,-4-179 173,-14-35-48,-1-32 52,0-142-209,-1-31-20,-1 1 0,-1-1 0,0 1 1,-1-1-1,-3 17 0,3-27-53,0 1 1,1-1-1,0 0 0,0 1 1,2 11-1,-1-13-103,0 0 0,0 0 0,-1 1-1,0-1 1,0 0 0,-1 0 0,1 0 0,-1 0 0,-2 7 0,2-12-40,1 0 1,0 0 0,-1 0 0,1 0 0,-1 0 0,1 0 0,-1-1 0,1 1 0,0 0 0,-1 0 0,1 0-1,0-1 1,-1 1 0,1 0 0,-1 0 0,1-1 0,0 1 0,0 0 0,-1-1 0,1 1 0,0 0 0,0-1-1,-1 1 1,1 0 0,0-1 0,0 1 0,0-1 0,-1 0 0,-11-17-1426</inkml:trace>
  <inkml:trace contextRef="#ctx0" brushRef="#br0" timeOffset="1450.65">0 2416 19199,'9'-1'33,"1"0"0,-1-1 0,0 1 0,0-2 0,17-5 0,25-7 260,31 5 138,0 2 0,0 4 0,0 4 0,99 12 0,364 59 891,-376-40-1152,237 32 279,461 2 191,-246-39-363,-219 1-278,-239-13 24,288 46 190,102 1-67,-423-51-121,24 9 141,-99-11-112,-1-1 1,1-3-1,69-3 1,7-8 56,88-9 119,-175 10-198,124-20 85,-20-6 139,-139 30-256,5-3 0,1 2 0,-1 0 0,1 1 0,22-1 0,-28 4 13,0 0 0,0 1-1,0 0 1,11 4 0,-11-2 0,0-1 0,1-1-1,0 0 1,9 1 0,-12-3-13,0 0-1,-1 0 0,1 0 1,0-1-1,0 0 1,-1 0-1,1-1 0,8-3 1,-12 5-117,-1-1 1,0 0 0,0-1-1,0 1 1,0 0 0,0 0-1,-1-1 1,1 1-1,0-1 1,-1 0 0,1 1-1,-1-1 1,1 0 0,-1 0-1,0 0 1,0 0-1,0 0 1,0 0 0,0 0-1,0 0 1,-1 0 0,1 0-1,-1-1 1,0 1-1,1 0 1,-1 0 0,0-3-1,-3-17-3381,1-10-9579</inkml:trace>
  <inkml:trace contextRef="#ctx0" brushRef="#br0" timeOffset="4920.46">1099 2344 14720,'0'0'533,"3"-2"-298,-1 1-215,0 1 19,-1 0 0,0-1 0,1 1 0,-1-1 0,0 1 0,0-1 0,0 0 0,1 1 0,-1-1 0,0 0 0,0 0 0,0 0 0,0 0 0,-1 0 0,1 0 0,0 0 0,0 0 0,0 0 0,-1 0 0,1 0 0,-1-1 0,1 1 0,-1 0 0,1 0 0,-1-1 0,0 1 0,0 0 0,1-2 0,-1-2 44,0 0 0,1 1-1,0-1 1,0 0-1,0 1 1,1-1 0,-1 1-1,1-1 1,0 1-1,1 0 1,-1-1 0,6-6-1,-4 5 32,0 0 0,0 0 0,-1-1-1,4-12 1,9-51 373,-10 38-337,2 0 1,15-41 0,30-89 263,-43 122-322,1 1 0,3 0 0,1 0 0,25-43 0,-20 52 86,1 0 0,43-47 0,10-12 425,-28 32-246,23-34-143,12-13-134,-67 89-49,0 0 0,2 1-1,0 1 1,28-19 0,2 2 69,-19 12-62,1 1-1,38-18 1,-35 19 53,-1-1 1,0-1-1,38-32 0,-29 21-51,-27 21-38,65-44 67,-66 45-59,0 2-1,0-1 1,1 2-1,0-1 1,19-4-1,-18 7-8,248-41 126,-247 42-128,0 0 0,0 1 0,0 1 0,22 3 0,-28-2 3,-1 0 1,0 0-1,0 0 1,0 1-1,0 0 1,0 0-1,-1 0 0,1 1 1,-1 0-1,7 6 1,-7-4 7,-1 1 1,-1-1 0,1 1 0,-1 0 0,0 0 0,-1 0 0,5 12 0,9 18 8,-1-9-19,26 34 0,-37-56 0,-1 1 0,0 0 0,5 12 0,9 16 0,-10-23 0,0 1 0,-1 0 0,0 0 0,8 27 0,9 59 0,-20-83 0,0 0 0,2-1 0,0 1 0,1-1 0,11 19 0,-12-21 0,-1 1 0,0 0 0,-1 0 0,0 0 0,2 19 0,1 3 0,7 44 0,-10-51 0,2 0 0,0 0 0,15 38 0,41 118 0,-50-142 0,1 11 0,-9-34 0,13 39 0,-9-35 36,-1 1 0,4 27 0,-4-18-16,-4-23-20,0-1 0,9 18 0,-7-18 0,-1-1 0,-1 1 0,3 12 0,-3-12 15,0-1-1,1 1 1,4 9-1,-4-11 0,-1 0 0,0 0 0,0 1 0,2 13 0,-4-18-4,0 0 0,0 0-1,0-1 1,1 1 0,0 0 0,2 4-1,7 19 51,-14-10-60,2-16 0,0 1 0,1-1 0,-1 0 0,1 0 0,0 1 0,-1-1 0,1 0 0,0 1 0,0-1 0,0 0 0,0 1 0,0-1 0,0 0 0,0 1 0,1 1 0,-1-2 6,1 1-1,-1 0 1,1-1-1,0 1 1,0-1 0,0 1-1,0-1 1,0 1-1,1-1 1,-1 0-1,0 1 1,1-1-1,-1 0 1,0 0-1,1 0 1,0 0-1,1 1 1,10 7 22,-12-9-28,-1 1 0,0 0 0,1-1 0,-1 1 0,0 0 0,0 0 0,0-1 0,1 1 0,-1 0 0,0 0 0,0 0 0,0-1 0,-1 1 0,1 0 0,0 0 0,0-1 0,0 1 0,0 0 0,-1 0 0,1-1 0,0 1 0,-1 1 0,-10 19 0,8-16 0,3-4 38,-1-1-1,1 1 1,0 0-1,-1 0 0,1 0 1,0 0-1,0 0 1,0 0-1,0-1 1,0 1-1,0 0 1,0 0-1,0 0 0,0 0 1,1 0-1,-1 0 1,0 0-1,0-1 1,1 1-1,-1 0 1,1 0-1,-1 0 0,1-1 1,0 2-1,2 7-406,-3-8 211,-1-1 1,1 1-1,0 0 0,-1-1 0,1 1 0,-1-1 0,1 1 1,-1-1-1,1 1 0,-1-1 0,0 1 0,1-1 0,-1 0 1,0 1-1,1-1 0,-1 0 0,0 0 0,-1 1 0</inkml:trace>
  <inkml:trace contextRef="#ctx0" brushRef="#br0" timeOffset="10363.34">3429 2581 15744,'9'5'-5,"-7"-5"8,0 1 0,0 0-1,0 0 1,0 1-1,-1-1 1,1 0-1,0 0 1,0 1-1,1 2 1,-2-4 232,6 12 21,-3-6-191,2 2 168,0 0 1,1 0 0,9 8 0,-14-15-185,0 1 1,0 0-1,0-1 1,0 0 0,0 1-1,1-1 1,-1 0-1,0 0 1,1 0-1,-1 0 1,1-1-1,-1 1 1,1-1-1,-1 1 1,1-1-1,-1 0 1,1 0-1,3 0 1,12-2 222,1 2 0,0 0 0,27 4 0,20 0 261,199-17 640,-168 8-730,-4 1 10,-70 1-348,-10 1-62,0 0 0,1 1 0,-1 1 0,0 0 0,0 0 0,18 4 0,-1 3-19,-4 0 57,1-1 0,0-2 1,1 0-1,-1-1 0,52-3 1,-53-2-61,0 0 0,1 2 1,-1 0-1,37 7 0,5 0-25,-40-4 17,55 11 0,-65-10 14,0-2 1,0 1 0,0-2 0,27-1 0,-26-1-4,1 1 0,0 2-1,30 4 1,-29-2 54,0-1 0,25 0 0,21 3 72,-65-6-150,0 1-1,0-1 1,0 1 0,-1 0-1,1 0 1,0 0-1,0 0 1,0 0 0,-1 0-1,1 0 1,0 0-1,1 3 1,-1-2 2,-1-1-1,1 0 0,-1 1 1,1-1-1,-1 0 1,1 0-1,0 0 1,-1 0-1,1 0 1,0 0-1,0-1 1,0 1-1,0-1 1,-1 1-1,1-1 1,0 0-1,3 1 1,9 3 107,-13-3-101,0 0 0,0-1 0,0 1-1,0-1 1,0 1 0,1-1 0,-1 0 0,0 1 0,0-1-1,0 0 1,1 0 0,-1 0 0,0 0 0,0 0-1,3 0 1,30 0-8,-31 2 0</inkml:trace>
  <inkml:trace contextRef="#ctx0" brushRef="#br0" timeOffset="12273.69">6393 2695 16511,'4'0'128,"49"8"1206,56 2-1,-85-11-558,39-5-1,16 0 130,88-4-380,-2 0-258,-27 14-10,-45 2-114,49 6 78,-92-8-162,0-2 0,-1-2 1,58-8-1,-102 8-56,46-2 44,0 3 0,79 11 1,-54-4 113,55-7 38,-2 0-34,-76 7-164,-41-5 0,0-1 0,0-1 0,1 0 0,-1 0 0,0-1 0,14-1 0,158-38 128,-165 38-36,-12 0-1075,-15-8-2520</inkml:trace>
  <inkml:trace contextRef="#ctx0" brushRef="#br0" timeOffset="14943.19">5504 2811 13824,'34'-6'-194,"-29"4"9,-18 2 63,3 0 111,9 0 53,-1 1 1,1-1 0,0 0-1,0-1 1,0 1 0,-1 0-1,1 0 1,0 0 0,0-1-1,0 1 1,0 0 0,0-1-1,0 1 1,0-1 0,0 0-1,0 1 1,0-1 0,0 0-1,0 1 1,-2-3 917,-3-10 960,-6-48 256,13 16-1165,7-48 0,-1 12-388,-1 43-453,1 0 0,1 1-1,3 0 1,22-53 0,-8 21 26,76-180 221,0 1-66,-93 221-351,1 0 0,2 1 0,1 1 0,1-1 0,1 2 0,18-24 0,72-101 0,-24 31 0,-19 47 0,-41 50 0,-1-2 0,27-41 0,-5-22 0,2-1 0,-35 75 0,1 0 0,0 0 0,0 1 0,21-17 0,51-36 0,-55 44 0,1 2 0,1 1 0,39-17 0,-57 29 0,23-11 0,46-24 0,-69 34 0,0 1 0,0 1 0,0 0 0,1 0 0,-1 1 0,1 0 0,0 1 0,16-2 0,10 2 0,44 2 0,-34 1 0,-24-2 0,0 2 0,39 6 0,-54-6 0,0 1 0,-1 0 0,1 1 0,-1 0 0,0 0 0,0 0 0,0 1 0,-1 0 0,1 0 0,-1 1 0,10 9 0,29 21 0,-36-29 0,-1-1 0,0 2 0,0-1 0,-1 1 0,0 0 0,12 15 0,4 18 51,-2 0 1,-2 2-1,-2 0 0,21 76 0,-22-49-51,6 19 0,-4-24 0,15 105 0,-29-143 0,12 33 40,-12-47-27,-1 1-1,1-1 1,-2 1-1,0-1 1,-1 1 0,0 15-1,2 72-12,0-53 0,7 68 0,-5-74 0,-2 0 0,-1-1 0,-5 51 0,1-73 3,0-1 0,2 1 0,0 0 0,1 0 1,1-1-1,7 27 0,-5-19 23,-1 0 1,-1 0 0,-1 29-1,-1-53-26,9 86 128,-10-74-31,1-10-69,0 0 0,-1 0 0,1 0 0,0 0 0,0 0 1,0-1-1,1 1 0,-1 0 0,1 0 0,0 0 0,0 0 1,0-1-1,1 4 0,0-3 29,0 1 1,0 0-1,0-1 0,0 1 1,-1 0-1,0 0 0,1 0 1,-2 0-1,2 7 0,0 42-2057,-2-46 867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09:24.065"/>
    </inkml:context>
    <inkml:brush xml:id="br0">
      <inkml:brushProperty name="width" value="0.1" units="cm"/>
      <inkml:brushProperty name="height" value="0.1" units="cm"/>
      <inkml:brushProperty name="color" value="#F6630D"/>
    </inkml:brush>
  </inkml:definitions>
  <inkml:trace contextRef="#ctx0" brushRef="#br0">751 1 15616,'24'4'640,"-19"-2"1060,-10-1 114,-9 0 943,30-1-2522,-14 0-224,0 0 0,-1 0 0,1 0 1,0 0-1,0 0 0,-1 0 0,1 1 0,0-1 0,0 1 0,-1-1 0,1 1 1,-1-1-1,1 1 0,0 0 0,-1 0 0,1 0 0,2 2 0,-3-1 35,1 1-1,-1-1 1,0 1 0,0-1-1,0 1 1,0-1-1,0 1 1,0 0-1,-1 0 1,0-1-1,1 5 1,21 148 134,5 47 344,-21-140-430,14 293-60,-21-262 510,24 180 0,-16-162-392,-2-24 357,-5-80-462,0 0 1,0 0-1,-1 0 1,0-1 0,-1 1-1,1 0 1,-1-1-1,-1 1 1,1-1-1,-1 1 1,0-1-1,-6 9 1,-11 24 1292</inkml:trace>
  <inkml:trace contextRef="#ctx0" brushRef="#br0" timeOffset="913.25">256 1462 11008,'17'40'3690,"-22"-46"-1945,-2-3-486,7 9-1210,0 1-1,0-1 0,-1 0 0,1 0 1,0 1-1,0-1 0,0 0 1,-1 0-1,1 1 0,0-1 0,0 0 1,0 0-1,0 1 0,-1-1 0,1 0 1,0 1-1,0-1 0,0 0 0,0 1 1,0-1-1,0 0 0,0 1 0,0-1 1,0 0-1,0 1 0,0-1 0,0 0 1,0 0-1,0 1 0,1-1 0,-1 0 1,0 1-1,0-1 0,1 1 0,-1 0-12,0 0 0,0 1-1,1-1 1,-1 0-1,0 1 1,1-1 0,0 0-1,-1 0 1,1 0 0,0 1-1,-1-1 1,1 0-1,0 0 1,0 0 0,0 0-1,0 0 1,0 0-1,0-1 1,0 1 0,1 0-1,-1 0 1,0-1-1,0 1 1,1-1 0,-1 1-1,0-1 1,0 1 0,1-1-1,-1 0 1,3 1-1,5 0 258,0-1-1,1 1 0,15-3 1,-1 1-71,23 2-42,1 3-1,-1 1 0,0 2 0,47 14 0,-69-15-37,1-1 1,0 0-1,35 0 0,81-3 85,-31-2-233,96-2 577,4 0-396,-198 2-166,-1-1-1,0 0 1,0-1-1,0 0 1,0-1-1,0 0 1,0-1-1,-1 0 1,16-8-1,-13 6 35,-6 3-44,1 1-1,0 0 1,11-2 0,-13 3 15,-1 0 0,1 0 0,-1-1 0,0 1 0,0-2 0,0 1 0,10-6 0,-15 8-210,0 0 1,-1-1-1,1 1 1,-1 0-1,1-1 1,-1 1-1,1-1 1,-1 1-1,0-1 1,1 0-1,-1 1 1,1-1-1,-1 1 1,0-1-1,0 1 1,1-1-1,-1-1 1</inkml:trace>
  <inkml:trace contextRef="#ctx0" brushRef="#br0" timeOffset="1926.38">230 1460 17791,'3'0'135,"0"0"0,0 0 0,0 0 0,0 1 0,0-1 0,0 1 0,0-1 0,3 2 0,-5-1-21,0-1-1,0 1 1,0 0-1,0 0 1,0 0-1,-1 0 1,1 0-1,0 0 1,0 0-1,-1 0 1,1 0-1,0 0 1,-1 0-1,1 1 1,-1-1-1,0 0 1,1 0-1,-1 0 1,0 1-1,0-1 1,0 2-1,7 41 175,-2 0 0,-3 0 0,-2 46 0,-7 16 342,8 129-1,-1-233-628,1 0 0,-1 0 1,0 1-1,0-1 0,1 0 1,-1 0-1,1 0 0,0 0 0,0 0 1,0 0-1,0 0 0,0 0 0,0 0 1,0 0-1,1 0 0,-1-1 1,1 1-1,-1 0 0,1-1 0,2 2 1,0-1-3,-1-1 1,0 1-1,0-1 1,1 0 0,-1 0-1,1-1 1,-1 1-1,1-1 1,-1 1-1,1-1 1,-1 0 0,7-1-1,47-7 49,-36 5-8,40-2 0,-15 7 2,80 14 0,-11-1 2,-48-11-1,1-2 0,114-14-1,-1-11-31,-147 17 18,0-2 1,0-2-1,40-16 0,-64 22-21,4-2-12,-1 0-1,1 0 1,-1-1 0,19-14-1,-28 18 14,-1 0-1,1-1 1,-1 1 0,0-1-1,0 0 1,0 0-1,-1 0 1,1 0 0,-1 0-1,0 0 1,0 0-1,-1-1 1,1 1 0,-1-1-1,0 0 1,0 1-1,-1-1 1,1-6 0,-2-21 42,-1 1 0,-8-36 0,-2-33 30,9 44-177,0 19-221,2 0 1,4-42 0,-3 68-1228,-26 94-11440,17-48 6798</inkml:trace>
  <inkml:trace contextRef="#ctx0" brushRef="#br0" timeOffset="2994.37">1 2430 17535,'30'-5'128,"-29"5"-114,0-1 0,0 1-1,-1 0 1,1 0 0,0 0-1,-1 0 1,1 0-1,0 1 1,0-1 0,-1 0-1,1 0 1,0 0 0,-1 1-1,1-1 1,0 0-1,-1 1 1,1-1 0,-1 0-1,1 1 1,0-1 0,-1 1-1,1-1 1,-1 1-1,1-1 1,-1 1 0,1 1-1,7 4 238,-5-4-185,0-2 0,0 1 0,0 0 1,1-1-1,-1 1 0,0-1 0,0 0 0,0 0 0,1 0 0,-1 0 0,0 0 0,0-1 1,6-1-1,42-18 834,-7 3-486,-12 11-191,1 1 0,0 2-1,55 1 1,-37 1-133,150-7 742,278-46 0,-249 24-84,-120 18-546,143-33 0,-233 39-202,5 0 0,32-6 0,-49 11 0,0 1 0,0-1 0,0 1 0,0 1 0,0-1 0,0 2 0,0-1 0,11 4 0,10 6 0,-19-7-5,0 0 0,0-1-1,13 3 1,-23-6-9,1 0 0,-1 0-1,1 0 1,-1 0 0,1-1 0,0 1 0,-1 0 0,1 0-1,-1 0 1,1-1 0,-1 1 0,1 0 0,-1-1-1,1 1 1,-1 0 0,1-1 0,-1 1 0,0-1 0,1 1-1,-1 0 1,0-1 0,1 1 0,-1-1 0,0 1 0,1-1-1,-1 1 1,0-1 0,0 1 0,0-1 0,0 0-1,1 1 1,-1-1 0,0 1 0,0-1 0,0 1 0,0-1-1,0 1 1,0-1 0,-1 0 0,1 1 0,0-1 0,0 1-1,-1-1 1,-5-34-3400,5 30 1991</inkml:trace>
  <inkml:trace contextRef="#ctx0" brushRef="#br0" timeOffset="3928.66">906 2289 17791,'41'7'1024,"-41"-7"-997,0 0 0,1 0-1,-1 0 1,0 0 0,0 0-1,0 0 1,0 0 0,0 0 0,1 0-1,-1 0 1,0 0 0,0 0-1,0 0 1,0 1 0,0-1-1,1 0 1,-1 0 0,0 0-1,0 0 1,0 0 0,0 0-1,0 0 1,0 1 0,0-1-1,0 0 1,0 0 0,0 0-1,0 0 1,1 0 0,-1 1-1,0-1 1,0 0 0,0 0 0,0 0-1,0 0 1,0 1 0,0-1-1,0 0 1,0 0 0,0 0-1,-1 0 1,1 0 0,0 1-1,0-1 1,0 0 0,0 0-1,0 0 1,0 0 0,0 0-1,0 1 1,-9 9 764,0 1 44,9-6-765,-1 0 0,1 0 0,0 0 0,0 0 0,1 0 0,-1 0 0,2 5 0,2 20 74,-4-21-118,1 0 0,1 0 0,0 0 0,0 0 0,7 17 0,-5-15 28,0-1 0,-1 1 0,0 0 0,1 17 1,-5 61 225,1 8-48,22 72 421,-3-36-410,2 29-14,4 32 182,-25-164-260,0-1 1,-2 0-1,-10 49 1,1-7-12,2 35 138,7-97-252,-1 1 0,0-1 0,0 0 0,-1 0 0,0-1 0,0 1 0,-1-1 0,-7 10 0,6-10-10,1 0 1,0 0 0,0 0-1,1 1 1,0-1 0,1 1-1,0 0 1,-3 16 0,4-3 61,-1-1 0,-11 39 0,12-48-3667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09:39.197"/>
    </inkml:context>
    <inkml:brush xml:id="br0">
      <inkml:brushProperty name="width" value="0.1" units="cm"/>
      <inkml:brushProperty name="height" value="0.1" units="cm"/>
      <inkml:brushProperty name="color" value="#F6630D"/>
    </inkml:brush>
  </inkml:definitions>
  <inkml:trace contextRef="#ctx0" brushRef="#br0">1660 180 10880,'26'2'-4075,"-32"1"3768,5-3 281,1 1 0,0-1 0,0 0-1,0 0 1,0 0 0,-1 0 0,1 1 0,0-1 0,0 0-1,-1 0 1,1 0 0,0 0 0,0 0 0,-1 0 0,1 0-1,0 1 1,0-1 0,-1 0 0,1 0 0,0 0 0,0 0-1,-1 0 1,1 0 0,0 0 0,-1-1 0,1 1 0,0 0-1,0 0 1,-1 0 0,1 0 0,0 0 0,0 0 0,0 0-1,-1 0 1,1-1 0,0 1 0,-1 0 0,1-1 154,-1-13 1685,-4-24 2262,31 32 2815,-15 4-6375,-9 1 143,-5 1-172,-3 0-438,-1-1 383,10-1 309,8-2 243,-21 7-727,2 0-80,10-2-96,1-1-80,-6 1 0,-10-1 0,11 0 0,4-1 0,9-1 0,-10 2 0,0 0 0,0 0 0,0 0 0,0 0 0,-1 0 0,1 0 0,0-1 0,0 1 0,0 0 0,-1 0 0,1-1 0,0 1 0,0 0 0,-1-1 0,1 1 0,0-1 0,0 1 0,-1-1 0,1 1 0,-1-1 0,1 1 0,0-1 0,0-1 0,1 0 0,-3 2 0,2 0 22,37 0 47,-30 0-42,-29 0-17,18 0-10,10-1 0,0 1 0,-1-1 0,1 1 0,10 1 0,-16 0 0,0 0 0,0 0 0,-1-1 0,1 1 0,0-1 0,0 1 0,0-1 0,0 0 0,0 1 0,0-1 0,0 0 0,0 1 0,0-1 0,0 0 0,0 0 0,-1 0 0,1 0 0,0 0 0,0 0 0,0 0 0,0 0 0,0-1 0,0 1 0,0 0 0,0-1 0,0 1 0,1-1 0,0 0 0,28 3 0,-27-2 0,0 1 0,0-1 0,0 1 0,0-1 0,0 0 0,0 0 0,0 0 0,0-1 0,0 1 0,0-1 0,-1 1 0,1-1 0,4-2 0,25-6 0,-21 8 0,-9 1 0,-1 0 0,0 0 0,0-1 0,1 1 0,-1 0 0,0 0 0,0-1 0,1 1 0,-1-1 0,0 1 0,0-1 0,0 1 0,0-1 0,2-1 0,19-5 0,1 2 0,-19 5 0,3-1 0,1-1 0,-4 3 22,-3-1 63,2 2-64,-1-2-21,1 1 0,-1 0 0,1 0 0,-1-1 0,1 1 0,-1-1 0,1 0 0,0 0 0,-1 0 0,1 0 0,5-1 0,15 1 0,-21 0 0,0 1 0,-1-1 0,1 0 0,0 0 0,0 0 0,0 0 0,0 0 0,0-1 0,0 1 0,-1 0 0,1-1 0,0 1 0,0-1 0,0 0 0,-1 0 0,1 0 0,2-1 0,-3 1 0,0 0 0,0 1 0,0-1 0,0 1 0,0-1 0,0 1 0,0-1 0,1 1 0,-1 0 0,0-1 0,0 1 0,0 0 0,0 0 0,1 0 0,-1 0 0,0 0 0,0 0 0,0 0 0,0 0 0,3 1 0,-3 0 0,-4 0 0,14-2-852,0 1-1,0 0 0,0 1 0,17 3 0,-6-1-2050</inkml:trace>
  <inkml:trace contextRef="#ctx0" brushRef="#br0" timeOffset="2679.95">86 1881 14208,'-30'-2'-22,"26"0"-84,3 2 102,1-1 1,0 1 0,0-1 0,-1 1-1,1-1 1,0 1 0,-1-1 0,1 1 0,-1 0-1,1-1 1,0 1 0,-1 0 0,1-1 0,-1 1-1,1 0 1,-1-1 0,1 1 0,-1 0-1,1 0 1,-1 0 0,1-1 0,-1 1 0,1 0-1,-1 0 1,0 0 0,1 0 0,-1 0-1,1 0 1,-1 0 0,1 0 0,-1 0 0,0 0-1,1 1 1,-1-1 0,-12 0-12,11-1 64,0-1 0,0 0 0,0 1 0,1-1 1,-1 0-1,0 0 0,1 0 0,-1 0 1,1 0-1,0 0 0,0 0 0,-1-3 1,2 0 29,0-1-1,1 0 1,0 0 0,0 1 0,0-1 0,1 1 0,4-11 0,-6 15-70,24-54 378,-14 34-58,11-30 0,-16 38-166,0 0-1,1 0 1,15-21 0,-14 24-40,-1 0 1,0 0-1,-1 0 0,0-1 1,-1 0-1,4-13 0,-4-12 403,-4 29-447,0-1-1,1 0 0,1 0 0,1-7 1,46-147 923,-36 133-859,29-52 0,-13 28-23,-7 19-10,-17 26-89,1 1-1,-1-2 1,-1 1-1,4-10 1,-6 15-11,0 0 0,0 0 1,0 1-1,0-1 0,1 1 0,-1 0 0,1-1 0,-1 1 1,1 0-1,0 0 0,0 1 0,0-1 0,0 1 0,3-2 1,25-17-15,-15 5 4,0 0 0,2 1 0,24-16 0,-40 28 5,1-1 0,-1 1 0,0-1 0,0 1 0,0-1 0,-1 0 0,1 0-1,-1 0 1,1 0 0,-1 0 0,0 0 0,0 0 0,0 0 0,-1-1 0,1-5-1,7-20 68,13-13 61,-13 29-49,-1-1 0,-1 0 0,10-29 0,-14 33-81,3-10 34,0 0 0,11-22 0,-13 36-32,0-1 1,0 1-1,1 0 0,0 0 0,0 1 0,1-1 0,-1 1 0,1 0 0,1 1 1,6-7-1,8-2 25,-7 4-1,0 0 1,0-1-1,-1 0 0,0-1 0,-1 0 0,12-15 0,-17 18-18,0 1 1,0 0-1,1 0 0,0 1 0,0 0 0,1 0 0,8-5 0,26-21 28,61-50-39,-98 76 8,0 0-1,-1 0 0,0 0 1,0 0-1,0-1 0,-1 1 0,0-1 1,3-9-1,-3 9 1,0-1 0,0 1-1,1 0 1,-1 0 0,2 0 0,-1 1 0,8-9-1,-9 12-7,0 0 0,1 1 0,-1-1 0,1 1 0,0 0 0,0 0 0,0 0 0,0 0 0,0 1 0,0-1 0,4 0 0,51-4 0,-11 1 0,-36 4 0,-1 0 0,1 0 0,22 3 0,0-1 0,-7-2 0,51-10 0,-72 9 0,1 0 0,-1 0 0,0 0 0,12-7 0,-14 6 0,0 1 0,1-1 0,-1 1 0,1 1 0,-1-1 0,1 1 0,0-1 0,0 1 0,7 0 0,86-8 278,-88 8-111,-8 0-164,-1 1-1,0-1 0,1 1 0,-1 0 0,1 0 0,-1-1 1,1 1-1,0 0 0,-1 0 0,1 0 0,-1 1 0,1-1 0,-1 0 1,1 1-1,-1-1 0,1 0 0,-1 1 0,0 0 0,1-1 1,-1 1-1,0 0 0,1 0 0,-1 0 0,0 0 0,0 0 1,0 0-1,0 0 0,0 0 0,0 0 0,1 2 0,-1-2-2,0 0 0,0-1-1,0 1 1,-1-1-1,1 1 1,0-1-1,0 1 1,0-1 0,0 1-1,0-1 1,0 0-1,0 1 1,0-1 0,0 0-1,0 0 1,0 0-1,0 0 1,1 0 0,24-1-122,-18 1 17,145 2-7575,-121-1-1941</inkml:trace>
  <inkml:trace contextRef="#ctx0" brushRef="#br0" timeOffset="7259.41">2189 61 13696,'0'0'-128,"3"-1"0,0 0 173,-1 1 7,1 0-1,-1 0 1,0-1 0,0 1-1,0-1 1,0 0-1,0 1 1,0-1 0,0 0-1,0 0 1,0 0-1,0-1 1,3-2 512,20-2 204,-28 7-626,0 0 0,0 0 0,0 0 0,1 0 1,-1 0-1,0 1 0,0-1 0,-2 4 0,30 4 861,2-4-605,-1-2 1,34 2-1,-59-5-292,11 9 513,-7-10-550,-3 0-60,0 1 0,-1 0 1,1-1-1,0 1 0,-1 0 0,1 0 1,0 0-1,-1 0 0,1 0 0,2 1 1,-1 0 52,0-1 1,0 0-1,0 0 1,-1 0 0,1 0-1,0-1 1,0 1-1,-1-1 1,1 0 0,0 1-1,-1-1 1,1 0-1,0-1 1,-1 1-1,3-2 1,23-7 344,-3 8-351,36 2 1,10 0-64,-64-1 7,-1 1 0,-1-1 0,0 1 0,1 0 0,10 2 0,-13 0 157,5 2-79,1-4-75,1 1 0,-1 0 0,1 1 0,-1-1 0,0 2 0,16 5 0,-19-6-3,-1 0 0,1-1 0,0 0 0,0 0 0,-1-1 0,1 0 0,0 0 0,11-1 0,28 1 0,0 6 86,27 5 84,-53-7-170,1-1 0,38 0 0,-37-2 0,-1 0 0,32 6 0,-37-4 0,0-2 0,1 0 0,30-2 0,-7-1 0,-29 2 0,0-2 0,19-3 0,-7 0 0,-10 4 14,-1 1 0,0 0 0,1 0 0,-1 1 0,13 3 0,28 1 30,-17-5-44,-8 5 0,100-1 363,-126-4-362,0 1 0,-1-1 0,1 1 0,0-1 0,-1 1 0,1-1 0,-1 1 0,1-1 0,-1 1 0,0 0 0,1-1 0,-1 1 0,1 0 0,-1 0 0,0-1 0,0 1 0,1 0 0,-1 0 0,0-1 0,0 1 0,0 0 0,0 1 0,0-1-1,0 1 0,1-1 0,-1 0 0,0 1 0,1-1-1,-1 0 1,1 1 0,0-1 0,-1 0 0,1 0 0,0 0 0,0 1-1,2 1 1,-3-3 0,2 1 0,-1 0 0,1 0 0,0-1 0,-1 1 0,1 0 0,0-1 0,0 0 0,0 1 0,0-1 0,-1 0 0,1 0 0,0 0 0,0 0 0,0 0 0,2-1 0,14 1 0,-12 0 0,-1 0 0,0 0 0,0-1 0,0 1 0,0-1 0,0-1 0,0 1 0,0-1 0,0 0 0,-1 0 0,1 0 0,-1-1 0,1 1 0,-1-1 0,6-5 0,-7 6 9,1 1 1,0-1-1,0 0 0,0 1 0,0 0 0,0 0 1,1 0-1,-1 0 0,0 1 0,0 0 0,1 0 0,7 1 1,0-1-2,-11 0-8,-1 0 0,1 1 0,0-1 0,0 0 0,0 1 0,0-1 0,-1 0 0,1 1 0,0 0 0,0-1 0,-1 1 0,1-1 0,0 1 0,-1 0 0,1-1 0,-1 1 0,1 0 0,-1-1 0,1 1 0,-1 0 0,1 1 0,-1-1 0,1 0 0,0 0 0,-1 0 0,1 0 0,0 0 0,0 0 0,0 0 0,0 0 0,0 0 0,0 0 0,0-1 0,0 1 0,0 0 0,0-1 0,0 1 0,2 0 0,85 10 0,-40-6 0,-25-9 0,-21 3 0,0 0 0,0 0 0,0 1 0,0 0 0,0-1 0,0 1 0,1 0 0,-1 0 0,0 0 0,0 0 0,0 0 0,0 1 0,1-1 0,-1 1 0,2 0 0,1 0 20,0 1 1,0-1-1,0-1 0,0 1 0,1-1 0,6 0 0,-6 0 3,0 0 0,0 1 0,0-1 0,8 3 0,36 9-23,-26-8 0,0-1 0,0-2 0,24 0 0,-46-1 0,14-1 30,0-1-1,32-7 0,-2 1 11,21 5-40,-60 3 0,0 0 0,-1 1 0,1-1 0,0 1 0,0 0 0,6 3 0,13 1 0,14 8 0,-12-3 0,-7-3 0,-16-5 0,-1-1 0,1 1 0,-1-1 0,1 0 0,-1 0 0,1 0 0,0-1 0,-1 0 0,8 0 0,41-4 43,32-5 42,-62 5 14,-16 4-30,0-1 0,0-1 0,0 1 0,0-1-1,11-5 1,-12 4-66,1 0 0,-1 0 0,0 1 0,1 0 1,-1 0-1,13-1 106,-18 3-2,1-1-81,0 0 0,1 1 0,-1-1 0,1 1 0,-1-1 0,1 1 0,-1 0 0,5 0 0,4 1 17,7-9-43,-13 7 0,-2 3 22,-2-2 84,14 5-852,16 5-1501,-16-6-1138</inkml:trace>
  <inkml:trace contextRef="#ctx0" brushRef="#br0" timeOffset="9427.53">5250 220 8192,'0'0'10133,"2"-5"-9920,2-5-98,0 0 0,0 0 1,1 1-1,1-1 0,0 1 0,0 0 0,0 1 1,1-1-1,1 1 0,-1 1 0,1-1 0,1 1 1,-1 1-1,1-1 0,0 2 0,1-1 0,-1 1 1,1 0-1,17-5 0,9-5 142,-26 10-172,1 1 0,19-6 0,-25 9-19,0-1 0,0 1 0,0 0 1,0 0-1,0 1 0,0-1 0,0 1 0,0 1 0,6 0 0,-10-1-59,1 0-1,-1-1 1,0 1-1,0 0 1,0 0-1,0-1 1,0 1-1,0 0 1,0-1-1,0 1 1,0-1-1,0 1 1,0-1-1,0 0 1,-1 1-1,2-2 1,-1 1 2,0 0 0,0 0 0,0 0 1,1 0-1,-1 1 0,0-1 1,0 0-1,0 1 0,0-1 0,1 1 1,-1-1-1,0 1 0,1 0 1,-1-1-1,0 1 0,1 0 0,1 0 1,80 8 480,-6 4-362,-59-6-128,-16-5 0,0 0 0,0-1 0,1 1 0,-1 0 0,0-1 0,1 0 0,-1 1 0,0-1 0,1 0 0,4 0 0,0-1 14,0 1-1,-1 1 0,1-1 0,0 1 1,7 2-1,21 2 35,71 2-48,-102-7 8,1 1-1,-1 1 0,0-1 0,-1 0 0,1 1 1,0 0-1,0 0 0,-1 0 0,1 1 1,-1-1-1,1 1 0,-1-1 0,0 1 0,0 0 1,5 7-1,3 2 5,17 32 95,-15-31-99,1-2-1,18 12 1,21 17-10,-31-14 2,-18-20 0,0-1 0,0 0 0,1 0 0,-1-1 0,7 5 0,-7-6 0,-1 1 0,1-1 0,-1 1 0,0-1 0,0 1 0,0 0 0,0 0 0,0 0 0,-1 1 0,0-1 0,0 1 0,0-1 0,-1 1 0,1-1 0,0 7 0,1 0 0,-2-7 22,1 1-1,-1-1 1,1 0 0,0 0-1,0 0 1,0 0-1,3 4 1,-3-7-30,-1 1 0,0-1 0,0 0 0,1 0 1,-1 0-1,0 0 0,1 0 0,-1 0 0,1-1 0,-1 1 1,1 0-1,-1-1 0,1 1 0,0-1 0,-1 1 0,1-1 0,0 0 1,-1 0-1,1 0 0,0 0 0,2 0 0,-2-1-128,0 0-1,-1 0 1,1 0-1,0 0 1,0 0 0,-1 0-1,1 0 1,-1 0-1,1-1 1,-1 1-1,0-1 1,1 1-1,-1-1 1,0 0-1,0 1 1,0-1-1,1-2 1,2-3-181,17-22-2840,10-15-8320</inkml:trace>
  <inkml:trace contextRef="#ctx0" brushRef="#br0" timeOffset="11428.37">6425 456 11520,'0'0'6399,"2"-4"-6057,5-7-211,-4 5 34,0 0 0,1 0 0,0 0 0,0 0 0,1 0 0,-1 1 0,11-9-1,1 3 20,-11 7-63,0 0 0,0 1 0,0 0 0,1 0 0,-1 0 0,1 1 0,11-4 0,22-8 275,-35 12-341,0 0-1,0 0 1,0 0-1,0 1 0,0-1 1,0 1-1,1 0 0,-1 1 1,1-1-1,-1 1 1,0-1-1,1 1 0,-1 1 1,1-1-1,-1 1 0,0-1 1,1 1-1,4 2 1,-5-1-23,1-1 0,-1 1 0,1-1 0,-1 0 0,1-1 0,0 1 0,0-1 0,-1 0 0,1 0 0,0 0 0,5-1 0,-8 1-20,0 0 0,0 1 0,0-1 1,0 1-1,-1-1 0,1 1 0,0 0 1,0 0-1,0 0 0,-1 0 0,1 0 0,0 0 1,-1 0-1,1 1 0,-1-1 0,1 1 1,1 1-1,-2-1 1,1 0 0,0 0 0,0 0 0,0-1 0,1 1 0,-1 0 0,0-1-1,1 0 1,-1 0 0,4 2 0,45 0 236,-17-3-92,-29 0-136,1 0 0,-1 0 0,1-1 0,-1 0 1,0 0-1,1 0 0,-1 0 0,0-1 0,10-4 1,2-1 0,-13 6-22,0 0 0,0 0 0,1 0 0,-1 1 0,0 0 0,0 0 0,0 0 0,1 0 0,5 2 0,-5-1 0,0 0 0,1-1 0,-1 0 0,0 0 0,0 0 0,7-1 0,-8 0 1,3-1 8,0 0 1,0 1 0,0 0-1,1 0 1,-1 0 0,0 1-1,0 0 1,1 1 0,-1 0-1,9 2 1,-7-2-3,-1 1-1,1-1 1,17 0 0,20 2-13,-29 2 3,-15-5 5,0 1 0,0 0 0,1-1-1,-1 1 1,1-1 0,-1 1 0,0-1 0,1 0 0,-1 0 0,1-1 0,-1 1 0,4-1 0,3 0 10,0 0 1,1 0 0,-1 1-1,11 1 1,-13-1-8,1 1 1,-1-1-1,0 0 1,1-1-1,-1 0 0,1 0 1,7-3-1,41-19-5,-11 8 94,-26 8 3,0 1 0,37-7-1,-11 4-13,-39 7-59,1 0-1,0 0 0,0 1 0,0 0 0,0 0 0,0 1 0,0 0 1,0 0-1,0 0 0,0 1 0,0 0 0,13 4 0,-14-3 1,1 0-1,0-1 1,-1 0-1,1 0 1,-1-1-1,1 0 1,11-1-1,-11 0 5,0 1-1,0 0 0,0 0 0,0 1 0,0-1 0,0 2 0,8 1 1,9 5 71,0-2 1,1 0-1,0-2 1,0-1-1,38 1 1,-23-9 14,-33 3-119,0 1 1,0 0-1,0 1 0,1 0 0,12 1 0,-20-1-119,1 0-1,0 0 1,0 1-1,0-1 1,0 0 0,0 1-1,-1-1 1,1 1-1,0-1 1,0 1-1,-1-1 1,1 1-1,0 0 1,-1-1 0,1 1-1,-1 0 1,1-1-1,-1 1 1,1 0-1,-1 0 1,1 0 0,-1-1-1,1 2 1,-17 0-3183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0:03.793"/>
    </inkml:context>
    <inkml:brush xml:id="br0">
      <inkml:brushProperty name="width" value="0.1" units="cm"/>
      <inkml:brushProperty name="height" value="0.1" units="cm"/>
      <inkml:brushProperty name="color" value="#F6630D"/>
    </inkml:brush>
  </inkml:definitions>
  <inkml:trace contextRef="#ctx0" brushRef="#br0">0 64 13824,'0'0'4885,"3"-1"-4672,36-16 360,-27 11-330,0 0 0,19-5-1,-5 0-29,-24 10-184,1-1 0,0 1 0,0-1 1,0 1-1,0 0 0,0 0 0,0 0 0,1 1 0,-1-1 1,4 1-1,5 0 35,13-1 121,1 2 0,46 7-1,-59-6-184,-1-1 0,1 0 0,24-2 0,-28 0 0,1 0 0,0 1 0,-1 0 0,1 1 0,0 0 0,-1 0 0,1 1 0,11 4 0,-17-5 0,-1 0 0,1 0 0,0 0 0,-1 0 0,1-1 0,0 0 0,4 0 0,-5 0 0,1 0 0,0 0 0,-1 1 0,1-1 0,-1 1 0,1 0 0,0 0 0,3 1 0,8 5 35,-10-4-3,0 0 0,1-1-1,-1 0 1,1 0-1,-1 0 1,10 1-1,120 22 101,-93-15-48,-1-2 0,86 4 0,-51-13-19,82 2 126,-142 1-192,0 1 0,0 1-1,-1 0 1,20 8 0,23 7 114,257 61-92,-256-61 4,-43-13 23,-1-1-1,1-1 1,0 0-1,0-1 1,0 0 0,0-1-1,32-1 1,-22-3-11,28 2 0,14 0-5,-37-1 9,47 6 0,-53-3-3,0 0 1,0-2-1,42-4 0,-38-3-31,1-1-1,-1-1 1,30-14 0,-24 8-10,53-13 0,69 1 3,-137 21-1,-1-1-1,36-17 0,-38 16 7,0 0 1,1 1-1,0 1 0,20-4 1,-7 5 52,1 2 1,-1 1 0,49 4-1,148 6 369,-149-6-342,116 12 173,-73-3-132,-74-9-96,59-7 0,-59 1 122,59 4-1,-94 2-131,0 1 1,0 0-1,0 0 1,23 11-1,-20-8-4,0 0-1,20 3 1,30 3 27,-1-3 0,122-1-1,-151-10-42,-26 1 0,-1 0 0,1 0 0,-1 1 0,1 1 0,-1 0 0,17 3 0,64 23 24,-52-13-3,1-3 0,0-1 0,1-2-1,43 3 1,-65-10-21,-1 1 0,1 1 0,-1 1 0,0 0 0,0 1 0,-1 1 0,19 9 0,-24-10 0,1-1 0,-1-1 0,1 0 0,0 0 0,0-1 0,14 0 0,74-1 0,-42-6 0,66-14 0,20-3 0,101-4 128,-122 9-86,-75 10 12,81-4 0,117 3 143,1 1-32,-217 7-149,34 0 168,94-11 0,-97 5-180,85 3-1,-112 3 12,198-12 91,-185 9-106,0 2 0,75 8 0,-48-2 0,32 2 0,179 7 0,0-22 0,-151 4 98,-94 5-46,1-2 1,62-9 0,-24-2-53,-49 9 7,1-2 0,33-10 1,20-7 290,87-12 0,-136 28-276,-34 6 11,0-1 1,0 1-1,0 0 0,0 0 0,0-1 0,0 1 0,0-1 1,0 1-1,0-1 0,0 1 0,0-1 0,0 0 0,0 0 1,1-1-1,6-10-4200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0:17.63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1 771 16895,'28'-17'128,"-28"17"-115,0 0 0,1 0 0,-1 0 0,0 0 0,0-1-1,0 1 1,0 0 0,1 0 0,-1 0 0,0 0-1,0 0 1,0 0 0,1 0 0,-1 0 0,0 0-1,0 0 1,1 0 0,-1 0 0,0 0 0,0 0-1,0 0 1,1 0 0,-1 0 0,0 0 0,0 0 0,0 0-1,1 0 1,-1 0 0,0 0 0,0 0 0,0 0-1,1 1 1,-1-1 0,0 0 0,0 0 0,0 0-1,0 0 1,1 0 0,-1 1 0,0-1 0,0 0 0,0 0-1,0 0 1,0 1 0,-1 10 630,-5-3-118,6-8-520,0 0 1,-1 0-1,1-1 1,0 1 0,-1 0-1,1 0 1,0 0-1,0 0 1,-1 0 0,1 0-1,0 0 1,0 0-1,0 0 1,-1-1 0,1 1-1,0 0 1,0 0-1,-1 0 1,1 0 0,0-1-1,0 1 1,0 0-1,0 0 1,0-1 0,-1 1-1,1 0 1,0 0-1,0-1 1,0 1 0,0 0-1,0 0 1,0-1 0,0 1-1,0 0 1,0 0-1,0-1 1,0 1 0,0-1-1,0-4 67,0 0-1,0-1 1,1 1-1,-1 0 1,1-1-1,1 1 1,-1 0-1,1 0 1,0 0-1,0 0 1,4-7-1,1-4-33,11-24 673,2 1 0,28-40 0,-25 42-604,29-44 149,100-119 0,6 6 43,-145 183-38,-13 11-253,0 0 0,0 0 0,1 0 0,-1 0 0,0 0 0,0 0 0,0 0 0,0 0 0,1 0 0,-1 1 0,0-1 0,0 0 0,0 0 0,0 0 0,0 0 0,1 0 0,-1 1 0,0-1 0,0 0 0,0 0 0,0 0 0,0 0 0,0 1 0,0-1 0,0 0 0,0 0 0,1 0 0,-1 1 0,0-1 0,0 0 0,0 0 0,0 0 0,0 1 0,0-1 0,0 0 0,-1 0 0,1 0 0,0 0 0,0 1 0,-6 31 269,6-32-282,-7 29 35,2 1 0,-1 37 0,4-36-10,-2 1 0,-8 34-1,-3-21-19,-29 66 0,2-9 0,-86 278-1728</inkml:trace>
  <inkml:trace contextRef="#ctx0" brushRef="#br0" timeOffset="649.72">670 176 17791,'0'0'384,"3"-1"-277,7-3-84,0 0 1,1 1-1,-1 0 0,0 0 1,1 2-1,0-1 0,-1 1 0,12 1 1,-16 0 12,0 0 0,0 1 0,1 0 1,-1 0-1,0 1 0,0-1 0,0 1 1,0 1-1,-1-1 0,1 1 0,-1 0 1,1 0-1,-1 1 0,0 0 0,7 6 0,-6-4 5,0 1 0,0-1 0,0 2-1,-1-1 1,0 1 0,0-1-1,-1 1 1,0 0 0,0 1 0,-1-1-1,0 1 1,-1 0 0,0-1 0,0 1-1,-1 0 1,0 0 0,0 0-1,-1 1 1,-1-1 0,1 0 0,-4 17-1,-11 48 289,-30 90 1,-35 62-199,59-174-43,10-26-4,-9 32 0,20-57-82,0-1 0,0 0 0,0 0 0,0 1 0,0-1 0,0 0 1,0 0-1,0 0 0,0 1 0,0-1 0,0 0 0,0 0 0,0 1 0,0-1 1,0 0-1,0 0 0,0 0 0,1 1 0,-1-1 0,0 0 0,0 0 1,0 0-1,0 0 0,0 1 0,1-1 0,-1 0 0,0 0 0,0 0 0,0 0 1,1 0-1,-1 0 0,0 1 0,0-1 0,0 0 0,1 0 0,-1 0 0,0 0 1,0 0-1,1 0 0,-1 0 0,0 0 0,0 0 0,0 0 0,1 0 0,-1 0 1,0 0-1,0 0 0,1 0 0,16-3-89,-9 2 48,66-8-126,-37 6-164,0-2 0,58-16 0,-76 15-2306,24-7-12478,-27 10 12807,1 0 3972,33-5-173</inkml:trace>
  <inkml:trace contextRef="#ctx0" brushRef="#br0" timeOffset="1179.07">1343 127 21887,'10'38'173,"3"17"166,-8-28-281,1 1 0,17 49 0,-13-46-17,10 48 0,-13-28 234,-1 63-1,-5-66 38,12 77 1,-8-115-212,1-13 15,4-21 29,31-107 63,17-52-138,-45 147-51,50-125 186,-53 139-243,1 1 1,0 0 0,2 1-1,1 0 1,19-21 0,-12 17-1390,37-28 1,-20 26-9012,-12 24-381,-19 4 11100,17 2 2279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0:30.589"/>
    </inkml:context>
    <inkml:brush xml:id="br0">
      <inkml:brushProperty name="width" value="0.1" units="cm"/>
      <inkml:brushProperty name="height" value="0.1" units="cm"/>
      <inkml:brushProperty name="color" value="#F6630D"/>
    </inkml:brush>
  </inkml:definitions>
  <inkml:trace contextRef="#ctx0" brushRef="#br0">341 1 18815,'-17'8'96,"15"-5"-12,12-6-8,-10 3-49,1 0-1,-1 0 0,1-1 0,0 1 0,-1 0 0,1 0 0,-1 0 0,1 0 0,0 0 0,-1 0 1,1 0-1,-1 0 0,1 0 0,0 0 0,-1 0 0,1 0 0,0 0 0,-1 1 0,1-1 0,-1 0 1,1 0-1,-1 1 0,1-1 0,-1 0 0,1 1 0,-1-1 0,1 0 0,0 2 0,7 16 698,-2 0-562,-2-9-80,-1 1 1,0 0-1,0-1 1,-1 1-1,-1 0 0,0 0 1,0 0-1,-2 17 1,2 7 92,44 664 1361,-11-136-766,-5-56-4,-24-71-189,-41-3-108,23-290-235,7 172 1,6-261-169,0-34-49,0 0-1,1 0 1,1 0 0,7 30-1,-6-35-176,0 0 0,0 1 0,0 26 0,1-93-7456,-4 18-4735</inkml:trace>
  <inkml:trace contextRef="#ctx0" brushRef="#br0" timeOffset="790.2">1 1074 20223,'16'-5'60,"0"0"0,0 0 0,0-1 0,-1-1 0,0-1 0,23-14 0,-9 5 160,25-13 122,-2-1-1,58-47 0,-22 6-147,223-175 658,-127 93-400,-24 18-158,-144 122-381,15-10-444,-31 24 468,1 0 1,-1-1 0,0 1-1,0 0 1,0 0 0,1 0-1,-1 0 1,0 0 0,0-1 0,0 1-1,1 0 1,-1 0 0,0 0-1,0 0 1,1 0 0,-1 0-1,0 0 1,0 0 0,1 0-1,-1 0 1,0 0 0,0 0-1,1 0 1,-1 0 0,0 0 0,1 0-1,-1 0 1,0 0 0,0 0-1,1 0 1,-1 0 0,0 1-1,0-1 1,0 0 0,1 0-1,-1 0 1,0 0 0,0 1-1,0-1 1,1 0 0,-1 0 0,0 0-1,0 1 1,0-1 0,-1 15-1034,-10 16-2300</inkml:trace>
  <inkml:trace contextRef="#ctx0" brushRef="#br0" timeOffset="1571.75">42 2852 18687,'9'-5'31,"-1"0"-1,0-1 0,0 0 0,-1 0 0,0-1 0,0 0 0,0 0 1,7-11-1,-4 5 79,24-22 1,6 1 97,111-103 887,-91 77-811,2 3 0,3 2-1,82-52 1,-75 58-122,92-56-301,-161 104 63,-1-1 0,1 1 0,0 0 1,0 0-1,-1 0 0,1 0 0,6 0 0,4 0-3340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0:35.687"/>
    </inkml:context>
    <inkml:brush xml:id="br0">
      <inkml:brushProperty name="width" value="0.1" units="cm"/>
      <inkml:brushProperty name="height" value="0.1" units="cm"/>
      <inkml:brushProperty name="color" value="#F6630D"/>
    </inkml:brush>
  </inkml:definitions>
  <inkml:trace contextRef="#ctx0" brushRef="#br0">1 659 16000,'28'-7'2282,"61"-69"-853,82-71-149,-141 121-930,32-39 1,-34 36-62,32-29 1,-59 58-288,2-4 46,1 1-1,1 0 1,-1-1 0,0 2 0,1-1 0,-1 1 0,10-4-1,-13 6-38,-1 0-1,1 0 1,-1 0 0,0 1-1,1-1 1,-1 0-1,0 1 1,1-1-1,-1 0 1,0 1 0,1-1-1,-1 0 1,0 1-1,0-1 1,1 0-1,-1 1 1,0-1-1,0 1 1,0-1 0,0 1-1,0-1 1,0 0-1,0 1 1,1-1-1,-1 1 1,0-1-1,0 1 1,-1-1 0,1 0-1,0 1 1,0 0-1,0 16 102,-5 13-3,0-1 0,-2 0-1,-2 0 1,-21 50 0,14-45 33,-37 57-1,27-49-290,28-45-217,1 0 1,0 0-1,0 0 1,0 0 0,0 1-1,1-1 1,5-3-1,14-11-532,0-11-2130,0-3-8425</inkml:trace>
  <inkml:trace contextRef="#ctx0" brushRef="#br0" timeOffset="646.24">742 269 17535,'0'0'1302,"5"-2"-1089,11-6-113,0 1-1,1 1 1,20-5-1,-31 9-81,-1 1 0,1 0 0,-1 0-1,1 1 1,0 0 0,-1 0 0,1 0 0,0 0-1,-1 1 1,1 0 0,-1 0 0,1 1-1,-1 0 1,1 0 0,6 3 0,-9-2 16,1 0 0,-1 0 0,1 0 0,-1 0 0,0 1 1,-1-1-1,1 1 0,0 0 0,-1-1 0,0 1 0,0 1 0,0-1 1,0 0-1,-1 0 0,0 1 0,0-1 0,0 1 0,0-1 0,-1 1 0,1 7 1,-1 0 45,0 0 0,-1 1 1,-1-1-1,0 0 1,0 0-1,-6 17 1,2-16-13,0 1 1,0-2 0,-1 1-1,-1-1 1,0 0 0,-14 16-1,-64 58 297,45-48-186,27-23-101,0 0 0,-17 24 0,30-38-78,0 0 0,1 0 0,-1 1 0,1-1 0,-1 0 0,1 0 0,0 0 0,-1 1 0,1-1 0,0 0 0,0 0 0,0 1 0,0-1 0,0 0 0,0 0 0,0 1 0,0-1 0,1 0 0,-1 0 0,0 1 0,1-1 0,-1 0 0,1 0 0,0 0 0,-1 0 0,1 0 0,0 0 0,-1 0 0,1 0 0,0 0 0,0 0 0,0 0 0,0 0 0,0 0 0,0-1 0,2 2 0,5 3 0,0 0 0,0 0 0,17 6 0,-18-8 0,6 2-103,-1 0 0,1-1-1,0-1 1,0 0-1,0-1 1,0 0 0,0-1-1,1 0 1,-1-1 0,0-1-1,1 0 1,15-4-1,-27 5-339,0-1 0,1 0 0,-1 0-1,0 0 1,0 0 0,0 0 0,0-1-1,4-2 1</inkml:trace>
  <inkml:trace contextRef="#ctx0" brushRef="#br0" timeOffset="1412.42">1251 189 20863,'0'0'534,"5"2"-321,-4-2-193,20 4 100,-20-4-106,0 0-1,0 1 0,0-1 0,0 0 1,0 1-1,0-1 0,0 1 0,0-1 1,0 1-1,0-1 0,0 1 0,0 0 1,0-1-1,0 1 0,-1 0 0,1 0 1,0-1-1,0 1 0,0 2 0,-1 1 20,1 1-1,-2 0 0,1-1 1,0 1-1,-1 0 0,0-1 0,-2 6 1,-2 19 71,0 55 32,-5 38 27,3-74-70,-8 69 37,14-105-74,1 1 1,0 0-1,1-1 1,1 1-1,0-1 1,7 24-1,-9-35-49,0-1-1,0 1 0,0 0 1,0-1-1,1 1 1,-1-1-1,0 1 0,1-1 1,-1 1-1,0-1 0,1 1 1,-1-1-1,0 1 0,1-1 1,-1 0-1,1 1 1,-1-1-1,1 0 0,-1 1 1,1-1-1,-1 0 0,1 0 1,-1 1-1,1-1 1,-1 0-1,1 0 0,0 0 1,-1 0-1,2 0 0,-1 0 5,1 0 0,-1 0 0,0-1 0,1 1-1,-1-1 1,1 0 0,-1 1 0,0-1 0,1 0-1,-1 0 1,2-1 0,28-31 180,-13 7-105,-2-1 1,0-1-1,-2-1 0,18-50 0,-16 39 29,35-67 1,-25 65-31,49-92 43,-73 118-741,-5 12-602,-3 11-136,0 7-1955</inkml:trace>
  <inkml:trace contextRef="#ctx0" brushRef="#br0" timeOffset="1946.26">1832 531 23551,'0'0'128</inkml:trace>
  <inkml:trace contextRef="#ctx0" brushRef="#br0" timeOffset="3245.4">2162 421 21503,'-2'25'85,"0"-8"182,1 2 0,1-1 0,3 31-1,5-10-89,3 0 0,18 47 0,-13-40-68,-12-33-102,3 12-23,-7-24 22,1 0 1,-1 0-1,0 0 0,1 0 0,-1 0 0,1 0 0,-1 0 0,1-1 0,0 1 0,-1 0 0,1 0 0,0-1 0,0 1 1,-1 0-1,1-1 0,0 1 0,0-1 0,1 2 0,-1-3 0,0 1 0,-1-1 0,1 1 1,-1-1-1,1 1 0,-1-1 0,1 1 0,-1-1 0,0 0 0,1 1 1,-1-1-1,0 1 0,1-1 0,-1 0 0,0 0 0,0 1 0,0-1 1,1 0-1,-1 1 0,0-1 0,0 0 0,0 0 0,0 1 0,0-1 1,-1-1-1,2-2 5,7-61 170,-3 0 0,-2 0 1,-11-106-1,8-150 224,0 320-405,0-4 0,0 0 0,0 1 0,1-1 0,0 0 0,0 1 0,2-8 0,-2 11 0,-1-1 0,1 1 0,0 0 0,0 0 0,0-1 0,0 1 0,1 0 0,-1 0 0,0 0 0,0 0 0,1 0 0,-1 0 0,0 0 0,1 1 0,-1-1 0,1 0 0,-1 1 0,1-1 0,-1 1 0,1 0 0,0 0 0,1-1 0,3 0 0,0-1 0,0 0 0,0 0 0,10-6 0,17-6 0,-11 10 0,0 1 0,0 0 0,1 2 0,-1 0 0,1 2 0,30 4 0,53 1 0,164-20 0,-222 16 0,64 9 0,9 1 0,-107-9 82,-11 2 116,-18 12 266,3-6-333,2 0-92,0-1-1,1 2 1,0-1 0,1 1 0,0 1 0,1-1-1,1 1 1,0 0 0,1 1 0,-6 19 0,5-1-6,2 0 1,1 0-1,1 1 1,2 0-1,1-1 1,10 58-1,-3-66-830,-7-20 511,1-1 1,-1 0 0,0 0-1,0 1 1,0-1 0,0 6 0,-1-8 77,-1 0 0,1 0 1,0 0-1,-1-1 0,1 1 1,-1 0-1,0 0 0,1 0 1,-1-1-1,0 1 0,1 0 1,-1 0-1,0-1 0,0 1 1,0-1-1,1 1 0,-1-1 1,0 1-1,0-1 1,0 1-1,0-1 0,-1 0 1</inkml:trace>
  <inkml:trace contextRef="#ctx0" brushRef="#br0" timeOffset="3941.47">2390 283 18559,'7'4'76,"36"11"1576,-41-15-1579,0 1-1,0-1 1,1 1-1,-1-1 1,0 0 0,0 0-1,0 0 1,0 0-1,0-1 1,0 1-1,0 0 1,0-1-1,0 0 1,0 1-1,0-1 1,0 0-1,0 0 1,0 0-1,2-1 1,3-4 45,0 0-1,0 1 1,1 0 0,0 0-1,0 1 1,0 0 0,1 1-1,12-5 1,-16 7-96,0 0 0,0 0-1,0 1 1,0 0 0,0-1 0,0 2-1,0-1 1,0 0 0,0 1 0,0 0-1,0 0 1,-1 1 0,1-1 0,0 1-1,-1 0 1,1 1 0,4 2 0,-2-1-13,-1 1-1,0 0 1,0 0 0,0 1 0,-1-1 0,0 1 0,0 0 0,-1 0 0,1 1 0,-1 0 0,-1-1-1,1 1 1,-1 0 0,-1 1 0,1-1 0,1 11 0,-2-6 1,0 0-1,-1-1 1,-1 1-1,0 0 1,0 0-1,-2 0 1,1 0-1,-1 0 1,-1-1-1,-5 14 1,-3 4 58,-3-2 0,0 0 0,-1 0 0,-33 41 0,-22 39 82,69-105-146,-1 0-1,1 1 0,0-1 1,0 1-1,0-1 0,0 1 1,1-1-1,-1 1 1,1 0-1,0-1 0,-1 1 1,1 0-1,0-1 0,0 1 1,1 0-1,-1 0 1,1-1-1,1 5 0,-1-5 0,0 0 0,0 0 0,0 0 0,1 0 0,-1 0 0,1 0 0,-1-1 0,1 1-1,0-1 1,0 1 0,0-1 0,0 1 0,0-1 0,0 0 0,0 0 0,0 0 0,0 0 0,0-1 0,1 1-1,-1 0 1,3 0 0,39 5-1138,47 1 0,-62-6-1224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1:25.762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564 51 12800,'23'6'0,"-22"-6"3,-1 0 0,0 0 0,1 0 1,-1 0-1,1 0 0,-1 0 1,0 0-1,1 0 0,-1 0 0,1 0 1,-1 0-1,0 0 0,1 0 1,-1-1-1,0 1 0,1 0 0,-1 0 1,0 0-1,1 0 0,-1-1 1,0 1-1,1 0 0,-1 0 0,0-1 1,0 1-1,1 0 0,-1-1 1,0 1-1,0 0 0,0-1 1,0 1-1,1 0 0,-1-1 0,0 1 1,0 0-1,0-1 0,0 1 1,0-1-1,0 1 0,0-16 213,0 15-179,3-12 412,6 11 503,10 0 57,0-2-674,-1 0 1,1 1-1,0 1 0,0 1 0,0 0 1,20 3-1,7 0 56,4 0 427,78 12-1,-109-12-666,0 0 1,0-2-1,0 0 0,25-3 0,20-1-32,-26-1 158,-38 5-170,13 17-89,-10-14-7,-1 1 0,1-1 0,-1 0 0,0 1 0,0 0 0,0-1 0,-1 1 0,1 0 0,1 7 0,2 29 75,1 66 0,2 16 19,28 216 325,-20-160-241,11-13-53,-1 4-123,-11-58 18,-9-82-15,-2 0 0,0 0 1,-3 1-1,0-1 0,-7 54 0,-6-12 230,-3 123-1,15-193-243,0 0-4,0 0-1,0 0 1,0-1 0,1 1 0,-1 0-1,0 0 1,0 0 0,0 0-1,-1-1 1,1 1 0,0 0 0,0 0-1,0 0 1,-1-1 0,1 1 0,0 0-1,-1 0 1,1-1 0,-1 1-1,1 0 1,-1 0 0,1-1 0,-1 1-1,1-1 1,-1 1 0,0 0 0,1-1-1,-2 1 1,13-23-1811,-2 10-1366</inkml:trace>
  <inkml:trace contextRef="#ctx0" brushRef="#br0" timeOffset="682.31">628 2028 17791,'7'-5'7,"-4"2"2,0 1-1,0 0 1,0 0 0,0 0-1,1 0 1,-1 0 0,1 1-1,-1-1 1,1 1 0,0 0-1,-1 0 1,1 0 0,5 0-1,-2 0-9,1-1 0,-1 1 0,0-1 0,7-3 0,24-6 28,3 6 151,77 1 1,5 0 210,-67-1-176,23-2 246,113-24 0,-115 13-230,2 3 1,0 3-1,80 0 0,-148 11-182,64-1 303,84-12 0,-148 9-370,-10-1-1003,-2 5 751,1 0 0,-1 1 0,0-1 0,0 0 0,0 0-1,1 1 1,-1-1 0,0 0 0,0 1 0,0-1 0,0 1-1,0-1 1,0 1 0,0 0 0,-2-1 0</inkml:trace>
  <inkml:trace contextRef="#ctx0" brushRef="#br0" timeOffset="1952.61">690 1995 16256,'4'2'32,"0"0"1,-1 0 0,0 0-1,1 1 1,-1-1 0,0 1 0,0 0-1,0 0 1,0 0 0,-1 0 0,0 0-1,1 0 1,-1 1 0,0-1-1,0 1 1,-1-1 0,1 1 0,-1 0-1,0 0 1,0 0 0,0 0 0,0 4-1,1 10 301,-1 1 1,-1-1-1,-4 30 0,2-25-136,0 21 132,6 46 0,-1-10 58,-2 202 1000,-1-259-1256,2 0 0,0 0 0,1-1 0,1 1 0,1 0 0,16 38 0,-13-38 88,6 27 0,-9-32-123,-4-16-86,0 0 0,0 0 1,1 0-1,-1 0 1,1 0-1,-1-1 0,1 1 1,-1 0-1,1-1 1,0 1-1,0-1 0,0 0 1,0 0-1,0 1 0,0-1 1,0 0-1,1-1 1,3 2-1,43 10 155,-36-10-165,-1-2 0,1 0 0,22-2 0,6 0 0,31 3 0,92 13 0,-84-5 0,58 9 0,-109-13 0,0-1 0,54-1 0,56-10 0,-127 6 0,11-1 0,1 0 0,-1-2 0,25-6 0,-40 7 0,-1 1 0,1-1 0,0 0 0,-1-1 0,1 0 0,-1 0 0,0-1 0,-1 1 0,1-1 0,-1-1 0,0 1 0,6-9 0,6-9 15,-2-1-1,-1 0 0,-1-1 0,-2-1 0,0 0 1,-2 0-1,0-1 0,8-48 0,-9 22 18,-2-2 0,-3 1 0,-5-86 0,-5-174-32,6 294 0,-2 0 0,-1 0 0,0 0 0,-2 0 0,0 1 0,-1-1 0,-1 1 0,-19-34 0,26 53-1,0-1 1,0 1-1,0 0 0,-1-1 0,1 1 0,0 0 0,-1-1 0,1 1 1,0-1-1,-1 1 0,1 0 0,0 0 0,-1-1 0,1 1 0,0 0 1,-1 0-1,1-1 0,-1 1 0,1 0 0,-1 0 0,1 0 0,-1 0 1,1 0-1,-1 0 0,1 0 0,0-1 0,-1 1 0,1 0 0,-1 1 1,1-1-1,-1 0 0,1 0 0,-1 0 0,1 0 0,-1 0 0,1 0 1,-1 1-1,1-1 0,0 0 0,-1 0 0,1 0 0,-1 1 0,1-1 1,0 0-1,-1 1 0,1-1 0,0 0 0,-1 1 0,1-1 0,0 0 1,0 1-1,-1-1 0,1 1 0,0-1 0,0 1 0,-16 26-143,11-17-185,1 1-1,1 0 1,0 0-1,0 0 1,1 0-1,0 13 1,2 70-4052,1-76 3282,0 25-9098</inkml:trace>
  <inkml:trace contextRef="#ctx0" brushRef="#br0" timeOffset="3365.86">1574 3005 18559,'1'6'59,"0"-1"-1,-1 1 0,0 0 0,0 0 0,0 0 1,-1 0-1,0 0 0,0-1 0,0 1 0,-5 11 0,4-8-5,0 0-1,1 1 0,0-1 0,0 1 0,1-1 0,1 1 0,0-1 0,0 1 0,3 9 0,0 8 67,19 274 1183,-19-235-995,3 0-1,29 123 1,0-11 10,-30-140-268,1-4 45,-3 1 1,0-1-1,-3 58 1,-6-68 25,4-18-97,0 0-1,0 0 1,0 0 0,1 9 0,0-12-22,0-1 1,1 1-1,-1-1 1,1 1-1,0-1 1,0 1-1,0-1 1,0 0-1,0 0 0,1 1 1,-1-1-1,0 0 1,1 0-1,3 3 1,-4-4 232,-1-1-127,-2 2-86,-6-1-12,6-1 4,-23 0 71,7 1-75,1-1 0,-1-1-1,0 0 1,-30-8 0,-6-5 26,1 2 1,-56-5-1,80 15 4,1 1 0,0 1 1,0 1-1,-1 1 0,-50 11 0,14 2-26,-66 6 1,102-19-15,0 0-1,1-2 1,-1-1 0,-54-8 0,67 5 0,1-1 0,0 0 0,0-1 0,-26-15 0,25 12 10,-1 1 0,-31-11 0,35 15 0,-1 1 1,0 0 0,0 1-1,0 0 1,0 1 0,0 0-1,0 2 1,0-1 0,0 1 0,-16 4-1,11-2-20,-1-2 0,1 0 0,-1-1 0,1-1 0,-1-1 0,-35-8 0,9 3-18,36 5-176,0 0 1,1 0-1,0-1 1,-12-5-1,-21-11-3261,40 18 3155,-46-21-12702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2:00.850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1 1732 12544,'9'2'-121,"14"1"-526,-23-3 636,-1 0 0,0 0 1,1 0-1,-1-1 1,0 1-1,1 0 1,-1 0-1,0 0 0,1-1 1,-1 1-1,1 0 1,-1-1-1,1 1 0,-1 0 1,1-1-1,-1 1 1,1-1-1,-1 1 1,1-1-1,-1 1 0,1-1 1,0 1-1,-1-1 1,1 1-1,0-1 1,-1 1-1,1-1 0,0 0 1,0 1-1,0-1 1,-1 0-1,1 1 0,0-1 1,0-1-1,3-19-2,-1 16-10,2-5 94,0 1 1,0-1 0,2-15-1,-5 20-13,-1 1-1,0-1 1,0 0-1,0 0 1,0 1-1,-1-1 1,0 0-1,0 1 1,0-1-1,-3-6 1,2 2 36,0-1 0,1 1 0,0-1 0,0 0 1,1 1-1,0-1 0,3-14 0,0-17 283,-3 28-224,0 0 1,1 0-1,0 0 0,1 1 0,1-1 1,0 1-1,1-1 0,0 1 0,1 0 0,7-14 1,-9 20-62,-1 0 0,1 0 1,-2 0-1,1-1 1,-1 1-1,0-1 1,0 1-1,0-11 1,3-21 205,20-102 385,-22 132-653,0-1 0,0 1 0,0-1 0,1 1 1,1 0-1,-1 0 0,1 0 0,1 0 0,6-8 0,4-3 49,34-33-1,2-1 61,-40 39-101,-8 10-26,0 0 1,1 0-1,-1 0 0,1 0 1,0 0-1,0 1 1,0 0-1,9-5 0,-1 2-4,-7 4 0,0 0 0,-1 0 0,1-1 0,-1 1 0,0-1 0,0 0 0,0 0 0,0 0 0,0-1 0,0 1 0,-1-1 0,0 0 0,0 0 0,4-7 0,-3 4-8,0 1 0,0-1 0,1 1 0,0 0 0,0 0 0,0 0 0,11-9 0,-9 9 0,0 0 0,0-1 0,-1 0 0,6-9 0,-11 15 0,-1-1 0,1 1 0,-1 0 0,1-1 0,-1 1 0,0 0 0,1-1 0,-1 1 0,0-1 0,0 1 0,0 0 0,0-1 0,0 1 0,0-1 0,-1 1 0,1 0 0,0-1 0,-1 1 0,0-3 0,0 2 0,1 1 0,-1-1 0,1 1 0,-1-1 0,1 0 0,0 1 0,0-1 0,0 0 0,0 1 0,0-4 0,3-9 0,1 1 0,0 0 0,1 0 0,1 1 0,0-1 0,0 1 0,1 1 0,1-1 0,13-15 0,-5 6 0,-14 18 0,0 1 0,0-1 0,0 0 0,0 1 0,0-1 0,0 1 0,1 0 0,-1 0 0,1 0 0,-1 0 0,1 0 0,0 0 0,0 1 0,0-1 0,0 1 0,6-2 0,-5 2 16,1-1 0,-1 1-1,0-1 1,0 0 0,0 0-1,0 0 1,0-1 0,0 0-1,-1 1 1,4-5 0,21-13 67,10 1-83,-17 8 0,25-15 0,-39 22 0,-1-1 0,0 0 0,0 0 0,0-1 0,-1 0 0,0 0 0,8-11 0,-4 2 0,-7 11 0,0 0 0,0 0 0,0 1 0,1-1 0,-1 1 0,1-1 0,0 1 0,0 0 0,0 0 0,1 1 0,-1-1 0,1 0 0,-1 1 0,6-3 0,45-25 0,-41 22 0,-1 0 0,1 1 0,20-7 0,7-5 0,-34 17 0,0-1-1,0 1 0,-1-1 0,1 0 1,0 0-1,6-6 0,-7 5 4,0 1 1,1-1-1,-1 1 0,1 0 1,0 1-1,-1-1 0,11-2 1,-13 5 13,10-3 176,1 1 1,25-2-1,0-5-44,-25 9-149,1 0 0,24 2 0,-6 0 98,-25-2-66,0 0-1,-1 0 1,1 1 0,8 2-1,-6-1-31,1 0 0,0-1 0,19 0 0,21 2 0,-41-1 1,-1 0-1,0 2 0,0-1 1,0 1-1,14 7 0,-4-1 20,-14-7 31,1 0 217,-18-1-97,31 0 145,37 8 0,4 6-3188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2:33.780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1 341 17279,'25'-6'0,"-25"5"0,1 0 0,-1 0 0,0 0 0,0 0 0,0 0 0,0 0 0,-1 0 0,1 0 0,0 0 0,0 0 0,0 0 0,-1 0 0,1 0 0,-1 0 0,1 0 0,-2-2 0,2 2 0,-1-1 1,1 0 0,0 0-1,-1 0 1,1 0 0,0-1-1,0 1 1,0 0-1,0 0 1,1 0 0,-1 0-1,1-1 1,-1 1-1,1 0 1,-1 0 0,1 0-1,0 0 1,0 0-1,0 0 1,1 1 0,-1-1-1,0 0 1,1 0 0,-1 1-1,1-1 1,-1 1-1,1-1 1,0 1 0,2-2-1,-1 2 13,1-1 1,-1 1-1,0 0 0,0 0 0,1 0 1,-1 0-1,0 1 0,1 0 0,-1-1 1,0 1-1,1 0 0,-1 1 0,1-1 1,-1 0-1,0 1 0,1 0 0,3 1 0,8 4 54,-1 0-1,1 1 1,-1 1-1,-1 0 1,1 1 0,-2 1-1,1-1 1,-1 2-1,-1 0 1,0 0-1,0 1 1,-1 1-1,-1-1 1,0 2-1,-1-1 1,9 20-1,19 35 59,-20-39 5,21 53-1,-9-10 276,-30-82 152,-2-9-446,-1 1 1,-1-1-1,-9-20 1,-14-25 11,22 45-73,-1 1 1,-1 0 0,-1 0-1,0 1 1,-25-32 0,25 40-24,-1 1 1,0-1 0,-1 2 0,0 0 0,0 0-1,0 1 1,-22-7 0,19 7-26,0-1 0,0 0 0,0-1 0,1-1 0,-15-10 0,22 12-2,-1 0 0,2 0 0,-1-1 0,1 1 0,0-1 0,1-1 0,0 1 0,0-1 0,1 0 0,-6-17 0,10 25 0,0 1 0,0-1 0,0 0 0,1 1 0,-1-1 0,0 1 0,1-1 0,-1 0 0,0 1 0,1-1 0,-1 1 0,1-1 0,-1 1 0,1-1 0,-1 1 0,1 0 0,0-1 0,-1 1 0,1-1 0,-1 1 0,1 0 0,0 0 0,-1-1 0,1 1 0,0 0 0,-1 0 0,1 0 0,0 0 0,-1 0 0,1 0 0,0 0 0,0 0 0,26-2 0,21 7-41,88 21-1,-15-2-3,-111-22 33,0-1-1,0 0 0,0-1 0,16-1 0,-22 0 9,1 0-1,-1 0 1,0 0-1,0 0 0,0-1 1,0 1-1,-1-1 1,1 0-1,0-1 1,-1 1-1,0 0 0,1-1 1,3-4-1,42-56 5,-56 99 0,-7 40 23,-5 27 105,3 0-1,-2 120 1,23-242-12,-1-20-126,-1-3 10,2 0 0,12-49 0,5-42 0,-22 128 0,-2 7 0,-6 19 0,-6 33 0,11-37 2,0 10 2,-2-1 0,-1 0 0,-1 0 0,-19 44 0,24-66 24,0 1 0,-1-1 0,1 0 0,-1 0 1,0 0-1,-6 5 0,9-8-23,-1-1 1,1 1-1,-1-1 1,0 1-1,1-1 1,-1 0-1,0 1 1,1-1-1,-1 0 1,0 1-1,1-1 1,-1 0-1,0 0 0,0 0 1,1 0-1,-1 0 1,0 0-1,0 0 1,1 0-1,-2 0 1,1-1-3,-1 1 0,1-1 0,0 0 0,0 1 0,0-1 0,0 0 0,0 0 0,0 0 0,0 0-1,0 0 1,0 0 0,1 0 0,-1 0 0,0 0 0,1 0 0,-2-2 0,0-3 9,0-1 0,0 0 0,1 0 0,0 0-1,0 0 1,1-1 0,-1 1 0,2-8 0,-1-8 31,-1 16-28,1 1 0,-1-1 0,2 1 0,-1-1 0,1 0 0,-1 1 0,2-1 0,-1 1 0,1 0 0,0-1 0,0 1 0,1 0 0,0 0 0,0 0 1,0 1-1,6-9 0,-5 7 68,-11 10-10,-10 10 5,16-12-78,0 1 0,0-1 0,-1 1 0,1-1 0,-1 1 0,1-1 0,-1 0 0,0 1 0,1-1 0,-1 0 0,-3 1 0,24-34 0,34-45 0,-46 71 0,-4 9 0,-3-2 0,1 0 0,-1 0 0,0 0 0,-1 0 0,1 0 0,0 0 0,0 0 0,0 0 0,0 0 0,-1 0 0,1 0 0,-1 0 0,1 0 0,0 0 0,-1 0 0,0 1 0,-66 80-8,34-44 251,33-38-242,0 0 1,0 0-1,0 0 0,0 0 0,0 0 1,0 0-1,0 1 0,0-1 0,0 0 1,0 0-1,-1 0 0,1 0 1,0 0-1,0 0 0,0 0 0,0 0 1,0 0-1,0 0 0,0 0 1,-1 0-1,1 0 0,0 0 0,0 0 1,0 0-1,0 0 0,0 0 0,0 0 1,-1 0-1,1 0 0,0 0 1,0 0-1,0 0 0,0 0 0,0 0 1,0 0-1,0 0 0,-1 0 1,1 0-1,0 0 0,0-1 0,0 1 1,0 0-1,0 0 0,0 0 0,0 0 1,0 0-1,0 0 0,-4-9 93,0-10 28,10-2-122,-1 3 0,-5 18 0,0-1 0,-1 1 0,1-1 0,0 1 0,0-1 0,-1 0 0,1 1 0,0-1 0,-1 1 0,1 0 0,-1-1 0,1 1 0,-1-1 0,1 1 0,-1 0 0,1-1 0,-1 1 0,1 0 0,-1-1 0,1 1 0,-1 0 0,0 0 0,1-1 0,-1 1 0,1 0 0,-1 0 0,0 0 0,1 0 0,-2 0 0,-3-1 4,-1 0 0,1 0-1,-1-1 1,1 0 0,0 0-1,0 0 1,0-1-1,0 1 1,0-1 0,1 0-1,-1-1 1,-4-4 0,-1-2 13,0-1 1,2-1-1,-11-15 1,0 0-8,14 19-10,0 1 0,-1 0 0,1 0 0,-2 0 0,1 1 0,-1 0 0,0 0 0,0 1 0,-13-8 0,16 11 0,1 1 0,1-1 0,-1 1 0,1 0 0,0-1 0,-1 0 0,1 1 0,0-1 0,0 0 0,-3-4 0,5 6 0,0 0 0,0 0 1,0 0-1,0 0 0,0 0 0,-1-1 0,1 1 0,0 0 0,0 0 0,0 0 0,0 0 0,0 0 0,-1 0 1,1 0-1,0 0 0,0 0 0,0 0 0,0 0 0,-1-1 0,1 1 0,0 0 0,0 0 0,0 0 0,0 0 1,-1 0-1,1 0 0,0 1 0,0-1 0,0 0 0,0 0 0,-1 0 0,1 0 0,0 0 0,0 0 0,0 0 1,0 0-1,0 0 0,-1 0 0,1 0 0,0 1 0,0-1 0,0 0 0,0 0 0,0 0 0,0 0 0,0 0 1,-1 0-1,1 1 0,0-1 0,0 0 0,0 0 0,0 0 0,0 0 0,0 1 0,0-1 0,0 0 0,-4 11-13,4-11 0,-1 5 8,1 0 0,0 0 0,0-1 1,0 1-1,1 0 0,0 0 0,-1 0 0,2-1 0,-1 1 1,0-1-1,1 1 0,3 5 0,1 0-5,1 0-1,0 0 1,13 13-1,-9-11 9,15 19 2,-12-14 0,22 22 0,-26-29 0,1 1 0,-2-1 0,0 2 0,0-1 0,12 23 0,-18-30 0,0 1 0,1-1 0,-1 0 0,1 0 0,0 0 0,1 0 0,-1-1 0,0 0 0,1 0 0,0 0 0,0 0 0,0-1 0,0 1 0,8 1 0,-1 1 0,-11-4 0,1 0 0,-1 0 0,1 0 0,-1 0 0,1 0 0,-1 0 0,0 1 0,0-1 0,1 0 0,-1 1 0,0-1 0,0 1 0,-1-1 0,3 4 0,-3-4 0,0 0 0,1 0 0,0 1 0,-1-1 0,1 0 0,0 0 0,0 0 0,-1 0 0,1 0 0,0 0 0,0 0 0,0 0 0,0-1 0,0 1 0,1 0 0,-1 0 0,0-1 0,2 2 0,8 2 0,-11-4 0,0 0 0,1 1 0,-1-1 0,0 0 0,1 0 0,-1 1 0,0-1 0,1 0 0,-1 0 0,0 1 0,1-1 0,-1 0 0,0 1 0,0-1 0,0 1 0,1-1 0,-1 0 0,0 1 0,0-1 0,0 1 0,0-1 0,0 0 0,0 1 0,0-1 0,0 1 0,0-1 0,0 1 0,0-1 0,0 0 0,0 1 0,0-1 0,0 1 0,0-1 0,0 0 0,0 1 0,-1 0 0,0 9 0,2-7 22,0-3 63,2-1-64,1-1-42,-3 0-95,0 0 0,0 0 0,0 0 0,0 0 0,0 0 0,-1 0 0,1 0-1,-1-1 1,1 1 0,-1 0 0,0-3 0,1 0-1776</inkml:trace>
  <inkml:trace contextRef="#ctx0" brushRef="#br0" timeOffset="815.83">1059 17 19071,'-3'0'10,"0"0"-1,0 1 0,0 0 0,0 0 1,0 0-1,0 0 0,0 0 0,0 0 1,0 1-1,0-1 0,1 1 0,-1 0 1,0 0-1,1 0 0,0 0 0,-1 1 1,1-1-1,0 0 0,0 1 0,1 0 1,-1-1-1,0 1 0,1 0 0,-1 0 1,1 0-1,0 0 0,0 0 0,0 0 0,0 4 1,-8 33 130,1 0-1,-4 60 1,3-22 59,1-19-91,-13 112 168,38-255-5779,-11 51-4481</inkml:trace>
  <inkml:trace contextRef="#ctx0" brushRef="#br0" timeOffset="1161.62">897 68 14592,'17'31'0,"-10"-23"126,-4-9 169,-3 1-276,0-1 1,0 1-1,0-1 0,0 1 1,0-1-1,0 1 1,-1-1-1,1 1 0,0 0 1,0-1-1,0 1 0,-1-1 1,1 1-1,0 0 1,-1-1-1,1 1 0,0 0 1,-1-1-1,1 1 0,0 0 1,-1 0-1,1-1 1,-1 1-1,1 0 0,0 0 1,-1-1-1,1 1 0,-1 0 1,0 0-1,-29-4 1538,30 4-1539,0 0-1,0-1 0,0 1 0,0 0 0,0 0 0,0-1 0,0 1 0,0 0 0,0-1 0,0 1 0,0 0 0,0 0 0,0-1 0,0 1 0,0 0 1,0 0-1,0-1 0,0 1 0,0 0 0,0-1 0,0 1 0,0 0 0,1 0 0,-1 0 0,0-1 0,0 1 0,0 0 0,1 0 0,-1 0 0,0-1 1,0 1-1,0 0 0,1 0 0,-1 0 0,0 0 0,1-1 0,8-9 141,0 2-88,0-1 0,1 2 0,0-1 1,0 1-1,22-10 0,-24 13-37,0 2-1,0-1 1,0 1-1,0 0 1,1 1-1,-1 0 1,0 0-1,1 1 1,13 0-1,10 4-1008,0 1 0,0 2 1,31 10-1,-35-8-9072</inkml:trace>
  <inkml:trace contextRef="#ctx0" brushRef="#br0" timeOffset="1559.48">740 768 20351,'28'-32'0,"19"-23"0,-35 50 0,-15 22 0,9-8 128,2 2-128,5-11 128,7-6-128,4-5 128,8-4-128,6-2 0,7-3 0,5 2 0,6 3-896,12 1 0,9 0 128,-28-1 0,0 1-11647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2:40.960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0 0 128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3:00.123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6 12416,'26'-1'3664,"-33"2"-1697,28-5-175,-20 3-1536,-1 1-244,0 0 0,0 0-1,-1 0 1,1 0-1,0 0 1,0 0 0,0 0-1,0 0 1,0 0 0,0-1-1,0 1 1,0 0-1,-1 0 1,1 0 0,0 0-1,0 0 1,0 0-1,0 0 1,0 0 0,0 0-1,0 0 1,0 0-1,-1 0 1,1 0 0,0 0-1,0 0 1,0 0 0,0 1-1,0-1 1,0 0-1,0 0 1,0 0 0,-1 0-1,1 0 1,0 0-1,0 0 1,0 0 0,0 0-1,0 0 1,0 0 0,0 0-1,0 1 1,0-1-1,0 0 1,0 0 0,0 0-1,0 0 1,0 0-1,0 0 1,-1 0 0,1 0-1,0 1 1,0-1-1,0 0 1,0 0 0,0 0-1,0 0 1,0 0 0,1 0-1,-1 0 1,0 1-1,0-1 1,0 0 0,10 3 652,-2 0 1107,1 1-1728,-8-4 63,3 0 129,1-2-214,-1-1-127,8 4-4182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3:05.939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0 12672,'0'0'8319,"2"3"-8212,17 37-86,-19-37-21,0 1 0,-2-1-42,2-2-172,21-1-5545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3:08.952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1 14848,'1'0'3,"23"3"-146,-15-2 295,-19 0 1393,6-1-671,18 2 443,-14-1-1269,0-1 1,0 0-1,0 1 0,0-1 1,1 0-1,-1 1 1,0-1-1,0 1 0,0-1 1,0 0-1,0 1 0,0-1 1,0 0-1,0 1 0,0-1 1,0 0-1,0 1 1,-1-1-1,1 0 0,0 1 1,0-1-1,0 0 0,0 1 1,0-1-1,-1 0 1,1 1-1,0-1 0,0 0 1,-1 0-1,1 1 0,0-1-39,0 0 0,-1 1-1,1-1 1,0 0 0,0 0-1,0 1 1,0-1-1,0 0 1,0 0 0,0 1-1,0-1 1,0 0 0,0 0-1,0 1 1,0-1 0,0 0-1,0 1 1,0-1-1,0 0 1,0 0 0,0 1-1,0-1 1,0 0 0,0 0-1,0 1 1,0-1-1,1 0 1,-1 0 0,0 0-1,0 1 1,0-1 0,0 0-1,1 0 1,-1 0 0,0 1-1,0-1 1,1 0-1,-1 0 1,0 0 0,0 0-1,0 0 1,1 1 0,-1-1-1,2 1 16,-1-1 1,0 1-1,0 0 0,0 0 1,0 0-1,0 1 0,0-1 0,0 0 1,0 0-1,0 1 0,-1-1 0,1 0 1,0 1-1,-1-1 0,1 3 0,1 4 46,-2-7-59,0-1 0,0 1 1,0-1-1,0 1 0,0 0 1,0-1-1,0 1 0,0-1 1,0 1-1,1-1 1,-1 1-1,0-1 0,0 1 1,1-1-1,-1 1 0,0-1 1,0 0-1,1 1 0,-1-1 1,1 1-1,-1-1 0,0 0 1,1 1-1,-1-1 0,1 0 1,-1 1-1,1-1 1,-1 0-1,1 0 0,-1 0 1,1 1-1,-1-1 0,1 0 1,-1 0-1,1 0 0,0 0 1,-1 0-1,2 0 0,2 2 70,0 0 0,1 1 1,-1 0-1,7 6 0,-1 1-42,-9-9-35,0 1 0,0 0 0,1-1 1,-1 1-1,1-1 0,0 0 0,-1 1 0,1-1 1,0 0-1,0 0 0,-1 0 0,1 0 1,0 0-1,0 0 0,3 0 0,-1-1 4,-1 1-1,1 0 1,-1 0-1,0 0 1,1 0-1,-1 0 1,0 0 0,0 1-1,1 0 1,-1 0-1,-1 0 1,1 0-1,0 0 1,0 0-1,-1 1 1,5 4-1,-3-3-6,-1 0 6,1 0 0,-1 0 0,1-1 0,0 1 0,0-1 0,1 0 0,-1 0 1,1 0-1,-1-1 0,1 0 0,0 0 0,0 0 0,0 0 0,6 1 0,0-1 7,0 0-1,0 1 1,0 1-1,0 0 1,0 0-1,-1 1 1,0 0 0,0 1-1,-1 0 1,13 11-1,73 41-13,-68-46 0,-24-11 0,0 0 0,0 0 0,0 1 0,0-1 0,0 1 0,0-1 0,-1 1 0,1 0 0,-1 0 0,1 0 0,3 4 0,-3-2 0,1-1 0,0 1 0,0-1 0,0 0 0,0 0 0,1 0 0,-1 0 0,1-1 0,8 3 0,-6-2 0,-2 0 0,0 1 0,-1-1 0,1 1 0,-1 0 0,1 0 0,-1 0 0,5 8 0,18 16 0,57 32 0,-57-44 0,30 13 0,-31-17 0,-18-8 0,11 5 0,-1 1 0,0 1 0,18 13 0,-28-19 0,-1-1 0,1 0 0,0-1 0,0 0 0,0 0 0,1 0 0,-1-1 0,1-1 0,-1 1 0,1-1 0,9-1 0,40 9 0,102 46 0,-106-34 0,-8-7 0,0-2 0,1-2 0,58 5 0,-3-1 0,-55-7 0,57 1 0,-8 1 0,-81-8 0,0 1 0,0 1 0,0 1 0,23 7 0,-34-10 0,8 3 0,-8-3 0,-1 0 0,1 0 0,-1 1 0,1-1 0,-1 1 0,1-1 0,-1 1 0,0 1 0,3 1 0,58 39 0,-60-40 5,0 0 0,0-1 0,0 1 0,0-1 0,0 0-1,1 0 1,-1 0 0,1-1 0,-1 0 0,8 2 0,50 0 103,-52-4-95,1 1 1,-1 1-1,1-1 1,-1 2-1,0 0 1,11 2-1,14 6-13,1-1 0,0-2 0,1-2 0,51 1 0,-34-2 0,-14-1 17,-7-2 20,-1 3 0,41 8 0,-52-8-37,0 0 0,1-2 0,21 0 0,-39-3 8,-1 1 0,1 0 0,0-1 0,-1 1 0,1-1-1,-1 0 1,1 0 0,-1-1 0,1 1 0,-1-1 0,6-3 0,19-9 25,-25 12-33,3-7-322,-6 9 272,1 0-1,-1 0 1,0-1-1,0 1 1,0 0-1,1 0 1,-1-1 0,0 1-1,0 0 1,0 0-1,1-1 1,-1 1-1,0 0 1,1 0-1,-1 0 1,0 0-1,0 0 1,1-1-1,-1 1 1,0 0-1,1 0 1,-1 0-1,0 0 1,1 0-1,-1 0 1,0 0 0,1 0-1,0 0-6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3:14.540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6 1235 9984,'0'0'9599,"-1"-3"-9492,1 2-106,-1-5 60,0-1 1,0 0 0,0 0-1,0 1 1,1-1-1,1 0 1,-1 0-1,3-11 363,10-19-40,-12 25-371,-1 10-7,0 1 0,0-1-1,0 1 1,0-1 0,1 1-1,-1 0 1,0-1 0,1 1-1,-1-1 1,1 1 0,-1 0-1,1-1 1,0 1 0,0 0 0,-1 0-1,1 0 1,0-1 0,0 1-1,0 0 1,0 0 0,0 0-1,0 1 1,3-3 0,80-49 463,-83 50-462,0 1-1,0 0 1,0-1-1,0 1 1,0-1-1,0 1 1,0-1-1,-1 0 1,1 1-1,0-1 1,-1 0 0,0 1-1,1-1 1,-1 0-1,0 1 1,0-4-1,6-17 32,-6 21-31,1-1 0,-1 1 0,1 0 0,0 0-1,-1-1 1,1 1 0,0 0 0,0 0 0,0 0-1,0 0 1,0 0 0,0 0 0,0 0 0,0 1-1,1-1 1,-1 0 0,0 1 0,0-1 0,1 0-1,2 0 1,13-7 85,-16 7-85,-1 1 0,0 0 0,1-1 0,-1 1-1,0-1 1,0 1 0,1 0 0,-1-1 0,0 1 0,0-1 0,0 1 0,1-1 0,-1 1-1,0-1 1,0 1 0,0 0 0,0-1 0,0 1 0,0-1 0,0 1 0,0-1 0,0 1-1,0-1 1,0 1 0,0-1 0,-1 1 0,1-1 0,1-8 99,21-1-3,-12 6-100,-10 4-3,0 0 0,1 0 0,-1-1 0,0 1 0,1 0 0,-1-1 0,0 1 0,0 0 0,0-1 0,1 1 0,-1 0 0,0-1 0,0 1 0,0 0 0,0-1 0,0 1 0,0-1 0,0 1 0,0 0 0,0-1 0,0 1 0,0-1 0,0 1 0,0 0 0,0-1 0,0 1 0,0-1 0,0 1 0,0 0 0,-1-1 0,1 1 0,0 0 0,0-1 0,0 1 0,-1 0 0,1-1 0,0 1 0,0 0 0,-1-1 0,1 1 0,0 0 0,-1 0 0,0-1 0,1 1 0,-1-1 0,0 0 0,1 0 0,-1 1 0,1-1 0,-1 0 0,1 0 0,0 1 0,-1-1 0,1 0 0,0 0 0,-1 0 0,1 0 0,0 0 0,0 1 0,0-1 0,0 0 0,0 0 0,0 0 0,0 0 0,0 0 0,0-1 0,12-20 0,1 0 0,0 0 0,2 2 0,0 0 0,26-26 0,-39 44 0,-1 0 0,1 0 0,-1 0 0,0 0 0,0 0 0,0 0 0,0 0 0,0 0 0,0 0 0,-1 0 0,2-5 0,7-18 0,35-40 0,-41 58 0,74-153 0,-72 149 10,1 1-1,0-1 1,1 1-1,0 0 0,0 0 1,1 1-1,13-12 1,-9 10 3,-2-1 0,0 0 0,16-23 0,-12 9-13,-5 10 0,17-25 0,-23 37 0,1 0 0,0 1 0,0-1 0,0 1 0,1 0 0,-1 0 0,1 1 0,0-1 0,-1 1 0,1 0 0,0 0 0,9-1 0,-6 0 0,-1 1 0,1-1 0,-1-1 0,9-4 0,8-7 0,-19 13 0,0-1 0,0 1 0,0 0 0,0 0 0,0 0 0,0 1 0,1 0 0,-1 0 0,0 0 0,1 1 0,10 0 0,-6-7 0,-6 3 0,18-6 5,1 0-1,-1 1 0,1 2 0,44-9 1,-39 0 229,-19 15-217,0-1-1,0 2 0,0 0 0,10 0 1,20 0 29,5-6-46,-40 5 0,1 1 0,-1-1 0,1 0 0,-1-1 0,8-2 0,-5 1 0,-7 3 0,-3 1 2,0-1 1,1 1-1,-1 0 1,1 0-1,-1 0 0,1 1 1,-1-1-1,-1 3 1,6-5 20,1 1 1,-1 0-1,1 0 1,0 0-1,-1 0 0,1 0 1,0 1-1,-1-1 1,4 2-1,-6-2-23,0 0-1,1 1 0,-1-1 1,1 0-1,-1 1 0,0-1 1,1 0-1,-1 1 0,0-1 1,1 0-1,-1 1 0,0-1 1,1 1-1,-1-1 1,0 1-1,0-1 0,0 0 1,1 1-1,-1-1 0,0 1 1,0-1-1,0 1 0,0-1 1,0 1-1,0-1 0,0 1 1,0-1-1,0 1 0,0 0 1,-3 16-137,2-14 37,1-1-23,0 1 0,0-1 1,0 0-1,0 0 0,0 0 0,1 0 0,-1 0 0,1 0 0,0 0 0,-1 0 0,1 0 0,0 0 0,0-1 0,0 1 0,1 0 0,-1 0 1,0-1-1,3 4 0,3 4-1851,15 21-10612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3:21.707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1 0 13184,'0'0'7039,"2"2"-6911,53 23 374,1 1 170,-24-13-401,-27-12-249,0 0 0,0 1 0,-1 0 0,1 0 0,-1 0 0,0 1 0,1-1 0,7 7 0,21 15 21,-28-22-15,0 1 1,-1 0-1,1 0 0,-1 1 1,0-1-1,0 1 1,0 0-1,4 5 1,-4-4 12,1 0 1,-1 0-1,1 0 1,0-1-1,1 0 1,8 6-1,-7-6-1,-1 1 0,0 0 0,1 0 0,4 7 0,-2-3-21,0-1-1,0 0 1,11 7-1,19 17 36,-29-23-54,0 0 0,1-1 0,22 12 0,-19-12 0,0 1 0,12 11 0,-18-14 9,1 0 0,0 0-1,0-1 1,0 0 0,1 0-1,13 4 1,66 15 113,2 2-27,-48-14 20,-35-11-117,0 1 1,0 0 0,0 1 0,0 0 0,-1 0 0,1 0 0,11 8 0,-10-5 28,1-1 1,-1 0-1,1 0 0,14 3 0,-12-3-30,0-1 1,16 11-1,-4-3 3,-1 0 0,1-1 0,39 10 0,-43-15 0,-1 0 0,-1 1 0,1 1 0,-1 1 0,0 0 0,-1 1 0,23 19 0,-29-21 20,0 0 0,0 0 0,0-1 0,1-1 0,16 7 1,65 19 211,-61-22-152,44 19-1,-34-4-34,-34-19-31,-1-1 0,2 0 0,-1-1 0,1 0-1,14 5 1,87 30-14,-44-13 0,-28-15 0,-26-8 0,0 0 0,0 1 0,-1 1 0,1 0 0,-1 0 0,12 8 0,-12-5 0,1-1 0,1 0 0,-1-1 0,1 0 0,24 7 0,15 6 0,-43-15 0,-1 1 0,1 0 0,8 8 0,-11-8 0,0-1 0,0 0 0,1 0 0,-1 0 0,1-1 0,11 4 0,-3-3 0,-1 0 0,0 1 0,1 1 0,-2 0 0,1 0 0,21 15 0,-23-12 22,1-1-1,1 0 0,0-1 1,0 0-1,0-1 0,21 5 1,-20-5 13,-1 0 1,27 15-1,-38-18-2,1-1-1,-1 1 1,0 0-1,0 0 1,0 0 0,0 0-1,0 0 1,-1 1-1,1-1 1,-1 1-1,0 0 1,0 0 0,0 0-1,-1 0 1,1 0-1,-1 0 1,0 0-1,1 8 1,-2-12-171,0 1-1,0-1 1,1 1-1,-1 0 1,0-1 0,1 1-1,-1-1 1,0 1-1,1-1 1,-1 1 0,1-1-1,-1 1 1,1-1-1,-1 1 1,1-1 0,-1 0-1,2 1 1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4:02.859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0 20866,'2743'1015'0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5:04.345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0 21110,'2617'1643'0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5:09.053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7 1 13184,'0'0'6549,"0"4"-6336,-3 24 82,1-17 79,1 0 1,0-1-1,1 21 0,3-25-269,-1 1 1,1-1-1,0 0 0,0 0 0,1-1 1,0 1-1,7 7 0,-5-5 98,15 24 495,-17-25-638,0 0-1,0 0 0,1 0 1,0-1-1,1 0 1,0 0-1,6 5 1,-9-8-33,0 0 1,0 0-1,-1 0 1,1 1-1,-1-1 1,1 1-1,-1-1 1,-1 1-1,4 7 1,-3-6-4,0-1 0,0 1 0,0-1 1,1 0-1,-1 0 0,1 0 1,5 6-1,5 2-11,6 4-10,-1 1-1,27 34 1,-31-33 42,1-1 0,1 0 0,1-2 0,0 0 0,1 0 0,0-2 1,1 0-1,26 13 0,-22-14 58,27 22 1,16 9 51,-13-20-78,-43-20-55,0 1 0,-1 0 1,1 0-1,-1 1 1,0 0-1,0 1 1,13 11-1,19 23 74,-2 1 0,-2 1 0,48 73 0,-77-102-96,-1-1 0,2-1 0,0 0 0,0 0 0,1 0 0,0-1 0,1-1 0,0 0 0,0 0 0,1-1 0,0-1 0,1 0 0,18 8 0,-14-9 0,1 1 0,-1 1 0,0 1 0,-1 0 0,0 1 0,-1 1 0,0 1 0,24 23 0,51 45 49,-53-49 1,33 36 1,-42-35 2,-21-22-30,1 0 0,1-1-1,0 0 1,0-1-1,1 0 1,-1 0 0,19 10-1,-16-11 18,0 0 1,-1 2-1,16 13 0,-19-14-8,1-1 0,0 1 0,1-2 0,-1 1-1,1-2 1,14 7 0,-19-10-26,-1-1-1,1 1 1,-1 0-1,0 0 1,0 0 0,1 0-1,-1 1 1,-1 0-1,1-1 1,0 1-1,-1 1 1,1-1 0,-1 1-1,0-1 1,0 1-1,-1 0 1,1 0-1,-1 0 1,1 0 0,-1 1-1,-1-1 1,3 8-1,-3-10-5,0 0 0,0-1 0,0 1 0,1-1 0,-1 1 0,0-1 0,1 1 0,-1-1 0,0 0 0,1 0 0,0 0 0,-1 0 0,1 0 0,0 0 0,-1 0 0,1 0 0,0-1 0,0 1 0,0-1 0,0 1 0,0-1 0,2 0 0,-2 1 0,1-1 0,0 1 0,-1 0 0,1 0 0,0 0 0,-1 0 0,1 1 0,-1-1 0,0 0 0,1 1 0,1 2 0,0 0 0,57 62 40,-54-59-31,1 0 1,0-1-1,0-1 1,0 1 0,1-1-1,17 8 1,16 4 139,-21-8-21,-14-7-78,1 1 1,-1 0-1,0 0 0,8 6 1,14 6 81,-28-15-129,0 0-1,0 0 0,0 0 1,0 0-1,0 0 1,0 0-1,-1 0 1,1-1-1,0 1 0,0 0 1,0-1-1,0 1 1,0 0-1,-1-1 1,1 1-1,0-1 0,0 1 1,-1-1-1,2-1 1,10-4 50,-12 6-52,0 0 0,1 0-1,-1 0 1,1 1 0,-1-1 0,0 0-1,1 0 1,-1 0 0,0 0-1,0 1 1,1-1 0,-1 0 0,0 0-1,1 0 1,-1 1 0,0-1 0,0 0-1,1 1 1,-1-1 0,0 0 0,0 0-1,0 1 1,1-1 0,-1 0 0,0 1-1,0-1 1,0 0 0,0 1 0,0-1-1,0 1 1,0-1 0,0 0 0,0 1-1,0 0 1,3 2 82,-3-3-80,0 0 0,0 0 0,0 0 0,0 0 0,0 1 0,0-1 0,0 0 0,0 0 1,-1 0-1,1 0 0,0 0 0,0 0 0,0 0 0,0 0 0,0 0 0,0 0 0,0 0 0,0 0 0,0 0 0,0 0 0,0 0 0,-1 0 0,1 0 0,0 1 0,0-1 0,0 0 0,0 0 0,0 0 0,0 0 0,0 0 0,0 0 0,0 0 0,0 0 0,0 0 0,0 1 0,0-1 0,0 0 0,0 0 1,0 0-1,0 0 0,0 0 0,0 0 0,0 0 0,0 0 0,0 0 0,0 1 0,0-1 0,0 0 0,0 0 0,1 0 0,-1 0 0,0 0 0,0 0 0,0 0 0,0 0 0,0 0 0,-5 1 90,8-2 104,10-3 25,-28 9-222,12-3 0,6-1 0,-2-1-11,-1 0 0,0 1 0,0-1 0,0 0 0,1 0 0,-1 0 0,0 0 0,0 0 0,1 0 0,-1 0 0,0 1 0,0-1 0,1 0 0,-1 0 0,0 0 0,0 0 0,1 0 0,-1 0 0,0 0 0,1 0 0,-1 0 0,0-1 0,0 1 0,1 0 0,-1 0 0,0 0 0,0 0 0,1 0 0,-1 0 0,0 0 0,0-1 0,0 1 0,1 0 0,-1 0 0,0 0 0,0 0 0,0-1 0,0 1 0,1 0 0,-1 0 0,0-1 0,0 1 0,-3-16-3233,1 9 1415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5:18.816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466 489 18303,'-63'343'406,"13"-129"212,45-196-934,5-31 169,3-33-3059,0 18-7460</inkml:trace>
  <inkml:trace contextRef="#ctx0" brushRef="#br0" timeOffset="715.55">330 543 17279,'6'19'0,"-7"-20"1,1-1-1,0 1 1,0-1-1,0 0 0,0 1 1,0-1-1,0 0 0,0 1 1,0-1-1,0 1 1,1-1-1,-1 0 0,1 1 1,-1-1-1,1 1 1,0-1-1,0 1 0,-1-1 1,3-2-1,1 0-3,0-1 0,0 1 0,1-1 0,-1 1-1,10-6 1,0 1 38,1 1 0,-1 0 0,31-11-1,-30 15 52,0 1-1,0 0 0,0 2 1,0-1-1,0 2 0,0 0 1,0 1-1,1 0 0,-1 2 1,-1-1-1,20 7 0,-30-7-56,1 0 0,-1 0 0,0 1 0,0-1-1,0 1 1,0 0 0,0 0 0,-1 1-1,1-1 1,-1 1 0,0 0 0,0 0-1,0 0 1,0 0 0,-1 0 0,0 0-1,0 1 1,0-1 0,0 1 0,-1 0 0,0-1-1,0 1 1,1 7 0,0 0 48,-1 0 1,-1 0-1,0 0 0,-1 0 1,0 0-1,0 0 0,-2 0 1,-5 19-1,4-18-9,0-1-1,-1 1 1,-1-1-1,0 0 1,0-1-1,-1 0 1,-1 0-1,0 0 1,0-1 0,-1 0-1,-17 15 1,13-18 106,13-7-168,-1 0 1,1 0 0,0 0-1,0-1 1,-1 1-1,1 0 1,0 0-1,-1 0 1,1 0-1,0 0 1,0 0 0,-1 0-1,1 0 1,0 0-1,0-1 1,-1 1-1,1 0 1,0 0-1,0 0 1,0-1 0,-1 1-1,1 0 1,0 0-1,0 0 1,0-1-1,0 1 1,-1 0 0,1 0-1,0-1 1,0 1-1,0 0 1,0-1-1,0 1 1,0 0-1,0 0 1,0-1 0,0 1-1,0 0 1,0-1-1,0 1 1,0 0-1,0 0 1,0-1-1,0 1 1,1 5-5,0 0 1,1 0-1,-1 0 0,1 0 1,0 0-1,0 0 0,0-1 1,1 1-1,3 4 0,0 0-2,0 0-1,0-1 1,1 0 0,9 9-1,-11-14 1,0 1 0,1-1 0,-1 0 0,1 0 0,6 1 0,-8-2 0,1 0 0,-1 0 0,1 0 0,-1 0 0,0 1 0,0-1 0,0 1 0,0 0 0,-1 0 0,7 7 0,0 8 256,12 14-241,-21-31-190,0 1 0,0-1 0,0 0 0,0 0 0,0 0 0,0 0 0,1 0 0,-1 0 0,1 0 0,-1 0 0,0 0 0,1-1 0,-1 1 0,1 0 0,0-1-1,-1 1 1,4-1 0</inkml:trace>
  <inkml:trace contextRef="#ctx0" brushRef="#br0" timeOffset="1096.6">1047 826 22143,'0'0'0,"-24"14"0,18-3 0,8 2 0,-2 0 128,4-3-128,-3-1 0,-1 0 0,2 2 0,1 0 0,-1-2 0,2 0-128,-2-1 128,-1-4-1536,11-2 0,6-5 256,-6-2 0</inkml:trace>
  <inkml:trace contextRef="#ctx0" brushRef="#br0" timeOffset="1309.76">1024 434 20863,'0'0'0,"14"43"0,-8-42 0,-1-11 0,-4 2 0,-1 2 0,0 2 0,-1 0-896,4 3 128,3 1-384</inkml:trace>
  <inkml:trace contextRef="#ctx0" brushRef="#br0" timeOffset="2133.07">1407 562 19711,'-1'0'0,"0"-1"0,0 1 0,0-1 0,0 1 0,0 0 0,0-1 0,-1 1 0,1 0 0,0 0 0,0 0 0,0 0 0,0 0 0,-1 0 0,1 1 0,0-1 0,0 0 0,0 0 0,0 1 0,0-1 0,0 1 0,0-1 0,-1 1 0,1-1 0,1 1 0,-1 0 0,-2 1 0,2 1 0,-1 0 0,1 1 0,0-1 0,-1 0 0,2 1 0,-1-1 0,0 1 0,0 4 0,1-5 0,-30 120 278,1 0 16,18-83 17,1 1-1,3-1 0,-5 71 1,13-120-293,0 0 0,1-1-1,0 1 1,0 0 0,6-14 0,24-52 96,-21 48-101,1 0-13,0 1 0,1 0 0,2 1 0,1 1 0,0 0 0,40-42 0,-42 51 0,0 1 0,-1 0 0,2 1 0,0 0 0,0 1 0,1 1 0,22-12 0,-35 22 2,-1 0 0,0 0 0,1 0 0,-1 1 0,1-1 0,-1 1-1,1-1 1,-1 1 0,1 0 0,-1 0 0,1 0 0,-1 0 0,1 0-1,-1 1 1,1-1 0,-1 1 0,0 0 0,1-1 0,2 3 0,-2-1 5,1 0 0,-1 0 0,0 1 0,0-1 0,0 1 0,0 0 0,-1 0 1,1 0-1,-1 0 0,0 0 0,3 5 0,-1 0 7,0 0 0,-1 0 0,0 0 0,-1 0 0,1 0 0,-1 1 0,-1-1 0,0 1 1,0 0-1,-1 14 0,-2-11 18,0 0 0,-1 0 1,0 0-1,-1 0 0,0-1 0,-1 0 1,0 1-1,-1-2 0,0 1 1,-1-1-1,0 0 0,-1 0 0,0-1 1,0 0-1,-13 10 0,10-10-14,0 0 0,-1-1 0,0-1 0,0 0 0,0-1 0,-1 0 0,0 0 0,-1-2 0,1 0 0,-1 0 0,1-1 0,-1-1 0,-15 1 0,28-3-76,-2 0 34,1 1 1,-1-1 0,0 0 0,1 0 0,-1 0 0,1-1-1,-1 1 1,0-1 0,1 1 0,-5-3 0,-3-7-2971</inkml:trace>
  <inkml:trace contextRef="#ctx0" brushRef="#br0" timeOffset="2892.26">1875 628 18687,'6'0'5,"-1"0"-1,0 1 0,0-1 0,0 1 0,1 1 0,-1-1 0,0 1 1,7 3-1,-10-4-1,0 1 0,0-1 0,0 0 0,-1 1 0,1-1 0,0 1 0,-1 0 0,0 0 0,1-1 0,-1 1 0,0 0 0,0 0 0,0 0 0,0 0 0,0 1 0,0-1 0,-1 0 0,1 0 0,-1 0 0,1 1 0,-1-1 0,0 3 0,0 36 129,-2-1-1,-2 0 1,-1 0-1,-3 0 1,-13 43-1,20-79-125,-3 15 124,-1 0 0,0 0 1,-2-1-1,0 0 0,-1 0 0,-17 28 1,25-46-129,0 1 0,0-1 0,-1 0 0,1 1 0,0-1-1,0 0 1,0 1 0,0-1 0,-1 0 0,1 1 0,0-1 0,0 0 0,0 1 0,-1-1 0,1 0 0,0 0 0,-1 1 0,1-1 0,0 0 0,0 0 0,-1 0 0,1 0 0,0 1 0,-1-1 0,1 0 0,-1 0 0,1 0 0,0 0 0,-1 0 0,1 0 0,0 0-1,-1 0 1,1 0 0,0 0 0,-1 0 0,1 0 0,-1 0 0,1 0 0,0 0 0,-1 0 0,1 0 0,0-1 0,-1 1 0,1 0 0,0 0 0,-1 0 0,1-1 0,0 1 0,0 0 0,-1 0 0,1-1 0,0 1 0,0 0 0,-1 0 0,1-1 0,0 1-1,0 0 1,0-1 0,0 1 0,-1 0 0,1-1 0,0 1 0,0 0 0,0-1 0,0 1 0,0-1 0,0 0 0,-4-28 99,5 4-93,2 0 0,0 0 0,1 0 0,2 1 0,0 0 0,2 0 0,17-37 0,-5 19 8,2 2 0,2 0 0,35-44 0,-46 67-16,21-21 0,-29 33 0,0 1 0,-1 0 0,1 0 0,1 1 0,-1-1 0,0 1 0,1 0 0,0 1 0,8-4 0,-11 6 0,0 0 0,0 0-1,1 0 1,-1 0 0,0 0 0,0 0-1,0 1 1,1 0 0,-1-1-1,0 1 1,0 0 0,0 1 0,0-1-1,0 1 1,-1-1 0,1 1-1,4 3 1,1 1 5,0 1 1,0 0-1,-1 0 0,8 10 1,-10-11 7,-1 0-1,-1 1 1,1-1 0,-1 0 0,0 1 0,-1 0 0,1 0 0,-1 0-1,-1 0 1,1 0 0,-1 0 0,-1 0 0,1 0 0,-1 0 0,0 1-1,-1-1 1,0 0 0,0 0 0,0 0 0,-1 0 0,0 0 0,-6 13 0,2-6 39,0-1 1,-2 0-1,1 0 1,-2 0 0,0-1-1,0-1 1,-1 1-1,0-2 1,-1 1 0,-15 10-1,18-16-119,-1 0-1,0-1 0,0 0 0,-1-1 1,1 0-1,0-1 0,-1 0 0,0 0 0,0-1 1,1 0-1,-1-1 0,0 0 0,0 0 1,0-1-1,1 0 0,-13-4 0,20 5-99,1-1 0,0 1 0,0 0 0,0 0 0,0-1 0,0 1 0,0-1 0,0 1-1,0-1 1,0 0 0,0 1 0,0-1 0,0 0 0,0 1 0,1-1 0,-1 0 0,0 0-1,0 0 1,1 0 0,-1 0 0,1 0 0,-1 0 0,1 0 0,-1 0 0,1 0 0,-1 0 0,1 0-1,0 0 1,0-2 0</inkml:trace>
  <inkml:trace contextRef="#ctx0" brushRef="#br0" timeOffset="3558.64">2371 802 16639,'16'-4'29,"1"0"-1,-1-1 0,0-1 0,0 0 0,-1-1 0,22-13 0,85-66 347,-26 18-157,-25 24 400,-2-4 1,75-66 0,-141 111-544,0 0 0,0-1 0,0 1 0,-1-1 0,1 1 0,-1-1 0,0 0-1,2-4 1,-4 7-58,0 0-1,1 1 0,-1-1 1,0 0-1,0 1 0,0-1 1,0 0-1,0 1 0,0-1 1,0 0-1,0 1 0,0-1 1,0 0-1,0 1 0,0-1 1,-1 0-1,1 1 0,0-1 0,0 0 1,-1 1-1,0-2 0,0 1 0,0 1-1,0-1 0,0 0 0,0 1 0,0-1 1,0 1-1,0-1 0,0 1 0,0 0 1,0 0-1,0-1 0,0 1 0,-1 0 0,1 0 1,0 0-1,0 0 0,0 0 0,-2 1 0,-19 1-1,0 2-1,1 0 0,-1 1 1,1 1-1,0 1 0,0 2 1,1-1-1,0 2 0,1 1 1,0 0-1,-27 23 0,17-10 1,2 1 0,1 1 0,0 1-1,2 2 1,2 0 0,-23 39-1,31-47-13,-13 22 0,2 1 0,-34 80 0,58-121 12,1-1-1,-1 1 1,0-1-1,0 1 1,1-1-1,0 1 1,-1 0-1,1-1 1,0 1-1,0 0 0,0-1 1,1 1-1,-1 0 1,1-1-1,-1 1 1,1-1-1,0 1 1,0-1-1,2 4 1,-2-4 1,1 0 1,0 0 0,0 0 0,0 0-1,0 0 1,1 0 0,-1-1 0,0 1-1,1-1 1,-1 0 0,1 1 0,0-1-1,-1 0 1,1-1 0,0 1 0,0 0 0,-1-1-1,6 1 1,13-1 31,0-1 0,1 0 0,-1-2 1,0 0-1,29-9 0,-33 8-39,17-5-459,-1-1 0,56-24-1,-60 20-726,0-2 0,-1-1 0,27-21 1,3-6-9253</inkml:trace>
  <inkml:trace contextRef="#ctx0" brushRef="#br0" timeOffset="4064.2">3347 0 22143,'0'0'256,"-4"5"-128,-3 4-93,-1 1-1,2 0 0,0 1 0,0-1 1,0 1-1,2 0 0,-1 0 0,1 1 1,-3 16-1,-17 116 114,15-49-114,3 174 1,18-92-3069,3 21-10875</inkml:trace>
  <inkml:trace contextRef="#ctx0" brushRef="#br0" timeOffset="5826.49">0 1488 18815,'14'-1'40,"0"1"0,0 1-1,-1 0 1,1 0 0,0 1-1,19 6 1,3 2 130,1-2 1,0-1 0,0-2-1,0-2 1,59-2 0,-63-2-39,16-1 165,63-10-1,8-8 163,154-6-1,-96 21-158,539-41 830,-707 45-1120,230-38 236,-175 28-127,99-4 1,68 13 153,-135 3-145,-1 5 0,185 36 0,-265-38-77,-1 0 0,0 1 0,0 0 0,0 2 1,-1 0-1,1 0 0,-2 1 0,1 1 0,23 20 1,-29-23-14,1 0 1,-1 0 0,13 6-1,14 10 42,-35-22-86,0 0 1,0 0-1,0 0 0,0-1 0,0 1 0,0 0 1,0 0-1,0 0 0,0 0 0,0 0 0,0 0 1,0 0-1,0 0 0,0 0 0,0 0 0,0 0 0,-1 0 1,1 0-1,0 0 0,0-1 0,0 1 0,1 0 1,-1 0-1,0 0 0,0 0 0,0 0 0,0 0 1,0 0-1,0 0 0,0 0 0,0 0 0,0 0 1,0 0-1,0 0 0,0 0 0,0-1 0,0 1 1,0 0-1,0 0 0,0 0 0,0 0 0,0 0 0,0 0 1,0 0-1,0 0 0,0 0 0,1 0 0,-1 0 1,0 0-1,0 0 0,0 0 0,0 0 0,0 0 1,0 0-1,0 0 0,0 0 0,0 0 0,0 0 1,0 0-1,0 0 0,0 0 0,1 0 0,-1 0 0,0 0 1,0 0-1,0 0 0,0 0 0,0 0 0,0 0 1,-3-10-1274,-7-15-4246</inkml:trace>
  <inkml:trace contextRef="#ctx0" brushRef="#br0" timeOffset="7143.23">154 1784 17279,'36'-12'56,"-41"13"-16,3-1-25,4-1 2,-28 10 623,25-9-512,6-6 22,-1 4-124,0 0-1,0 0 1,0 0 0,0 0 0,1 1 0,-1 0 0,0 0 0,1 0 0,-1 0-1,6 1 1,51 0 428,-30 1-190,196 13 950,35 0 4,151-42-87,-127 3-782,-233 21-271,162-29 271,-131 17-229,1 6 86,128-1 0,-134 9-63,5 0-13,415-23 486,-471 23-559,10-2 95,0 1-1,45 4 1,-77 0-169,0 0 0,0 1-1,0 0 1,-1 0 0,1 0-1,0 1 1,-1 0 0,0 0-1,8 6 1,28 14-3991,-2-5-10626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34.72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11 18431,'7'3'13,"12"3"-39,-15-6 64,-9-6 87,5 6-93,0 0 0,0 0 1,-1 0-1,1 0 0,0 0 0,0 0 1,0-1-1,0 1 0,0 0 1,0 0-1,0 0 0,-1 0 0,1 0 1,0 0-1,0 0 0,0-1 0,0 1 1,0 0-1,0 0 0,0 0 1,0 0-1,0 0 0,0 0 0,0-1 1,0 1-1,0 0 0,0 0 0,0 0 1,0 0-1,0 0 0,0-1 1,0 1-1,0 0 0,0 0 0,0 0 1,0 0-1,0 0 0,0-1 0,0 1 1,0 0-1,0 0 0,0 0 1,1 0-1,8-3 807,26 3-126,0-1 133,-13-2-537,1 2 0,-1 1-1,1 0 1,36 6-1,18 1-208,-58-7-94,233 1 543,-224-3-543,244-9 60,-192 12-49,113 15 0,-155-12 25,50-3 0,-6 1 2,190-2 23,-14 0-6,93-2 15,-245-1-24,205 6 345,-222-1-260,-43-1-51,638 10 169,-390-23-209,-81 1 164,96 24-170,-257-9 69,246 11 275,-257-14-416,-25 0-14,0 0 0,18-2 0,-22-1 3889,0 0-5654,77-14-23218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37.31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0 173 24379,'5006'-172'0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43.39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1502 32 13440,'0'0'8319,"-3"3"-8084,-4 5-137,0-1-1,1 1 1,1 0-1,-1 0 1,2 0-1,-7 12 1,7-12-76,-1-1 0,-1 0 0,1 0 0,-1 0 0,0-1 0,-1 0 0,-12 10 0,-18 16 36,-15 29 5,28-32 23,-44 41 0,26-29 139,-72 91 1,16-16-16,78-95-188,-2-1-1,0-1 0,-1-1 1,0-1-1,-2-1 0,-37 18 1,-15 6 99,-22 10 99,95-48-209,0 0 1,0 0-1,0 0 0,1 1 1,-1-1-1,0 1 1,1 0-1,0 0 0,0 0 1,0 0-1,0 1 0,0-1 1,1 1-1,-3 4 1,-1-1 4,1 0 0,-1 0 0,-1 0 0,1-1 1,-1 1-1,-10 5 0,-51 31-26,15-10 120,12-6-103,2 3 0,-54 50 0,68-55 25,-30 23 0,43-39-21,0-1 0,0 0-1,0 0 1,-1-1 0,-20 7-1,21-10 10,12-5 24,1 1-39,0 0 0,1-1 0,-1 1 0,0 0 0,1 0 0,-1 0 0,0 0 0,1 0 0,-1 0-1,0 1 1,0-1 0,3 1 0,-4-1 4,0 0 0,0 0-1,0 0 1,0 0 0,0 0 0,0 0-1,0 0 1,0 0 0,0 0 0,1 1-1,-1-1 1,0 0 0,0 0-1,0 0 1,0 0 0,0 0 0,0 0-1,0 0 1,0 1 0,0-1-1,0 0 1,0 0 0,0 0 0,0 0-1,0 0 1,0 0 0,0 1 0,0-1-1,0 0 1,0 0 0,0 0-1,0 0 1,0 0 0,0 0 0,0 0-1,0 1 1,0-1 0,0 0 0,0 0-1,-1 0 1,1 0 0,0 0-1,0 0 1,0 0 0,0 0 0,0 0-1,0 1 1,0-1 0,0 0 0,0 0-1,-1 0 1,1 0 0,0 0-1,0 0 1,-5 3 535,13 2-469,1 0-1,-1 1 0,1 0 1,-1 0-1,13 14 0,34 44-8,1 1 41,-9-20-100,2-3 0,61 42 0,-74-57-7,50 49 0,-25-21 0,25 11 104,-52-42-28,41 38 0,56 46-81,-3-2 32,-117-94 21,0 0 1,10 17 0,15 17 39,8 0-41,-3-4 122,65 88-1,-100-123-156,-1 0 1,1 0-1,0-1 0,1 0 0,-1 0 0,1-1 1,14 9-1,-2-1 39,-15-10-45,-1 0 0,1 0 0,-1 1 0,0-1 0,0 1 0,-1 0 0,1 0 0,-1 0 0,0 0 0,0 0 0,0 0 0,-1 1 0,0-1 0,1 1 0,-2-1 0,1 1 0,0 6 0,0-4-3,0 0 1,1 0-1,0 0 1,0 0-1,5 10 0,13 15 49,-14-24-41,0 1 0,-1-1 0,-1 1 0,7 15 0,-4-2-6,1 0 1,1-1-1,21 36 0,-14-40 230,-13-13-229,-3-4 0,1 1 0,0 0 0,-1-1 0,1 1 0,-1 0 0,1 0-1,-1-1 1,0 1 0,1 0 0,-1 0 0,0 0 0,1-1 0,-1 1 0,0 0 0,0 0 0,0 1 0,0-1-5,1-1 0,-1 0 0,1 1 0,-1-1 0,0 0 0,1 0 0,-1 1 0,1-1 0,-1 0 0,1 0 0,-1 0 0,1 1 0,-1-1 0,1 0 0,-1 0 0,1 0 0,-1 0 0,1 0 0,-1 0 0,1 0 0,-1 0 0,1 0 0,-1 0 0,1-1 0,0 1 0,13-2-6,-6-1 5,0-1 0,0 0 0,-1 0 0,0-1 0,1 1 0,-2-2 0,1 1 0,11-13 0,117-98 0,-115 98-1,0-1-1,-2-1 1,16-21 0,-18 21 7,0 1 1,1 1 0,35-30-1,151-106 208,-108 87-191,17-14-25,-91 65 14,0 1-1,1 1 1,33-16-1,74-26 59,-69 31-58,-19 6-12,51-32 0,-84 45 0,1 0 0,-1-1 0,14-15 0,9-8 0,138-89 0,-45 41 0,-116 72 0,15-11 0,-20 15 0,-3-1 0,-2-1 21,1 3 65,-2 0-65,-3-14 214,-12-5-215,-8-13 88,19 25-105,1-1 0,-2 1 1,1 0-1,-1 0 0,-1 1 0,-12-9 1,-18-16-27,24 17 8,0 0-1,-2 2 1,0 0 0,0 0 0,-1 2-1,-29-14 1,40 22 21,1-1-1,-1 1 0,1-1 1,0 0-1,0-1 1,0 1-1,1-1 1,-7-8-1,-2-4 46,-17-27 0,23 32-36,0 0 0,0 1 0,-1 0 0,-1 0 0,0 1 0,-15-13 0,-169-129-143,136 108 162,44 34-20,-1 0-1,2-1 0,-1-1 1,2 0-1,-1-1 1,-11-15-1,15 16-14,0 0 0,-1 1 0,0 0 0,-21-15 0,-52-34 16,62 47-4,2 0 73,11 8-81,0 0-1,0 0 1,0-1 0,1 0 0,0-1 0,0 0 0,-9-12 0,-47-63-109,40 55 36,2-2 1,0 0-1,-22-45 1,23 29 54,-19-37-54,34 73 63,-1 0-1,0 0 1,-1 1 0,0 0 0,0 0-1,-13-10 1,-15-9 6,-50-53 0,62 57 0,18 18 0,-1 0 0,1-1 0,0 1 0,1-1 0,-1 0 0,1 0 0,0 0 0,1-1 0,-1 1 0,-2-9 0,2 4 0,-1 0 0,0 1 0,-1 0 0,-1 0 0,-7-10 0,-50-41 0,58 57-83,5 4 49,0-1 0,0 1-1,0-1 1,0 0 0,0 1 0,0-1-1,0 0 1,0 1 0,1-1 0,-1 0-1,0 0 1,1 0 0,-1 0 0,0 1-1,1-1 1,-1 0 0,1 0 0,-1 0-1,1-2 1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51.5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1 352 10880,'8'-4'168,"17"-10"-301,-24 14 250,0-1-1,0 0 1,0 0 0,0 1-1,0-1 1,0 0 0,0 0-1,-1 0 1,1 0-1,0 0 1,-1 0 0,1 0-1,0 0 1,-1-1-1,0 1 1,1 0 0,-1 0-1,0 0 1,1-3 0,0-1 39,0-1 0,1 1 0,0-1 1,0 1-1,0 0 0,0 0 0,1 0 1,0 0-1,0 0 0,1 1 0,6-9 0,10-15 466,-19 28-621,72-115 1833,-64 103-1673,1 0 1,0 1-1,0 0 1,1 0-1,0 1 0,25-16 1,-32 25-129,-1-1 0,0 1 0,0 1 0,1-1 1,-1 0-1,1 1 0,-1 0 0,0 0 0,1 0 1,-1 0-1,1 0 0,-1 1 0,0-1 0,1 1 0,-1 0 1,0 0-1,4 2 0,1 0 20,0 1 1,0 0-1,-1 0 0,1 0 1,11 11-1,1 11 307,-18-22-333,1-1-1,-1 1 0,1-1 1,-1 1-1,1-1 0,0 0 1,0 0-1,5 3 0,-3-3 2,-1 1-1,1-1 1,-1 1-1,0 0 1,0 0-1,0 0 0,0 1 1,-1-1-1,0 1 1,0 0-1,0 0 1,0 0-1,1 5 0,3 7 20,-5-11 7,0 0 0,0 0-1,1 0 1,-1-1 0,1 1 0,0-1 0,1 0-1,0 0 1,-1 0 0,2 0 0,-1 0-1,0-1 1,1 0 0,5 4 0,-2-3 129,0-2 0,0 1 1,0-1-1,0 0 1,0 0-1,16 2 0,-21-5-440,1 0 0,0 0 1,0 0-1,0 0 0,0-1 0,0 1 0,4-3 0,-4 2-1285,1-1 1,-1 0-1,0 0 1,0 0-1,0 0 1,7-6-1,21-27-8228,-18 17 9770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53.44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32 273 128,'43'-15'1226,"-49"15"-258,-15 2 1319,2-1 2981,17-1-4731,0 1-1,1-1 1,-1 0-1,1 0 1,-1 0-1,0-1 1,1 1-1,-1 0 1,1-1-1,-1 1 1,1-1-1,-1 1 1,1-1-1,-3-1 1,3 1-490,1 0 1,-1-1-1,1 1 1,0 0-1,0 0 1,-1-1-1,1 1 1,0 0-1,0 0 1,0-1-1,1 1 1,-1 0-1,0 0 1,0-1-1,1 1 1,-1 0-1,0 0 1,1 0-1,-1 0 1,2-2-1,4-11 36,0 1 0,1 1 0,1-1 0,0 1 1,0 1-1,2-1 0,-1 1 0,1 1 0,21-17 0,-12 12-44,0 2 1,1 0-1,1 1 0,0 1 0,29-11 1,-46 21-17,1-1 0,0 1 1,0 0-1,0 0 0,0 0 1,0 1-1,0-1 0,0 1 1,0 0-1,0 1 0,0-1 1,0 1-1,0 0 0,0 1 1,0-1-1,0 1 0,-1 0 1,1 0-1,-1 0 0,1 1 1,-1-1-1,0 1 0,0 0 1,0 0-1,0 1 0,-1-1 1,1 1-1,-1 0 0,0 0 1,0 0-1,4 7 0,21 43 143,-16-28 295,21 31 0,-31-55-428,-1 1-1,1-1 0,0 0 0,1-1 0,-1 1 0,0 0 1,0-1-1,1 1 0,-1-1 0,1 1 0,0-1 1,-1 0-1,1 0 0,0-1 0,-1 1 0,1 0 0,0-1 1,0 0-1,0 1 0,-1-1 0,4-1 0,8 0 29,0 0-1,0-1 1,15-5-1,-8 3-28,23-4 1062,-1 2-3702,74-15-14139,-43 4 15083,39-9 2368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10.37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131 1 9088,'0'0'11519,"-3"0"-11391,0 0-109,0 1-1,1-1 1,-1 1-1,0 0 0,1-1 1,-1 1-1,1 0 0,-1 1 1,1-1-1,0 0 1,-1 1-1,1-1 0,0 1 1,0 0-1,0-1 1,0 1-1,0 0 0,0 1 1,1-1-1,-1 0 1,1 0-1,-1 1 0,1-1 1,0 1-1,0-1 1,0 1-1,0-1 0,-1 6 1,-3 10 118,1 1 1,1 0-1,1 1 1,0-1-1,2 0 1,0 1-1,1-1 0,4 22 1,-3-29-116,-1 1 0,0-1-1,0 1 1,-1-1 0,-1 1 0,-2 12 0,-19 76-29,-1 5 160,21-92-121,-4 27 24,1 1 0,3 0 0,4 67 0,0-80 25,-2 33 0,1 20-9,3-47-72,15 59 0,-16-84 0,-2 1 0,0 0 0,0 0 0,-1 12 0,2 28 0,-1-47 0,1 1 0,-1-1 0,1 0 0,0 1 0,0-1 0,0 0 0,1 0 0,-1 0 0,1-1 0,5 6 0,-6-7 0,1 1 0,-1 0 0,1 0 0,-1 0 0,0 0 0,0 0 0,-1 0 0,1 1 0,-1-1 0,1 1 0,-1-1 0,0 1 0,0-1 0,-1 1 0,1 7 0,0 89-14,0-14 178,2-25 100,-2-45-189,0 0 1,-1 24-1,-1-33-75,1 1 0,-1-1 0,2 0 0,-1 0 0,1 1 0,0-1 0,1 0 0,-1 0 0,2 0 0,-1 0 0,1-1 0,0 1 0,0 0 0,0-1 0,7 8 0,-8-9 0,1-1 0,0 1-1,-1 0 1,0 1-1,0-1 1,-1 0 0,1 1-1,-1-1 1,-1 0-1,1 8 1,0 3 1,-2 0 0,-3 19-1,-1 23 24,0-12 36,3-38-51,1 1 1,0 0-1,0 0 0,2 15 0,0 14 54,-1-32-47,-1 0 0,1 0 0,1-1 1,-1 1-1,1 0 0,0 0 0,0-1 0,1 1 0,-1-1 0,1 1 0,4 7 0,-4-10-11,-1-1 0,1 0-1,-1 0 1,0 1-1,0-1 1,0 0 0,0 1-1,0-1 1,-1 1 0,1 0-1,-1-1 1,0 1 0,0-1-1,1 1 1,-2 0-1,1-1 1,0 1 0,0-1-1,-1 1 1,0 0 0,1-1-1,-3 5 1,4-6-2,1-1 1,0 0 0,-1 1-1,1-1 1,0 0-1,0 0 1,-1 0-1,1 0 1,0 0-1,-1-1 1,4 0 0,1-1 18,0 0 1,1 0-1,-1 0 1,9-1-1,10-1-156,18-9 211,-32 9-70,1 0 1,0 1-1,22-3 1,50 0 42,1 4-1,106 11 1,68 2 44,-127-7-60,-31-1-34,27 1 0,149 24 0,-129-8 34,-66-9 13,128 31 0,-145-25-18,0-4-1,74 7 0,135-3 109,-113-9-103,-54 0-19,199 8 126,-211-15-91,120-15 0,-112 5-50,69-12 22,-144 15 13,0-2 1,28-13 0,25-7-15,166-27 301,-101 25-388,101-22 223,89-20 48,-27-2-205,-21 25 256,-268 48-256,0 0 0,0 1 0,0 1 0,0 0 0,0 2 0,0 0 0,25 9 0,-3-2 18,1-1 0,56 3-1,91-3 54,-141-7-67,96-8-4,-36 1 0,-3 3 0,120-18 0,-158 13 58,71 1 0,-77 5 12,112-16 0,-161 15-68,43-7 99,-1-3 0,0-3 0,59-22-1,-80 23-40,0 3 0,2 1-1,64-11 1,111 1-52,-193 19 1,3-1 99,34-9 0,-37 7-62,1 0 0,21-1 0,-34 5-20,1 0 0,-1 0 0,1 1 0,0-1 0,-1 1 0,0 1 0,1 0 0,-1 0 0,0 0 0,6 3 0,-3-2 3,-1 0 0,1-1 0,-1-1 0,1 1 0,-1-1 0,1 0 0,12-1 0,14 2-26,12 1 105,-32-2-103,0 0 0,0 1 0,21 5 0,-36-7-5,1 0 0,0 0 0,-1 1 0,1-1 0,-1 0 0,1 0 0,0 0 0,-1 0 0,1 0 0,-1 0 0,1 0 0,0 0 0,-1 0 0,1 0 0,-1 0 0,1 0 0,0 0 0,-1 0 0,1 0 0,-1-1 0,2 1 0,4 0 0,21 15 0,-25-13 6,0-1 1,0 1-1,0 0 0,-1 0 0,1-1 0,-1 1 0,1 0 1,-1 0-1,0 0 0,2 3 0,-1 0 6,0-1 0,1 0 0,0 0 0,6 8 0,-5-9-12,-2 0 0,2 5-610</inkml:trace>
  <inkml:trace contextRef="#ctx0" brushRef="#br0" timeOffset="1145.05">7860 1285 19199,'0'0'2304,"3"-1"-2048,10-2-53,6-1 3,-1 0-1,1 1 1,-1 1 0,1 1 0,0 0-1,20 3 1,92 10 406,55 10 461,-182-21-1186,5 1 268,0 0 1,0 0 0,15 7-1,-21-8-596,0 1 0,-1-1-1,1 1 1,-1 0 0,1 0-1,-1 0 1,0 0 0,0 0 0,3 4-1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17.03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342 63 9984,'0'0'7423,"-1"-3"-7103,0 0-276,0 0-1,-1-1 0,1 1 1,-1 0-1,0 0 0,1 0 1,-1 0-1,-1 0 0,1 0 1,0 1-1,-1-1 0,1 1 1,-1-1-1,0 1 0,0 0 0,0 0 1,0 0-1,0 1 0,0-1 1,-1 1-1,1-1 0,0 1 1,-1 0-1,1 1 0,-1-1 1,1 0-1,-1 1 0,0 0 0,1 0 1,-1 0-1,1 0 0,-6 2 1,-2 0-13,1 1-1,-1 1 1,1 0 0,0 0 0,0 1 0,1 1-1,-1-1 1,1 1 0,1 1 0,-1 0 0,1 0 0,0 1-1,0 0 1,1 0 0,0 0 0,1 1 0,-6 10-1,-13 17-30,13-21 0,2 0 0,-12 21 0,20-33 0,0 1 0,1 0 0,-1 1 0,1-1 0,-1 0 0,1 0 0,1 0 0,-1 1 0,1-1 0,-1 1 0,1-1 0,0 0 0,1 1 0,0 6 0,0-9 2,0 1 0,-1-1-1,1 0 1,0 0 0,0 0-1,0 0 1,0 0 0,0 0-1,0-1 1,1 1-1,-1 0 1,1-1 0,-1 1-1,1 0 1,-1-1 0,1 0-1,0 1 1,0-1 0,0 0-1,0 0 1,0 0-1,0 0 1,0 0 0,0-1-1,0 1 1,0-1 0,0 1-1,1-1 1,-1 0 0,0 0-1,0 0 1,0 0 0,1 0-1,-1 0 1,0-1-1,0 1 1,0-1 0,3 0-1,8-3 10,-1-1 0,0 1-1,-1-2 1,1 0 0,12-8-1,10-8 430,59-49 0,-83 62-329,1-1-1,-2-1 1,1 1-1,-1-1 0,-1-1 1,0 1-1,-1-2 1,0 1-1,5-14 0,-12 25-97,1 0 0,-1-1 0,0 1 0,1 0 0,-1-1 0,0 1-1,0 0 1,0-1 0,0 1 0,0-1 0,0 1 0,-1 0 0,1-1 0,0 1 0,-1 0-1,1 0 1,-1-1 0,1 1 0,-1 0 0,0 0 0,1-1 0,-1 1 0,0 0-1,0 0 1,0 0 0,0 0 0,0 0 0,0 0 0,0 1 0,0-1 0,0 0-1,0 0 1,-1 1 0,1-1 0,0 1 0,0-1 0,-1 1 0,1 0 0,0-1-1,-2 1 1,-1-1 9,0 0 0,0 0-1,0 0 1,0 1 0,0 0 0,0 0-1,0 0 1,0 0 0,0 1-1,0-1 1,0 1 0,0 0 0,-4 2-1,2 0-25,0 0 0,0 1 0,0 0 0,1 0 0,-1 1 0,1-1 0,0 1 0,0 0 0,1 1 0,-1-1 0,1 1 0,0 0 0,1 0 0,0 0 0,-5 11 0,5-7-2,0 0 0,0 1-1,1 0 1,0 0-1,1 0 1,1-1 0,-1 1-1,2 0 1,1 16-1,-1-22 21,0 0-1,0 0 0,0 0 1,0 0-1,1 0 0,0-1 1,4 8-1,-6-10-9,1-1-1,0 0 1,0 0 0,0 1-1,0-1 1,1 0 0,-1 0-1,0 0 1,0 0 0,1-1-1,-1 1 1,0 0 0,1 0-1,-1-1 1,1 1 0,-1-1-1,1 1 1,-1-1 0,1 0 0,-1 1-1,1-1 1,-1 0 0,1 0-1,0 0 1,-1 0 0,1-1-1,-1 1 1,3-1 0,6-2-7,-1 0 1,0-1-1,0 0 1,0-1-1,0 0 1,-1-1-1,0 1 1,0-1-1,0-1 1,-1 0 0,0 0-1,0 0 1,-1-1-1,0 0 1,0 0-1,-1 0 1,0-1-1,-1 0 1,1 0-1,-2 0 1,1-1-1,-1 1 1,-1-1 0,0 1-1,2-18 1,-4 25 8,0 0 1,0 0 0,0 0-1,0 0 1,0 0 0,0 0-1,0 0 1,-1 0 0,1 0-1,-1 0 1,1 0 0,-1 1-1,0-1 1,0 0 0,0 0 0,0 1-1,0-1 1,0 0 0,0 1-1,-1-1 1,1 1 0,0 0-1,-1-1 1,1 1 0,-1 0-1,0 0 1,1 0 0,-1 0-1,0 0 1,0 0 0,0 1-1,1-1 1,-1 1 0,0-1-1,0 1 1,0-1 0,0 1-1,0 0 1,0 0 0,0 0-1,-4 1 1,1 0-9,-1 0 1,0 0-1,1 0 0,-1 1 0,1 0 1,-1 0-1,1 1 0,0 0 0,0 0 1,0 0-1,0 0 0,0 1 0,-4 4 1,1 2 8,1-1-1,0 1 1,0 0 0,1 1 0,1-1 0,0 1 0,0 0 0,1 1 0,-4 17 0,2 0 5,1 1 1,-3 48-1,7-62-20,1-8-12,-1 1 1,1-1-1,0 1 0,3 15 1,-3-24-49,0 0 1,0 0 0,40-74-21875,-31 31 22177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15.58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1649 1998 14336,'0'0'2559,"0"-3"-2452,1-22-32,0 14 60,-1-1-1,0 1 1,0 0 0,-1 0-1,-1-1 1,0 1 0,-5-18-1,7 29-127,0-1-1,-1 1 1,1-1-1,0 1 1,0 0-1,0-1 1,-1 1 0,1-1-1,0 1 1,-1 0-1,1-1 1,0 1-1,-1-1 1,1 1-1,-1 0 1,1 0 0,0-1-1,-1 1 1,1 0-1,-1 0 1,1-1-1,-1 1 1,1 0-1,-1 0 1,1 0 0,-1 0-1,1 0 1,-1 0-1,1 0 1,-1 0-1,1 0 1,-1 0-1,1 0 1,-1 0 0,1 0-1,-1 0 1,1 0-1,-1 1 1,1-1-1,0 0 1,-1 0-1,1 1 1,-1-1 0,1 0-1,0 0 1,-1 1-1,0 0 1,0-1 1,1 1 1,-1 0-1,0 0 0,1-1 1,-1 1-1,1 0 1,-1 0-1,1 0 0,-1 0 1,1-1-1,0 1 1,-1 0-1,1 0 1,0 0-1,0 0 0,0 0 1,-1 0-1,1 0 1,0 0-1,0 0 0,1 0 1,-1 0-1,0 0 1,0 0-1,1 1 0,3 8 0,14 26 63,-17-33-67,0-1 0,1 0 0,-1 1 0,1-1 0,-1 0 1,1 0-1,0 0 0,0 0 0,0-1 0,0 1 0,3 1 0,-4-2 27,0-1 0,1 1 0,-1-1 0,0 1 0,1-1 0,-1 0 0,0 0 0,1 0 0,-1 0 0,0 0 0,1 0 0,-1 0 0,0 0 0,1 0 0,-1-1 0,0 1 0,1 0 0,-1-1 0,0 1 0,0-1 0,1 0 0,-1 1 0,0-1 0,0 0 0,0 0 0,0 0 0,0 1 0,0-1 0,0 0 0,0 0 0,0-1 0,-1 1 0,1 0 0,0 0 0,-1 0 0,2-2 0,0-2 100,0 0 0,0 0 0,0 0 0,-1 0 0,0 0 0,0 0 0,0 0 0,0-8 0,-2 13-126,1-1 1,0 0-1,-1 1 1,1-1-1,0 1 1,-1-1-1,1 0 1,-1 1-1,1-1 1,-1 1-1,1-1 0,-1 1 1,1 0-1,-1-1 1,0 1-1,1 0 1,-1-1-1,0 1 1,1 0-1,-1-1 1,0 1-1,1 0 1,-1 0-1,0 0 1,1 0-1,-1 0 1,0 0-1,0 0 1,1 0-1,-1 0 1,0 0-1,1 0 1,-1 0-1,0 1 1,-1-1-1,-26 6 160,19-3-165,0 1 0,-1 0 0,1 0 0,1 1 0,-1 0 0,1 1 0,-9 7 0,16-12-6,0 0 0,0 0 0,0 0-1,0 0 1,0 0 0,1 1-1,-1-1 1,0 0 0,0 0 0,1 1-1,-1-1 1,1 0 0,0 1-1,-1-1 1,1 0 0,0 1 0,0-1-1,0 1 1,0-1 0,0 0 0,0 1-1,0-1 1,0 1 0,0-1-1,1 0 1,-1 1 0,1-1 0,-1 0-1,1 1 1,-1-1 0,1 0 0,0 0-1,1 2 1,-1-1-5,1 0 0,-1 0-1,1 0 1,0 0 0,0 0 0,0-1-1,0 1 1,0-1 0,0 1 0,0-1 0,0 0-1,0 0 1,1 0 0,-1 0 0,1 0-1,-1-1 1,0 1 0,4 0 0,1-1 59,0 0 0,0-1 0,1 0 0,-1 0 0,0-1 0,0 0 0,0 0 0,0 0 0,-1-1 0,1 0 0,-1-1 0,1 1 0,-1-1 0,11-9 0,-13 10-14,-1-1 0,1 1 0,0-1 0,-1 0 1,0 0-1,0-1 0,0 1 0,0 0 0,-1-1 0,0 0 1,0 1-1,0-1 0,0 0 0,-1 0 0,0 0 1,0 0-1,0-1 0,-1 1 0,1 0 0,-1 0 0,-1-8 1,0 10-35,0-1 0,0 1 1,-1-1-1,1 1 1,-1 0-1,0-1 1,0 1-1,0 0 0,0 0 1,-1 0-1,1 1 1,-5-5-1,5 5-1,0 0-1,0 1 1,0-1 0,0 1-1,0-1 1,-1 1 0,1 0-1,0 0 1,0 0 0,-1 0-1,1 0 1,-1 0 0,1 1-1,-1-1 1,1 1 0,-1 0-1,1 0 1,-1 0 0,-2 0-1,3 1 9,0 0 0,0 0 0,0 0-1,0 0 1,0 1 0,1-1-1,-1 1 1,0-1 0,1 1 0,-1-1-1,1 1 1,0 0 0,0 0 0,-1 0-1,1 0 1,0 0 0,1 0 0,-2 3-1,-11 40 122,13-44-128,-2 6 19,1 0-1,0 1 1,0-1-1,1 1 0,0-1 1,1 10-1,-1-15-14,1 0 0,-1 0 0,1 0 1,0-1-1,-1 1 0,1 0 0,0-1 0,0 1 0,0-1 0,0 1 0,1-1 0,-1 1 0,0-1 1,1 0-1,-1 1 0,0-1 0,1 0 0,0 0 0,-1 0 0,1 0 0,0 0 0,-1-1 0,1 1 1,0 0-1,0-1 0,-1 1 0,1-1 0,0 0 0,0 0 0,3 0 0,3 1-5,0-1 0,0-1-1,0 0 1,0 0 0,0 0-1,0-1 1,0 0 0,0-1-1,-1 0 1,1 0 0,-1-1-1,0 1 1,0-1 0,0-1-1,10-8 1,-16 12 1,1 0 1,-1-1-1,0 1 1,0-1-1,0 1 1,0-1-1,0 1 1,0-1-1,0 0 0,0 0 1,-1 1-1,1-1 1,-1 0-1,1 0 1,-1 0-1,0 1 1,0-1-1,0 0 0,0 0 1,0 0-1,0 0 1,0 0-1,0 1 1,-1-1-1,1 0 1,-1 0-1,1 0 0,-1 1 1,0-1-1,0 0 1,0 1-1,0-1 1,0 1-1,0-1 1,0 1-1,0-1 0,-1 1 1,1 0-1,0 0 1,-1-1-1,1 1 1,-1 0-1,0 0 1,1 1-1,-1-1 0,0 0 1,-2 0-1,-5-3 0,-1 1 0,1 0 0,-1 1 0,1 0 0,-1 0 0,-12 0 0,19 2 0,0 0 0,0 0 0,0 1 0,0-1 0,0 1 0,0 0 0,0 0 0,0 0 0,0 0 0,0 0 0,0 0 0,0 1 0,1 0 0,-1-1 0,1 1 0,-1 0 0,1 0 0,0 0 0,-1 1 0,1-1 0,0 0 0,1 1 0,-4 4 0,0 3-5,0 0 0,1 0-1,0 0 1,-5 21 0,8-27 5,0 0 0,0 0 1,1 1-1,0-1 0,0 0 1,0 0-1,0 1 0,1-1 1,-1 0-1,1 1 0,0-1 1,0 0-1,1 0 0,-1 0 1,3 4-1,-3-8 6,-1 1 1,0-1-1,1 0 1,-1 1-1,1-1 1,-1 0-1,1 0 1,-1 0-1,1 1 1,-1-1-1,1 0 0,-1 0 1,1 0-1,-1 0 1,1 0-1,-1 0 1,1 0-1,-1 0 1,1 0-1,-1 0 1,1 0-1,-1 0 0,1 0 1,-1 0-1,1-1 1,-1 1-1,1 0 1,-1 0-1,1-1 1,-1 1-1,1 0 1,-1-1-1,20-12-735,-15 10-483,51-40-17299,-24 8 15860,-10-4 2651</inkml:trace>
  <inkml:trace contextRef="#ctx0" brushRef="#br0" timeOffset="1944.09">471 207 128,'0'0'0</inkml:trace>
  <inkml:trace contextRef="#ctx0" brushRef="#br0" timeOffset="3160.45">354 55 12544,'35'33'21,"-35"-33"-19,0 0 0,0 0 1,0 0-1,0 0 0,0 0 0,0 0 1,0 0-1,0 0 0,0 0 0,0 0 1,0 0-1,0 0 0,0-1 0,0 1 0,0 0 1,0 0-1,0 0 0,0 0 0,0 0 1,0 0-1,0 0 0,0 0 0,0 0 1,1 0-1,-1 0 0,0 0 0,0 0 1,0 0-1,0 0 0,0 0 0,0 0 0,0 0 1,0 0-1,0 0 0,0 0 0,0 0 1,0 0-1,0 0 0,0 0 0,1 0 1,-1 0-1,0 0 0,0 0 0,0 0 0,0 0 1,0 0-1,0 0 0,0 0 0,0 0 1,0 0-1,0 0 0,0 1 0,0-1 1,0 0-1,0 0 0,0 0 0,0 0 1,0 0-1,0 0 0,0 0 0,0 0 0,-3-8 68,-8-12 106,10 19-153,-4-7 430,-1 0 0,0 0 0,-1 1 1,-10-9-1,16 15-376,0 0-1,0 0 1,0 0-1,0 0 1,-1 0 0,1 0-1,0 0 1,0 1 0,-1-1-1,1 0 1,-1 1 0,1 0-1,0-1 1,-1 1-1,1 0 1,-1-1 0,1 1-1,-1 0 1,1 0 0,-1 0-1,1 0 1,-1 1 0,1-1-1,-1 0 1,1 1 0,-1-1-1,1 1 1,0-1-1,-1 1 1,1 0 0,0-1-1,-1 1 1,1 0 0,0 0-1,0 0 1,0 0 0,0 0-1,0 0 1,-1 2-1,-2 1 79,0 0-1,0 0 0,-1-1 0,1 1 1,-6 2-1,5-2-160,0-1 0,-1 1 0,2 1 0,-6 4 0,-43 51 6,51-58 2,1 0-1,0 1 0,1-1 1,-1 0-1,0 1 0,1-1 1,-1 1-1,1-1 0,0 0 0,-1 1 1,1-1-1,1 1 0,-1-1 1,0 1-1,1 3 0,13 41 98,-10-33-91,-2-8 24,-1 0 0,1 0 0,1 0 0,-1 0 0,1-1 0,0 1 0,0-1 0,1 0 0,-1 0 0,1 0 0,0 0 0,1-1 0,-1 1 0,1-1 0,0 0 0,0-1 0,0 1 0,0-1 0,1 0 0,-1 0 0,12 4 0,-16-7-26,0 0 0,0 0 0,0 1-1,-1-1 1,1 0 0,0 0-1,0 0 1,0 0 0,0 0 0,0 0-1,0 0 1,-1 0 0,1-1-1,0 1 1,0 0 0,0 0 0,0-1-1,-1 1 1,1-1 0,0 1-1,0-1 1,-1 1 0,1-1 0,0 1-1,-1-1 1,1 1 0,-1-1-1,1 0 1,-1 1 0,1-1 0,-1 0-1,1 0 1,-1 1 0,1-2-1,10-32-17,-8 25 38,11-39 231,-7 30-164,-1 0 1,-1 0-1,0-1 0,-2 1 0,0-1 0,-1 0 0,-1-21 0,-1 39-87,0-1-1,0 0 0,0 1 1,-1-1-1,1 1 0,0-1 1,-1 0-1,1 1 0,-1-1 1,0 1-1,0-1 0,1 1 1,-1-1-1,0 1 0,0 0 1,0 0-1,-2-2 0,2 2 1,0 1 1,0-1-1,0 1 0,1 0 0,-1-1 0,0 1 0,0 0 0,0 0 0,0-1 0,0 1 0,0 0 0,0 0 1,0 0-1,0 0 0,0 1 0,0-1 0,0 0 0,0 0 0,0 1 0,-2 0 0,-1 1 9,-1 0-1,1 1 1,0 0 0,0-1-1,0 2 1,1-1-1,-1 0 1,1 1-1,-1-1 1,-2 6-1,0-2-12,0 0-1,0 0 0,-14 10 1,15-12-6,0-1 1,0 1 0,0 0-1,0 0 1,1 0 0,0 1-1,-4 7 1,0 2-10,1 1-1,-1 0 1,0-1 0,-1 0-1,-1-1 1,0 0 0,-24 25-1,33-39 14,0 1 0,0 0 0,0 0 0,0 0 0,0 0 0,0 0 0,0 0 0,1 0 0,-1 0 0,0 0 0,1 0 0,-1 0 0,0 0 0,1 0 0,-1 1 0,1-1 0,0 0 0,-1 0 0,1 2 0,1-2 0,-1 0 0,1 0 0,-1 0 0,1-1 0,0 1 0,-1 0 0,1 0 0,0-1 0,0 1 0,-1 0 0,1-1 0,0 1 0,0-1 0,0 1 0,0-1 0,0 0 0,0 1 0,0-1 0,0 0 0,0 1 0,0-1 0,0 0 0,0 0 0,2 0 0,3 1 18,0-1 0,0 0-1,0 0 1,0 0 0,1-1 0,-1 0-1,0 0 1,0 0 0,0-1-1,-1 0 1,1 0 0,0 0 0,-1-1-1,1 0 1,-1 0 0,0-1-1,0 1 1,0-1 0,0 0-1,-1 0 1,0-1 0,0 1 0,0-1-1,5-7 1,-4 5 8,-1 0 1,0-1-1,0 1 0,0-1 1,-1 0-1,-1 0 1,1-1-1,-1 1 0,0 0 1,-1-1-1,0 1 0,0-1 1,-1 1-1,0-1 1,-1 1-1,0-1 0,-2-10 1,3 18-26,-1 0 0,1 0 1,0 0-1,-1 0 1,1 0-1,-1 0 0,1 0 1,-1 0-1,0 0 0,1 0 1,-1 0-1,0 0 1,0 0-1,0 0 0,0 0 1,1 1-1,-1-1 0,0 0 1,0 1-1,-1-1 1,1 1-1,0-1 0,-2 0 1,0 1 1,1-1 0,-1 1 0,0 0 0,0 0 0,1 0 0,-1 0 0,0 1 0,0-1 0,1 1 0,-4 0 0,-6 4 7,-1 0 0,1 1 0,-15 9 0,23-13-10,-8 5 0,0 1 0,1 1 0,0 0 0,1 1 0,0 0 0,0 0 0,-11 17 0,-1 5 0,-25 50 0,45-77 0,8-9 0,13-15 0,-7 8 0,44-34 45,-42 35-19,0 0 0,-1-1 0,0 0-1,-1-1 1,0-1 0,-1 0 0,0 0 0,16-29 0,-26 42-20,-1-1 0,1 0 0,-1 1 1,0-1-1,0 0 0,1 1 0,-1-1 1,0 0-1,0 1 0,0-1 0,1 0 1,-1 1-1,0-1 0,0 0 0,0 0 1,0 1-1,-1-1 0,1 0 0,0 0 1,0 0-1,-1 0-6,1 1 0,-1-1 0,1 1 0,0 0 0,-1-1 0,1 1 0,-1 0 0,1 0 0,-1-1 0,1 1 0,-1 0 0,1 0-1,-1 0 1,1-1 0,-1 1 0,1 0 0,-1 0 0,1 0 0,-1 0 0,0 0 0,-28 7-2,14-1 17,1 1 0,1 1 0,-1 0 1,1 1-1,1 0 0,-15 15 0,26-23-13,0 0-1,-1 0 0,1 0 0,1 0 0,-1 0 1,0 1-1,0-1 0,0 0 0,1 1 1,-1-1-1,0 0 0,1 1 0,-1-1 1,1 1-1,0-1 0,0 1 0,-1-1 1,1 1-1,0-1 0,0 1 0,0-1 0,1 2 1,0 2-9,0-1 0,1 1 0,0-1 0,0 0 0,4 8 0,4 6-108,-8-16 31,-1 1 1,0-1-1,1 1 0,-1-1 0,1 0 0,0 0 1,0 0-1,0 0 0,3 2 0,-3-2-795,1 0 0,0-1 0,-1 0 0,1 1 0,0-1 0,0 0-1,0 0 1,0-1 0,0 1 0,0-1 0,0 1 0,3-1 0,2 0-1821,0-1 0,0 1 1,14-5 0,7-3 2980,19-6-281</inkml:trace>
  <inkml:trace contextRef="#ctx0" brushRef="#br0" timeOffset="4826.67">3434 624 14976,'0'0'1557,"-2"-4"-1344,-2-5-43,-1 0 0,0 0-1,0 0 1,-1 1 0,-10-12 0,14 17-126,-1 1 0,0-1 0,0 1 0,0 0-1,0 0 1,0 0 0,0 0 0,0 1 0,-1-1 0,1 1 0,-1 0 0,1 0 0,-1 0 0,1 0 0,-1 1 0,0-1 0,1 1 0,-1 0 0,0 0 0,-3 1-1,-5 1-43,1 0 0,0 1 0,0 1 0,0 0 0,1 0 0,-11 6 0,14-6 0,0 0 0,1 0 0,-1 0 0,1 1 0,0 0 0,1 0 0,-1 0 0,1 1 0,-9 12 0,13-17 1,0 0 0,1 0 0,-1 0-1,1 0 1,-1 0 0,1 1 0,-1-1 0,1 0-1,-1 0 1,1 0 0,0 1 0,0-1-1,0 0 1,0 0 0,0 1 0,0-1-1,0 0 1,0 1 0,0-1 0,1 0-1,-1 0 1,0 0 0,1 1 0,-1-1 0,1 0-1,-1 0 1,1 0 0,1 2 0,2 1 6,-1-1 0,1 0 0,0 0 0,0-1 0,0 1-1,6 2 1,13 10 29,-15-9-25,0 0-1,0 0 1,0-1 0,1 0-1,0 0 1,0-1 0,0 0-1,0-1 1,1 0 0,0 0-1,-1-1 1,1 0 0,0-1-1,0 0 1,13-1 0,-21 0 58,1-1 1,0 1 0,-1-1-1,1 0 1,-1 0 0,1 0-1,-1-1 1,1 1-1,-1-1 1,0 1 0,0-1-1,0 0 1,0 1 0,0-1-1,0 0 1,0-1-1,0 1 1,-1 0 0,1 0-1,-1-1 1,0 1 0,0-1-1,1 1 1,-2-1-1,1 1 1,0-1 0,0 0-1,-1 1 1,0-1 0,1-4-1,0-3 110,-1 0 1,0-1-1,-1 1 0,0 0 0,0-1 1,-5-15-1,5 22-161,-1 0 0,0 0 0,0 1 0,0-1-1,0 1 1,0-1 0,-1 1 0,0 0 0,1 0 0,-1 0 0,0 0 0,-1 0 0,-5-3 0,3 2 4,-1 0 0,0 0 0,0 1 0,0 0 0,0 1 0,-10-3 0,11 3-26,1 2 0,-1-1 0,0 1 0,1 0 0,-1 0 0,0 0 0,1 1 0,-1-1 0,1 2 0,-1-1 0,1 1 0,-1-1 0,1 1 0,0 1 0,0-1 0,0 1 0,0 0 0,0 0 0,1 0 0,-1 1 0,1 0 0,0 0-1,0 0 1,0 0 0,1 0 0,-1 1 0,1 0 0,0-1 0,0 1 0,1 1 0,0-1 0,-1 0 0,2 0 0,-1 1 0,1-1 0,-1 7 0,-1 2-26,1 0 1,1 1-1,0-1 0,1 1 0,1-1 1,2 16-1,-2-25 29,0 0-1,0 0 1,1 0 0,-1 0 0,1-1-1,0 1 1,0-1 0,1 1-1,-1-1 1,1 0 0,0 0 0,0 0-1,1 0 1,-1 0 0,1-1 0,-1 0-1,1 1 1,0-1 0,1-1 0,7 5-1,-10-6 7,0 0-1,0-1 1,0 1-1,0-1 1,0 0-1,0 0 1,0 0 0,0 0-1,1 0 1,-1 0-1,0 0 1,0-1-1,0 1 1,0-1-1,0 1 1,0-1-1,0 0 1,-1 0-1,1 0 1,0 0-1,0 0 1,-1 0-1,1 0 1,0-1 0,-1 1-1,3-3 1,3-5 28,1 1 0,-2-1 0,10-15 1,-14 21-34,4-7 1,15-25 33,22-45 0,-38 69-28,-1 0-1,0 1 1,0-1 0,-2 0 0,1-1 0,-1 1 0,-1 0 0,0-1 0,-1-15 0,0 24-4,0 0 0,-1 0 0,1-1 0,-1 1-1,0 1 1,0-1 0,0 0 0,-1 0 0,1 0 0,-1 0-1,1 1 1,-1-1 0,0 1 0,0-1 0,0 1 0,0 0-1,-1 0 1,1 0 0,-1 0 0,1 0 0,-1 1 0,1-1-1,-1 1 1,0-1 0,0 1 0,0 0 0,0 0 0,0 0-1,0 1 1,0-1 0,-3 0 0,0 1 4,0-1-1,0 1 1,0 0 0,1 1-1,-1-1 1,0 1 0,0 0-1,1 1 1,-1-1 0,1 1-1,-1 0 1,1 0 0,0 1-1,0 0 1,-10 6 0,11-5-15,-1 0 0,1 1 0,0-1 1,0 1-1,0 0 0,1 0 0,-1 0 1,1 1-1,1-1 0,-1 1 0,1-1 0,0 1 1,-2 7-1,3-9 2,1 0 0,-1 0 0,1 0 0,0 0 0,0 0 0,0 1 0,1-1 0,-1 0 0,1 0 0,0 0 0,0-1 0,0 1 0,1 0 0,0 0 0,-1-1 0,1 1-1,0 0 1,1-1 0,-1 0 0,1 0 0,4 5 0,-5-6 37,2 1 0,-1-1 0,0 1 0,0-1 0,1 0 1,-1 0-1,1 0 0,0-1 0,-1 0 0,1 1 0,0-1 0,0 0 0,0-1 0,0 1 0,0-1 0,0 0 0,0 0 0,7-1 0,-8 1-6,0-1 0,0 1 0,1-1 0,-1 0 0,0 0 1,0 0-1,0-1 0,-1 1 0,1-1 0,0 0 0,0 0 0,-1 0 0,1 0 0,-1 0 1,0 0-1,0-1 0,0 1 0,0-1 0,0 1 0,0-1 0,0 0 0,-1 0 0,0 0 1,2-4-1,-3 6-6,0-1 1,0 0-1,0 0 1,0 0-1,-1 0 1,1 1 0,0-1-1,-1 0 1,0 0-1,1 0 1,-1 1-1,0-1 1,0 0-1,0 1 1,0-1 0,-2-1-1,-20-26 157,22 29-239,1-1 0,-1 0-1,0 1 1,0-1 0,0 0-1,0 1 1,1-1 0,-1 1-1,0-1 1,0 1 0,0 0-1,0-1 1,0 1 0,0 0-1,0 0 1,0-1 0,0 1 0,0 0-1,-2 0 1,2 1-514,-1-1 0,0 0 0,0 1 1,0-1-1,0 1 0,0 0 0,0 0 0,1-1 0,-4 3 1,-45 57-16550,32-27 17127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24.46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0 429 10496,'4'-2'79,"-3"2"-51,0-1 0,1 1 1,-1-1-1,0 1 1,0-1-1,0 0 0,0 1 1,0-1-1,0 0 1,0 0-1,0 0 0,2-8 3647,3 7-3908,-5 2 297,0-1 0,0 1 0,0-1 1,1 0-1,-1 1 0,0-1 0,0 0 0,-1 0 1,1 1-1,0-1 0,0 0 0,0 0 0,0 0 1,-1 0-1,1 0 0,0 0 0,-1 0 0,1 0 1,-1-1-1,1 0 0,2-27 255,-1 7-237,1 2-41,2 1-1,0-1 1,1 1-1,1 0 1,0 0-1,2 1 1,0 0-1,1 0 1,17-21-1,-17 26-33,3-2 75,0 0-1,27-24 0,-34 35-57,1-1 0,-1 1-1,1 0 1,0 1 0,0-1 0,1 1-1,-1 1 1,0-1 0,1 1 0,12-1-1,-11 1 8,14-1 123,0 1-1,27 0 0,-45 3-92,-1-1 0,1 1 0,-1 1 0,1-1 0,-1 1 0,7 3 0,-5-2 45,-4-2-80,1 1-1,0-1 0,-1 1 0,1 0 0,-1 0 0,0 0 0,0 1 0,0-1 0,0 0 0,0 1 0,0-1 1,-1 1-1,1 0 0,-1-1 0,1 1 0,-1 0 0,0 0 0,1 4 0,1 8 87,0 0 0,1 24 0,-1-8-7,2 4 74,-4-18-168,2-1 0,0 0 0,0 0 0,10 23 0,-10-16 6,-3-20-21,0-1-1,1 1 1,-1-1 0,0 0 0,1 1 0,-1-1-1,1 0 1,2 5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58.08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1206 2818 13952,'28'-18'149,"-24"13"471,-11 4-104,-23 5 4726,75-17-2682,137-11-2070,-36 5-84,-127 16-251,0 2 0,-1 0-1,30 3 1,-43-1-134,-4-1-21,0 1 0,0-1 0,0 0 0,1 0 0,-1 0 0,0 0 0,0 0 0,0 0 0,1 0 0,-1-1 0,0 1 0,0 0 0,2-2 0,39 20 768,-42-50-405,4-58-202,-2-45 83,-5 99-258,3 16-9,-2-1 0,0 1 1,-1 0-1,-8-28 0,7 37 27,0 1 12,0-1 1,1 0-1,1 0 0,-3-21 1,1-19 52,-4 0 0,-21-82 0,8 44-20,-57-329-133,70 373 82,-4-12 32,6 29 3,1 0 0,-2-41-1,-20-221-266,19 251 210,5 29 30,1 0 0,0 0 0,0-19 0,1 29-18,1 0 1,0-1 0,0 1 0,0-1 0,0 1 0,0-1-1,0 1 1,0-1 0,0 1 0,0-1 0,0 1 0,0-1-1,0 1 1,0-1 0,0 1 0,0 0 0,1-1 0,-1 1-1,0-1 1,0 1 0,0-1 0,1 1 0,-1 0 0,0-1-1,1 1 1,-1 0 0,0-1 0,1 1 0,-1 0 0,0-1-1,1 1 1,-1 0 0,1 0 0,-1-1 0,1 1 0,-1 0-1,0 0 1,1 0 0,-1 0 0,1 0 0,-1-1 0,1 1-1,-1 0 1,1 0 0,0 0 0,3-1-9,25-5 47,0 0-1,0 2 1,37 0-1,-10 0-4,26 0 94,86 8 0,-144-3-92,-9 0 21,79 4 178,144-12 0,-182 3-131,-1 2 1,75 7-1,-26-5-92,-1-1 0,61 1 0,-26-2 0,110 7 128,-201-5-52,0-3-1,57-10 1,90-28 187,-191 41-262,94-19 22,22-4 125,-58 10-98,0 3 1,74-4-1,69-10 33,-120 8-83,158-9 0,-219 25 0,-1 2 0,1 0 0,29 8 0,-18-3 0,13-1 97,88 0 1,-86-6-4,82 11 1,-87-6-36,0-2-1,0-2 1,72-7-1,-56 2-15,21-3 63,32-2 23,26 18-18,-99-4-48,-1-2 0,1-2 0,58-6 0,-87 4-182,19-5-274,-29 5-142,1 0-1,-1 1 1,0-1 0,1 0 0,6-8-3210</inkml:trace>
  <inkml:trace contextRef="#ctx0" brushRef="#br0" timeOffset="1461.04">5429 0 15360,'0'0'5247,"-1"5"-5119,-8 28-3,2 0-1,1 1 1,2 0-1,1 0 1,3 57-1,3-75-879</inkml:trace>
  <inkml:trace contextRef="#ctx0" brushRef="#br0" timeOffset="1814.16">5255 215 19327,'32'5'0,"-40"-4"0,7-1 0,0 0 0,0 0 0,0 0 0,0 0 0,0 0 0,0 0 0,0 0 0,1-1 0,-1 1 0,0 0 0,0 0 0,0-1 0,0 1 0,0-1 0,1 1 0,-1 0 0,0-1 0,-1 0 0,2 0 0,0 1 0,0-1 0,-1 1 0,1-1 0,0 1 0,0-1 0,-1 1 0,1-1 0,0 1 0,0-1 0,0 1 0,0-1 0,0 1 0,0-1 0,0 1 0,0-1 0,0 1 0,0-1 0,0 0 0,0 1 0,0-1 0,1 0 0,-1 0 0,1-1 0,0 1 0,-1 0 0,1-1 0,0 1 0,0 0 0,0 0 0,0 0 0,0 0 0,0-1 0,0 2 0,0-1 0,1 0 0,-1 0 0,0 0 0,1 0 0,-1 1 0,0-1 0,1 1 0,-1-1 0,2 0 0,20-1-81,-1 2 0,0 0 0,0 1 0,1 1 0,41 9 1,8 1-2635,18 1-8164</inkml:trace>
  <inkml:trace contextRef="#ctx0" brushRef="#br0" timeOffset="32027.21">491 1634 13184,'0'0'512,"-3"2"-406,-3 1-53,1 1 0,0 0 0,0 0 0,0 1 0,1 0 0,-1 0 0,1 0 0,-7 11 0,0 3 756,-11 29 0,15-33-45,-4 5-207,9-15-515,-1-1 0,1 1 0,-1 0 1,-2 10-1,4-12 15,0 0 0,-1 0 1,1 1-1,-1-1 0,0 0 0,0 0 1,0-1-1,0 1 0,-1 0 0,-4 4 1,-33 23 26,21-15-30,-20 15 24,11-9 59,1 1 1,-45 48-1,61-48-830,9-16-126,6-15-271,4-5-1519,1 1 0,1-1-1,0 2 1,1 0 0,19-18 0,-11 11 2307,6-6 302</inkml:trace>
  <inkml:trace contextRef="#ctx0" brushRef="#br0" timeOffset="32937.87">449 1546 8448,'-6'10'255,"4"-7"-14,0 0 0,0 0 0,1 0 0,-1 0 1,1 0-1,-1 0 0,1 0 0,0 1 0,-1 6 0,6-5 1990,-4-4-2180,1-1-1,0 1 1,-1-1 0,0 1 0,1 0-1,-1-1 1,1 1 0,-1 0 0,0-1-1,1 1 1,-1 0 0,0-1 0,0 1-1,1 0 1,-1 0 0,0 1 0,0 1 46,1-1 1,-1 1 0,1 0 0,0 0 0,0-1 0,0 1 0,0 0 0,1-1 0,-1 0 0,1 1 0,-1-1-1,1 0 1,0 1 0,0-1 0,0 0 0,0 0 0,0-1 0,1 1 0,-1 0 0,5 2 0,18 17 619,9 13-240,-20-21-323,-1 1 0,13 16-1,-12-10-21,-9-11-93,1-1 0,0 0 1,1 0-1,-1-1 0,1 0 0,9 7 0,-12-11 15,1 0 1,-1 0-1,-1 0 1,1 1 0,0 0-1,-1 0 1,0 0-1,0 0 1,0 0-1,0 1 1,-1-1 0,3 6-1,-3-2 43,0 0 0,0 1-1,0-1 1,-1 1 0,-1-1 0,1 13-1,-1-18-70,1 0-1,-1 1 1,1-1-1,0 0 1,0 0-1,4 5 0,1 8 53,0 0-56,-5-13-13,0 0 0,1 1-1,-2-1 1,1 0 0,0 0 0,-1 0 0,1 1 0,-1-1 0,0 0 0,0 1-1,-1 5 1,1-3 14,-1-1 0,1 1 0,0 0 0,1 0 0,-1-1 0,1 1 0,0 0 0,1-1 0,2 9 0,-2-7 3,0 0 88,-2-6-107,0-1 1,0 0 0,0 1 0,0-1-1,0 1 1,1-1 0,-1 0 0,0 1-1,0-1 1,0 0 0,1 1-1,-1-1 1,0 0 0,0 0 0,1 1-1,-1-1 1,0 0 0,1 0 0,-1 1-1,0-1 1,1 0 0,-1 0 0,0 0-1,1 0 1,-1 0 0,0 1-1,1-1 1,-1 0 0,1 0 0,-1 0-1,0 0 1,1 0 0,-1 0 0,1 0-1,0 0-43,-1 0 0,1 0-1,-1 0 1,1 0-1,-1 1 1,0-1 0,1 0-1,-1 0 1,1 1 0,-1-1-1,1 0 1,-1 0-1,0 1 1,1-1 0,-1 1-1,0-1 1,1 0-1,-1 1 1,0-1 0,0 1-1,1-1 1,-1 1 0,0-1-1,0 1 1,0-1-1,0 1 1,1-1 0,-1 0-1,0 2 1,-4 13-3114,-1 2-1931</inkml:trace>
  <inkml:trace contextRef="#ctx0" brushRef="#br0" timeOffset="33960.4">3 2013 11520,'-2'37'5247,"2"-38"-5189,1 0 0,0-1-1,0 1 1,-1 0 0,1 0-1,0 0 1,0 0 0,0 0-1,0 0 1,1 0 0,-1 1-1,0-1 1,0 0-1,0 0 1,1 1 0,-1-1-1,0 1 1,1-1 0,-1 1-1,0 0 1,2-1 0,34-6 337,-8 5-1,1 1 0,0 2 0,44 6 0,88 25-50,-117-24-206,20 5 108,-25-3-184,-30-8-33,-1 0-1,1 0 1,-1 1 0,0 1 0,10 4 0,-13-5 8,0-1 1,1 1-1,-1-1 1,1-1-1,-1 1 0,10 0 1,21 5 105,-2 0-147,-24-5 41,0 0 0,18 7 0,-25-7-16,-4-1-69,0-1-1,0 0 0,0 0 0,0 0 0,0 0 0,0 0 1,0 1-1,0-1 0,0 0 0,0 0 0,0 0 0,0 0 1,0 0-1,0 1 0,0-1 0,0 0 0,0 0 0,0 0 1,0 0-1,0 0 0,0 0 0,0 1 0,0-1 0,0 0 1,0 0-1,-2 1-488,2-1 488,0 0 0,0 0 0,0 0 0,0 0 0,-1 0 1</inkml:trace>
  <inkml:trace contextRef="#ctx0" brushRef="#br0" timeOffset="35018.75">880 1784 9600,'-3'16'129,"0"17"3582,0-31-3503,0 0 0,0 0 1,0 0-1,0 1 1,0-1-1,1 1 0,-1 0 1,1 0-1,0 0 1,0 0-1,0 0 0,-3 6 1,-10 28 351,13-29-371,-1 0 0,0-1 0,0 1 0,-1 0 0,0-1 0,-1 0 0,1 0 0,-7 7 0,2-3-81,0 1 0,1 1 0,1-1 0,0 1-1,1 0 1,-9 27 0,-4 6 417,13-32-405,-1-1 1,0 0-1,-1 0 1,-1 0-1,0-1 0,0-1 1,-1 0-1,-1 0 0,0 0 1,0-2-1,-1 1 1,-1-2-1,-23 14 0,28-16-82,-1 0-1,1 1 0,0 0 1,0 0-1,1 1 1,0 0-1,0 0 0,-5 10 1,-5 3 393,14-15-349,2-5-54,1 0 0,-1 0 0,0 0 1,0 0-1,0 0 0,1 0 0,-1 0 1,0 0-1,0 0 0,0 0 0,0-1 1,0 1-1,-1 0 0,1-1 0,-2 2 1,3-2 205,1-5-213,1 0 0,-1 0 0,1 0 0,0 1 0,5-8 0,-4 7-19,7-11-2569,22-28-1,-9 13-1598</inkml:trace>
  <inkml:trace contextRef="#ctx0" brushRef="#br0" timeOffset="36669.97">416 1865 10112,'2'1'-1,"0"-1"0,0 1 1,0-1-1,-1 0 1,1 0-1,0 1 0,0-1 1,0 0-1,0-1 1,0 1-1,0 0 0,0 0 1,0-1-1,2 0 1,-3 0 14,0 0 0,0 0 0,-1 0 0,1 0 0,0 0 0,0 0 0,-1 0 0,1 0 0,0-1-1,-1 1 1,0 0 0,1 0 0,-1-1 0,1 1 0,-1 0 0,0-1 0,0 1 0,0 0 0,0-1 0,0 1 0,0-3 0,0-10 482,1 7-95,-1 1 0,0 0 0,0 0 0,-1-1 0,-2-11 0,3 18-401,0 0 0,-1 0 0,1-1 0,0 1-1,0 0 1,-1 0 0,1 0 0,0 0 0,0 0 0,-1 0 0,1 0 0,0 0 0,0 0 0,-1 0 0,1 0 0,0 0 0,0 0 0,-1 0 0,1 0 0,0 0 0,0 0 0,-1 0 0,1 0 0,0 1 0,0-1 0,0 0 0,-1 0 0,1 0 0,0 0 0,0 0 0,-1 1 0,1-1 0,0 0 0,0 0 0,0 0 0,0 1 0,0-1 0,-1 0 0,1 0 0,0 1 0,0-1 0,-10 11 17,10-10-12,-59 79 492,52-68-413,0 0 1,0 0-1,1 1 0,1 0 0,-5 16 1,15-36 378,39-70 247,-4-6 548,-47 95-1044,1 1-1,-5 17 0,7-12-149,1 1 0,0-1 0,0 26 0,3-44-60,0 0 0,0 0 0,0 0-1,0 1 1,0-1 0,0 0 0,0 0-1,0 0 1,0 0 0,0 0 0,0 0-1,0 0 1,0 0 0,0 0 0,0 0-1,0 1 1,0-1 0,0 0 0,0 0-1,0 0 1,0 0 0,0 0 0,0 0-1,0 0 1,0 0 0,0 0 0,0 0-1,1 1 1,-1-1 0,0 0 0,0 0-1,0 0 1,0 0 0,0 0 0,0 0-1,0 0 1,0 0 0,0 0-1,0 0 1,0 0 0,0 0 0,1 0-1,-1 0 1,0 0 0,0 0 0,0 0-1,0 0 1,0 0 0,0 0 0,0 0-1,0 0 1,0 0 0,0 0 0,1 0-1,-1 0 1,0 0 0,0 0 0,0 0-1,0 0 1,0 0 0,0 0 0,0 0-1,0 0 1,7-7 98,7-14 33,-13 20-121,5-9 0,1 0 1,0 0-1,1 1 0,0 0 0,0 0 0,1 1 1,0 0-1,1 1 0,0 0 0,0 0 1,12-5-1,-21 11-12,-1 1 0,0 0 0,0 0 0,1 0 0,-1-1 1,0 1-1,0 0 0,1 0 0,-1 0 0,0 0 0,1 0 0,-1-1 0,0 1 1,0 0-1,1 0 0,-1 0 0,0 0 0,1 0 0,-1 0 0,0 0 0,1 0 1,-1 0-1,0 0 0,1 1 0,-1-1 0,0 0 0,0 0 0,1 0 1,-1 0-1,0 0 0,0 0 0,1 1 0,-1-1 0,0 0 0,0 0 0,1 0 1,-1 1-1,0-1 0,0 0 0,0 0 0,1 1 0,-1-1 0,0 0 0,0 0 1,0 1-1,0-1 0,0 0 0,0 1 0,1-1 0,-1 0 0,0 0 0,0 1 1,0-1-1,0 1 0,-3 17-22,2-14 29,-22 117 525,34-138-499,1 0 1,17-19-1,-23 30-35,3-3 0,0 0 0,19-12 0,-26 20 0,1-1 0,0 0 0,-1 1 0,1 0 0,0-1 0,0 1 0,0 0 0,0 1 0,0-1 0,0 0 0,0 1 0,1 0 0,-1 0 0,0 0 0,0 0 0,5 1 0,-7-1 5,0 0 0,0 0-1,0 1 1,-1-1 0,1 0-1,0 1 1,0-1 0,0 1-1,0-1 1,0 1 0,-1-1-1,1 1 1,0 0 0,-1-1-1,1 1 1,0 0 0,-1 0-1,1-1 1,-1 1 0,1 0-1,-1 0 1,1 0 0,-1 0-1,0 0 1,1 0 0,-1-1-1,0 1 1,0 0 0,0 0-1,1 0 1,-1 0 0,0 0-1,-1 0 1,1 0 0,0 0-1,0 0 1,0 0 0,0 0-1,-1 0 1,0 1 0,-1 5 52,-1 0 1,1-1 0,-2 1-1,-4 7 1,5-9-26,-3 4 9,0-1-1,0 0 1,0-1-1,-1 1 1,-14 10-1,-14 17 80,33-34-100,1 1 0,0-1-1,0 1 1,0 0 0,0 0 0,0-1 0,0 1 0,0 0-1,0 0 1,1 0 0,-1 0 0,1 0 0,-1 2-1,15-19 109,9-9-330,-18 21-494,-1 0 0,1 0 0,0 0 0,-1 1 0,1-1 0,1 1 0,-1 0 0,0 1 0,0-1 0,1 1 0,10-1 0,-9 5-563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40.50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330 0 128,'0'0'8853,"0"3"-7978,-1-1-771,1 1 0,-1-1 1,0 0-1,0 1 0,0-1 0,0 0 1,0 0-1,-1 0 0,1 0 1,0 0-1,-1 0 0,0 0 1,1 0-1,-1-1 0,0 1 0,0-1 1,0 1-1,0-1 0,0 0 1,0 1-1,-1-1 0,1 0 0,0-1 1,-1 1-1,1 0 0,-5 0 1,4 1 64,1 0 0,-1 0 1,0 0-1,0 0 0,1 0 0,-1 1 1,1-1-1,0 1 0,-4 5 1,-3 3 185,-50 53 839,43-48-874,1 1 0,-20 29 0,4-5-192,5-10 43,-34 46 319,61-82-447,0-1 0,0 1-1,1 0 1,-1 0 0,5-8-1,-3 6-2210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51.13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 4 9216,'33'12'64,"-33"-12"-57,0 0 0,0 0 0,0 0 1,0 0-1,0 0 0,0 0 0,0 0 1,0 0-1,-1 0 0,1 0 0,0 0 1,0 0-1,0 0 0,0 0 1,0 0-1,0 0 0,0 0 0,0 0 1,0 0-1,0 0 0,0 0 0,0 0 1,0 0-1,0 0 0,0 0 0,0 0 1,0 0-1,0 0 0,0 0 0,0 1 1,0-1-1,0 0 0,0 0 0,0 0 1,0 0-1,0 0 0,0 0 0,0 0 1,0 0-1,0 0 0,0 0 0,-11-1 522,-12-3 2563,37-7 1750,-11 14-4797,1-1-1,-1 1 1,1-1-1,0 1 1,0-1-1,0 0 1,0-1-1,7 3 1,-7-3-25,-1 0 0,1 1 0,0-1 0,-1 1 0,1 0 0,-1 0 0,1 0 0,-1 0 0,0 1 1,0-1-1,0 1 0,3 3 0,3 6 185,1 0-1,0 0 1,1-1 0,21 16 0,-28-23-166,0 0 1,0 0-1,0 0 1,0 1-1,-1-1 1,0 1-1,0 0 0,3 7 1,17 22 74,-19-29-83,0 1 0,0 0 0,-1-1-1,0 1 1,0 0 0,0 0 0,2 11 0,-3-11-28,0 0 0,0 0 1,0 0-1,1-1 1,0 1-1,0 0 1,1-1-1,6 8 0,5 1 19,0 0-1,0-1 0,1-1 1,19 10-1,-32-20-28,0 0 0,0 1-1,0-1 1,0 0 0,-1 1 0,5 5-1,-6-8 16,0 1 0,-1 0-1,1-1 1,-1 1-1,1 0 1,-1 0 0,1 0-1,-1-1 1,0 1 0,1 0-1,-1 0 1,0 0 0,0 0-1,1 0 1,-1 0-1,0 0 1,0 0 0,0 0-1,0 0 1,0-1 0,0 1-1,-1 0 1,1 0 0,0 0-1,0 0 1,-1 0-1,1 0 1,-1 1 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53.40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92 124 20404,'24'-124'0,"-140"207"0,208-42 0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56.23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1 374 21932,'473'-255'0,"-467"137"0,-485 491 0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06.85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572 0 8576,'0'0'9877,"-3"1"-9685,-110 27 983,67-15-921,35-9-203,1 0 0,-1 1 0,1 0 0,0 1 0,1 0-1,-1 1 1,-9 9 0,6-6 112,1 0 0,-28 14 0,28-17-132,-1 1 1,1 0-1,1 1 1,0 0-1,0 1 0,1 0 1,0 0-1,0 1 1,-12 20-1,11-16-4,9-14 23,0 1-1,1 0 1,-1-1 0,0 0-1,0 1 1,0-1-1,-1 0 1,1 0-1,0 0 1,0 0 0,-1-1-1,1 1 1,0 0-1,-1-1 1,1 0-1,-5 1 1,-20 5 323,20-2-316,4-2-20,1-1 0,-1 1 0,0-1 0,1 0 0,-1 0 0,0 0 0,0 0 0,0 0 0,-3 0 0,6-1 48,0 0-28,1-1-54,-1 1 0,1 0 0,-1-1-1,1 1 1,-1-1 0,1 1 0,-1 0 0,1 0 0,0-1 0,-1 1-1,1 0 1,0 0 0,-1 0 0,1 0 0,-1 0 0,1 0 0,0 0-1,-1 0 1,1 0 0,0 0 0,-1 0 0,1 0 0,0 0-1,0 1 1,-3 1-3,0-1 0,0 0 0,0 1 0,0-1 0,0 0 0,0 0 0,0 0 0,-4 0 0,2 0-21,-1-1-44,8-3 2,-2 3 57,1 0 0,-1 0 0,1 1 0,-1-1 0,0 0 1,1 1-1,-1-1 0,0 1 0,1-1 0,-1 1 0,0 0 0,0-1 0,0 1 0,2 1 0,-2-1 10,1 0-1,0 0 0,0 0 0,0 0 0,0 0 0,0 0 0,0 1 0,-1-1 0,1 1 0,0-1 0,-1 1 0,1 0 0,-1-1 0,0 1 0,0 0 0,1 0 0,-1 0 0,0 0 0,-1 0 1,1 0-1,1 4 0,0-1 1,1-1 1,0 1-1,0-1 1,0 0-1,1 0 1,-1 0-1,1 0 1,0 0-1,0-1 1,0 0-1,1 0 1,-1 0-1,8 3 1,-4-1-5,-1-1 0,0 2 0,9 6 1,-7-4 4,0-1 1,1-1-1,-1 1 1,2-2 0,-1 1-1,1-1 1,0-1-1,0 0 1,0-1 0,12 3-1,-4-1 10,-1 1 0,24 11 0,-40-17-15,-1 1 0,0 0 0,0-1-1,0 1 1,1-1 0,-1 0 0,0 1-1,1-1 1,-1 0 0,0 0 0,1 0 0,-1 0-1,0 0 1,1 0 0,-1 0 0,0-1-1,1 1 1,-1 0 0,2-2 0,20-15 5,-8 3 16,0 3 19,-9 7-11,1 0 0,-1-1 1,0 0-1,0 0 0,-1-1 1,0 0-1,0 0 0,0 0 1,-1 0-1,6-9 0,56-167-29,-47 100 0,-14 57 0,1 0 0,11-29 0,-17 52-21,0 1-86,-1 29 86,-2-1 0,-1-1-1,-2 1 1,0 0 0,-15 37-1,13-47 22,0 0 0,-1 0 0,-20 27 0,-10 18 0,38-60 2,0 1-1,-1 0 0,1-1 1,-1 1-1,1-1 0,-1 0 1,0 1-1,0-1 0,0 0 1,0 0-1,0 0 0,-1 0 1,1-1-1,-1 1 0,-3 1 1,10-6 42,-1-1 1,0 1 0,0-1-1,0 0 1,0 0 0,-1 0 0,0-1-1,4-7 1,-4 7-1337,0-1 0,0 1 0,0-1-1,2-9 1,-3-22-10334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15.42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53 20 9088,'0'0'9173,"-3"0"-9664,-8-6 513,7 4-19,0 0 0,-1 0 0,1 0 0,0 1 0,-1-1 0,-7 0 0,13 4 85,0-1 1,0 1 0,0 0-1,0 0 1,-1 0-1,1 0 1,-1 0 0,1 1-1,-1-1 1,0 0 0,0 0-1,0 3 1,0 6-17,0-9-39,-1-1 0,1 1 0,0-1 0,0 1 0,0-1 0,0 1 0,0-1 0,0 1 0,0-1 1,1 1-1,-1-1 0,0 1 0,1-1 0,-1 0 0,1 1 0,0-1 0,-1 1 0,1-1 0,0 0 0,0 0 0,0 1 1,0-1-1,0 0 0,0 0 0,0 0 0,0 0 0,0 0 0,1 0 0,-1-1 0,0 1 0,3 1 0,-2-2-25,-1 1-1,0-1 1,0 0 0,0 1-1,0-1 1,0 1-1,0-1 1,0 1-1,0 0 1,0-1-1,0 1 1,0 0-1,-1 0 1,1 0-1,0-1 1,0 1-1,-1 0 1,1 0-1,-1 0 1,1 0-1,-1 0 1,1 0 0,-1 0-1,1 1 1,-1-1-1,0 0 1,0 0-1,0 0 1,1 0-1,-1 0 1,0 1-1,0-1 1,-1 2-1,1-2 22,0 1-1,0 0 0,0 0 0,0-1 0,0 1 0,0 0 0,0-1 0,1 1 1,-1 0-1,1-1 0,-1 1 0,1 0 0,0-1 0,0 1 0,-1-1 0,1 1 1,0-1-1,0 1 0,0-1 0,1 0 0,-1 0 0,0 1 0,3 0 0,5 10 23,5 14-371,-13-23 333,0-1 1,0 0-1,0 0 0,0 0 1,0 0-1,1 0 1,-1 0-1,1 0 1,0 0-1,-1-1 0,1 1 1,0 0-1,0-1 1,0 0-1,0 1 1,0-1-1,0 0 0,1 0 1,-1 0-1,0 0 1,0-1-1,1 1 1,-1-1-1,0 1 0,1-1 1,2 0-1,7 1-13,0 0 0,0 0 0,-1 1 0,1 0 0,15 6 0,-27-8 0,1 0 0,-1 0 0,1 1 0,-1-1 0,1 0 0,-1 1 0,1-1 0,-1 0 0,1 1 0,-1-1 0,0 1 0,1-1 0,-1 1 0,0-1 0,1 1 0,-1-1 0,0 1 0,1-1 0,-1 1 0,0 0 0,0-1 0,0 1 0,0-1 0,0 1 0,1 0 0,-1-1 0,0 1 0,0-1 0,0 1 0,-1 0 0,1-1 0,0 1 0,1 9 0,2-7 0,-1 0 0,1 0 0,-1 0 0,1 0 0,0-1 0,0 1 0,0-1 0,0 0 0,0 0 0,1 0 0,-1 0 0,1-1 0,-1 1 0,7 1 0,-2-2 0,0 1 0,0-2 0,0 1 0,-1-1 0,1 0 0,10-1 0,-17 0 19,1 1-1,-1 0 0,0 0 1,1 0-1,-1-1 0,1 1 0,-1-1 1,0 1-1,1-1 0,-1 0 1,0 1-1,0-1 0,0 0 0,1 0 1,-1 0-1,0 0 0,0 0 1,0 0-1,0 0 0,1-3 1,10-9 108,14-11 65,37-42 0,-49 50-154,1 0-1,1 1 0,19-15 1,34-38 346,-59 55-187,-10 12-194,0 1 0,0 0-1,1 0 1,-1-1 0,0 1 0,0 0 0,0-1-1,0 1 1,0 0 0,0-1 0,1 1 0,-1 0-1,0-1 1,0 1 0,0 0 0,0-1 0,0 1-1,0 0 1,0-1 0,-1 1 0,1 0 0,0-1-1,0 1 1,0 0 0,0 0 0,0-1 0,0 1-1,-1 0 1,1-1 0,0 1 0,0 0 0,0 0-1,-1-1 1,1 1 0,0 0 0,0 0 0,-1 0-1,1-1 1,0 1 0,0 0 0,-1 0 0,1 0-1,0 0 1,-1 0 0,1-1 0,0 1 0,-1 0 0,1 0-1,0 0 1,-1 0 0,1 0 0,0 0 0,-1 0-1,1 0 1,0 0 0,-1 0 0,1 0 0,-1 1-1,-2 0 20,3-1 63,3 0-64,0 1-21,-5 0 22,1-1 42,0 0-128,-1 0-150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33.46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432 51 13440,'0'0'8213,"-3"-4"-7915,-32-42-234,80 87-23,-5-7 46,-15-10-20,0-1-29,-2 0 0,0 2-1,-2 0 1,28 42 0,-46-61-19,0 0-1,0 0 1,1-1-1,0 0 1,1 0-1,-1 0 1,1 0-1,0-1 1,0 0-1,0 0 1,0 0-1,1 0 1,0-1-1,9 4 1,-12-6-9,0 1 1,0-1 0,0 1 0,0 0 0,-1 0 0,1 0-1,0 0 1,-1 0 0,0 0 0,1 1 0,-1-1-1,0 1 1,0-1 0,2 4 0,-2 1 26,1 0-1,-1 0 1,0-1 0,2 15 0,0-3-21,-3-12-7,1-1-1,0 0 1,0 0-1,0 1 1,6 7 0,-5-9-3,-1-1 0,0 1 1,0 0-1,0 0 1,-1 0-1,1 0 0,-1 1 1,0-1-1,0 0 1,0 0-1,0 6 0,-1-3-6,1-1 0,0 1 0,1 0 0,0 0 0,0-1 0,0 1 0,7 10 0,0 4 0,-9-19 0,0 4-1936</inkml:trace>
  <inkml:trace contextRef="#ctx0" brushRef="#br0" timeOffset="2323.97">717 225 11904,'2'12'0,"-2"-10"0,1 0 0,-1 1 0,1-1 0,-1 0 0,0 0 0,0 0 0,0 1 0,0-1 0,0 0 0,-1 0 0,1 0 0,-1 0 0,0 3 0,-1-5 125,0-7 191,-1-9 519,3 15-661,-1 1-5,1-1 0,-1 0-1,1 0 1,-1 1 0,0-1 0,0 1-1,1-1 1,-1 0 0,0 1 0,0 0-1,0-1 1,0 1 0,0-1 0,0 1-1,1 0 1,-1 0 0,0-1-1,0 1 1,0 0 0,0 0 0,0 0-1,0 0 1,0 0 0,0 0 0,0 0-1,0 1 1,0-1 0,0 0 0,-2 1-1,-34 9 20,32-8 322,-114 39 983,28-9-1128,55-18-110,-70 17 0,81-26-285,-76 19 562,87-20-463,1 1 0,0 0 1,0 1-1,0 1 0,-16 11 0,24-15-62,0 0 0,0 0 0,0-1 1,0 0-1,-1 0 0,1 0 0,-1-1 0,1 1 0,-8-1 0,5 1-78,20-5 113,-6 2-44,0 0 1,-1 0-1,1 0 0,0 0 1,0 1-1,-1 0 1,1 0-1,0 1 1,0 0-1,-1 0 1,1 0-1,8 3 1,19 8 66,-1 1 1,36 21 0,-55-26-45,0 0-1,-1 1 1,0 0 0,0 1-1,-1 0 1,0 1 0,13 18-1,3 11-20,-16-23 0,21 25 0,-32-41 4,1 0 1,0 0-1,0-1 0,0 1 0,0-1 0,0 1 0,0-1 1,0 1-1,0-1 0,0 0 0,0 1 0,0-1 0,0 0 0,0 0 1,0 1-1,0-1 0,0 0 0,0 0 0,0 0 0,2-1 1,24-7 133,-13 4-108,-13 3-30,0 1 0,0-1 0,0 0 0,0 1 0,0-1 0,0 0 0,0 0 0,0 0 0,0 0 0,0 0 0,-1 0 0,1 0 0,0 0 0,-1 0 0,1 0 0,-1-1 0,1 1 0,0-2 0,7-28 0,-6 21 0,16-59 25,30-108 78,-47 171-103,1 1 0,0-1 0,0 0 0,1 1 0,-1 0 0,1-1 0,0 1 0,1 0 0,7-9 0,6 2 0,-11 10 0,-11 11 0,2-6-7,0 0 0,0 0 0,0-1 0,-1 1-1,1-1 1,-1 0 0,1 0 0,-1 0 0,-5 1-1,5-1-1,-1 0 0,0 1-1,1-1 1,0 1 0,-8 5-1,9-1 10,1 4 0,0-8 0,-1-1-21,-7 15-141,8-12 111,-5 6 18,-2 0-1,1 0 1,-1-1 0,-13 12 0,11-12 5,0 1 0,2 0 0,-11 13 0,-62 117-484,80-139 434,4-11-105,7-14-174,10-24 44,46-76 0,-54 104 342,2 1-1,0 0 0,1 2 1,1-1-1,0 2 1,31-25-1,-33 29 133,-24 15 153,-26 18 128,20-7-444,2 0-1,-1 1 0,2 1 1,0 0-1,1 1 0,1 0 1,-13 26-1,20-34-196,11-15 217,8-10-1928,28-17-15207,-16 11 14587,-6 4 2530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45.00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 10752,'0'0'8959,"3"0"-8745,13-2-207,0 1 0,1 0 0,-1 2 0,0 0 0,30 5 0,-36-3 67,0 1 0,0 0-1,-1 0 1,1 1 0,-1 0-1,14 9 1,-12-6 46,1 0-1,23 9 1,-15-11 20,13 6 829,-21-9 129,5 5-1470,-14-7 372,-3-1 192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48.0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113 4 11392,'20'30'405,"-20"-30"-384,0-1 1,0 1-1,0 0 1,0 0-1,0 0 1,0 0-1,0 0 1,0 0-1,0 0 1,0 0-1,0-1 259,0 1-259,1 0 1,-1 0-1,0 0 1,0 0-1,0 0 1,0 0-1,0 0 1,0 0-1,0 0 1,0 0-1,0 0 1,0 0-1,0 0 1,0 0-1,0 0 1,0 0-1,0 0 1,1 0-1,-1 0 1,0 0-1,0 0 1,0 0-1,0 0 1,0 0-1,0 0 1,0 0-1,0 0 1,-2-11 907,2 9-830,-1 1 0,1 0 0,0 0 1,-1 0-1,1 0 0,0 0 1,-1 0-1,1 0 0,-1 1 1,0-1-1,1 0 0,-1 0 0,0 0 1,1 0-1,-1 1 0,0-1 1,0 0-1,0 1 0,1-1 1,-1 0-1,0 1 0,-2-1 1,2 2-61,0 0 1,1 1 0,-1-1 0,1 1 0,-1-1 0,1 1-1,-1-1 1,1 1 0,0 0 0,0-1 0,-1 1 0,1-1-1,0 1 1,1 1 0,-2 2 24,0 1-10,-1 1 1,1-1-1,0 0 1,1 1-1,-1-1 1,1 1-1,1-1 1,1 13-1,15 56 617,4 28 66,-7 90-203,-14-191-510,0 0 0,1 0 0,-1 0 0,0 0 1,1 0-1,-1-1 0,1 1 0,0 0 0,-1 0 0,1 0 1,0-1-1,0 1 0,0 0 0,0-1 0,1 1 0,-1-1 0,0 1 1,1-1-1,2 2 0,-4-2 5,8-29 77,-1-80-110,-4 34 30,-2-38 76,-3 52 158,-4 88-190,4-22-55,0 1-1,1 1 1,-2 13-1,2 43 232,-18 120-1,16-188-108,-4-15-108,-4-21 61,4 12-107,-6-35 157,12 58-138,0-1 1,1 1 0,0 0-1,1 0 1,-1-1 0,1 1-1,0 0 1,0 0 0,3-9-1,-7 14-30,0 0-1,0 0 1,0 1 0,0-1-1,0 1 1,0 0-1,0 0 1,-5 2-1,-1 2 53,0 0 0,0 1-1,1 0 1,-1 0 0,1 1 0,1 0-1,-1 0 1,-8 13 0,13-17-3,-6 4 21,10-14 35,10-15-68,3 2-80,1 0 0,25-27 0,-39 47 90,4-7 68,-8 7-87,1 0 0,-1 0 0,1 0 0,0 0 0,-1 0 0,1 0 0,0 1 0,-4 0 0,6-1 0,-33 7-106,34-11-65,0 0 0,0 0 1,0 0-1,0 0 0,1 1 1,0-1-1,0 0 0,4-6 1,9-3-103,-9 8-1441,-1 1 0,2-1 0,-1 2 0,0-1 0,1 1 0,7-3 0,10 0 396,-8 4-2522</inkml:trace>
  <inkml:trace contextRef="#ctx0" brushRef="#br0" timeOffset="1203.53">550 135 10112,'-29'37'149,"29"-37"-138,0 0 0,0 1 0,-1-1 0,1 0 0,0 0 0,0 1 0,0-1 0,0 0 0,-1 0 0,1 1 0,0-1 0,0 0 0,0 0 0,-1 0 0,1 0 0,0 1 0,0-1 0,-1 0 0,1 0 1,0 0-1,0 0 0,-1 0 0,1 0 0,0 0 0,-1 0 0,1 0 0,0 0 0,0 0 0,-1 0 0,1 0 0,0 0 0,-1 0 0,1 0 0,0 0 0,-1 0 0,0-11 576,7-13 861,-4 21-1362,4-13 2385,-6 16-2439,0 1 0,0-1 0,0 0 0,0 0 1,0 0-1,0 0 0,0 0 0,1 0 0,-1 0 0,0 1 0,0-1 0,0 0 0,0 0 0,0 0 0,0 0 0,0 0 0,0 0 0,0 0 0,0 0 0,1 0 0,-1 0 0,0 0 0,0 0 1,0 1-1,0-1 0,0 0 0,0 0 0,0 0 0,1 0 0,-1 0 0,0 0 0,0 0 0,0 0 0,0 0 0,0 0 0,0 0 0,1 0 0,-1 0 0,0 0 0,0-1 0,0 1 1,0 0-1,0 0 0,0 0 0,0 0 0,1 0 0,-1 0 0,-1 2 48,0 1-1,0-1 1,-1 0 0,1 0-1,0 1 1,-1-1 0,0 0 0,1 0-1,-1 0 1,-3 2 0,-7 10 451,-3 9 93,5-7-356,0 0 1,-13 14-1,-86 97 713,81-91-650,2 0 0,2 2 0,-31 64 0,-34 54 31,37-79-128,51-76-234,1-1 4,0-1 0,0 1 0,0-1-1,0 1 1,0-1 0,1 1 0,-1-1-1,0 1 1,0 0 0,1-1 0,-1 1-1,0-1 1,1 1 0,-1 0 0,0-1 0,1 1-1,-1 0 1,0 0 0,1-1 0,-1 1-1,1 0 1,-1 0 0,1-1 0,-1 1-1,0 0 1,1 0 0,-1 0 0,1 0 0,-1 0-1,2 0 1,-2 0-1,1 0 0,-1 0 1,0 0-1,1 0 0,-1 0 0,1-1 1,-1 1-1,0 0 0,1 0 0,-1 0 0,0 0 1,1 0-1,-1-1 0,0 1 0,1 0 1,-1 0-1,0-1 0,1 1 0,-1 0 0,0-1 1,0 1-1,1 0 0,-1 0 0,0-1 1,0 1-1,0-1 0,1 1 0,-1 0 0,0-1 1,-1-1-68,-3 4 0,65-41-19221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57.14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52 0 19583,'0'0'384,"1"6"-256,10 56 278,-3 2 1,0 100-1,-8-153-366,24 834 1496,-34-355-918,-27-2-116,32-433-470,-8 348 289,-7 58 254,3-238-191,17-222-386,-1 1 0,1-1-1,0 0 1,0 0 0,0 0 0,0 0 0,0 1 0,0-1 0,0 0 0,1 0-1,-1 0 1,0 0 0,1 0 0,-1 1 0,1-1 0,-1 0 0,1 0 0,-1 0-1,1 0 1,0 0 0,0 0 0,-1-1 0,1 1 0,0 0 0,0 0-1,0 0 1,0-1 0,0 1 0,2 1 0,-3-2-28,1-1 0,-1 1 0,1 0 0,-1 0 1,1 0-1,-1 0 0,1-1 0,-1 1 0,1 0 0,-1 0 0,1-1 1,-1 1-1,0 0 0,1-1 0,-1 1 0,0 0 0,1-1 1,-1 1-1,0-1 0,1 1 0,-1-1 0,0 1 0,0 0 0,0-1 1,1 0-1,7-18-1418,-5 13-616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58.87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79 28147,'5043'-78'0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4:20.44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24 1566 14720,'0'0'3967,"-2"-3"-3860,-3-12-61,1 0 1,0 0-1,1 0 0,1 0 1,0 0-1,1-1 0,1 1 0,2-30 1,4 0 22,21-81 0,-23 114-55,2-1 1,-1 1 0,2 0-1,0 1 1,0-1 0,11-12-1,7-11-10,121-195 274,-60 84-44,-52 85 12,43-108-1,-73 161-235,0 0-1,0 0 1,1 1 0,0-1-1,0 1 1,1 0-1,0 1 1,0-1 0,1 1-1,9-7 1,6-2 54,-1 2 0,32-15 1,-37 19-38,-1-1 0,22-18 0,8-5-2,16-8-25,64-55 0,-105 79 0,2 1 0,0 1 0,0 2 0,1 0 0,1 1 0,0 1 0,1 2 0,42-11 0,-54 18 0,0 0 0,1 2 0,-1 0 0,0 0 0,1 1 0,-1 1 0,0 0 0,17 5 0,-26-6 18,0 1 0,0 0 0,0-1 0,0 2 0,6 3 0,-7-4-3,0 1 0,0-1 0,1-1 0,-1 1-1,0-1 1,1 1 0,-1-1 0,1 0 0,5 1-1,6 0 1,-1 1-1,-1 1 0,1 0 0,0 1 0,-1 0 1,0 1-1,0 0 0,20 14 0,26 11 73,-39-21-31,-1 0 1,32 23-1,-25-14-58,-19-15 4,-1 0 0,0 0 0,0 1 0,0 0 0,0 0 0,-1 1 0,0-1 0,0 1 0,-1 0 0,1 0 0,5 12 0,7 21 86,-4-12-4,-1 1 1,8 32-1,-13-42-58,0 0 0,1 0-1,0-1 1,21 30 0,-4-6-6,-14-21 23,-1-1 0,7 22-1,10 13-42,-8-20 0,-16-29 0,1 1 0,0-1 0,0-1 0,0 1 0,0-1 0,1 1 0,5 3 0,-6-6 0,-1 1 0,0-1 0,1 1 0,-1 0 0,-1 0 0,1 0 0,0 0 0,-1 0 0,1 1 0,-1-1 0,0 1 0,0-1 0,-1 1 0,1 0 0,1 7 0,-2 15 13,-2-21-5,1 0 0,0 0 0,0 0-1,1 0 1,-1 0 0,1 0 0,0 0 0,1 0 0,-1 0-1,1-1 1,4 9 0,11 12 12,-12-18-20,1 1 0,-1-1 1,0 1-1,-1 1 0,0-1 0,0 1 0,4 14 0,-4 0-3,1 42 0,-5-50 26,1 1-1,1 0 0,0 0 0,1-1 0,1 1 0,6 16 1,-9-29-2,0 0 1,0 0 0,0 0-1,-1 0 1,1 0-1,-1 0 1,0 0 0,0 0-1,0 0 1,0 0-1,0 0 1,-1 0 0,1 0-1,-2 5 1,-2 7 16,4 45-38,-2-9 27,2-38-7,-1 1 0,0-1 0,-3 19 0,4-29 1,0-2-53,1 0 0,0 0-1,0-1 1,0 1-1,0 0 1,-1-1 0,1 1-1,0-1 1,0 1 0,0-1-1,0 0 1,0 1-1,0-1 1,2 0 0,0 1-165,13 7-2811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4:43.02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68 1425 9216,'0'0'277,"4"-1"192,-3 1-376,1 0 30,0-1 0,0 1 0,0 0 1,0-1-1,0 0 0,0 1 0,-1-1 1,1 0-1,0 0 0,0 0 1,-1 0-1,1 0 0,-1 0 0,3-3 1,-29 16 1540,23-11-1578,0-1-1,0 1 1,0 0 0,0 0 0,0 0 0,0 0 0,0 0 0,0 1 0,0-1 0,1 1 0,-1-1 0,0 1 0,1 0 0,-2 1 0,-5 6 822,1-6 766,7 2-1194,-19 5 672,19-10-1140,0-1-1,0 1 1,0 0-1,0 0 1,0 0-1,-1 0 1,1 0-1,0-1 1,0 1-1,0 0 0,0 0 1,0 0-1,0 0 1,0 0-1,0 0 1,0 0-1,-1-1 1,1 1-1,0 0 1,0 0-1,0 0 0,0 0 1,0 0-1,0 0 1,-1 0-1,1 0 1,0 0-1,0 0 1,0 0-1,0 0 1,-1 0-1,1 0 0,0 0 1,0 0-1,0 0 1,0 0-1,0 0 1,-1 0-1,1 0 1,0 0-1,0 0 1,0 0-1,0 0 0,0 0 1,-1 0-1,1 0 1,0 0-1,0 0 1,0 0-1,0 1 1,0-1-1,0 0 1,0 0-1,-1 0 0,1 0 1,0 0-1,0 0 1,0 1-1,0-1 1,0 0-1,0 0 1,0 0-1,0 0 1,0 0-1,0 1 0,-5-24 1569,4 11-822,1 1-1,1-20 0,0 19-757,0 1 0,0 0 0,-2-21 0,0-31 0,0 33 47,1 0 0,2-1 0,0 1 0,12-49-1,-6 35-24,-6 21-22,0-47 0,-3 56 0,1 1 0,0-1 0,1 0 0,0 0 0,1 1 0,1-1 0,0 1 0,1 0 0,6-16 0,2-1 0,-10 25 0,0-1 0,-1 1 0,2 0 0,-1 0 0,0 0 0,1 1 0,0-1 0,0 0 0,8-7 0,-2 5 0,0-1 0,-1 1 0,11-14 0,-16 17 0,0 0 0,0 0 0,-1 0 0,0 0 0,0-1 0,0 1 0,-1-1 0,1 1 0,-1-1 0,0 0 0,0-6 0,1-1 0,1-1 0,0 1 0,0-1 0,1 1 0,1 0 0,0 1 0,1-1 0,0 1 0,0 0 0,17-20 0,4 0 0,60-55 0,-84 83 0,1 0 0,-2 0 0,1-1 0,0 1 0,-1-1 0,1 1 0,-1-1 0,0 0 0,0 0 0,-1 0 0,1 0 0,-1 0 0,0-1 0,1-3 0,-2 7 0,3-6 0,0 1 0,1 0 0,0 0 0,0 0 0,0 0 0,0 1 0,1-1 0,0 1 0,10-8 0,7-8 0,-15 14 0,0 2 0,0-1 0,0 1 0,1 0 0,0 0 0,0 1 0,0 0 0,11-3 0,-8 3 0,0-1 0,0 0 0,-1-1 0,12-8 0,-12 7 25,1 0 1,0 1-1,18-7 0,-17 8 8,-1 0 1,0-1-1,17-12 1,-24 15-14,0 1 1,0 0-1,1 1 1,-1-1-1,0 1 1,1 0-1,-1 0 1,1 0-1,0 0 1,8 1-1,6-2 32,-14 1-52,0 0 0,0 0 0,0 1 0,0-1 0,0 1 0,0 0 0,0 0 0,0 0 0,0 1 0,10 2 0,-12 0 0,0 0 0,1 0 0,-1-1 0,1 1 0,-1-1 0,1 0 0,0 0 0,0 0 0,0 0 0,0-1 0,0 0 0,0 0 0,0 0 0,1 0 0,5 0 0,22 2 0,56 13 0,-78-13 0,0 0 0,0 0 0,-1 1 0,0 0 0,0 1 0,0 0 0,-1 1 0,1-1 0,14 15 0,-17-15 0,1 0 0,-1-1 0,1 0 0,0 0 0,0 0 0,13 4 0,15 7 0,2 3 0,-28-14 0,0 0 0,0 1 0,0 0 0,-1 0 0,10 8 0,23 17 36,-32-24-23,0 1 0,0-1 0,0 2 1,-1-1-1,0 1 0,10 14 0,61 87 115,-5 15-128,-48-91 0,-18-24 0,-1 1 0,0 0 0,0 0 0,7 16 0,20 40 94,-22-46-40,-1 1 0,12 35 0,-22-55-54,11 34 26,-1 0-1,-2 0 1,-2 1 0,4 48-1,-9-64-3,1 0 0,7 30 0,-4-28 20,2 32 0,-5-40-6,-1 0-1,2 0 1,0 0 0,0-1 0,8 16 0,-5-14 1,-1 1 0,-1 0 0,4 22-1,-7-31-13,-1 0 0,2 0 0,-1-1 0,6 12 0,-3-5 12,-5-12-29,1 0 0,-1 0 0,0-1 0,0 1 0,0 0 0,0 0 1,0 0-1,0 0 0,0 0 0,0 0 0,-1 0 0,1 0 1,0 0-1,0 0 0,-1 0 0,0 1 0,1-1 1,-1-1 1,1 1-1,0 0 0,-1 0 0,1 0 0,0-1 1,0 1-1,-1 0 0,1 0 0,0 0 0,0-1 1,0 1-1,0 0 0,0 0 0,0 0 1,0 0-1,1-1 0,-1 1 0,0 0 0,1 1 1,0 2 37,0 0 1,0-1 0,0 1-1,-1 0 1,1 0 0,-1 0 0,0 5-1,2 14-48,-2-22 3,0 0 1,0 1-1,0-1 0,1 0 0,-1 0 1,0 0-1,1 0 0,-1 1 0,1-1 0,0 0 1,-1 0-1,1 0 0,0 0 0,0 0 1,0 1-1,20 5-3027,-15-6 1613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4:50.93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85 1292 14208,'0'0'3711,"-4"-4"-3476,-4-5-141,0-1 0,0 1 0,1-1 0,0-1-1,1 0 1,0 0 0,1 0 0,0 0 0,-5-19 0,7 13 4,0-1 0,1 0 0,0 1 0,2-1 0,0 0 1,1 0-1,1 1 0,1-1 0,7-27 0,-1 14-34,-6 18-21,1 0-1,0 0 1,1 0 0,7-12-1,16-18 151,-13 20-42,14-28 1,-25 44-108,-1-1 1,0 1-1,0-1 1,-1 0-1,0 0 1,-1 0-1,1 0 1,-1-11-1,-3-33 55,1 35-63,0 0-1,1 0 1,1 0 0,0 0-1,1 0 1,1 0 0,5-18-1,6-1-13,-5 16 21,-2 0-1,0-1 1,-2 1-1,7-42 1,-11 39 42,1-1 1,1 1-1,2 0 0,13-44 1,-15 63-74,-1 0 1,1 0 0,-1 0-1,1 0 1,0 0 0,0 1-1,1-1 1,-1 1-1,1 0 1,6-4 0,47-25 168,-26 16-139,-25 13-42,0 0 0,0 1 0,0 0 0,0 0 0,1 0 0,-1 1 0,0 0 0,1 0 0,6 1 0,59 4 0,-60-3 0,-7 0 0,-1 0 0,1 1 0,-1-1 0,1 1 0,-1 0 0,0 0 0,0 1 0,0 0 0,6 4 0,11 7 0,-17-11 0,0 0 0,-1 0 0,1 1 0,-1-1 0,0 1 0,0 0 0,0 0 0,-1 0 0,1 0 0,-1 0 0,0 0 0,0 1 0,2 7 0,11 22 0,1-4 0,-11-20 0,1 0 0,0 0 0,0 0 0,1-1 0,0 0 0,10 10 0,-4-7 22,-1-1-1,-1 2 0,0 0 1,0 0-1,-2 1 0,0 0 1,0 0-1,-1 1 0,-1 1 1,0-1-1,8 32 0,-14-43-21,-1-1 0,1 1 0,0-1 0,1 1 0,-1-1 0,0 0 0,1 0 0,0 1 0,0-1 0,0 0 0,0 0 0,1-1 0,-1 1 0,1 0 0,4 3 0,-3-3 0,-1 1 0,0-1 0,-1 1 0,1-1 0,-1 1 0,1 0 0,-1 0 0,0 0 0,-1 0 0,1 0 0,-1 0 0,2 6 0,-2-5 0,0 0 0,1 0 0,0 0 0,0-1 0,0 1 0,1 0 0,-1-1 0,6 7 0,-2-3 10,-1 0-1,1 0 0,-2 1 1,1 0-1,-1 0 1,-1 1-1,0-1 0,0 1 1,3 17-1,10 31 25,-8-35-2,11 44 0,-18-58-25,1 0 1,-1 0-1,-1 0 0,1 0 0,-2 0 0,1 0 0,-1 0 0,-3 12 0,4-18-7,-1-1 0,1 1 0,0 0 0,0 0 0,0-1 0,1 1 0,-1 0 0,1-1 0,-1 1 0,1-1 0,0 1 0,0 0 0,0-1 0,0 0 0,3 5 0,0-1 0,0-1 0,0 1 0,1-1 0,8 9 0,-12-13 0,-1-1 0,1 1 0,-1-1 0,1 1 0,-1-1 0,1 1 0,-1 0 0,0-1 0,1 1 0,-1 0 0,0-1 0,0 1 0,1 0 0,-1-1 0,0 1 0,0 0 0,0 0 0,0-1 0,0 1 0,0 0 0,0 0 0,0-1 0,0 1 0,0 0 0,-1 0 0,3 13 0,-2-13 2,0 0 1,1-1-1,-1 1 0,0 0 0,0 0 0,0-1 0,0 1 0,1 0 0,-1 0 0,0-1 1,-1 1-1,1 0 0,0 0 0,0 0 0,0-1 0,0 1 0,0 0 0,-1-1 1,1 1-1,-1 1 0,1-2 0,-1 1 0,1-1 0,0 1 0,0-1 0,-1 0 0,1 1 0,0-1 0,0 1 0,0-1 0,0 0 0,0 1-1,0-1 1,0 1 0,0-1 0,0 1 0,0-1 0,0 0 0,0 1 0,0-1 0,0 1 0,0-1 0,0 1 0,0-1 0,0 0 0,0 1 0,1-1 0,-1 1 0,0-1 0,0 0 0,1 1 0,-1-1 0,0 0 0,0 1 0,1-1 0,-1 0 0,0 1 0,1-1 0,-1 0 0,1 0 0,-1 0 0,0 1 0,1-1 0,-1 0 0,1 0 0,-1 0 0,0 0 0,1 0 0,-1 1 0,1-1 0,-1 0 0,1 0 0,0 0 0,-2 1 14,1 0 1,-1 0 0,0 0 0,1 0-1,-1 1 1,0-1 0,0 0 0,0 0-1,0 0 1,0 0 0,0-1-1,0 1 1,0 0 0,0 0 0,-1 0-1,-7 7 79,9-8-95,0 0 0,0 1 0,-1-1 0,1 0 0,0 0 0,0 0 0,0 0 0,0 0 0,0 1 0,0-1 0,0 0 0,0 0 0,0 0 0,0 0 0,0 1 0,0-1 0,0 0 0,0 0 0,0 0 0,0 0 0,0 1 0,0-1 0,0 0 0,0 0 0,0 0 0,0 0 0,0 1 0,0-1 0,0 0 0,0 0 0,0 0 0,0 0 0,0 1 0,1-1 0,-1 0 0,0 0 0,0 0 0,0 0 0,0 0 0,0 0 0,1 0 0,-1 1 0,0-1 0,0 0 0,0 0 0,0 0 0,0 0 0,1 0 0,-1 0 0,0 0 0,0 0 0,0 0 0,0 0 0,1 0 0,-1 0 0,0 0 0,0 0 0,0 0 0,1 0 0,-1 0 0,0 0 0,0 0 0,0 0 0,0 0 0,0 0 0,1 0 0,-1-1 0,0 1 0,0 0 0,8 0 0,-7 3 0,-2 2 0,-3 12 0,4-16 0,-1 0 0,1 0 0,0 0 0,0 0 0,-1-1 0,1 1 0,0 0 0,0 0 0,0 0 0,0 0 0,0 0 0,0 0 0,0 0 0,1 0 0,-1-1 0,0 1 0,0 0 0,1 0 0,-1 0 0,1 1 0,-1 0 0,0-1-13,0-1 0,0 0 0,1 1 0,-1-1 0,0 1 0,0-1 0,0 1 1,0-1-1,0 0 0,1 1 0,-1-1 0,0 1 0,0-1 0,1 0 0,-1 1 0,0-1 0,0 0 0,1 1 0,-1-1 0,1 0 0,-1 0 0,0 1 0,1-1 0,-1 0 0,0 0 0,1 0 0,-1 1 0,1-1 0,-1 0 0,1 0 0,-1 0 0,0 0 0,1 0 0,-1 0 0,1 0 0,0 0 0,16 2-787,-3-4-2336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6:14.746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1603 12800,'12'-4'-121,"-9"2"24,0 1 0,0 0 0,1 0 0,-1 0 1,0 1-1,1-1 0,2 0 0,-6 2-10,-1 1 86,-3 0 21,4-2 1,0 0 1,-1 0-1,1 0 1,0 0-1,0 0 1,-1 0-1,1 0 1,0 0 0,0 0-1,0 0 1,0 0-1,-1 0 1,1-1-1,0 1 1,0 0-1,0 0 1,-1 0-1,1 0 1,0 0-1,0 0 1,0-1 0,0 1-1,0 0 1,0 0-1,-1 0 1,1 0-1,0-1 1,0 1-1,0 0 1,0 0-1,0 0 1,0-1 0,0 1-1,0 0 1,0 0-1,0 0 1,0-1-1,0 1 1,0 0-1,0 0 1,0 0-1,0-1 1,0 1-1,0 0 1,0 0 0,0 0-1,0 0 1,0-1-1,0 1 1,0 0-1,1 0 1,-1 0-1,0-1 1,0 1-1,0 0 1,0 0 0,0 0-1,0 0 1,1 0-1,-1-1 1,8-9 132,-8 10-128,1-2 34,0-1-1,0 1 0,-1 0 0,1-1 1,-1 1-1,0-1 0,0 1 1,0 0-1,0-1 0,0 1 0,0-1 1,0 1-1,-1-1 0,1 1 0,-1 0 1,-1-4-1,-2-18 211,4 13-132,2 0 1,0-1 0,6-20 0,4-24 536,-8 20-104,12-49 1,-12 70-452,0 0 1,2 0 0,-1 0-1,2 1 1,15-24 0,-11 20-49,-9 14-35,0 0-1,1 0 1,0 0-1,0 0 1,0 1 0,0-1-1,0 1 1,1 0-1,0 0 1,4-3 0,5-5 18,0 0 1,0-1 0,-2-1 0,1 0 0,-1 0 0,-1-1 0,9-16 0,23-30 82,-33 50-96,1 0 0,20-16-1,-20 19-12,-1-1-1,0 0 0,-1 0 0,10-13 0,13-18 66,-18 24 7,16-27-1,19-28 91,-46 65-167,9-14 10,1 0 1,0 1 0,1 1-1,1 0 1,1 0 0,18-15-1,-24 23 15,1 0-1,-1 0 0,-1-1 1,14-20-1,-13 18 0,0 0 1,0 1 0,14-13-1,-20 20-28,0 1 0,0-1 0,0 0 0,0 0 0,0 0 0,2-6 0,-4 7 0,1 0 0,-1 0 0,1 0 0,0 0 0,-1 0 0,1 1 0,1-1 0,-1 1 0,0-1 0,0 1 0,1 0 0,0 0 0,-1 0 0,1 0 0,0 1 0,3-2 0,1 0 0,0 1 0,0-1 0,0 0 0,0 0 0,-1 0 0,0-1 0,0 0 0,0-1 0,0 1 0,-1-1 0,10-10 0,20-20 79,-28 30-71,-1-1 1,0 1-1,-1-1 0,1 0 0,6-11 0,31-35 355,-40 49-345,0 0 0,0 0 0,0 0 0,0 0 0,1 1 0,-1-1 0,1 1 0,0 0 0,-1 0-1,1 0 1,6-2 0,20-11 151,-27 13-137,0 0-1,0 0 1,0 0-1,1 0 1,-1 1-1,1 0 1,-1 0-1,1 0 0,-1 0 1,7-1-1,8-1 28,29-14 195,-6 1-17,-20 9-211,-17 5-27,0 0 0,0 1 1,1 0-1,-1-1 0,7 1 0,4-1 52,-10 1-26,-1 0 1,0 0 0,1 1 0,-1 0-1,0 0 1,1 0 0,4 1-1,4 1-32,6 1 45,-18-3-35,-1 1 0,1-1-1,-1 0 1,0 1 0,1-1 0,-1 0-1,0 1 1,1-1 0,-1 1 0,0-1 0,1 0-1,-1 1 1,0-1 0,0 1 0,1-1 0,-1 1-1,0-1 1,0 1 0,0-1 0,0 1-1,0-1 1,0 1 0,0-1 0,0 1 0,0 0-1,0-1 1,0 1 0,0-1 0,0 1-1,0-1 1,0 1 0,0-1 0,-1 1 0,1 0-1,0-1-2,0 1 0,-1 0 0,1 0 0,0 0 0,0 0 0,0-1 0,0 1 0,0 0 0,0 0 0,0 0 0,1-1 0,-1 1 0,0 0 0,0 0 0,1 0 0,-1-1 0,0 1 0,1 0 0,-1 0 0,1-1 0,-1 1 0,1 0 0,-1-1 0,1 1 0,0-1 0,-1 1 0,1-1-1,0 1 1,-1-1 0,1 1 0,0-1 0,-1 1 0,1-1 0,0 0 0,0 0 0,0 1 0,-1-1 0,1 0 0,0 0 0,1 0 0,15 10 23,11 14 446,-22-20-446,-6-4-20,1 1 0,0-1 1,-1 1-1,1-1 0,-1 1 1,1-1-1,-1 0 0,1 1 1,0-1-1,-1 0 0,1 1 1,0-1-1,0 0 0,-1 0 1,1 0-1,0 0 0,-1 0 1,1 0-1,0 0 0,0 0 1,-1 0-1,1 0 0,0 0 1,-1 0-1,1 0 0,0-1 1,-1 1-1,1 0 0,0 0 1,-1-1-1,1 1 0,0 0 1,-1-1-1,1 1 0,-1-1 1,1 1-1,0-2 0,0 2-3,0 0 0,0-1 0,0 1 0,0 0 0,0 0 0,0 0 0,0 0 0,0 0 0,0 0 0,0 0 0,0 0 0,0 0 0,0 0 0,0 0 0,0 0 0,1 1 0,6 1 0,42-12-109,-9 0-59,36-2-2605,-39 6-8896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6:20.162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1 124 8832,'0'0'6784,"5"0"-6678,82 8 150,-62-1-67,-19-6-131,0 1-1,0 0 0,0-1 1,0 0-1,7 0 1,-9-1-31,-1 0 0,1 1 0,-1 0 0,0 0 0,1 0 0,5 2 0,15 5 146,-21-8-159,0 1 0,0 0 0,0 0 1,0 0-1,0 0 0,-1 0 0,1 1 0,0-1 0,-1 1 0,1 0 0,-1 0 0,1 0 1,-1 0-1,0 0 0,0 0 0,3 5 0,14 12 173,-5-7-119,-12-10-50,1 0 1,-1 0-1,0 0 1,1 0-1,-1 0 0,1-1 1,-1 1-1,1-1 1,0 0-1,0 0 0,0 0 1,-1 0-1,1 0 1,0-1-1,6 1 0,17 3 25,0 0 0,0 2-1,-1 1 1,0 1 0,29 13-1,-19-13-42,-31-8 0,0 1 0,0-1 0,0 1 0,-1 0 0,1 0 0,0 0 0,-1 0 0,1 1 0,-1-1 0,1 1 0,-1 0 0,0 0 0,1 0 0,-1 1 0,3 2 0,-3 0 0,4 4 0,0 0 0,0-1 0,17 15 0,-21-20 0,1-1 0,0 0 0,-1 0 0,1 0 0,0 0 0,0 0 0,0-1 0,0 0 0,1 0 0,-1 0 0,0 0 0,0-1 0,9 1 0,-11-1 0,0 1 0,0 0 0,0-1 0,0 1 0,1 0 0,-1 0 0,0 0 0,0 1 0,-1-1 0,1 0 0,0 1 0,2 2 0,15 8 0,-1-4 0,-15-6 0,0-1 0,1 1 0,-1-1 0,1 0 0,-1 0 0,1 0 0,0 0 0,0-1 0,-1 1 0,1-1 0,0 0 0,6-1 0,-5 0 13,1 1 0,-1-1 0,1 1 0,-1 0-1,1 0 1,-1 1 0,1-1 0,-1 1 0,7 2-1,-10-1-12,-2-1 15,1-1-1,-1 1 1,0-1-1,1 1 1,-1-1-1,1 0 1,-1 1-1,1-1 0,-1 0 1,1 1-1,-1-1 1,1 0-1,-1 0 1,1 0-1,-1 1 1,1-1-1,-1 0 0,1 0 1,-1 0-1,1 0 1,-1 0-1,1 0 1,0 0-1,-1 0 1,1 0-1,-1 0 1,1 0-1,0-1 0,-1 1-5,1 0-1,-1 0 1,0 0-1,0 0 1,1 0-1,-1 0 1,0 0-1,0 0 0,1 0 1,-1 0-1,0 0 1,0 0-1,1 0 1,-1 0-1,0 0 1,0 0-1,1 0 0,-1 0 1,0 0-1,0 0 1,1 0-1,-1 0 1,0 1-1,0-1 1,0 0-1,1 0 1,-1 0-1,0 0 0,0 1 1,0-1-1,0 0 1,1 0-1,-1 0 1,0 1-1,0-1 1,0 0-1,0 0 0,0 0 1,0 1-1,0-1 1,0 0-1,1 0 1,-1 1-1,0-1 1,0 0-1,0 0 0,0 1 1,0-1-1,0 0 1,0 0-1,-1 1 1,1-1-1,0 0 1,0 0-1,0 1 0,0-1 1,0 0-1,0 1 1,0-1-7,0 1 1,0 0 0,0-1-1,0 1 1,1-1 0,-1 1-1,0-1 1,1 1 0,-1-1-1,0 1 1,1-1 0,-1 1-1,1-1 1,-1 1 0,0-1-1,1 0 1,-1 1 0,1-1-1,-1 0 1,1 1 0,0-1-1,-1 0 1,1 0-1,-1 1 1,1-1 0,-1 0-1,1 0 1,1 0 0,17 2-272,7-1-2227,11 1-8661</inkml:trace>
  <inkml:trace contextRef="#ctx0" brushRef="#br0" timeOffset="2924.17">1033 553 13696,'11'-3'-51,"-9"2"34,0 1 0,0 0 0,0-1-1,0 0 1,-1 1 0,1-1 0,0 0 0,0 0 0,0 0 0,-1 0 0,3-2 0,-3-1-111,-4 2 0,-2 0 21,1 0 86,-34-31 1407,35 31-1292,1 0-1,0 0 0,0 0 1,0 0-1,0 0 1,1 0-1,-1 0 0,1-1 1,-1 1-1,1-1 1,0 1-1,0-1 0,0 1 1,0-1-1,0 0 1,1 0-1,-1 1 0,1-1 1,-1 0-1,1-4 0,0 3-20,0 1-1,1-1 0,-1 1 0,0-1 0,1 1 0,0-1 0,0 1 0,0-1 0,0 1 0,1 0 0,-1-1 0,1 1 1,0 0-1,0 0 0,4-4 0,10-8 56,0 1 0,1 1 0,21-13 0,10-16 597,-22 15-370,-13 12-305,0 0 18,1 0-21,0 0 0,0-1 0,14-25 0,-24 36-47,0 0 0,0 1 0,0-1 0,1 1 0,-1 0 0,1 0 0,0 0 0,8-3 0,18-16 0,-26 17 0,0 1 0,0 0 0,1 1 0,-1-1 0,1 1 0,0 1 0,1-1 0,-1 1 0,1 0 0,8-3 0,15-6 0,-17 10 0,-1 1 0,1 1 0,0 0 0,0 0 0,0 2 0,-1-1 0,18 6 0,13 0 0,-3-3 0,19 1 0,-34-1 125,-21-4-123,0 1 0,0-1 0,0 1 0,0 0 0,0 0 0,-1 0 0,1 1 0,0-1 0,-1 1 1,1 0-1,4 3 0,-5-2 9,0 0 1,1-1 0,0 1 0,-1-1-1,1 1 1,0-1 0,0 0 0,1-1-1,-1 1 1,0-1 0,0 0 0,1 0-1,-1 0 1,1 0 0,-1-1-1,1 0 1,-1 0 0,1 0 0,6-1-1,-10 1-11,1-1 0,-1 1 0,0 0 0,1 0 0,-1 0 0,0 0 0,0 1 0,1-1 0,-1 0 0,0 1 0,1-1 0,-1 0 0,0 1 0,0-1 0,0 1 0,0 0 0,1 0 0,-1-1 0,0 1 0,0 0 0,0 0 0,-1 0 0,1 0 0,0 0 0,0 0 0,0 0 0,-1 0 0,2 2 0,-1-1 0,1 0 0,-1 0 0,1 0 0,-1 0 0,1 0 0,-1-1 0,1 1 0,0-1 0,2 2 0,20 10 0,-13-8 0,-1 0 0,18 13 0,-18-9 0,-8-7 0,0 0 0,0 0 0,0-1 0,0 1 0,0-1 0,1 1 0,-1-1 0,1 0 0,3 2 0,-4-2 0,-1-1 0,0 1-1,1 0 1,-1 0 0,0 0-1,0-1 1,0 1 0,1 1-1,-1-1 1,0 0 0,0 0-1,-1 0 1,1 0 0,0 1-1,1 1 1,-2-2 2,1 1 0,0-1 0,0 1 0,0-1 0,0 1-1,1-1 1,-1 0 0,0 1 0,0-1 0,1 0 0,-1 0 0,1 0 0,2 1 0,56 21 126,-57-23-91,1 3 15,12 10-35,-7-7-17,1 1 0,0-1 0,13 5 0,-14-7 0,-1 0 0,1 1 0,-1 0 0,0 0 0,13 13 0,21 30 22,-42-47-4,1-1 0,0 1 0,-1 0 0,1-1 1,-1 1-1,1-1 0,0 0 0,-1 1 0,1-1 1,0 1-1,0-1 0,-1 0 0,1 0 0,0 1 0,0-1 1,-1 0-1,1 0 0,0 0 0,0 0 0,0 0 1,-1 0-1,1 0 0,0 0 0,0 0 0,0-1 1,-1 1-1,1 0 0,0 0 0,0-1 0,1 0 0,23-16-1142,-12 7 170,19-9-2523</inkml:trace>
  <inkml:trace contextRef="#ctx0" brushRef="#br0" timeOffset="5291.83">1952 214 14208,'0'0'-128,"4"0"-107,32-6 598,-44 11-54,8-4-300,0-1-1,0 0 1,0 0-1,0 0 0,0 0 1,0 1-1,0-1 0,0 0 1,0 0-1,0 0 1,0 0-1,0 1 0,0-1 1,0 0-1,0 0 0,0 0 1,0 0-1,0 1 0,0-1 1,0 0-1,0 0 1,0 0-1,1 0 0,-1 0 1,0 0-1,0 1 0,0-1 1,0 0-1,0 0 0,0 0 1,1 0-1,-1 0 1,0 0-1,0 0 0,0 0 1,0 0-1,1 0 0,-1 0 1,0 0-1,0 0 1,1 0-1,0 1 205,27 25 1110,-21-18-1091,1 0 1,1 0-1,-1-1 1,14 8 0,-12-7-23,0-1 1,0 1-1,12 13 1,-12-11-151,0-1 0,0 0-1,1 0 1,0-1 0,1 0 0,0-1-1,0-1 1,0 0 0,1 0-1,0-1 1,0-1 0,0 0 0,1-1-1,19 3 1,-26-5-34,0 1-1,0 0 1,0 0 0,0 1-1,0 0 1,-1 0 0,1 1-1,7 5 1,-7-4-1,0 0 0,0-1 0,1-1 0,-1 1 0,1-1-1,12 3 1,-4-3-12,-6-2 18,0 1 0,-1 0 0,1 0-1,-1 1 1,1 0 0,-1 0 0,0 1 0,0 1 0,-1-1 0,1 2 0,9 7 0,-12-10-20,-1 0 0,1 0-1,-1 0 1,1-1-1,0 1 1,0-2-1,0 1 1,0-1 0,11 2-1,8 2 12,61 16 341,-39-22-86,-34 4-277,24 9 0,-35-12 0,-1 1 0,0 0 0,1 0 0,-1-1 0,0 1 0,0 0 0,1 0 0,-1 0 0,0 1 0,0-1 0,0 0 0,0 0 0,-1 1 0,1-1 0,0 0 0,0 1 0,-1-1 0,1 1 0,-1-1 0,1 0 0,0 4 0,-1-4 1,0-1 0,0 1 0,0 0 1,0-1-1,1 1 0,-1 0 0,0-1 0,1 1 0,-1 0 0,0-1 0,1 1 0,-1-1 0,1 1 0,-1-1 0,1 1 0,-1-1 0,1 1 0,0-1 0,-1 0 0,1 1 0,-1-1 0,1 0 0,0 1 0,-1-1 0,1 0 0,0 0 1,-1 1-1,2-1 0,24 2 63,-6-1-9,-19 0 30,0 2-64,-3-1-21,26-4 107,-20 1-87,-4 0-12,1 1 1,0 0 0,-1 0-1,1 0 1,0-1-1,-1 1 1,1 0-1,0 0 1,0 0-1,-1 0 1,1 0-1,0 0 1,-1 1-1,1-1 1,0 0 0,-1 0-1,1 0 1,0 1-1,-1-1 1,1 0-1,0 1 1,-1-1-1,1 0 1,-1 1-1,1-1 1,-1 1 0,1-1-1,-1 1 1,1 0-1,1 0-7,16 5 111,0-1-3616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7:20.00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23 11520,'0'0'6399,"3"1"-6121,104 6 1022,72 3 24,172-25-645,-217 6-633,80-7 957,-160 15-876,67 9 1,-29-2-127,153 17 84,-101-11-178,62 3-27,-79-13 345,124-4-194,-215-1-24,439-18-36,-5 49 29,-339-13 42,78 2 44,-39-24 365,-36 0-134,1-6-317,-88 7 22,100-23 468,-111 24-436,1 2-1,0 1 0,48 4 1,-63 2-2176,6 1-7724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7:24.80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15 159 17279,'7'0'-16,"6"-3"109,-13 3-76,0-1 0,-1 1 0,1-1-1,0 1 1,-1-1 0,1 1-1,0 0 1,-1-1 0,1 1 0,0 0-1,-1-1 1,1 1 0,-1 0 0,1-1-1,0 1 1,-1 0 0,1 0 0,-1 0-1,1 0 1,-1-1 0,1 1 0,-1 0-1,1 0 1,-1 0 0,0 0-1,-22-2 3739,25 4-3633,1 0 0,0 1 1,-1-1-1,1 0 0,-1 1 0,0 0 0,0-1 0,0 1 1,0 0-1,3 6 0,-1-5-58,0 1 0,0-2 0,1 1 0,-1 0 1,1-1-1,0 0 0,0 0 0,0 0 0,0-1 0,10 4 0,2 1 20,-5-2-45,0-1-1,0-1 0,1 0 1,0 0-1,0-2 1,-1 1-1,17-1 1,-12-1 12,0 1 0,0 2 0,22 4 0,-19-2-27,0-1 0,0-1-1,0 0 1,1-2 0,-1 0-1,25-3 1,121-23 284,1-1-142,144 9 68,138-12 172,15 6-22,-93 17-384,23 29 214,-327-20-122,0-3 0,75-9 1,118 7-79,-214 4-7,15-1-7,51 3 0,-17-3 18,-19-2 92,42-2-59,-74 1-12,72 4-1,-77-1-20,-1-1 1,1-1-1,43-9 0,65-2 59,-120 12 29,3 0-31,33 3 0,-20 1 7,71-5 1,1 0 242,-82 1-164,0-3-1,0 0 1,0-2-1,57-17 1,-54 13-47,24-10-1,-42 12-109,-1 2-1,1 0 1,22-3 0,-16 5 451,-2 0 0,29-10-1,-39 10-1260,-1-1 0,0-1 1,12-6-1,8-12-9921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7:27.13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19 19711,'0'0'150,"3"1"63,7 2-128,10 2 17,0 1-1,0 1 0,0 0 1,-1 2-1,0 0 0,-1 2 1,19 13-1,-21-12-90,9 6 90,0 1 1,-2 2-1,0 0 0,-2 2 0,22 27 1,-41-46-89,-1-1 1,1 1 0,-1 0 0,0-1 0,0 1-1,0 0 1,-1 0 0,1 0 0,-1 0 0,0 0-1,0-1 1,0 1 0,-1 0 0,1 0 0,-3 7-1,-2 8 157,-14 33 0,16-44-176,-7 11 114,0 0 0,-1-1 0,0-1 0,-2 1 0,0-2 0,-26 25 0,29-30-96,9-10-10,0 0-1,0 1 0,0-1 0,0 0 0,0 0 1,1 1-1,-1-1 0,1 1 0,-1-1 0,1 0 1,-1 1-1,1-1 0,0 1 0,-1-1 0,1 1 1,0-1-1,0 1 0,0-1 0,1 1 0,-1 2 1,1 0 6,0-1 0,1 1 0,-1 0 0,1-1 0,0 1 1,0-1-1,4 7 0,3 0 39,0 1-1,0-2 1,18 15 0,-20-19 130,-1 0 0,1-1 1,1 0-1,-1 0 1,1-1-1,-1 1 0,1-2 1,0 1-1,0-1 0,10 1 1,42 2-1752,-18-5-7073,-26 0 2517</inkml:trace>
  <inkml:trace contextRef="#ctx0" brushRef="#br0" timeOffset="655.53">754 39 21247,'-25'68'0,"23"-63"10,4-15 84,-1 8-63,-1 0-1,1 0 1,0 1 0,-1-1-1,1 0 1,0 0 0,0 1-1,0-1 1,0 1 0,1-1 0,-1 1-1,0-1 1,3-1 0,-4 3-25,0 0 1,1 0-1,-1 0 1,0 0 0,0 0-1,0 0 1,1 0-1,-1 0 1,0 0 0,0 0-1,1 1 1,-1-1-1,0 0 1,0 0-1,0 0 1,0 0 0,1 0-1,-1 1 1,0-1-1,0 0 1,0 0 0,0 0-1,1 1 1,-1-1-1,0 0 1,0 0-1,0 0 1,0 1 0,0-1-1,0 0 1,0 0-1,0 1 1,0-1 0,0 0-1,0 0 1,0 1-1,0-1 1,0 0-1,0 0 1,0 1 0,0 13 30,0-11-3,-4 38 67,2-32-93,1-1 0,0 0 0,1 1 0,0-1 0,1 12 0,0-11 4,-1-1 0,1 1 0,-2-1 0,1 1 0,-1-1 0,0 0 0,-1 1 0,0-1 0,0 0 0,-4 9 0,-3 12 91,6-21-81,1-1 1,1 1-1,-1-1 0,1 1 1,1 0-1,-1 0 0,1 0 0,2 14 1,-1-18-7,0 0 1,1 0-1,-1 0 0,1 0 1,0-1-1,0 1 0,0 0 1,0-1-1,1 0 1,-1 0-1,1 1 0,0-2 1,0 1-1,0 0 0,0 0 1,1-1-1,-1 0 1,7 4-1,-1-2 16,0-1 0,0 1 0,0-1 0,0-1 0,0 0 0,0 0 0,1-1 0,16 0 0,10-1-383,36-6 0,-20 1-3310,-48 4 2971,35-4-16343,-26-3 17050,-7 2-1126</inkml:trace>
  <inkml:trace contextRef="#ctx0" brushRef="#br0" timeOffset="1020.77">1052 0 21759,'2'25'65,"2"49"510,-3-15-569,-1 44 244,-43 257 1137,42-355-1389,-10 56-72,-1 69 1,13-112 730,0-15-1464,0 0 0,0 0 0,0 0 0,0 0 0,0-1 0,1 1 0,1 3 0,-2-5 426,0 0 0,0 0 0,-1 0 1,1 0-1,0 0 0,0 0 0,0-1 0,0 1 0,0 0 0,0-1 0,0 1 1,1 0-1,-1-1 0,0 1 0,0-1 0,0 1 0,1-1 0,-1 0 0,0 0 1,0 0-1,1 1 0,-1-1 0,0 0 0,0 0 0,1-1 0,-1 1 0,0 0 1,0 0-1,1-1 0,-1 1 0,0 0 0,2-2 0,14-9-344,1-3-2283</inkml:trace>
  <inkml:trace contextRef="#ctx0" brushRef="#br0" timeOffset="1548.26">1349 10 21759,'12'179'951,"0"-30"-238,-10-71-450,4 0 0,19 90 1,-24-163-223,8 24 18,-9-28-57,0-1 0,1 1-1,-1-1 1,0 1 0,1-1-1,-1 1 1,0-1 0,1 1-1,-1-1 1,1 1 0,-1-1-1,1 0 1,-1 1 0,1-1-1,-1 0 1,1 1 0,-1-1-1,1 0 1,0 0 0,-1 1-1,1-1 1,-1 0 0,1 0-1,0 0 1,-1 0 0,1 0-1,-1 0 1,1 0 0,0 0-1,-1 0 1,1 0 0,0 0-1,-1 0 1,1-1 0,-1 1-1,1 0 1,-1 0 0,1-1-1,0 1 1,-1 0 0,1-1-1,4-3 74,0 0-1,0 0 1,0-1-1,-1 1 1,0-1-1,0 0 0,0 0 1,4-8-1,23-51 33,-23 47-52,99-217 375,-39 84-5852,-63 139 3799,-3 5 1002,1 0 0,0-1 0,0 1 0,1 0 0,-1 1 0,1-1 0,9-8 0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7:34.38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0 21503,'0'0'256,"5"0"-21,43 3 118,89 17 0,-25-2-248,16-5 389,185-2-14492,-161-11 9305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7:31.67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103 476 11648,'11'-10'493,"-1"-1"1,-1-1 0,0 1 0,0-1 0,-1-1 0,-1 0-1,0 0 1,9-26 0,-2 7 437,-14 32-873,0-1 0,0 1-1,1-1 1,-1 1-1,0-1 1,0 1-1,0-1 1,1 1-1,-1-1 1,0 1-1,1-1 1,-1 1-1,0-1 1,1 1-1,-1 0 1,0-1-1,1 1 1,-1 0 0,1-1-1,-1 1 1,1 0-1,-1 0 1,1-1-1,-1 1 1,1 0-1,-1 0 1,1 0-1,-1 0 1,1-1-1,-1 1 1,1 0-1,-1 0 1,1 0-1,0 0 1,-1 0 0,1 1-1,-1-1 1,1 0-1,-1 0 1,1 0-1,-1 0 1,1 0-1,-1 1 1,1-1-1,-1 0 1,1 1-1,-1-1 1,1 0-1,-1 1 1,0-1-1,1 0 1,-1 1 0,0-1-1,1 1 1,-1-1-1,1 1 1,20 33 189,-18-28-19,2 6-100,0 0 1,-1 0-1,0 1 1,-1 0-1,0-1 1,-1 1-1,-1 0 1,0 0-1,-1 19 0,-3 16-40,-10 55-1,10-86-31,-12 74 1074,10-62-8448,10-75-8659</inkml:trace>
  <inkml:trace contextRef="#ctx0" brushRef="#br0" timeOffset="276.82">153 333 15488,'26'43'21,"-26"-43"3,0 0 0,0 0 0,0 0 1,1 0-1,-1 0 0,0 1 0,0-1 0,0 0 0,0 0 1,0 0-1,0 0 0,0 0 0,0 0 0,1 1 0,-1-1 1,0 0-1,0 0 0,0 0 0,0 0 0,0 0 0,0 1 1,0-1-1,0 0 0,0 0 0,0 0 0,0 0 0,0 0 1,0 1-1,0-1 0,0 0 0,0 0 0,0 0 1,0 0-1,0 0 0,0 1 0,0-1 0,-1 0 0,1 0 1,0 0-1,0 0 0,0 0 0,0 0 0,0 1 0,0-1 1,0 0-1,0 0 0,-1 0 0,1 0 0,0 0 0,0 0 1,0 0-1,0 0 0,0 0 0,0 0 0,-1 0 0,1 1 1,0-1-1,0 0 0,0 0 0,0 0 0,-1 0 0,1 0 1,0 0-1,0 0 0,0 0 0,-15-6 1572,2-2-417,13 8-1171,0 0 0,0 0-1,0 0 1,0 0 0,1 0-1,-1 0 1,0-1-1,0 1 1,0 0 0,0 0-1,0 0 1,0 0 0,0 0-1,0 0 1,0 0 0,0 0-1,0 0 1,1 0 0,-1 0-1,0 0 1,0 0-1,0 0 1,0 0 0,0 0-1,0-1 1,0 1 0,0 0-1,0 0 1,0 0 0,0 0-1,0 0 1,0 0 0,0 0-1,0 0 1,0 0 0,0 0-1,0-1 1,0 1-1,0 0 1,0 0 0,0 0-1,0 0 1,0 0 0,0 0-1,24 3 7,1 0-1,-1-2 0,28-1 1,18 0-1284,-56 1-129,85 6-6262,-33 4 6247,-25-2-4303</inkml:trace>
  <inkml:trace contextRef="#ctx0" brushRef="#br0" timeOffset="1131.4">203 28 15360,'13'-22'128,"-13"22"-114,0-1 0,1 1 0,-1-1 1,0 1-1,1 0 0,-1-1 0,0 1 1,1 0-1,-1 0 0,0-1 0,1 1 0,-1 0 1,1 0-1,-1 0 0,0-1 0,1 1 1,-1 0-1,1 0 0,-1 0 0,1 0 1,-1 0-1,0 0 0,1 0 0,-1 0 1,1 0-1,-1 0 0,1 0 0,-1 0 1,1 0-1,13 10 590,5 17 186,-18-26-798,4 10 170,-1 0 0,0 1 0,0-1 0,-1 1 0,-1 0 0,0 0 0,-1 0 0,1 20 0,1 10 44,24 324 1028,-21-251-3471,-6-107-26,1-1 0,0 0 0,0 0 0,1 0 0,0 0 0,4 12 0,9 1 270,-3-14 1993</inkml:trace>
  <inkml:trace contextRef="#ctx0" brushRef="#br0" timeOffset="1681.14">0 476 15104,'21'-6'0,"0"-2"0,-1 0 0,0-1 0,26-16 0,-35 19 25,1 0 0,0 1 0,1 0 0,-1 1 0,1 0 1,0 1-1,0 1 0,0 0 0,13 0 0,20 1-150,58 7 0,-7 0-1071,-8-8-10424,-31-2 9459,-13 0 2161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38:46.1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184 0 17151,'3'3'6,"12"8"-8,-14-11 5,-1 1-1,0-1 1,0 0-1,0 0 0,1 1 1,-1-1-1,0 0 1,0 0-1,0 1 0,0-1 1,0 0-1,0 0 0,0 1 1,1-1-1,-1 0 1,0 1-1,0-1 0,0 0 1,0 1-1,0-1 1,0 0-1,0 0 0,0 1 1,-1-1-1,1 0 0,0 1 1,0-1-1,0 0 1,0 0-1,0 1 0,0-1 1,0 0-1,-1 0 1,1 1-1,0-1 0,0 0 1,0 0-1,-1 0 0,1 1 1,0-1-1,0 0 1,-1 0-1,1 0 0,0 0 1,0 1-1,-1-1 1,1 0-1,0 0 0,0 0 1,-1 0-1,0 0 0,-11 5 8,6-3 122,0 0 1,0 1 0,1 0-1,-10 6 1,13-8-106,0 1-1,0-1 1,1 1 0,-1 0-1,1 0 1,-1 0-1,1 0 1,0 0 0,0 0-1,-1 0 1,2 0 0,-1 0-1,0 0 1,0 1 0,1-1-1,-1 0 1,0 4-1,-9 65 267,-2 20 204,5-28 39,-4 0 1,-19 68-1,-12 75 521,29-17-3233,26-245-17407,-6 12 19583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38:50.34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101 50 14464,'13'4'53,"-10"-4"-25,-1 1 0,1 0 0,-1-1 0,1 1 0,0-1 1,-1 1-1,1-1 0,-1 0 0,1 0 0,4-1 0,11-24 2660,-14 21-2648,0 1 0,0 0-1,1 0 1,-1 1 0,1-1 0,-1 1-1,1 0 1,0 0 0,0 0 0,0 1 0,0 0-1,0 0 1,0 0 0,0 0 0,0 1-1,7 0 1,10 0 22,1 2 1,30 5-1,-46-6-29,3 0 31,0 0 0,0 1 0,-1 0 0,1 1 0,-1 0 0,0 0 0,0 1 0,0 0 0,0 0 0,-1 1 0,0 1 0,0-1 0,13 12 0,-19-15-47,-1 0-1,0 0 1,1 0 0,-1 0 0,0 0-1,0 0 1,-1 1 0,1-1-1,0 0 1,-1 0 0,1 1-1,-1-1 1,0 0 0,0 1-1,0-1 1,0 0 0,0 1-1,0-1 1,-1 0 0,1 0-1,-1 1 1,0-1 0,1 0 0,-1 0-1,-2 3 1,-3 7 106,-1 0 1,0-1-1,-12 15 1,10-14-7,-3 4 14,0 0-1,-1-1 0,-1 0 1,-1 0-1,0-2 1,0 0-1,-2-1 0,-28 18 1,18-16-73,-1-1 1,0-1 0,-30 8-1,58-20-57,-1 0 0,1 1 0,0-1 1,0 0-1,-1 0 0,1 0 0,0 0 0,0 0 0,-1 1 0,1-1 0,0 0 0,0 0 0,0 0 0,-1 0 0,1 1 0,0-1 0,0 0 0,0 0 0,0 1 0,0-1 0,0 0 0,-1 0 0,1 1 0,0-1 0,0 0 0,0 0 0,0 1 1,0-1-1,0 0 0,0 0 0,0 1 0,0-1 0,0 0 0,0 0 0,0 1 0,1-1 0,-1 0 0,0 0 0,0 1 0,0-1 0,0 0 0,0 0 0,0 1 0,1-1 0,-1 0 0,14 17 111,22 13 112,-5-8-160,43 42 0,-62-52-64,1-1 0,-1 0 0,2-1 0,-1-1 0,1 0 0,1-1 0,22 10 0,-24-11 72,-13-7-65,1 0 0,-1 0 0,0 0 0,0 0 0,0 0 0,1 0 0,-1 0 0,0 1 0,0-1 0,0 0 0,1 0 0,-1 0 0,0 0 0,0 0 0,0 1-1,0-1 1,0 0 0,1 0 0,-1 0 0,0 0 0,0 1 0,0-1 0,0 0 0,0 0 0,0 0 0,0 1 0,0-1 0,0 0 0,0 0 0,0 1 0,0-1 0,0 0 0,0 0-1,0 0 1,0 1 0,0-1 0,0 0 0,0 0 0,0 0 0,0 1 0,0-1 0,0 0 0,0 0 0,0 0 0,-1 1 0,1-1 0,0 0 0,-1 1-114</inkml:trace>
  <inkml:trace contextRef="#ctx0" brushRef="#br0" timeOffset="502.85">643 639 18559,'0'0'2,"-15"-4"106,15 4-92,0 0-1,-1-1 0,1 1 1,0 0-1,0 0 1,-1 0-1,1 0 1,0 0-1,0 0 0,-1 0 1,1 0-1,0 0 1,0 0-1,-1 0 1,1 0-1,0 0 1,0 0-1,0 0 0,-1 0 1,1 0-1,0 0 1,0 1-1,-1-1 1,1 0-1,0 0 0,0 0 1,0 0-1,-1 0 1,1 1-1,0-1 1,0 0-1,0 0 0,0 0 1,-1 0-1,1 1 1,0-1-1,0 0 1,0 0-1,0 0 0,0 1 1,0-1-1,0 0 1,0 0-1,0 1 1,0-1-1,-1 0 1,1 0-1,0 1 0,0-1 1,1 0-1,-1 0 1,0 1-1,0-1 1,0 0-1,0 0 0,0 0 1,0 1-1,0-1 1,0 0-1,0 0 1,1 1-1,-1-1-7,0 0-1,0 0 1,0 1 0,1-1 0,-1 0-1,0 0 1,0 1 0,1-1-1,-1 0 1,0 0 0,0 0-1,1 0 1,-1 0 0,0 0-1,1 1 1,-1-1 0,0 0 0,0 0-1,1 0 1,-1 0 0,0 0-1,1 0 1,-1 0 0,0 0-1,1 0 1,-1 0 0,0 0-1,0 0 1,1 0 0,-1-1-1,0 1 1,1 0 0,-1 0 0,0 0-1,0 0 1,1 0 0,-1-1-1,0 1 1,0 0 0,1 0-1,-1 0 1,0-1 0,0 1-1,0 0 1,1-1 0,12-12 178,-12 11-171,52-51 67,87-68-1,-42 38 33,-70 61-93,-28 22-21,1 0 0,-1 0 0,0 0 0,0 0 0,0 0 0,1 0 0,-1 0 0,0 0 0,0 0 0,0 0 0,1 0 0,-1 0 0,0 0 0,0 0 0,0 0 0,1 0 0,-1 0 0,0 0 0,0 0 0,0 0 0,1 0 0,-1 0 0,0 0 0,0 1 0,0-1 0,0 0 0,1 0 0,-1 0 0,0 0 0,0 0 0,0 1 0,0-1 0,0 0 0,0 0 0,1 0 0,-1 0 0,0 1 0,0-1 0,0 0 0,0 0 0,0 0 0,0 1 0,0-1 0,0 0 0,0 0 0,0 0 0,0 1 0,0-1 0,0 0 0,0 0 0,0 0 0,0 0 0,0 1 0,0-1 0,0 0 0,0 0 0,-1 0 0,1 1 0,-2 13 22,-14 47 79,8-32-34,-5 35-1,8-30-259,-8 79-3112,10-77-183,3 42 0,3-35-4446,3-1 5735,0-9 2199</inkml:trace>
  <inkml:trace contextRef="#ctx0" brushRef="#br0" timeOffset="1336.91">74 2724 19327,'6'-23'22,"-6"23"-19,1 0 0,-1 1 0,1-1 0,-1 0 0,1 1 1,-1-1-1,0 1 0,1-1 0,-1 1 0,0-1 0,1 1 0,-1-1 1,0 1-1,0-1 0,1 1 0,-1-1 0,0 1 0,0-1 0,0 1 0,0-1 1,0 1-1,0 0 0,0-1 0,0 1 0,0-1 0,0 1 0,0-1 1,0 1-1,0-1 0,-1 1 0,1 0 0,0-1 0,-1 1 0,-6 11 8,1 0 0,0 1-1,1 0 1,0 0 0,1 0-1,0 0 1,1 1 0,1-1-1,0 1 1,1 0 0,1 19-1,-17 158 587,9-123-532,7-55 69,1-1 0,3 21-1,-1 16-4012,-2-48 3796,0-1 0,0 0 0,0 1 0,0-1 0,0 0-1,0 1 1,0-1 0,0 1 0,0-1 0,0 0-1,0 1 1,0-1 0,0 0 0,0 1 0,0-1 0,0 0-1,0 1 1,0-1 0,0 0 0,-1 1 0,1-1-1,0 0 1,0 1 0,0-1 0,-1 0 0,1 0 0,0 1-1,0-1 1,-1 0 0,1 0 0,0 1 0,-1-1-1,1 0 1,0 0 0,-1 0 0,1 1 0,0-1-1,-1 0 1,1 0 0,0 0 0,-1 0 0,-9-11-1501</inkml:trace>
  <inkml:trace contextRef="#ctx0" brushRef="#br0" timeOffset="1881.96">27 2626 15744,'-13'36'32,"12"-34"-14,2-4 4,6-16 34,-5 12-15,2-5 66,0 0 0,1 1 1,0-1-1,1 1 0,8-10 0,-13 18-88,0 1 0,0-1-1,1 1 1,-1-1-1,1 1 1,-1 0-1,1 0 1,-1 0-1,1 0 1,-1 0-1,1 0 1,0 0-1,0 0 1,0 0 0,0 1-1,-1-1 1,1 1-1,0 0 1,0-1-1,0 1 1,0 0-1,0 0 1,0 0-1,0 0 1,0 0-1,0 1 1,0-1 0,0 1-1,0-1 1,-1 1-1,1-1 1,0 1-1,0 0 1,0 0-1,-1 0 1,1 0-1,-1 0 1,3 2-1,4 4 47,-1-1 0,1 2 0,-2-1 0,1 1 0,-1 0 0,0 0-1,0 1 1,-1 0 0,-1 0 0,1 0 0,-2 0 0,1 1 0,-1-1 0,-1 1-1,2 10 1,0 5 150,-1 0 0,-1 1 0,-2-1 0,-4 46-1,2-58-146,1 1 16,-1 0-1,0 0 1,-6 16 0,7-28-78,1 0 0,-1 1 0,0-1 0,1 0 1,-1 0-1,0 0 0,0 0 0,-1 0 0,1-1 1,0 1-1,-1 0 0,1 0 0,-1-1 1,1 1-1,-1-1 0,0 1 0,0-1 0,0 0 1,0 0-1,0 1 0,0-2 0,0 1 0,0 0 1,0 0-1,0 0 0,-1-1 0,-3 1 0,5-1-11,0 0 0,-1-1 0,1 1 0,0 0-1,0-1 1,0 1 0,0-1 0,0 1 0,0-1-1,0 1 1,0-1 0,0 0 0,0 1-1,1-1 1,-3-2 0,4 5-38,0 1 41,9 12 34,0 0 0,0-1 0,2 0 0,0 0 0,21 18 0,-1-4 64,46 28 0,-44-37 960,2-6-4282,-32-13 2203,1 1-1,-1-1 1,0 0 0,0 1-1,0-2 1,8 0-1,-8 0-171,-1 0-1,0 0 0,1 0 0,-1 0 1,0 0-1,0-1 0,0 0 1,6-3-1,2-4 1196</inkml:trace>
  <inkml:trace contextRef="#ctx0" brushRef="#br0" timeOffset="2508.61">538 2923 19839,'12'2'-26,"20"4"-844,0 1 0,50 17 0,-74-22 709,-1 1 1,1 1-1,-1 0 1,1 0-1,-1 0 1,-1 1-1,1-1 1,-1 2-1,0-1 1,0 1-1,0 0 0,-1 0 1,0 0-1,0 1 1,7 12-1,-10-13 195,0 1 0,0-1 0,-1 1-1,0 0 1,0-1 0,-1 1 0,0 0-1,0 0 1,0-1 0,-1 1 0,0 0-1,0 0 1,-1-1 0,0 1 0,0-1-1,-1 1 1,-5 10 0,-1-2 434,0 0-1,0 0 1,-1-1-1,-1 0 1,-24 22-1,19-22-117,10-9-32,0 1 0,0-1 0,-9 13 1,14-16-279,-1 0 0,1 0 0,0 0 0,0 0 0,0 1 0,0-1 0,1 1 1,-1-1-1,0 0 0,1 1 0,0-1 0,0 1 0,0-1 0,0 1 0,0-1 0,1 5 0,-1-6-27,1 1 0,0-1 0,-1 0 0,1 1 0,0-1 0,0 0 0,0 1 0,0-1-1,0 0 1,0 0 0,0 0 0,0 0 0,0 0 0,1 0 0,-1 0 0,0 0 0,1-1 0,-1 1 0,1 0-1,-1-1 1,1 1 0,2 0 0,42 6 144,-34-5-120,40 3 2780,-1-2-3988,-5-3-5792,79-11 0,-45-1 5185,16-4-1806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39:18.42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83 105 18815,'-6'9'12,"5"-7"0,-1 1 0,1-1-1,0 0 1,-1 0-1,0-1 1,1 1 0,-1 0-1,0 0 1,-4 2 277,7-3-272,-1-1 1,1 0-1,-1 1 1,1-1 0,0 0-1,-1 1 1,1-1-1,-1 1 1,1-1-1,-1 1 1,0-1 0,1 1-1,-1 0 1,1-1-1,-1 1 1,1 0-1,-1 35 307,-2 0-1,-1-1 0,-2 1 0,-17 63 0,-3 30 707,22-111-899,1-10-120,1-1-1,-1 0 0,2 1 1,-1-1-1,1 1 0,0-1 1,1 0-1,0 1 1,0-1-1,0 1 0,4 9 1,-4-16 0,0 1 1,1-1-1,-1 1 0,0-1 1,1 0-1,-1 1 1,1-1-1,0 0 1,-1 0-1,1 0 1,0 0-1,0 0 1,0-1-1,-1 1 1,1 0-1,0-1 0,0 0 1,0 1-1,0-1 1,0 0-1,3 0 1,0 0 4,1 0 1,0 0-1,-1 0 1,1-1-1,-1 0 1,1 0-1,5-2 1,-3-1-8,1 0 0,-1-1 1,0 0-1,0 0 1,0-1-1,-1 0 0,0 0 1,0-1-1,-1 0 0,0 0 1,7-9-1,8-15 48,25-51-1,-29 51-47,27-47 27,92-179 184,-130 247-220,0-1 0,1 1 0,0 0 0,0 1 0,1-1 0,0 2 0,10-9 0,-18 16 0,0 1 0,0 0 0,0 0 0,1 0 0,-1 0 0,0-1 0,0 1 0,0 0 0,0 0 0,0 0 0,0 0 0,0 0 0,0-1 0,1 1 0,-1 0 0,0 0 0,0 0 0,0 0 0,0 0 0,0 0 0,1 0 0,-1 0 0,0 0 0,0-1 0,0 1 0,0 0 0,1 0 0,-1 0 0,0 0 0,0 0 0,0 0 0,0 0 0,1 0 0,-1 0 0,0 0 0,0 0 0,0 0 0,1 0 0,-1 1 0,0-1 0,0 0 0,0 0 0,0 0 0,0 0 0,1 0 0,-1 0 0,0 0 0,0 0 0,0 0 0,0 1 0,0-1 0,1 0 0,-1 0 0,-1 14 0,-9 19 0,-9 13 168,-22 92-1,1 51 175,37-174-357,-10 102 428,9-56-6714,3-58 5084,1-2 941,0 0 0,-1 0-1,1 0 1,0 0 0,0 0-1,0 0 1,0 0 0,0 0 0,0 0-1,1 0 1,-1 0 0,0 0 0,0 0-1,1-1 1,-1 1 0,1 0-1,-1 0 1,1 0 0,-1 0 0,2 1-1</inkml:trace>
  <inkml:trace contextRef="#ctx0" brushRef="#br0" timeOffset="857.51">715 418 19839,'-1'14'180,"1"0"0,4 27-1,-2-27 76,-1 0-1,0 0 1,-2 15 0,-2 16 383,3-15-3430,1-6-3905,1 7-5721</inkml:trace>
  <inkml:trace contextRef="#ctx0" brushRef="#br0" timeOffset="1108.33">709 174 18943,'0'0'0,"16"41"-512,-14-36 128</inkml:trace>
  <inkml:trace contextRef="#ctx0" brushRef="#br0" timeOffset="2245.08">983 342 17535,'-37'-13'160,"46"17"320,-7-3-366,18 12 1210,-20-13-1302,1 0-1,-1 0 0,0 1 0,0-1 0,1 0 0,-1 0 0,0 1 1,0-1-1,1 0 0,-1 1 0,0-1 0,0 0 0,0 1 1,1-1-1,-1 0 0,0 1 0,0-1 0,0 0 0,0 1 0,0-1 1,0 1-1,0-1 0,0 0 0,0 1 0,0-1 0,0 0 0,0 1 1,0-1-1,0 1 0,0-1 0,0 0 0,-1 1 0,1-1 0,0 0 1,0 1-1,0-1 0,-1 0 0,1 1 0,0-1 0,0 0 1,-1 0-1,1 1 0,0-1 0,0 0 0,-1 0 0,0 1 0,0 0-3,1 0 0,-1 0-1,0-1 1,0 1 0,1 0-1,-1 0 1,0 0 0,1 1-1,-1-1 1,1 0 0,-1 0-1,1 0 1,0 0 0,-1 0 0,1 1-1,0-1 1,0 0 0,0 0-1,0 0 1,0 1 0,0-1-1,0 1 1,8 32 156,-4-18 141,-3-11-262,-1 1-1,0-1 0,0 0 0,0 1 0,-1-1 1,0 0-1,0 1 0,0-1 0,0 0 0,-3 6 1,-4 6 54,-15 26 1,2-5 20,16-28-89,2-4 1,1 0 1,-1 0-1,-1 0 0,1 0 1,-1 0-1,0-1 1,-8 9-1,12-14-40,0 0-1,-1 0 1,1 0-1,0 0 1,0 0-1,0 1 1,0-1-1,0 0 1,0 0-1,0 0 1,-1 0 0,1 0-1,0 0 1,0 0-1,0 0 1,0 0-1,0 0 1,0 0-1,-1 0 1,1 0-1,0 0 1,0 0-1,0 0 1,0 0-1,0 0 1,0 0-1,-1 0 1,1 0-1,0 0 1,0 0-1,0 0 1,0 0-1,0-1 1,0 1-1,-1 0 1,1 0-1,0 0 1,0 0 0,0 0-1,0 0 1,0 0-1,0 0 1,0 0-1,0-1 1,0 1-1,0 0 1,0 0-1,0 0 1,-1 0-1,1 0 1,0 0-1,0-1 1,0 1-1,0 0 1,0 0-1,0 0 1,0 0-1,1-15-67,4-14-92,1 3 59,21-79 74,-22 94 27,1 0 0,0 1 0,0 0 0,1 0 0,0 0 0,1 1 0,0 0 0,10-8 0,5-8 0,30-26 0,-49 47 6,-4 3-2,1 0 1,0 0-1,0 0 0,-1 0 0,1 0 1,0 1-1,0-1 0,0 0 0,0 0 0,0 0 1,0 1-1,1-1 0,-1 1 0,0-1 0,0 1 1,0-1-1,1 1 0,-1 0 0,0-1 0,0 1 1,1 0-1,-1 0 0,0 0 0,0 0 0,1 0 1,-1 0-1,0 0 0,2 1 0,3 2 1,-3-3 10,-1 1-1,1 0 0,-1 0 0,0 0 1,1 0-1,-1 0 0,0 1 1,0-1-1,0 1 0,0-1 1,0 1-1,0 0 0,0-1 1,0 1-1,-1 0 0,1 1 0,-1-1 1,1 0-1,-1 0 0,0 0 1,0 1-1,0-1 0,0 1 1,0 2-1,12 43 71,-2 1 1,8 85-1,-20-8 47,-1-100-6621,5-41 4441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39:22.53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199 174 19455,'-37'96'130,"-26"62"359,39-107-392,-19 59 0,35-86-25,1 0 1,2 1-1,0 0 0,-2 47 0,7-66-25,0 0 0,0 1 0,1-1 0,0 0 0,0 0 1,0 0-1,1 0 0,2 6 0,-3-10-28,-1 0-1,1-1 1,0 1-1,1-1 1,-1 1-1,0-1 1,0 1 0,1-1-1,-1 0 1,1 1-1,-1-1 1,1 0-1,0 0 1,-1 0 0,1 0-1,0-1 1,0 1-1,-1 0 1,1-1-1,0 1 1,0-1-1,0 0 1,0 1 0,0-1-1,0 0 1,0 0-1,0 0 1,-1-1-1,4 1 1,1-1 4,0-1-1,0 1 1,0-1 0,0 0 0,0-1-1,-1 1 1,1-1 0,-1 0-1,0-1 1,0 1 0,0-1-1,0 0 1,4-5 0,8-9 12,-1-1-1,15-22 1,0-1 55,127-140 113,-72 86-166,76-110 0,-148 185-37,-4 5 0,0 1 0,0 1 0,1 0 0,1 0 0,0 2 0,24-20 0,-35 32 0,-1 0 0,0 0 0,1 0 0,-1 0 0,1 0 0,-1 0 0,0 0 0,1 0 0,-1 0 0,1 1 0,-1-1 0,0 0 0,1 0 0,-1 0 0,0 1 0,1-1 0,-1 0 0,0 1 0,0-1 0,1 0 0,-1 0 0,0 1 0,0-1 0,1 1 0,-1-1 0,0 0 0,0 1 0,0-1 0,0 0 0,1 1 0,-1-1 0,0 1 0,0-1 0,0 0 0,0 1 0,0-1 0,0 1 0,0-1 0,0 1 0,3 20 22,-4 1 31,0 0 0,-2 0-1,-7 30 1,1-6-8,-11 65-8,-11 68 376,26-137-954,2 1 0,2 52-1,1-89-60,1 1 0,0-1 0,0 1 0,0-1 0,1 0 0,0 1 0,0-1 0,5 9 0</inkml:trace>
  <inkml:trace contextRef="#ctx0" brushRef="#br0" timeOffset="1081.71">1471 361 18431,'-30'34'0,"30"-33"0,0-1 0,0 0 0,-1 0 0,1 0 0,0 1 0,0-1 0,0 0 0,0 0 0,-1 0 0,1 0 0,0 1 0,0-1 0,0 0 0,-1 0 0,1 0 0,0 0 0,0 0 0,-1 0 0,1 0 0,0 0 0,0 0 0,-1 0 0,1 0 0,0 0 0,0 0 0,-1 0 0,1 0 0,0 0 0,0 0 0,-1 0 0,1 0 0,0 0 0,0 0 0,0 0 0,-1 0 0,1 0 0,0-1 0,0 1 0,-1 0 0,1 0 0,0 0 0,0 0 0,0-1 0,0 1 0,-1 0 0,1 0 0,0 0 0,0-1 0,0 1 0,0 0 0,0 0 0,0 0 0,0-1 0,0 1 0,-1 0 0,1 0 0,0-1 0,0 1 0,0 0 0,0 0 0,0-1 0,-1-15 0,1 15 0,0-5 0,0 0 0,-1 0 0,1 0 0,-1 0 0,-1 1 0,1-1 0,-5-9 0,4 11 0,0 1 0,0 0 0,-1 0 0,1 1 0,-1-1 0,1 0 0,-1 1 0,0 0 0,0 0 0,0 0 0,0 0 0,0 0 0,-5-1 0,1-1 17,-1 1-1,1 0 0,-1 1 1,0 0-1,0 0 0,0 1 1,0 0-1,0 0 0,0 1 1,0 0-1,0 1 0,0-1 1,0 1-1,0 1 0,0 0 1,1 0-1,-1 0 0,0 1 1,1 0-1,-10 6 0,5-2 56,-1 1 0,1 1-1,1 0 1,0 0-1,0 1 1,1 1 0,0 0-1,0 0 1,2 1-1,-11 16 1,-20 28 82,28-43-106,0 1 0,-13 26 1,15-22 3,2-1 1,0 2-1,1-1 1,0 1-1,-4 29 0,9-37-17,0-1-1,0 1 0,1-1 0,1 1 0,0 0 1,0-1-1,1 1 0,0-1 0,1 1 1,0-1-1,7 16 0,-7-21-17,0-1-1,0 0 1,1 0 0,-1 0 0,1 0-1,0 0 1,0-1 0,0 1-1,0-1 1,1 0 0,8 4-1,-5-3 22,1 0 0,0 0 0,0-1-1,0-1 1,18 4 0,-23-6-25,-1 0 0,1-1 1,-1 1-1,1-1 0,-1 0 0,1 0 1,-1 0-1,0 0 0,1 0 0,-1-1 1,0 0-1,0 1 0,0-1 1,0 0-1,0-1 0,0 1 0,2-4 1,8-6 32,-1-1 1,11-17 0,-19 25-42,24-35 203,43-85-1,-28 46-110,-36 68-74,-1 0 1,0-1 0,0 0-1,-1 0 1,-1 0 0,0-1 0,0 0-1,1-16 1,-5 28-37,1 1 0,-1-1 0,0 1 0,0-1 1,0 1-1,0-1 0,1 1 0,-1-1 0,0 1 0,0-1 0,0 1 0,0-1 1,0 1-1,0-1 0,-1 1 0,1-1 0,0 0 0,0 1 0,0-1 0,0 1 0,-1-1 1,1 1-1,0 0 0,0-1 0,-1 1 0,1-1 0,0 1 0,-1-1 0,1 1 1,-1 0-1,1-1 0,0 1 0,-1 0 0,1-1 0,-1 1 0,1 0 0,-1 0 0,1 0 1,-1-1-1,1 1 0,-1 0 0,1 0 0,-1 0 0,1 0 0,-1 0 0,1 0 1,-1 0-1,1 0 0,-1 0 0,1 0 0,-1 0 0,1 0 0,-1 0 0,1 0 0,-1 1 1,1-1-1,-1 0 0,1 0 0,-1 1 0,0-1 0,-32 22-1442,28-18 1179,-21 15-2796,0 0-8085</inkml:trace>
  <inkml:trace contextRef="#ctx0" brushRef="#br0" timeOffset="1800.16">1662 463 19967,'-7'12'0,"1"1"0,0 0 0,1 1 0,1-1 0,0 1 0,-3 18 0,-7 24 0,10-43 0,1 1 0,0-1 0,0 1 0,1-1 0,1 1 0,0 0 0,1 0 0,1-1 0,0 1 0,1 0 0,0-1 0,6 20 0,-7-31 2,-1-1 0,1 0 0,-1 1 0,1-1 0,-1 0 0,1 0 0,0 1 0,0-1 0,0 0 0,-1 0 0,1 0 0,0 0 0,0 0 0,1 0 0,-1 0 0,0 0-1,0 0 1,0-1 0,1 1 0,-1 0 0,0-1 0,0 1 0,3 0 0,-1-1 7,-1 0-1,1 0 0,-1 0 1,1-1-1,0 1 1,-1 0-1,1-1 0,-1 0 1,1 0-1,-1 1 1,0-1-1,3-2 1,7-4 47,0-1-1,-1 0 1,19-16 0,-29 22-52,61-56 306,75-94-1,-31 22-32,-106 129-277,1 0 0,-1 1 0,1-1 0,0 0 0,-1 0 0,1 0 0,0 1 0,0-1 0,-1 0 0,1 1 0,0-1 0,0 1 0,0-1 0,0 1 0,0 0 0,0-1 0,0 1 0,0 0 0,1-1 0,-2 1 0,1 1 0,-1-1 0,1 0 0,-1 0 0,1 1 0,-1-1 0,0 0 0,1 1 0,-1-1 0,1 1 0,-1-1 0,0 0 0,0 1 0,1-1 0,-1 1 0,0-1 0,0 1 0,1-1 0,-1 1 0,0-1 0,0 1 0,0-1 0,0 1 0,0-1 0,0 1 0,1 5 0,-1 0 0,1 0 0,-2 0 0,1-1 0,-2 8 0,-4 22-8,-6 27 87,-4 80 0,14-108-8,0-23-90,1 0-1,1 1 0,0-1 1,0 0-1,1 0 1,0 1-1,4 12 0,-5-24-5,0-1 0,0 1 0,0 0 0,0 0 1,0 0-1,0-1 0,0 1 0,0 0 0,1 0 0,-1 0 0,0 0 0,0-1 0,0 1 0,0 0 0,0 0 0,0 0 0,0 0 0,0 0 0,1-1 0,-1 1 0,0 0 0,0 0 0,0 0 0,0 0 0,1 0 0,-1 0 0,0 0 0,0 0 0,0 0 0,0 0 0,1-1 0,-1 1 0,0 0 1,0 0-1,0 0 0,1 0 0,-1 0 0,0 0 0,0 0 0,0 0 0,1 1 0,-1-1 0,0 0 0,0 0 0,0 0 0,0 0 0,1 0 0,-1 0 0,0 0 0,0 0 0,0 0 0,0 0 0,0 1 0,1-1 0,-1 0 0,0 0 0,0 0 0,0 0 0,0 1 0,0-1 0,0 0 0,0 0 0,0 0 1,1 0-1,-1 1 0,0-1 0,0 0 0,0 0 0,0 1 0</inkml:trace>
  <inkml:trace contextRef="#ctx0" brushRef="#br0" timeOffset="2321.08">2560 1 13952,'-27'49'714,"18"-34"-312,1 1 0,-8 19 0,-32 109 643,-51 260 0,90-365-1668,2-19-2210,0 3-6809</inkml:trace>
  <inkml:trace contextRef="#ctx0" brushRef="#br0" timeOffset="2487.15">2366 312 17919,'17'7'0,"13"3"-512,10 3 0,13-1-255,20 0-1,0 0-10112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0:30.63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 76 15744,'0'0'-128,"1"-3"-107,-1 0 233,1-1 0,-1 1 1,0 0-1,0 0 0,0-1 0,0 1 0,-1 0 1,1 0-1,-1-1 0,1 1 0,-3-4 1,3 7 3,0 0 1,0-1-1,0 1 1,0 0-1,0 0 0,0-1 1,0 1-1,1 0 1,-1 0-1,0-1 1,0 1-1,0 0 1,0 0-1,0-1 1,0 1-1,1 0 1,-1 0-1,0-1 1,0 1-1,0 0 1,1 0-1,-1 0 1,0 0-1,0-1 1,1 1-1,-1 0 1,0 0-1,0 0 1,1 0-1,-1 0 1,0 0-1,0 0 1,1 0-1,-1 0 1,0 0-1,1 0 1,-1 0-1,0 0 1,0 0-1,1 0 1,-1 0-1,1 0 1,17-1 63,-12 1 17,2-1 61,1-1 0,-1 0 1,13-5-1,-17 5-102,0 0-1,-1 1 1,1 0-1,0-1 1,0 1-1,0 1 1,0-1-1,0 1 1,0-1-1,0 1 1,0 0-1,0 0 1,0 1-1,0-1 1,0 1-1,0 0 1,0 0-1,0 0 1,7 4-1,10 7 104,0 0-1,0 2 0,-1 0 0,-1 1 0,21 21 0,-35-30-100,0-1 1,0 1-1,0 0 0,0 0 0,-1 1 0,0-1 0,0 1 0,-1 0 1,0 0-1,0 0 0,-1 1 0,0-1 0,0 0 0,0 1 1,-1 0-1,0-1 0,-1 1 0,0 0 0,0-1 0,-2 14 0,-2-3 42,-1 0-1,0 1 0,-1-2 1,-2 1-1,1-1 0,-2 0 1,0-1-1,-15 20 0,2-6 48,11-13 16,-1-1-1,-1-1 0,0 0 1,-20 17-1,31-31-145,0 0-1,1 0 0,-1 1-1,0-1 1,1 0 0,-1 1-1,1-1 1,0 1 0,-1-1-1,1 1 1,0-1-1,-2 4 1,4-4-2,-1 0 0,0 0 0,0 0 0,1 0 0,-1 0 0,0 1 0,1-1 0,-1 0-1,1 0 1,0 0 0,-1-1 0,1 1 0,0 0 0,0 0 0,-1 0 0,1 0 0,0-1 0,0 1 0,0 0 0,0-1 0,0 1 0,0-1-1,2 2 1,5 3 17,1-1 0,-1 1 0,1-2 0,1 1 0,-1-1 0,0 0 0,17 2 0,73 4 192,-55-6-170,46 9-2708,-65-8 453,26 4-8386</inkml:trace>
  <inkml:trace contextRef="#ctx0" brushRef="#br0" timeOffset="318.51">300 987 23423,'0'0'0,"10"-23"0,-11 33 0,-5-1 0,0 2-1024,1 4 0,4 5 128,-4 15-13567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1:26.34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12 333 19455,'35'18'0,"-36"-18"3,1 0 0,0 0 0,0 0 1,0 0-1,0 0 0,0 0 0,-1 0 0,1 0 0,0 0 0,0 0 0,0 0 0,0 0 0,-1 0 0,1 0 0,0 0 0,0 0 0,0 0 0,0 0 0,0 0 0,-1 1 0,1-1 0,0 0 0,0 0 0,0 0 0,0 0 0,0 0 0,0 0 0,0 0 0,-1 1 0,1-1 0,0 0 0,0 0 0,0 0 0,0 0 0,0 0 0,0 1 0,0-1 0,0 0 0,0 0 0,0 0 0,0 0 0,0 0 0,0 1 0,0-1 0,0 0 0,0 0 1,0 0-1,0 0 0,0 1 0,0-1 0,0 0 0,0 0 0,0 0 0,0 0 0,0 0 0,0 0 0,1 1 0,-1-1 0,0 0 0,0 0 0,0 0 0,0 0 0,0 0 0,0 0 0,0 0 0,1 1 0,-22 2 382,8-1 30,12-2-384,1 1 1,-1 0-1,0-1 0,1 1 1,-1 0-1,0 0 1,1 0-1,-1-1 0,1 1 1,-1 0-1,1 0 0,-1 0 1,1 0-1,0 0 0,-1 0 1,1 0-1,0 0 0,0 0 1,0 0-1,0 0 1,0 0-1,0 0 0,0 0 1,0 0-1,0 0 0,1 0 1,-1 0-1,0 0 0,1 0 1,-1 0-1,0 0 1,2 1-1,-1 3 35,1 0-1,1-1 1,-1 1 0,1-1 0,3 5-1,-2-4-36,2 2 80,0 1 0,0 0-1,-1 0 1,0 0-1,0 1 1,6 14 0,21 89 1000,-21-71-775,1 0 0,29 64 1,-25-70-246,-9-19-22,1 0 1,1 0-1,0 0 1,18 22-1,-17-25 125,2 3 182,-12-16-370,0 0-1,0 0 0,0-1 0,0 1 0,0 0 0,0 0 0,0 0 1,0 0-1,0 0 0,0-1 0,0 1 0,0 0 0,0 0 1,0 0-1,0 0 0,0-1 0,0 1 0,0 0 0,0 0 0,0 0 1,0 0-1,0 0 0,0 0 0,0-1 0,0 1 0,0 0 1,0 0-1,1 0 0,-1 0 0,0 0 0,0 0 0,0 0 0,0-1 1,0 1-1,0 0 0,0 0 0,1 0 0,-1 0 0,0 0 1,0 0-1,0 0 0,0 0 0,0 0 0,1 0 0,-1 0 0,0 0 1,0 0-1,0 0 0,0 0 0,1 0 0,-1 0 0,0 0 1,0 0-1,0 0 0,0 0 0,0 0 0,1 0 0,-1 0 0,0 0 1,0 0-1,0 1 0,0-1 0,0 0 0,-1-19-49,-1-1-1,-1 1 0,-1 0 1,-1 0-1,-14-34 1,-7-33-187,16 53 27,-1 0 0,-18-38 0,3 8 56,14 36 123,8 18 7,0 1-1,0-1 0,1-1 0,0 1 0,1 0 0,0-1 1,0 1-1,1-1 0,0 1 0,1-13 0,0 20 14,1 1 0,-1 0-1,1 0 1,-1 0 0,1 0-1,-1 0 1,1 0 0,0 0-1,0 0 1,0 0 0,-1 0-1,1 0 1,0 0-1,0 1 1,0-1 0,0 0-1,0 0 1,3 0 0,22-10 28,-21 10-31,18-7 17,1 2-1,-1 1 1,50-4 0,73 8-34,82 8 27,-221-8 8,8 2 219,-16 1-215,1 0 1,-1-1-1,0 1 1,0-1-1,0 1 1,0-1-1,0 1 0,-1-1 1,1 0-1,0 1 1,-2 0-1,-16 15 14,1 0-1,0 1 1,2 1 0,-21 30-1,-18 31-48,30-47 2,1 2 0,2 0 0,1 2 0,-18 45 0,39-82 21,0 0 0,0 0-1,0 0 1,0 0 0,0 0 0,0 1-1,0-1 1,0 0 0,0 0 0,0 0-1,0 0 1,0 0 0,0 0-1,0 0 1,0 0 0,0 0 0,-1 0-1,1 0 1,0 1 0,0-1 0,0 0-1,0 0 1,0 0 0,0 0-1,0 0 1,0 0 0,-1 0 0,1 0-1,0 0 1,0 0 0,0 0 0,0 0-1,0 0 1,0 0 0,0 0-1,-1 0 1,1 0 0,0 0 0,0 0-1,0 0 1,0 0 0,0 0 0,0 0-1,0-1 1,0 1 0,-1 0-1,1 0 1,0 0 0,0 0 0,0 0-1,0 0 1,0 0 0,0 0 0,0 0-1,0 0 1,0-1 0,0 1-1,0 0 1,0 0 0,0 0 0,0 0-1,0 0 1,0 0 0,-7-13-41,-1-18-50,9 26 74,0 1 0,0-1-1,1 0 1,-1 0 0,1 1 0,0-1 0,1 1-1,-1-1 1,1 1 0,0 0 0,0 0 0,6-6-1,11-17 7,-10 8 43,0 0 0,-1-1 0,7-22 0,-67 182-288,59-202 256,23-86 0,-31 148 0,0 0 0,0 0 0,0 0 0,0 0 0,0 1 0,0-1 0,0 0 0,0 0 0,0 0 0,0 0 0,0 0 0,0 0 0,0 0 0,0 0 0,0 0 0,0 0 0,0 0 0,0 0 0,0 0 0,1 0 0,-1 0 0,0 0 0,0 0 0,0 0 0,0 0 0,0 0 0,0 0 0,0 0 0,0 0 0,0 0 0,0 0 0,0 0 0,0 0 0,0 0 0,0 0 0,0 0 0,0 0 0,0 0 0,0 0 0,1 0 0,-1 0 0,0-1 0,0 1 0,2 12 0,-1 18 0,-9 17 0,-2 0 0,-17 48 0,18-67 221,-1-1-1,-19 35 1,27-61-187,0-6 1,2-9 2,1 1-56,1 0 0,1 0 0,0 0 0,1 1 0,0-1 0,7-12 0,0 3-58,0 1 1,21-30 0,-26 44 59,-1 1 0,1-1 1,0 1-1,1 0 1,0 0-1,0 1 0,0 0 1,16-8-1,-23 13 17,0 0 0,1-1 0,-1 1 0,1 0-1,-1 0 1,0-1 0,1 1 0,-1 0 0,1 0-1,-1 0 1,1 0 0,-1 0 0,1 0 0,-1 0 0,1 0-1,-1 0 1,1 0 0,-1 0 0,1 0 0,-1 0 0,0 0-1,1 0 1,-1 1 0,1-1 0,-1 0 0,1 0 0,-1 1-1,0-1 1,1 0 0,-1 0 0,0 1 0,1-1-1,-1 0 1,1 1 0,-1 0 5,1 1 1,-1-1-1,1 0 0,-1 1 0,0-1 1,0 1-1,1-1 0,-1 0 0,0 1 1,0-1-1,-1 3 0,0 3 31,0-1-1,0 0 1,-1 1-1,-4 8 1,-12 22 15,2 1 0,1 1 1,2 0-1,-13 69 0,25-97 306</inkml:trace>
  <inkml:trace contextRef="#ctx0" brushRef="#br0" timeOffset="491.71">1208 186 17791,'-71'17'150,"71"-17"-150,-10 2 154,13-1 114,-2-1-104,0 0 0,0 0 0,1 0 1,-1 0-1,0 0 0,0 0 0,1 0 0,-1 1 0,0-1 1,0 0-1,0 1 0,0-1 0,1 1 0,-1 0 0,0-1 1,0 1-1,0 0 0,1 1 0,0 2-114,0 1 0,0-1-1,-1 0 1,1 1 0,-1 0 0,0-1 0,-1 1 0,1 0-1,-1-1 1,0 1 0,0 0 0,0-1 0,-1 1-1,-1 7 1,-3 4 50,0 1 0,-13 25 1,6-15-82,5-9 4,-23 56 221,-43 76 1,72-148 284,-5 8-913,-3 1-4217</inkml:trace>
  <inkml:trace contextRef="#ctx0" brushRef="#br0" timeOffset="926.82">965 173 7808,'3'5'-462,"4"8"4258,-6-31 2469,-1 8-5249,0-12 1818,1 21-2800,-1 0 0,0 0 0,1 1 0,-1-1 0,0 0 0,1 1 0,-1-1 0,1 0 1,-1 1-1,1-1 0,0 0 0,-1 1 0,1-1 0,-1 1 0,1-1 0,0 1 0,-1 0 0,1-1 1,0 1-1,0-1 0,-1 1 0,1 0 0,0 0 0,0 0 0,1-1 0,123-13 884,-106 12-854,0-1 0,0-1 0,0-1 0,-1-1 0,0 0 0,21-10 0,-9 2 133,61-20 0,-24 11-4261</inkml:trace>
  <inkml:trace contextRef="#ctx0" brushRef="#br0" timeOffset="1415.12">852 729 17535,'21'-41'832,"-17"36"-188,-11 23-200,-1 0 118,5-13-344,1 0 0,0 0 0,0 0-1,0 0 1,0 1 0,1-1 0,-1 9-1,2-13-217,0-1 0,0 0 0,0 0 0,0 0 0,0 0 0,0 1 0,0-1 0,0 0 0,1 0-1,-1 0 1,0 0 0,0 0 0,0 0 0,0 0 0,0 1 0,1-1 0,-1 0 0,0 0 0,0 0 0,0 0 0,0 0-1,1 0 1,-1 0 0,0 0 0,0 0 0,0 0 0,0 0 0,1 0 0,-1 0 0,0 0 0,0 0 0,0 0 0,0 0-1,1 0 1,-1 0 0,0 0 0,0 0 0,0 0 0,0-1 0,1 1 0,-1 0 0,0 0 0,0 0 0,0 0-1,0 0 1,0 0 0,0 0 0,1-1 0,-1 1 0,0 0 0,0 0 0,14-10 4,-5 4 18,5-1 75,0 0 1,1 1-1,0 1 1,0 0 0,0 1-1,20-3 1,98-5 138,-97 10-174,88-2-962,-87 5-3471,57 11 0,-27-1-3629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3:20.34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126 159 19583,'-1'9'156,"-4"-18"200,-1-14 284,3 13 62,-3 15-308,-2 16-82,5 5-115,-1 41-1,3-37-72,-4 29-1,-12 28 162,-5 31 70,13-31-61,-11 82 330,19-169-617,1 1-3,0 0 0,0 0 0,0 0 0,0-1 0,0 1 0,-1 0 0,1 0 1,0 0-1,0-1 0,-1 1 0,1 0 0,-1-1 0,1 1 0,-1 0 0,1-1 1,-1 1-1,1 0 0,-2 0 0,2-1-111,-3-11-2047,1 1 1246,1 1 0,0 0 0,0-1 0,2-16 1,-1 4-1829,0-6-7290</inkml:trace>
  <inkml:trace contextRef="#ctx0" brushRef="#br0" timeOffset="752.14">16 177 17023,'0'25'27,"3"-40"96,4-53 2266,-7 66-2349,0 0 1,1 0-1,-1 0 1,1 0-1,0 1 1,0-1-1,0 0 0,0 0 1,0 1-1,0-1 1,0 1-1,0-1 0,0 1 1,1-1-1,-1 1 1,3-2-1,27-19 274,-28 19-270,3 0 8,-1 1 0,1-1 0,0 1 0,0 0 0,0 0-1,0 1 1,0 0 0,0 0 0,0 0 0,0 1-1,0 0 1,1 0 0,-1 0 0,0 1 0,0 0 0,0 0-1,9 3 1,10 4 145,-1 1-1,41 22 1,-60-28-184,6 2 38,0 1-1,0 1 0,-1 0 0,0 0 1,0 1-1,17 17 0,-24-21-35,1 1 1,-1-1-1,0 0 0,-1 1 0,1 0 0,-1-1 0,0 1 1,0 0-1,0 0 0,-1 0 0,0 1 0,0-1 0,0 0 0,-1 0 1,1 1-1,-1-1 0,-1 0 0,0 10 0,-1-5-10,-1 0 0,0 0 0,0 0 0,-1 0 0,0-1 0,0 1 0,-1-1 0,-1 0 0,0-1 0,0 1-1,0-1 1,-12 11 0,-3 0 11,0-2 0,-1-1 0,-37 22 0,35-22-16,-29 25 0,-16 12 0,68-53 0,1 0 0,-1 0 0,1 1 0,-1-1 0,0 0 0,1 1 0,-1-1 0,1 1 0,-1-1-1,1 1 1,0-1 0,-1 1 0,1-1 0,-1 1 0,1-1 0,0 1 0,-1-1 0,1 1 0,0-1 0,0 1-1,0 0 1,-1-1 0,1 1 0,0 0 0,0-1 0,0 1 0,0 0 0,0-1 0,0 2 0,1-1-1,-1 0 1,1 0 0,0 0 0,-1 0 0,1 0 0,0 0-1,0 0 1,0 0 0,0-1 0,0 1 0,0 0 0,0 0-1,0-1 1,1 1 0,40 15 27,-24-11 20,7 1 1,-1 1 0,0 1 0,0 1 0,-1 1 0,0 1 1,34 22-1,-50-27-20,-1 0 1,1 0-1,-2 0 1,1 1-1,0 0 1,-1 0-1,-1 0 1,1 1-1,-1 0 1,5 12-1,-5-8-94,0 0 0,-1 1 0,0-1 0,-1 1 0,0 0-1,0 19 1</inkml:trace>
  <inkml:trace contextRef="#ctx0" brushRef="#br0" timeOffset="1636.75">634 636 20735,'32'-10'35,"-21"6"16,0 0 0,0 1 0,1 1 0,20-3 0,-28 5-41,0 0 1,0 1-1,0-1 1,0 1 0,0 0-1,0 0 1,0 0-1,0 0 1,-1 1 0,1-1-1,0 1 1,-1 0-1,1 0 1,-1 1 0,0-1-1,0 1 1,0-1-1,4 5 1,-2 0 7,1 1 1,-1-1-1,-1 1 1,1 0-1,-1 0 1,-1 1-1,0-1 0,0 1 1,0 0-1,-1 0 1,-1 0-1,1 0 1,-1 0-1,-1 0 0,0 0 1,0 0-1,-1 0 1,0 0-1,0 0 0,-1 0 1,-4 10-1,1-2 61,4-11-34,-1 0 0,0 0 0,-1 0 0,-3 7 0,5-11-25,0-1 0,0 1 0,-1 0-1,1-1 1,-1 1 0,1-1 0,-1 0-1,1 1 1,-1-1 0,0 0 0,0 0 0,0 0-1,1 0 1,-1 0 0,0-1 0,-4 2-1,5-2-19,1 0 1,-1 0-1,1 0 0,0 0 0,-1 0 0,1 0 0,-1 0 1,1 0-1,0 1 0,-1-1 0,1 0 0,-1 0 0,1 0 0,0 0 1,-1 1-1,1-1 0,0 0 0,-1 1 0,1-1 0,0 0 0,-1 0 1,1 1-1,0-1 0,0 0 0,-1 1 0,1-1 0,0 1 0,0-1 1,0 0-1,-1 1 0,1-1 0,0 1 0,0-1 0,0 0 0,0 1 1,0 0-1,1 0-1,-1 0-1,1 1 1,-1-1 0,1 0 0,0 0 0,0 0 0,-1 0 0,1 0 0,0 0 0,0 0-1,2 2 1,32 20 116,-17-13-86,-8-4-4,-1-1 0,1 0-1,-1 0 1,1-1 0,1 0 0,-1-1 0,0 0 0,1-1-1,12 2 1,22-2-547,26 3-4524</inkml:trace>
  <inkml:trace contextRef="#ctx0" brushRef="#br0" timeOffset="2253.17">1365 618 25087,'0'0'0</inkml:trace>
  <inkml:trace contextRef="#ctx0" brushRef="#br0" timeOffset="2997.05">2028 77 23167,'-1'0'0,"0"1"0,0-1 0,0 0 0,0 0 0,0 0 0,1 1 0,-1-1 0,0 1 0,0-1 0,0 0 0,0 1 0,1 0 0,-1-1 0,0 1 0,1-1 0,-1 1 0,0 0 0,1-1 0,-1 1 0,1 0 0,-1 0 0,1 0 0,-1-1 0,1 1 0,-1 0 0,1 0 0,0 0 0,0 0 0,-1 0 0,1 0 0,0 0 0,0 0 0,0-1 0,0 1 0,0 0 0,0 0 0,1 2 0,-5 21 0,-7 1 0,7-14 0,0-1 0,0 0 0,1 1 0,-3 16 0,-7 78 0,2-7 0,-4-1 0,-32 107 0,12-97-168,-30 105-944,62-205-897</inkml:trace>
  <inkml:trace contextRef="#ctx0" brushRef="#br0" timeOffset="3568.05">1465 119 21887,'17'11'0,"-14"-13"0,-6-10 0,-4-4 0,5 14 0,1-1 0,0 0 0,-1 0 0,1 1 0,0-1 0,0 0 0,0-4 0,1 6 1,0 0 0,1 1 0,-1-1 0,1 0 0,-1 0 0,0 1 0,1-1 0,-1 0 0,1 1 0,-1-1 0,1 0 0,0 1 0,-1-1 0,1 1 0,0-1 0,-1 1 0,1-1 0,0 1 0,-1 0 0,1-1 0,0 1 0,0 0 0,0 0 0,-1-1 0,1 1 0,1 0 0,26-4 81,-25 4-63,142-7 749,-9-11-412,72-6-50,168 17-946,-359 9-2582</inkml:trace>
  <inkml:trace contextRef="#ctx0" brushRef="#br0" timeOffset="4264.58">1677 958 19839,'3'16'80,"-3"-14"-47,0 1 1,1 0-1,-1 0 0,1 0 0,0-1 1,-1 1-1,1 0 0,1-1 0,-1 1 1,0-1-1,0 1 0,4 3 0,-3 1 359,-1-5 136,8-1-317,48 0 276,-1 3-1,102 20 1,11 2-112,-156-25-548,92 7 758,-34-10-4453</inkml:trace>
  <inkml:trace contextRef="#ctx0" brushRef="#br0" timeOffset="4864.92">2813 706 19967,'0'0'128,"3"0"0,3-1-33,1 0 0,0-1 0,-1 1 0,1-1 0,-1 0 0,8-4 0,-5 2 22,1 0-1,-1 1 1,14-3-1,0 4 15,1 1 0,-1 1 0,29 4 0,-22-2-158,35-1-1,-27-6-3086</inkml:trace>
  <inkml:trace contextRef="#ctx0" brushRef="#br0" timeOffset="5165.33">2701 525 24831,'0'0'0,"29"34"0,-8-15 0,6 1-384,2-3 128,4-6-3456,9-11 0,9-8 3201,-8-12 127,1 2-11008</inkml:trace>
  <inkml:trace contextRef="#ctx0" brushRef="#br0" timeOffset="6562.88">2736 417 5376,'0'0'11008,"-3"0"-10369,-6 1-146,6-1-233,0 0 0,0 0-1,0 0 1,1 1 0,-1-1-1,0 1 1,0-1 0,1 1-1,-1 0 1,-3 2 725,19 11-217,-2-9-664,0 0 1,0-1-1,0 0 1,0-1-1,18 3 1,62 5 255,-42-6-174,-36-4-155,29 5 136,1-2 1,79-3 0,-85-2-32,-29 1-205,1 1 0,-1-2 0,1 1 0,-1-1 0,15-4 0,-21 12-1573,-12 5-1601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3:51.98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151 247 19967,'-7'15'22,"1"-1"0,0 1 0,1 0 0,0 0 0,2 1 0,-3 16 0,-5 100 294,10-86-178,-10 55 1,-54 262 906,61-340-967,4-17-117,-1 0 0,0 0 0,0 0 0,-1 0 0,0 0 0,0 0 0,-3 6 0,5-13-79,-1 1 0,1 0 0,-1-1 1,1 1-1,0 0 0,-1-1 0,1 1 1,0-1-1,-1 1 0,1 0 0,0-1 1,0 1-1,-1-1 0,1 1 0,0-1 1,0 1-1,0-1 0,0 1 0,0-1 1,-1 0-1,1 1 0,0-1 0,0 1 1,0-1-1,-1-50-3935,1 17-5739</inkml:trace>
  <inkml:trace contextRef="#ctx0" brushRef="#br0" timeOffset="666.77">25 243 19839,'0'14'0,"0"-7"0,5-18 0,-4 10 2,0-1-1,0 1 0,0 0 1,0-1-1,0 1 0,0 0 0,1 0 1,-1-1-1,0 1 0,1 0 1,-1 0-1,1 1 0,-1-1 0,1 0 1,0 0-1,-1 1 0,1-1 1,0 1-1,-1 0 0,1-1 0,0 1 1,-1 0-1,1 0 0,0 0 1,0 0-1,-1 0 0,1 0 0,3 1 1,2 0 9,0 1 1,0 0-1,0 0 1,0 0-1,10 6 1,17 10 17,-1 1-1,0 2 0,29 26 1,-43-32 16,-1 2 0,-1 0 0,-1 1 0,0 1 0,25 40 0,-35-49-22,-1 0 0,-1 0-1,0 0 1,0 1 0,3 17 0,-6-25-23,0 0 1,-1 0-1,1 1 1,-1-1-1,0 0 1,0 0-1,0 0 1,0 0-1,-1 0 1,1 1-1,-1-1 1,0 0-1,1 0 1,-1 0-1,-1 0 1,1-1-1,0 1 1,-1 0-1,0 0 1,1-1-1,-1 1 1,0-1-1,0 1 1,-4 2-1,-7 3 6,-1-1-1,0 0 0,0-1 0,-26 8 1,20-8 55,-31 15 1,42-17-24,0 1 1,0 0-1,0 0 0,1 1 1,0 0-1,0 0 1,1 1-1,-1 0 0,-8 12 1,15-18-34,0 1 1,1 0 0,0 0-1,-1 0 1,1 0 0,0 0 0,0 0-1,0 0 1,0 0 0,0 0-1,0 0 1,1 0 0,-1-1-1,1 1 1,-1 0 0,1 0-1,0 0 1,-1 0 0,1-1 0,0 1-1,0 0 1,0-1 0,1 1-1,1 2 1,4 4 22,0-1 1,0 0-1,10 9 1,-11-12-11,14 11 82,-2 0 0,0 2 0,0 0 0,-2 1 0,22 29 0,-23-24 12,6 9 163,34 69 0,-33-54-339,-21-47 39,2 6 23</inkml:trace>
  <inkml:trace contextRef="#ctx0" brushRef="#br0" timeOffset="1299.11">631 894 20991,'4'-2'107,"85"-37"112,-79 36-196,0-1 0,0 2 1,0-1-1,0 2 0,0-1 1,1 1-1,17 1 0,-26 0-23,0 0 0,0 1 0,0-1 0,0 1 0,0-1 0,0 1 0,0 0 0,0 0 0,0 0 0,0 0 0,0 0 0,0 0 0,-1 1 0,1-1 0,0 0 0,-1 1 0,1-1 0,1 4 0,-1-1 0,0-1 0,0 1 0,0 0 0,-1 0 0,0 0 0,0-1 0,0 1 0,0 0 0,0 6 0,0 5 0,-2 1 0,1 0 0,-2-1 0,-3 17 0,-16 81 0,15-74 0,5-30 0,-1 1 0,1-1 0,-7 19 0,6-24 14,0 1 0,1 0-1,-1-1 1,1 1-1,0 0 1,0 0 0,1 0-1,-1 5 1,2-7-5,-1-1 0,1 1 0,-1-1 0,1 1 0,0-1 1,0 1-1,0-1 0,0 0 0,1 1 0,-1-1 0,0 0 0,1 0 0,0 0 0,-1 0 0,1 0 1,4 2-1,-1 1 16,1-1 1,-1 0 0,1-1-1,1 1 1,-1-1 0,0 0 0,1-1-1,9 3 1,7 0 83,28 3 0,-32-6-508,-1 1 1,22 6-1,-18 0-2737,14 2-8874</inkml:trace>
  <inkml:trace contextRef="#ctx0" brushRef="#br0" timeOffset="3565.25">1346 685 20863,'0'0'1238</inkml:trace>
  <inkml:trace contextRef="#ctx0" brushRef="#br0" timeOffset="5358.77">2335 88 18687,'13'5'0,"-12"-5"0,-1 0 0,0 0 0,0 0 0,0 0 0,0 1 0,0-1 0,0 0 0,0 0 0,1 0 0,-1 0 0,0 0 0,0 1 0,0-1 0,0 0 0,0 0 0,0 0 0,0 0 0,0 0 0,0 1 0,0-1 0,0 0 0,0 0 0,0 0 0,0 0 0,0 0 0,0 1 0,0-1 0,0 0 0,0 0 0,0 0 0,0 0 0,0 1 0,0-1 0,0 0 0,-1 0 0,1 0 0,0 0 0,0 0 0,0 0 0,0 1 0,-24 11 0,6-3 0,16-7 0,-1 0 0,0 0-1,1 0 1,-1 0-1,1 1 1,0-1-1,-1 1 1,1-1 0,1 1-1,-1 0 1,-3 5-1,-13 39 13,14-33 3,-5 16 187,2 1 1,1 0-1,-3 62 0,2-16-9,4-49-70,1 0 0,1-1-1,5 54 1,-4-79-113,0 1-1,1-1 1,-1 0 0,1 1-1,0-1 1,0 0 0,-1 0 0,4 4-1,-4-5-3,0-1-1,1 1 1,-1-1-1,1 1 1,-1-1-1,1 1 1,0-1-1,-1 1 1,1-1-1,-1 0 0,1 1 1,0-1-1,-1 0 1,1 1-1,0-1 1,-1 0-1,1 0 1,0 0-1,0 0 1,0 1-1,3-2 14,-1 0-1,0 0 1,1 0-1,-1 0 1,0 0-1,1-1 0,-1 1 1,0-1-1,0 0 1,4-4-1,20-13 63,0-2 0,-2-1 1,-1-1-1,33-40 0,178-248 260,-177 225-209,15-22 13,-92 168-123,5-27 16,3 1-1,0 0 1,-8 53 0,-5 107 146,16-109-157,6-71-489,2 0 0,0 18 0,0-32 366,1 1 0,-1-1 0,0 0 0,0 0 0,0 1 0,1-1 1,-1 0-1,0 0 0,0 1 0,1-1 0,-1 0 0,0 0 0,1 0 1,-1 1-1,0-1 0,0 0 0,1 0 0,-1 0 0,0 0 0,1 0 0,-1 0 1,0 0-1,1 0 0,-1 0 0,0 0 0,1 0 0,-1 0 0,0 0 1,1 0-1,-1 0 0,0 0 0,1 0 0,-1 0 0,0 0 0,1 0 0,-1-1 1,0 1-1,1 0 0,-1 0 0,0 0 0,0-1 0,1 1 0,-1-1 1</inkml:trace>
  <inkml:trace contextRef="#ctx0" brushRef="#br0" timeOffset="5875.67">3039 401 18943,'1'0'0,"-1"0"0,0-1 0,0 1 0,0 0 0,0 0 0,1 0 0,-1 0 0,0 0-1,0 0 1,0-1 0,0 1 0,0 0 0,0 0 0,1 0 0,-1 0 0,0-1 0,0 1 0,0 0-1,0 0 1,0 0 0,0 0 0,0-1 0,0 1 0,0 0 0,0 0 0,0 0 0,0-1 0,0 1-1,0 0 1,0 0 0,0 0 0,0-1 0,0 1 0,0 0 0,0 0 0,0 0 0,0 0-1,0-1 1,0 1 0,-1 0 0,1 0 0,0 0 0,0 0 0,0-1 0,0 1 0,0 0 0,-1 0-1,1 0 1,0 0 0,0 0 0,1-1 1,0 1 1,-1 0-1,1 0 0,0 0 0,0 0 1,0 0-1,0 0 0,0 0 1,-1 0-1,1 0 0,0 0 0,0 0 1,0 1-1,0-1 0,-1 0 0,1 1 1,0-1-1,0 0 0,-1 1 0,2 0 1,-1 3 52,1 0 0,-1-1 1,-1 1-1,1 0 0,0 0 1,-1 0-1,0 0 0,0 6 1,2 23 181,-1-24-248,0 0-1,0 1 1,-1-1-1,0 1 1,-1-1-1,0 1 1,0-1 0,-1 1-1,-1-1 1,1 0-1,-8 15 1,10-24-31,0 0 0,0 1 0,0-1 0,-1 0 0,1 0 0,0 0 0,0 1 0,0-1 0,0 0 0,0 0 0,-1 1 0,1-1 0,0 0 0,0 0 0,0 1 0,0-1 0,0 0 0,0 1 0,0-1 0,0 0 0,0 0 0,0 1 0,0-1 0,0 0 0,0 1 0,0-1 0,0 0 0,1 0 0,-1 1 0,0-1 0,0 0 0,0 0 0,0 1 0,0-1 0,1 0 0,-1 0 0,0 0 0,0 1 0,0-1 0,1 0 0,-1 0 0,0 0 0,0 0 0,0 1 0,1-1 0,-1 0 0,0 0 0,0 0 0,1 0 0,-1 0 0,0 0 0,1 0 0,-1 0 0,16-4-3843</inkml:trace>
  <inkml:trace contextRef="#ctx0" brushRef="#br0" timeOffset="6327.41">3254 333 18175,'-22'9'-106,"21"-8"89,0 1 1,0-1 0,0 1-1,0 0 1,1-1 0,-1 1-1,0 0 1,1-1 0,0 1-1,-1 0 1,1 0 0,0-1-1,0 4 1,-2 6-33,1-2 57,0 0-1,0 1 0,1-1 0,0 1 0,0-1 0,1 0 0,1 1 0,-1-1 0,1 0 1,1 0-1,0 0 0,0 0 0,1 0 0,5 8 0,-9-16-4,1 0 0,-1 0 1,1 0-1,-1-1 0,1 1 0,-1 0 0,1 0 0,0 0 1,0 0-1,-1-1 0,1 1 0,0 0 0,0-1 1,1 1-1,-2-1-26,1 0 0,-1 0 0,0 0 1,1 0-1,-1 0 0,0 0 0,1 0 0,-1 0 1,0 0-1,1 0 0,-1 0 0,0 0 1,0 0-1,1 0 0,-1-1 0,0 1 0,1 0 1,-1 0-1,0 0 0,0 0 0,1-1 0,-1 1 1,0 0-1,0 0 0,0-1 0,1 1 1,-1 0-1,0-1 0,0 1 0,9-31-3398,-8 25 2145</inkml:trace>
  <inkml:trace contextRef="#ctx0" brushRef="#br0" timeOffset="6709.37">3261 181 18431,'0'4'0,"1"0"0,-1 0 0,0 1 0,0-1 0,0 0 0,0 0 0,-1 1 0,-1 5 0,2-6 0,-1 0 0,1-1 0,0 1 0,1-1 0,-1 1 0,1-1 0,1 6 0,0 4 22,-1-5 11,1-1 0,-1 1 0,1-1 1,0 1-1,1-1 0,0 0 0,0 0 1,8 12-1,2-1 69,26 29 0,-27-33-46,1 0-1,-2 2 1,12 17-1,-18-23-40,0-1 0,1 0 0,0-1 0,8 10 0,-12-16-287,0-1 0,0 1-1,0 0 1,0 0 0,0-1 0,0 1-1,0-1 1,1 0 0,-1 0 0,0 0-1,1 0 1,-1 0 0,1 0 0,-1 0 0,1-1-1,0 0 1,-1 1 0,1-1 0,0 0-1,-1 0 1,1 0 0,2-1 0</inkml:trace>
  <inkml:trace contextRef="#ctx0" brushRef="#br0" timeOffset="7063.82">3573 209 18559,'0'0'0,"-5"23"0,1-14 0,1-4 0,-1 7 0,3 5 0,-3-4 0,-1 1 0,-1 3 0,0 0 0,-2 2 0,-1 4 0,6 3 0,3 6-640,3-4 0,5 1-128,-1-5 129</inkml:trace>
  <inkml:trace contextRef="#ctx0" brushRef="#br0" timeOffset="8342.64">1514 898 17663,'53'-1'0,"-124"10"512,114-26 747,-21 15-1125,0 0 0,0 1 0,0 2-1,40 5 1,12 0 114,243-15 455,-274 6-638,249-27 395,-106 8-152,210-19 183,-164 1-301,-82 11-81,-36 9 7,104-14 130,-183 32-246,0 1 0,0 2 0,0 2 0,0 1 0,38 10 0,-60-10 0,0 1 0,-1 0 0,1 1 0,-1 1 0,-1 0 0,0 0 0,12 10 0,23 15 0,-28-21 40,-1 0 0,-1 1-1,0 1 1,-1 1-1,0 0 1,23 29 0,-38-43-39,2 3 9,0 0 1,0 0-1,0-1 1,0 1 0,0-1-1,1 1 1,-1-1-1,1 0 1,0 0-1,-1 0 1,7 3 0</inkml:trace>
  <inkml:trace contextRef="#ctx0" brushRef="#br0" timeOffset="9156.53">1806 1172 18815,'0'0'-128,"0"5"-106,-6 146 322,6-102 241,-11 92 0,5-109-245,1-4-112,1 0 0,-1 28 0,13-86-4025</inkml:trace>
  <inkml:trace contextRef="#ctx0" brushRef="#br0" timeOffset="9758.79">1834 958 17535,'0'23'0,"1"-8"0,2-17 0,4-25 0,-4 13 0,-3 13 4,1 0-1,-1 0 0,1-1 0,0 1 1,-1 0-1,1 0 0,0 0 0,0 0 1,-1 1-1,1-1 0,0 0 0,0 0 1,0 0-1,0 1 0,0-1 0,0 0 0,0 1 1,0-1-1,1 1 0,-1-1 0,0 1 1,0 0-1,0-1 0,1 1 0,-1 0 1,0 0-1,0 0 0,0 0 0,1 0 0,-1 0 1,0 0-1,0 0 0,1 1 0,-1-1 1,0 0-1,0 1 0,0-1 0,2 2 1,4 1 35,0 1 1,0 0 0,0 1 0,10 9-1,-5-5-1,51 33 145,-32-22 56,42 34 0,-70-51-211,-1-1-1,0 0 0,0 1 1,1-1-1,-1 1 0,-1-1 1,1 1-1,0 0 0,-1 0 1,1 0-1,-1 0 1,0 0-1,0 0 0,0 0 1,0 0-1,-1 1 0,1-1 1,-1 4-1,0-1 13,-1 0-1,0 0 1,0 0 0,-1 0 0,1 0 0,-1 0-1,-1-1 1,1 1 0,-4 6 0,4-10-32,0 1-1,0 0 1,0 0 0,0-1 0,-1 1 0,1-1 0,0 0 0,-1 1-1,0-1 1,0 0 0,1-1 0,-1 1 0,-5 1 0,-3 2 46,0-2 0,-19 5 0,20-6-31,0 1-1,0 0 1,-13 5-1,23-7-22,-1-1 0,1 0 0,0 1 0,0-1 0,0 0 0,0 1 0,0-1 0,0 0 0,0 1 0,0-1 0,0 0 0,0 1 0,0-1 0,0 0 0,0 0 0,1 1 0,-1-1 0,0 0 0,0 1 0,0-1 0,0 0 0,1 1 0,-1-1 0,0 0 0,0 0 0,0 1 0,1-1 0,-1 0 0,0 0 0,0 0 0,1 1 0,-1-1 0,0 0 0,1 0 0,-1 0 0,0 0 0,1 1 0,18 13 0,-11-8 0,68 57-4,46 39 30,-116-95-40,1-1 1,0 0 0,1 0-1,-1 0 1,1-1 0,0-1-1,11 6 1,-17-10-63</inkml:trace>
  <inkml:trace contextRef="#ctx0" brushRef="#br0" timeOffset="10289.4">2461 1510 19583,'8'-4'-5,"1"0"0,-1 0-1,0 0 1,0-1 0,-1-1-1,1 1 1,-1-1-1,0 0 1,-1-1 0,8-9-1,4-8-51,28-48-1,-34 51 38,0 0-1,2 1 1,27-31-1,-41 51 22,0 0 0,0-1 0,1 1 0,-1 0 0,0 0 0,0 0 0,0 0 0,1-1-1,-1 1 1,0 0 0,0 0 0,1 0 0,-1 0 0,0 0 0,1 0 0,-1 0 0,0-1 0,0 1-1,1 0 1,-1 0 0,0 0 0,1 0 0,-1 0 0,0 0 0,1 1 0,-1-1 0,0 0 0,0 0-1,1 0 1,-1 0 0,0 0 0,0 0 0,1 0 0,-1 1 0,0-1 0,0 0 0,1 0 0,-1 0-1,0 1 1,0-1 0,0 0 0,1 0 0,-1 0 0,0 1 0,0-1 0,0 0 0,0 0 0,1 1-1,-1-1 1,0 0 0,0 1 0,0-1 0,0 0 0,0 0 0,0 1 0,0-1 0,0 0 0,0 1-1,0-1 1,0 0 0,0 1 0,0-1 0,0 0 0,-1 1 0,2 21 68,-41 282 379,40-302-494,-1 0 0,1 1 0,0-1 0,0 0-1,0 0 1,0 1 0,0-1 0,0 0 0,1 0-1,0 4 1,7 4-3136</inkml:trace>
  <inkml:trace contextRef="#ctx0" brushRef="#br0" timeOffset="10852.54">3099 1156 21119,'-1'20'0,"-7"38"0,6-52 0,1 5 2,1 0-1,-1 1 0,3 18 1,0 22-29,-4-18-328,-3 28-251,4-56-794,-1 0 1,1 0 0,-1 0 0,-4 8 0</inkml:trace>
  <inkml:trace contextRef="#ctx0" brushRef="#br0" timeOffset="11125.58">2966 1294 18431,'0'0'0,"12"18"0,2-10 0,4 1 0,-1 0 0,4 0 0,-3-3 0,-3-3-640,3 0 128,-1-6-639,-2-2 127</inkml:trace>
  <inkml:trace contextRef="#ctx0" brushRef="#br0" timeOffset="11552.45">3346 1158 18943,'-1'14'0,"0"0"0,1 0 0,0-1 0,1 1 0,4 15 0,18 67 0,-14-63 0,9 53 0,-16-57-98,-2-20-31,0 0 0,1-1 0,0 1 0,0-1 0,1 1 0,0-1 0,6 14 0,-8-21 49,0-1-1,0 0 1,0 0 0,0 1 0,0-1 0,0 0 0,0 0-1,1 1 1,-1-1 0,0 0 0,0 0 0,0 1-1,0-1 1,0 0 0,1 0 0,-1 0 0,0 0 0,0 1-1,0-1 1,1 0 0,-1 0 0,0 0 0,0 0-1,0 1 1,1-1 0,-1 0 0,0 0 0,0 0 0,1 0-1,-1 0 1,0 0 0,0 0 0,1 0 0,-1 0-1,0 0 1,0 0 0,1 0 0,-1 0 0,0 0 0,1 0-1,-1 0 1,0 0 0,0 0 0,1 0 0,-1 0-1,0-1 1,0 1 0,0 0 0,1 0 0,-1 0 0,0 0-1,0-1 1,0 1 0,1 0 0,-1 0 0,0 0-1,0-1 1</inkml:trace>
  <inkml:trace contextRef="#ctx0" brushRef="#br0" timeOffset="12201.23">3331 898 19839,'9'47'0,"-8"-46"0,-1-4 0,0 1 0,0 0 0,0 0 0,0-1 0,1 1 0,-1 0 0,1 0 0,0 0 0,-1-1 0,1 1 0,0 0 0,0 0 0,0 0 0,1 0 0,-1 1 0,0-1 0,1 0 0,2-2 0,1 1 0,-1 0 0,1 1-1,0 0 1,0 0 0,0 1-1,0-1 1,0 1 0,0 0-1,1 0 1,-1 1-1,0-1 1,0 1 0,1 0-1,5 2 1,-3-1 3,0 1 0,0 0 0,0 0 0,-1 1 0,1 0 0,-1 0 0,1 1 0,9 6 0,-6-2 48,0-1 0,0 2 1,-1-1-1,0 1 0,0 1 1,13 17-1,-21-24-47,0 0 0,-1-1 0,1 1 0,0 0 0,-1 0 1,0 1-1,0-1 0,0 0 0,0 0 0,0 1 0,-1-1 0,1 0 0,-1 1 0,0-1 1,0 0-1,0 1 0,-1-1 0,1 0 0,-1 1 0,1-1 0,-1 0 0,0 0 0,-1 1 1,1-1-1,0 0 0,-1 0 0,0 0 0,0-1 0,0 1 0,0 0 0,-3 3 0,-6 4-4,0 0 0,-12 9 0,16-15 0,1 1 0,-1 0 0,1 0 0,1 1 0,-1 0 0,1 0 0,0 0 0,0 1 0,0-1 0,-6 15 0,10-20 0,1 1 0,0-1 0,0 0 0,0 1 0,0-1 0,0 0 0,0 1 0,0-1 0,1 0 0,-1 1 0,0-1 0,1 0 0,-1 1 0,1-1 0,-1 0 0,1 0 0,0 1 0,-1-1 0,1 0 0,0 0 0,0 0 0,0 0 0,0 0 0,0 0 0,0 0 0,1 0 0,37 25 0,-24-18 0,4 5 0,0-1 0,0-1 0,1-1 0,1-1 0,-1 0 0,28 7 0,-32-16-639</inkml:trace>
  <inkml:trace contextRef="#ctx0" brushRef="#br0" timeOffset="12823.64">3810 1290 19967,'10'-2'0,"1"0"0,-1 1 0,1 1 0,0 0 0,-1 0 0,1 1 0,0 0 0,17 5 0,-22-4 0,0 0 0,1 1 0,-1 0 0,0 0 0,-1 0 0,1 1 0,0-1 0,-1 1 0,0 1 0,0-1 0,0 1 0,-1 0 0,1 0 0,-1 0 0,4 7 0,-5-7 9,-1-1-1,1 1 0,-1 0 0,0 0 1,0 0-1,-1 1 0,1-1 1,-1 0-1,0 0 0,-1 1 0,1-1 1,-1 1-1,0-1 0,0 0 0,-1 1 1,0-1-1,0 1 0,0-1 0,-4 10 1,2-8 4,0-1 0,-1 0 0,0 0 0,0 0 0,0 0 1,0 0-1,-1-1 0,0 0 0,0 0 0,-1-1 0,1 1 1,-1-1-1,0 0 0,-10 5 0,16-9-5,-1 0 0,1 0 1,-1 0-1,1 0 0,-1 1 0,1-1 0,-1 0 1,1 0-1,0 1 0,-1-1 0,1 0 0,-1 0 0,1 1 1,0-1-1,-1 1 0,1-1 0,0 0 0,-1 1 1,1-1-1,0 1 0,0-1 0,0 1 0,-1-1 0,1 1 1,0-1-1,0 1 0,0-1 0,0 1 0,0-1 1,0 1-1,0-1 0,0 1 0,0-1 0,0 1 1,0-1-1,0 1 0,0-1 0,0 1 0,0-1 0,1 0 1,-1 1-1,0-1 0,0 1 0,1-1 0,-1 1 1,0-1-1,0 0 0,1 1 0,-1-1 0,1 1 0,-1-1 1,1 1-1,29 20 115,-15-12-40,-1 2-48,0-1 0,0-1-1,0 0 1,22 9 0,13 2-2790,14 5-9874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4:37.81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 1121 17535,'0'0'1408,"4"1"-1301,144 28 1301,-132-27-1734,29 2 0,-15-3-2734</inkml:trace>
  <inkml:trace contextRef="#ctx0" brushRef="#br0" timeOffset="549.54">1 993 18559,'5'1'0,"1"1"0,0-1 0,-1-1 0,1 1 0,0-1 0,0 0 0,-1 0 0,1-1 0,0 1 0,10-4 0,10-3 63,-15 4 17,1 0 1,-1-1-1,17-8 0,-20 9-4,-1 0-1,1 0 0,-1 1 0,1 0 0,0 1 0,0-1 0,0 1 0,0 1 1,15 0-1,-10 1-627,0 1 0,0 0 0,0 0 0,0 2 0,15 5 0</inkml:trace>
  <inkml:trace contextRef="#ctx0" brushRef="#br0" timeOffset="2733.2">982 568 17791,'0'0'512,"0"3"-405,-2 7-61,1-1 0,-2 1 0,1-1 0,-1 0 0,0 0-1,-1 0 1,-8 14 0,-8 19 120,5 6 8,1 1 0,-7 54 0,11-49-56,-7 63 159,13-75-31,-18 74-1,20-109-216,0 0 0,0 0 1,1 0-1,0 0 0,1 0 0,0 0 0,1 11 0,-1-16-21,0-1 1,1 1 0,-1 0-1,0 0 1,1-1-1,0 1 1,-1 0 0,1-1-1,0 1 1,0 0-1,0-1 1,0 1 0,0-1-1,0 0 1,1 1-1,-1-1 1,0 0 0,1 0-1,-1 0 1,1 0-1,-1 0 1,1 0 0,0 0-1,-1 0 1,1 0-1,0-1 1,-1 1 0,1-1-1,0 0 1,0 1-1,0-1 1,-1 0-1,1 0 1,3 0 0,-2-1 5,0 1 1,1-1 0,-1 0-1,1 0 1,-1 0 0,0 0 0,0 0-1,0-1 1,0 0 0,0 0-1,0 1 1,0-2 0,0 1-1,-1 0 1,1 0 0,3-6 0,4-5 21,0 0 0,10-17 0,-15 22-32,27-49 88,27-65-1,-15 28 4,4-3 28,40-78 116,-84 166-239,1 1 0,1-1 0,-1 1 0,1 0 0,1 1 0,0 0 0,0 0 0,0 0 0,1 1 0,-1 0 0,15-8 0,-22 14 1,1-1 0,-1 1 0,0 0 0,1-1 0,-1 1 0,1 0 0,-1 0 0,1-1 0,-1 1 0,1 0 0,-1 0 0,0 0 0,1 0 0,-1 0 0,1 0 0,-1 0 0,1 0 0,-1 0 0,1 0 0,-1 0 0,1 0 0,-1 0 0,1 0 0,-1 0 0,1 0 0,-1 0 0,1 1 0,-1-1 0,1 0 0,-1 0-1,0 1 1,1-1 0,-1 0 0,0 1 0,1-1 0,-1 0 0,0 1 0,1-1 0,-1 0 0,0 1 0,1-1 0,-1 1 0,0-1 0,0 1 0,0-1 0,1 1 0,-1-1 0,0 0 0,0 1 0,0-1 0,0 1 0,0-1 0,0 1 0,0-1 0,0 1 0,0-1 0,0 1 0,-7 32 89,6-32-87,-27 82 144,12-39-68,2 1 0,-10 52 0,-23 228 283,45-304-465,1 1 0,0 0 0,2 0 0,1 0 0,6 30 0,-2-31-439,-6-20 358,0-1 0,1 1 0,-1 0 0,0-1 0,1 1 0,-1 0 0,1-1 0,-1 1 0,1-1 0,-1 1 0,1-1 0,-1 1 0,1-1 0,-1 1 0,1-1 0,0 1 0,-1-1 0,1 0 0,0 1 0,-1-1 0,1 0 0,0 0 0,-1 1 0,3-1 0</inkml:trace>
  <inkml:trace contextRef="#ctx0" brushRef="#br0" timeOffset="3264.96">1575 1249 20607,'0'0'1536,"0"4"-1408,1 43-20,0-19-308,-1-1-1,-1 1 0,-1 0 0,-10 47 0,9-69-1144,-1-18-3112</inkml:trace>
  <inkml:trace contextRef="#ctx0" brushRef="#br0" timeOffset="4978.22">1758 1298 17151,'0'0'4224,"2"5"-4117,1 5-91,0-1 0,0 1 0,-1 0 0,-1 0-1,1 0 1,-2 0 0,1 0 0,-1 0 0,-1 0 0,0 1 0,-2 10 0,-6 22 208,-17 50 1,36-155 180,-2 29-405,-5 19 0,0-1 0,2 1 0,11-27 0,14-27 0,-23 51 0,0 0 0,1 0 0,0 1 0,1 0 0,1 1 0,22-27 0,-32 42 0,1-1 0,-1 1 0,0 0 0,0 0 0,1-1 0,-1 1 0,0 0 0,1 0 0,-1 0 0,0-1 0,1 1 0,-1 0 0,0 0 0,1 0 0,-1 0 0,0 0 0,1 0 0,-1 0 0,0-1 0,1 1 0,-1 0 0,0 0 0,1 0 0,-1 1 0,0-1 0,1 0 0,-1 0 0,0 0 0,1 0 0,0 0 0,7 11 0,3 26 0,-8-25 0,1 2 42,-1 0-1,-1 0 0,1 25 0,-2-27-10,-1-1 1,1 0-1,1 1 0,0-1 1,1 0-1,6 18 0,-7-26-31,-1 0 0,0 0 0,0 0 0,-1 1 0,1-1 0,-1 1 0,1-1 0,-1 0 0,0 1 0,0-1 0,-1 1 0,1-1 0,-2 5 0,1-5 0,1 0 0,-1 1 0,1-1 0,0 1 0,0-1 0,0 1 0,0-1 0,2 7 0,1 14 128,-5-21-128,-1-2 0,0-1 0,0-1-21,4-2-86,0-4-71,2 6 16,1 1-159,-4 0 214,3 8-1685,-1-6 1643,-1-1-86,14-18-3476,-9 11 980</inkml:trace>
  <inkml:trace contextRef="#ctx0" brushRef="#br0" timeOffset="5358.08">2073 1443 15744,'-13'-4'155,"18"-4"593,-3 6-644,-1 1 1,0 0-1,0-1 1,1 1-1,-1 0 1,0-1-1,0 0 1,0 1-1,0-1 0,-1 1 1,1-1-1,1-3 1,21-66 1473,-22 67-1528,1-1-1,0 1 1,1 0-1,-1 0 1,0-1-1,1 1 0,5-5 1,8-14 88,-15 21-130,1 0 0,-1 0 0,1 0 1,-1 0-1,1 0 0,0 1 0,0-1 0,0 0 1,0 1-1,0-1 0,0 1 0,3-1 0,-2 0-8,-9 16-106,2-8-964</inkml:trace>
  <inkml:trace contextRef="#ctx0" brushRef="#br0" timeOffset="7272.61">2563 1072 17663,'0'0'384,"4"-1"-256,11-1 176,0 0 0,0 1 0,0 1 0,1 0 0,-1 1 0,0 1 0,17 4 0,-11-3 18,1 0 0,0-1 0,28-2 0,-22-1-123,34 5 0,44 10 227,1-5 1,153-7 0,-209-3-293,72 9 0,37-1 110,29-3-16,-117-1-97,81-5 0,-125 0-131,54 2 0,54-1 210,-84-2-164,-34 2 41,29 1 317,15 0-255,-32-2 261,-16-5-1150,-11-1-2819,-3 8 3417,0 0 0,-1-1-1,1 1 1,0 0 0,0-1-1,0 1 1</inkml:trace>
  <inkml:trace contextRef="#ctx0" brushRef="#br0" timeOffset="8842.15">3056 183 19071,'11'1'7,"-9"0"11,2 0 0,-1-1 0,0 1 0,0-1-1,0 0 1,0 0 0,5-1 0,-10 0 867,1 0-851,1 1 0,-1-1 0,1 1 0,0 0 0,-1 0 0,1-1 0,-1 1 0,1 0 0,-1 0 0,1 0 0,-1-1 0,1 1 0,-1 0-1,1 0 1,-1 0 0,1 0 0,-1 0 0,1 0 0,-1 0 0,1 0 0,-1 0 0,1 0 0,-1 0 0,1 0 0,-1 1 0,1-1 0,-1 0 0,1 0 0,0 0 0,-1 1 0,1-1 0,-1 0 0,1 1 0,-1-1 0,1 0 0,0 1 0,-1-1 0,-3 6 29,1 0-1,0 0 1,0 1 0,0-1 0,1 1 0,0-1 0,1 1 0,-1 0-1,1-1 1,-1 15 0,0 0 99,-55 309 649,56-325-788,-6 18 70,6-23-96,1 1 0,0-1 0,-1 0-1,1 1 1,0-1 0,-1 0 0,1 0 0,-1 1 0,1-1 0,0 0 0,-1 0 0,1 0 0,-1 1 0,1-1 0,-1 0 0,1 0 0,-1 0 0,1 0 0,0 0 0,-1 0 0,1 0 0,-1 0-1,1 0 1,-1 0 0,1 0 0,-1 0 0,1 0 0,-1 0 0,1-1 0,0 1 0,-1 0 0,1 0 0,-1 0 0,1-1 0,-1 1 0,1 0 0,0-1 0,-1 1 0,1 0 0,0-1 0,-1 1-1,1 0 1,0-1 0,-1 0 0,-1-1-78,0-1 0,0 1 0,-1-1-1,2 0 1,-1 0 0,0 0 0,0 0-1,1 0 1,0-1 0,0 1 0,0 0-1,0 0 1,0-1 0,1 1 0,-1-1-1,1 1 1,0-1 0,0-3 0,1-9-666,1 1 0,6-27 0,-4 23-77,15-156-2923,-11 75 3399,-6 91 380,0 1 1,0 0 0,1-1 0,0 1 0,0 0 0,1 0 0,0 1 0,0-1 0,6-7-1,6-10 536,0-17 543,-14 35-834,0 1 0,0-1 0,1 1 0,-1 0 0,1 0 0,1 0 0,3-6 0,-6 12-238,0-1 0,1 0 0,-1 1 0,0-1 0,0 1 0,0-1-1,0 1 1,0-1 0,0 1 0,1 0 0,-1-1 0,0 1-1,0 0 1,1 0 0,-1 0 0,0 0 0,0 0 0,0 0 0,1 1-1,-1-1 1,0 0 0,0 1 0,0-1 0,1 0 0,-1 1-1,0 0 1,1 0 0,32 19 414,-33-19-436,96 74 599,-87-66-564,0 1 0,0 0 0,-1 1 1,0 0-1,-1 0 0,12 21 0,-17-25-33,-1 0 1,0 1-1,0-1 1,-1 1-1,1 0 1,-2 0-1,1-1 1,-1 1-1,0 0 1,-1 0-1,0-1 0,0 1 1,0 0-1,-1-1 1,-4 11-1,3-8 23,-1-1-1,0 0 1,-1 0 0,1 0-1,-2-1 1,1 1 0,-1-1-1,0-1 1,-1 1-1,0-1 1,-13 11 0,19-17-39,1-1 0,-1 1 0,0 0 0,0-1 0,0 1 0,0 0 0,0-1 0,0 0 0,0 1 0,0-1 0,0 1 0,0-1 0,0 0 0,0 0 0,0 0 1,0 1-1,-1-1 0,1-1-1,0 1 1,1-1-1,-1 1 1,1-1-1,-1 1 1,0-1 0,1 0-1,0 1 1,-1-1-1,1 1 1,-1-1-1,1 0 1,0 1 0,-1-1-1,1 0 1,0-1-1,-5-8 6,2 7-8,11 12 0,9 7 54,-1 2 0,18 23-1,10 11 64,-25-33-6,0-1 0,1-1-1,1-1 1,33 20 0,-54-36-144,0 0 0,0 0 0,0 0 0,1 0 0,-1 0 0,0 0 0,0 0 0,0 0 0,0 0 0,0 0 0,1 0 0,-1 0 0,0 0 0,0 0 0,0 0 0,0 0 0,1 0 0,-1 0 0,0-1 0,0 1 0,0 0 0,0 0 0,0 0 0,1 0 0,-1 0 0,0 0 0,0 0 0,0 0 0,0-1 0,0 1-1,0 0 1,0 0 0,1 0 0,-1 0 0,0 0 0,0-1 0,0 1 0,0 0 0,0 0 0,0 0 0,0 0 0,0-1 0,0 1 0,0 0 0,0 0 0,0 0 0,0 0 0,0-1 0</inkml:trace>
  <inkml:trace contextRef="#ctx0" brushRef="#br0" timeOffset="9503.31">3587 453 21631,'22'-12'-12,"-9"5"-23,0 0-1,0 1 1,22-7 0,-31 12 29,1 0 0,-1 0 0,0 1 0,1-1 0,-1 1 0,0 0 0,1 0 0,-1 1 0,0-1 0,1 1 0,-1 0-1,0 0 1,0 0 0,0 1 0,0 0 0,5 2 0,-4-1 6,0-1 0,-1 1 0,1 1 0,-1-1 0,0 1 0,0-1 0,0 1 0,-1 0 0,1 0 0,-1 1 0,0-1 0,0 1 0,0 0 0,-1-1 0,0 1 0,0 0 0,0 0 0,0 1 0,-1-1 0,0 0 0,0 1 0,0-1 0,-1 0 0,0 1 0,0-1 0,0 1 0,-1-1 0,0 0 0,0 1 0,0-1 0,0 0 0,-4 8 0,1-4 0,-1 1 0,0-1 0,-1 0 0,0 0 0,0-1 0,-1 1 0,0-1 0,-1-1 0,1 0 0,-2 0 0,-9 7 0,17-13 4,0 0 0,0-1 0,0 1 0,0 0 0,0 0-1,0 0 1,0 0 0,0-1 0,1 1 0,-1 0 0,0 0-1,1 1 1,-1-1 0,1 0 0,-1 0 0,1 0 0,0 0 0,-1 0-1,1 1 1,0-1 0,0 0 0,0 0 0,0 0 0,0 1-1,0 0 1,1 1 16,-1-1 0,1 1 0,0-1 0,0 1 0,0-1 0,1 1 0,-1-1 0,1 1 0,-1-1 0,4 4 0,0-1 12,-1-1 0,1 1 0,0-1 0,0 0 0,1 0 0,-1-1 0,1 0 0,0 0 0,8 4 0,-11-7-35,0 1-1,0 0 1,0-1-1,0 1 1,0-1-1,0 0 1,0 0-1,0 0 0,0-1 1,0 1-1,0-1 1,5-1-1,22-14-3491,0-2-9091</inkml:trace>
  <inkml:trace contextRef="#ctx0" brushRef="#br0" timeOffset="10255.54">2687 1476 18943,'17'-12'38,"-14"9"-4,-11 9 1,7-4-27,-1 0-1,1-1 0,0 1 1,0 0-1,0 0 1,0 0-1,0 0 1,0 0-1,0 0 0,1 0 1,-1 0-1,1 0 1,-1 0-1,1 0 1,0 0-1,0 0 0,0 0 1,0 0-1,0 1 1,1-1-1,0 3 1,-1 18 84,-9 80 124,-5 38-5,6-90-106,5-29-243,-8 33 0,7-47-1105,1-16 386,0-14-2035</inkml:trace>
  <inkml:trace contextRef="#ctx0" brushRef="#br0" timeOffset="10908.31">2738 1258 20223,'2'-2'0,"0"-1"0,0 1 0,0 0 0,1 0 0,-1 0 0,1 0 0,-1 0 0,1 1 0,0-1 0,0 1 0,0 0 0,-1 0 0,1 0 0,1 0 0,-1 0 0,0 1 0,0 0 0,0-1 0,0 1 0,0 0 0,0 0 0,0 1 0,1-1 0,-1 0 0,0 1 0,0 0 0,0 0 0,0 0 0,-1 0 0,4 2 0,4 3 0,-1 0 0,0 0 0,0 1 0,-1 0 0,0 0 0,11 14 0,-2-1 0,23 36 0,-38-52-5,1 0 0,-1 1 0,0-1-1,0 0 1,0 1 0,0-1 0,-1 1-1,1-1 1,-1 1 0,-1 0 0,2 8-1,-3-10-65,1 1 0,-1 0 0,0 0 0,0 0 0,0-1-1,-1 1 1,1 0 0,-1-1 0,0 0 0,0 1-1,0-1 1,0 0 0,-1 0 0,-4 5 0,1-3-30,1 0 0,0 0 0,-1-1 0,0 1 0,0-2 0,-1 1 0,-10 4 0,-51 15 99,50-19 16,1 2 0,-30 12 0,46-17-5,0-1 0,0 1 1,0-1-1,0 1 0,0 0 0,0-1 0,0 1 1,0 0-1,0 0 0,0 0 0,0 0 1,1 0-1,-1-1 0,0 1 0,1 0 1,-1 1-1,1-1 0,-1 0 0,1 0 1,-1 0-1,1 0 0,0 0 0,-1 2 1,2-1 1,-1 0 0,0-1 0,0 1 0,1 0 1,-1 0-1,1 0 0,0-1 0,0 1 0,-1 0 1,1-1-1,0 1 0,0 0 0,2 1 0,2 3 21,1 0-1,-1-1 0,1 1 0,0-2 1,1 1-1,6 4 0,16 6 161,1-2 0,0 0 0,46 11 0,-72-23-170,0 0 0,0 0-1,-1 1 1,1 0 0,0-1 0,-1 1 0,1 1 0,3 2-1,5 10-2777</inkml:trace>
  <inkml:trace contextRef="#ctx0" brushRef="#br0" timeOffset="11469.84">3177 1792 22271,'-9'-4'0,"8"3"0,-1 1 0,1-1 0,-1 0 0,1 1 0,-1-1 0,1 0 0,-1 0 0,1 0 0,0-1 0,-1 1 0,0-2 0,27-13 0,-15 6-7,-1-1-1,0 0 1,0 0 0,11-21-1,-12 17-58,2 1 0,18-22 1,-25 32 58,8-8 2,0 1 0,23-18 0,-33 28 5,-1 1 1,0 0-1,0-1 0,1 1 0,-1 0 0,1-1 0,-1 1 0,0 0 0,1 0 0,-1 0 0,1-1 0,-1 1 1,0 0-1,1 0 0,-1 0 0,1 0 0,-1 0 0,1 0 0,-1-1 0,1 1 0,-1 0 0,1 0 0,-1 1 1,1-1-1,-1 0 0,0 0 0,1 0 0,-1 0 0,1 0 0,-1 0 0,1 1 0,-1-1 0,1 0 0,-1 0 1,0 1-1,1-1 0,-1 0 0,0 0 0,1 1 0,-1-1 0,0 1 0,1-1 0,-1 0 0,0 1 0,0-1 1,1 1-1,-1-1 0,0 0 0,0 1 0,0-1 0,0 1 0,0-1 0,1 1 0,-1-1 0,0 1 0,1 31-14,-1-26 2,-4 57-368,-14 86 1,0-61-3470,14-72 1119,-3 12-6806</inkml:trace>
  <inkml:trace contextRef="#ctx0" brushRef="#br0" timeOffset="11973.24">3681 1562 20351,'-21'-3'0,"21"3"1,2 1 16,1-1 1,-1 1-1,0-1 0,1 1 1,-1 0-1,0 0 1,0 0-1,0 0 1,0 1-1,0-1 1,0 1-1,0-1 0,0 1 1,0-1-1,-1 1 1,1 0-1,-1 0 1,1 0-1,-1 0 0,0 0 1,2 4-1,4 13-345,0 0-1,-2 1 1,0-1-1,2 31 1,-6-45-590,-1 0 1,0-1 0,0 1 0,0 0-1,-2 7 1</inkml:trace>
  <inkml:trace contextRef="#ctx0" brushRef="#br0" timeOffset="12252.34">3566 1592 21759,'0'0'0,"30"7"-128,-13-5 128,1 0-1280,4-2 128,6-2 128,-4 0 0</inkml:trace>
  <inkml:trace contextRef="#ctx0" brushRef="#br0" timeOffset="12805.42">4047 1485 20479,'-11'182'128,"10"-137"-85,2 0 0,8 46-1,0-53-1194</inkml:trace>
  <inkml:trace contextRef="#ctx0" brushRef="#br0" timeOffset="13465.87">3995 1330 21247,'0'0'0,"0"0"0,-1 1 0,1-1 0,0 0 0,0 0 0,0 0 0,0 1 0,0-1 0,0 0 0,0 0 0,1 0 0,-1 0 0,0 1 0,0-1 0,0 0 0,0 0 0,0 0 0,0 0 0,0 1 0,0-1 0,0 0 0,0 0 0,0 0 0,1 0 0,-1 0 0,0 1 0,0-1 0,0 0 0,0 0 0,0 0 0,1 0 0,-1 0 0,0 0 0,0 0 0,0 0 0,0 0 0,1 0 0,-1 0 0,0 1 0,0-1 0,0 0 0,0 0 0,1 0 0,-1 0 0,0 0 0,0 0 0,0-1 0,1 1 0,-1 0 0,0 0 0,0 0 0,0 0 0,0 0 0,1 0 0,-1 0 0,0 0 0,0 0 0,0 0 0,0 0 0,0-1 0,0 1 0,1 0 0,-1 0 0,0 0 0,0-1 0,13-16 0,-11 14 0,0-1 0,0 1 0,1 0 0,-1-1 0,1 1 0,5-4 0,-2 4 0,0 0 0,-1 1 0,1 0 0,1 0 0,-1 0 0,0 1 0,0 0 0,1 0 0,-1 1 0,0 0 0,1 0 0,-1 0 0,0 1 0,1 0 0,-1 0 0,0 0 0,10 4 0,4 3 0,1 1 0,-1 1 0,31 20 0,-47-28 0,1 1 1,-1 1-1,0-1 0,1 0 0,-2 1 0,1 0 0,0 0 0,-1 0 0,0 0 0,1 1 0,1 5 0,-3-7-6,-2-1 0,1 0 0,0 1-1,0-1 1,-1 1 0,0 0-1,1-1 1,-1 1 0,0-1 0,0 1-1,0 0 1,-1-1 0,1 1 0,-1-1-1,1 1 1,-1-1 0,0 1 0,0-1-1,0 1 1,0-1 0,0 0 0,-1 0-1,-2 5 1,-6 3-73,0 1 0,0-1 0,-1-1 0,-1 0 0,1-1 0,-18 10 0,15-10-11,1 1 0,0 0 0,1 1 0,-22 21 0,33-29 90,-1-1 0,1 1 0,0 0 0,-1 0 0,1 0 0,0 0 0,0 0 0,0 0 0,0 0 0,1 1 0,-1-1 0,1 0 0,-1 0 0,1 1 0,0-1 0,0 0 0,-1 1 0,2-1 0,-1 0 0,0 1 0,0-1 0,1 0 0,-1 0 0,1 1 0,0-1 0,0 0 0,0 0 0,0 0 0,0 0 0,0 0 0,0 0 0,3 2 0,4 5 0,1 1 0,0-1 0,0-1 0,20 13 0,-5-2 0,-6-5-71,0-1 0,40 23 0,-58-36-7,1 0 0,0 0 0,-1 1 0,1-1 0,-1 0-1,1 0 1,0 0 0,-1 0 0,1 0 0,0 0 0,-1 0 0,1 0 0,0 0 0,-1 0 0,1 0-1,-1 0 1,1 0 0,0 0 0,-1-1 0,1 1 0,-1 0 0,1-1 0,0 1 0,-1 0 0,1-1-1,-1 1 1,1 0 0,-1-1 0,1 1 0,-1-1 0,0 1 0,1-1 0,-1 1 0,0-1 0,1 1-1,-1-1 1,0 0 0,1 1 0,-1-1 0,0 1 0,0-1 0,0 0 0,0 1 0,0-1 0,1 1-1,-1-1 1,0 0 0,0 1 0,-1-1 0,1 0 0,0 1 0,0-1 0,0 0 0,0 1 0,0-1 0,-1 1-1,1-1 1,-1 0 0</inkml:trace>
  <inkml:trace contextRef="#ctx0" brushRef="#br0" timeOffset="14187.15">4534 1594 21119,'-15'2'0,"17"-2"0,1-1 0,0 1 0,-1-1 0,1 0 0,0 0 0,-1 0 0,1 0 0,-1 0 0,1 0 0,-1-1 0,3-2 0,-4 4 0,0-1 0,0 0 0,0 1 0,0 0 0,0-1 0,-1 1 0,1-1 0,0 1 0,0 0 0,0 0 0,0 0 0,0-1 0,0 1 0,0 0 0,0 0 0,0 0 0,0 0 0,0 1 0,0-1 0,0 0 0,0 0 0,0 1 0,0-1 0,0 0 0,0 1 0,-1-1 0,1 1 0,0-1 0,0 1 0,0-1 0,-1 1 0,1 0 0,0-1 0,-1 1 0,1 0 0,0 0 0,-1-1 0,1 1 0,-1 0 0,1 1 0,4 6 0,-1-1 0,0 1 0,5 11 0,-7-14 0,15 30 0,8 16 0,-24-47 0,1 0 0,-1 1 0,0-1 0,0 1 0,0-1 0,-1 1 0,1-1 0,-1 1 0,-1 6 0,1-6-18,-1-1 0,-1 1 0,1-1 1,-1 1-1,1-1 0,-1 0 0,-1 0 0,1 0 0,0 0 0,-1 0 0,0 0 0,0-1 0,0 1 0,-7 5 0,-2 0-98,0 0 0,-1-1 1,-17 8-1,-21 13-48,51-28 164,0-1 0,0 0 0,0 0 0,0 0 0,-1 0 0,1 0 0,0 0 0,0 0 0,0 0 0,0 0 0,0 1 0,0-1 0,-1 0-1,1 0 1,0 0 0,0 0 0,0 0 0,0 1 0,0-1 0,0 0 0,0 0 0,0 0 0,0 0 0,0 1 0,0-1 0,0 0 0,0 0 0,0 0 0,0 1-1,0-1 1,0 0 0,0 0 0,0 0 0,0 0 0,0 1 0,0-1 0,0 0 0,0 0 0,0 0 0,0 0 0,0 1 0,0-1 0,0 0 0,1 0-1,-1 0 1,0 0 0,0 0 0,11 6 9,15-1 92,-8-3-211,-5 0 216,-1-1 1,1 0-1,-1-1 1,14-2-1,-23 2-310,0-1-1,1 0 1,-1 1-1,0-1 1,0-1-1,1 1 0,-1 0 1,0-1-1,0 0 1,-1 0-1,1 0 0,0 0 1,0 0-1,-1 0 1,0-1-1,1 1 1,-1-1-1,0 1 0,3-6 1</inkml:trace>
  <inkml:trace contextRef="#ctx0" brushRef="#br0" timeOffset="15163.71">3705 1435 17023,'0'0'1792,"1"5"-1664,22 128 768,-20-117-855,-3-14-74,1-1 0,0 1 0,-1 0 1,1 0-1,-1-1 0,0 1 0,0 0 1,0 0-1,0 0 0,0-1 1,0 1-1,0 0 0,0 0 0,-1 0 1,1-1-1,-1 1 0,1 0 1,-1-1-1,0 1 0,0 0 0,1-1 1,-1 1-1,0-1 0,0 1 0,-2 1 1,3-3-70,0 0 1,0 0 0,0 1-1,-1-1 1,1 0-1,0 1 1,0-1-1,0 0 1,0 1 0,0-1-1,0 0 1,0 1-1,0-1 1,0 0 0,0 1-1,0-1 1,0 0-1,0 0 1,0 1 0,1-1-1,-1 0 1,0 1-1,0-1 1,0 0-1,0 1 1,1-1 0,-1 0-1,0 0 1,0 1-1,0-1 1,1 0 0,-1 0-1,0 0 1,0 1-1,1-1 1,-1 0-1,1 0 1,4 7-2637</inkml:trace>
  <inkml:trace contextRef="#ctx0" brushRef="#br0" timeOffset="15780.26">3690 1606 16384,'3'-3'106,"11"-12"18,-9 8-94,0 1 0,1 0 0,0 1 0,0-1 0,9-5 0,-14 10 18,1 0 0,0 1-1,-1-1 1,1 0-1,0 0 1,0 1 0,-1-1-1,1 1 1,0 0 0,0-1-1,0 1 1,0 0-1,0 0 1,0 0 0,-1 0-1,1 1 1,0-1 0,0 0-1,0 1 1,0-1-1,-1 1 1,1 0 0,0 0-1,0-1 1,-1 1 0,1 0-1,-1 0 1,3 2-1,24 22 465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5:13.80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35 8 16128,'21'2'-131,"-16"-2"44,-19-4 49,7 3 682,0-1 0,0 1 0,-1 0 1,-10 1 383,26 7-3780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01.28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68 15 10752,'0'0'6015,"5"-1"-5737,15-2 84,-13-1 138,-11 0-242,-2 2 112,9 5 465,-3-3-600,-2 13 362,-8 11-361,7-16-163,0-1 1,0 1 0,0 0-1,1 0 1,0 0-1,1 0 1,0 0 0,0 0-1,0 0 1,2 12-1,1-2-25,0 0 0,-1 23 0,-1-34-24,0-1 0,-1 1 0,-1-1 0,1 1 0,-1-1 0,0 1 0,0-1 0,0 0 0,-7 10 0,2-3 26,1 1-1,0 0 0,0 0 0,1 1 0,1-1 1,1 1-1,0 0 0,1 0 0,0 0 1,1 1-1,1-1 0,3 28 0,-3-40-47,1 3 45,-1 0 1,1 0-1,0 0 1,1 0-1,-1 0 1,4 7-1,-4-11-32,0 0-1,1 0 1,-1 0 0,1-1-1,-1 1 1,1 0-1,0-1 1,-1 1-1,1-1 1,0 1 0,0-1-1,0 0 1,0 0-1,0 0 1,0 0-1,1 0 1,-1 0 0,0-1-1,0 1 1,4 0-1,26 7 18,-21-5-3,-1 0 1,1-1-1,20 2 1,-29-5-26,0 1 0,0-1 0,0 1 0,-1-1 0,1 0 0,0 0 0,0 0 0,0 0 0,-1 0 0,1 0 1,0 0-1,-1 0 0,1-1 0,1-1 0,21-25 39,-19 21-41,2-2-2,-2-1 0,1 0 0,-1 0 0,-1 0 0,1-1 0,-2 1 0,0-1 0,2-11 0,0 4 0,12-34 0,8 5 0,1 1 0,53-69 0,30-49 0,-102 156-21,-7 24-192,-25 72 319,18-51-106,-4 54 0,8-67-30,0 0 0,-10 31 0,0 2-8,-15 77-8004</inkml:trace>
  <inkml:trace contextRef="#ctx0" brushRef="#br0" timeOffset="1881.38">738 350 9728,'0'0'7423,"-1"5"-7039,-12 71 822,-3 133-1,16-192-1027,-1 0 0,-4 19-1</inkml:trace>
  <inkml:trace contextRef="#ctx0" brushRef="#br0" timeOffset="2268.51">736 36 16639,'0'62'40,"-1"-28"18,1-29-29,1-13-6,-1-69 1129,-3 86-478,3-9-657,-1 1 1,1 0-1,0-1 1,-1 1-1,1 0 1,0-1-1,0 1 1,0 0-1,-1-1 1,1 1-1,0 0 1,0 0-1,0-1 1,0 1-1,0 0 1,0 0-1,0-1 1,0 1-1,1 1 1,4 10 878,-5-12-790,53-29-19945</inkml:trace>
  <inkml:trace contextRef="#ctx0" brushRef="#br0" timeOffset="3116.48">938 272 12160,'0'0'0,"-19"28"-128,19-25 0,19-28-10496,-17 19 10624,0 2 0,0 0 0,0 0-1152</inkml:trace>
  <inkml:trace contextRef="#ctx0" brushRef="#br0" timeOffset="3645.67">949 252 11136,'0'0'8213,"4"3"-7957,0 0-194,0 1 1,0 0-1,0 0 1,-1 0-1,1 0 1,-1 1-1,0 0 1,0-1-1,-1 1 1,1 0-1,-1 0 1,0 1-1,0-1 1,0 7-1,2 8-6,-1 1-1,-1 32 0,0-23 79,-2-23-111,2-1 0,-1 1 0,1 0 0,0-1 1,0 1-1,5 8 0,-4-8 4,0 0 1,0 1-1,-1-1 0,3 13 1,-4-6 49,-1 0 0,0-1 1,-1 1-1,-1 0 0,0-1 1,-1 1-1,-7 23 0,1-20-83,8-14-170,7-11-260,-5 4-14,1 1 0,0 0 0,-1-1 0,0 1 0,0-1 0,0 0 0,0 1 0,0-1 0,-1-7 0,-1-38-3193,0 14-2166,3 3 49,3 0 4459,2-2 1301</inkml:trace>
  <inkml:trace contextRef="#ctx0" brushRef="#br0" timeOffset="4083.16">1083 243 15744,'-6'36'149,"3"-37"341,0-8-51,-4-12 722,4-17 823,1 41-1922,1 0-1,-1 0 0,1 0 1,0 1-1,0-1 0,0 0 1,-1 7-1,2-8-32,0 0 1,0 0-1,0 0 0,0 0 1,0 0-1,1 0 0,-1 0 1,1 0-1,-1 0 0,1 0 0,0 0 1,0 0-1,2 3 0,19 25-37,-5-7 118,12 31 53,-16-29-42,31 45 0,79 77 242,-119-144-344,-1 1 0,1-1 0,0 0 0,1 0 1,-1-1-1,0 1 0,7 2 0,-7-4-51,-1 1-1,1-1 1,-1 1 0,0 0-1,1 0 1,-1 1 0,0-1 0,0 0-1,-1 1 1,1 0 0,3 4-1,0-57-21342</inkml:trace>
  <inkml:trace contextRef="#ctx0" brushRef="#br0" timeOffset="4444.78">1401 231 18559,'-9'44'128,"13"-50"-28,5-6-36,-9 9 9,-4 5 74,2 0-120,0 0 0,1 0 0,-1 0 0,0 0 0,1 0 0,0 0 0,0 1 0,0-1 0,0 0 0,0 1 0,0-1 0,0 1 0,1-1 0,-1 3 0,-5 39 201,6-43-221,-13 121 506,-8 122-108,20-229 17,0 0-4401,0 11-6653,0-8 7051,1-12 2002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06.53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48 17791,'0'0'1536,"6"-1"-1365,34-11 331,-19 4-222,1 2 0,0 1 0,32-4-1,166 7 857,-14 1-992,34-2 368,467 52 0,-505-31 0,-154-16-384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15.06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145 364 14976,'9'27'21,"-9"-27"-18,0 0-1,0 0 1,0 1 0,0-1-1,0 0 1,0 0 0,0 0 0,0 0-1,0 0 1,0 0 0,1 0-1,-1 1 1,0-1 0,0 0 0,0 0-1,0 0 1,0 0 0,0 0-1,0 0 1,0 0 0,1 0 0,-1 0-1,0 0 1,0 0 0,0 0-1,0 0 1,0 0 0,0 0 0,0 0-1,1 0 1,-1 0 0,0 0-1,0 0 1,0 0 0,0 0 0,0 0-1,0 0 1,1 0 0,-1 0 0,0 0-1,0 0 1,0 0 0,0 0-1,0 0 1,0 0 0,1 0-1,4-7 67,2-10 268,-7 15-203,0 0 0,1 0-1,-1 0 1,0 1 0,0-1 0,0 0-1,0 0 1,0 0 0,-1 0-1,0-3 1,1 5-61,0-1 0,0 1 0,0-1 0,-1 1-1,1-1 1,0 1 0,0-1 0,-1 1 0,1-1 0,0 1 0,-1 0 0,1-1-1,-1 1 1,1-1 0,0 1 0,-1 0 0,1-1 0,-1 1 0,1 0-1,-1 0 1,1 0 0,-1-1 0,1 1 0,-1 0 0,1 0 0,-1 0 0,0 0-1,1 0 1,-1 0 0,1 0 0,-1 0 0,1 0 0,-1 0 0,1 0 0,-1 0-1,1 0 1,-1 0 0,1 1 0,-1-1 0,0 0 0,-1 2 9,0-1 1,-1 1-1,2 0 1,-1-1-1,0 1 1,0 0-1,0 0 0,1 0 1,-1 1-1,1-1 1,0 0-1,0 0 1,0 1-1,-2 3 1,-8 16 322,3-8-371,0 0-1,1 1 0,1 0 0,0 0 1,1 0-1,1 1 0,-3 20 0,1-7 26,-11 29 0,7-29 48,1 0 0,-8 53-1,15-69-70,1 1-1,0-1 1,1 0 0,0 0-1,1 1 1,1-1-1,0 0 1,8 25-1,-9-35-32,1-1-1,-1 1 1,1 0-1,0-1 1,0 0-1,0 1 0,0-1 1,0 0-1,1 0 1,-1 0-1,1-1 1,-1 1-1,1 0 1,0-1-1,0 0 0,-1 0 1,1 1-1,0-2 1,0 1-1,0 0 1,0-1-1,0 1 1,6-1-1,-2 1 8,1-1 0,0 0 0,-1 0 0,1-1 0,-1 0 0,1 0 0,-1-1 1,14-4-1,-12 1 7,0 0 1,0 0-1,0-1 1,-1 0-1,0-1 1,0 0 0,10-10-1,44-61 63,-38 45-87,3-6 7,-2-1 0,24-54 0,22-37 21,-48 99-17,-15 21-8,0 1 0,-1-1-1,0 0 1,-1-1 0,5-13 0,-11 26 2,-8 25 14,-6 39-1,-15 94 115,16-101-40,3 0 0,-4 84 0,11-94-94,1-34-87,1 0 0,1 0 1,0 1-1,1-1 1,3 15-1,56-49-22624</inkml:trace>
  <inkml:trace contextRef="#ctx0" brushRef="#br0" timeOffset="805.29">1010 773 18047,'-61'8'0,"61"-8"3,-1 0-1,1 0 1,0 0-1,0 0 0,0 0 1,-1 0-1,1 0 1,0 0-1,0 0 0,0 0 1,-1 0-1,1 0 1,0 0-1,0 0 0,0 0 1,-1 0-1,1 0 0,0 0 1,0 0-1,0 0 1,-1 0-1,1 0 0,0 0 1,0-1-1,0 1 1,0 0-1,-1 0 0,1 0 1,0 0-1,0 0 0,0-1 1,0 1-1,0 0 1,0 0-1,-1 0 0,1 0 1,0-1-1,0 1 1,0 0-1,0 0 0,0 0 1,0-1-1,0 1 1,0 0-1,0 0 0,0 0 1,0-1-1,0 1 0,0 0 1,0 0-1,0 0 1,0-1-1,0 1 0,0 0 1,0 0-1,0 0 1,0 0-1,1-1 0,9-15 314,0 2-30,-10 14-280,0 0 0,0-1-1,1 1 1,-1 0 0,0 0 0,0 0-1,0-1 1,0 1 0,0 0 0,0-1-1,1 1 1,-1 0 0,0 0 0,0-1-1,0 1 1,0 0 0,0-1 0,0 1 0,0 0-1,0 0 1,0-1 0,0 1 0,0 0-1,-1-1 1,1 1 0,0 0 0,0 0-1,0-1 1,0 1 0,0 0 0,0 0 0,-1-1-1,1 1 1,-3-2 116,-1 1 0,1-1 0,-1 1 0,1 0 0,-1 0 0,0 1 0,1-1 0,-1 1 0,-5-1 0,-35 3 440,41-1-509,-3 0-15,0 0 1,1 0-1,-1 1 0,1 0 1,0 0-1,0 0 1,0 1-1,0 0 0,0 0 1,0 0-1,1 0 1,-1 1-1,-7 7 1,-4 7 134,-27 38 1,32-40-227,8-13 65,1 1 0,0-1 0,0 1 0,1-1 0,-1 1 0,1 0 1,0 0-1,0-1 0,0 1 0,0 0 0,1 0 0,0 0 0,-1 0 0,1 0 1,1 0-1,-1 0 0,1 0 0,-1 0 0,1 0 0,0 0 0,1-1 1,-1 1-1,1 0 0,-1-1 0,1 1 0,0-1 0,0 1 0,1-1 0,-1 0 1,1 0-1,-1 0 0,1 0 0,0-1 0,0 1 0,0-1 0,1 1 0,-1-1 1,1 0-1,-1-1 0,1 1 0,-1-1 0,1 1 0,0-1 0,0 0 1,0 0-1,0-1 0,0 1 0,0-1 0,0 0 0,4 0 0,-3-1 8,0 0 0,0 0-1,0 0 1,0-1-1,0 1 1,0-1 0,-1-1-1,1 1 1,-1-1 0,1 1-1,-1-1 1,0 0-1,6-7 1,6-5 80,24-31-1,-38 44-82,3-5 132,-1 1 0,0-1 0,0 0-1,-1-1 1,0 1 0,3-10 0,2-13-2629,-5 10-4300,-11-19-7636</inkml:trace>
  <inkml:trace contextRef="#ctx0" brushRef="#br0" timeOffset="1900.63">1224 726 17407,'-2'5'2,"1"-4"-1,0-1 0,1 1 1,-1 0-1,1 0 0,-1 0 1,1 0-1,-1 0 0,1 0 1,0 0-1,-1 1 0,1-1 1,0 0-1,0 0 0,0 2 1,0-3 25,0 0 0,1 0 0,-1 0-1,0 0 1,1 0 0,-1 0 0,0 0 0,1 0 0,-1 0 0,0 0 0,1 0 0,-1 0 0,0 0 0,0-1-1,1 1 1,-1 0 0,0 0 0,1 0 0,-1 0 0,0 0 0,0-1 0,1 1 0,-1 0 0,0 0 0,0-1 0,0 1-1,1 0 1,-1 0 0,0-1 0,0 1 0,0 0 0,0 0 0,1-1 0,-1 1 0,0 0 0,0-1 0,3-3 963,-7 10-352,-18 44 940,15-40-1492,1 1-1,0-1 0,1 1 1,0 1-1,0-1 0,1 1 1,1-1-1,0 1 0,0 0 1,1 0-1,1 0 0,0 20 1,1-31-86,0 0 0,0 0 0,0-1 0,0 1 0,0 0 1,1-1-1,-1 1 0,0 0 0,0 0 0,1-1 0,-1 1 0,0 0 1,1-1-1,-1 1 0,1-1 0,-1 1 0,1-1 0,-1 1 1,1-1-1,-1 1 0,1-1 0,-1 1 0,1-1 0,0 1 0,0-1 1,22 5 11,-14-5 0,-1-1 0,0 0 0,14-3 0,-13 1-5,1-1 0,-1 0-1,0 0 1,0-1 0,-1 0 0,1 0 0,-1-1 0,0 0 0,12-12 0,-10 8-2,-1 0 1,0-1-1,-1 0 0,0-1 1,0 0-1,6-16 0,-7 17 102,-11 39 42,4-18-167,0 0 1,0 1-1,1-1 0,1 0 0,4 20 0,0-4-24,-6-24 7,1 0 1,0 0-1,-1 0 0,1 0 0,0 0 1,0 0-1,0 0 0,2 3 1,9 6-3592</inkml:trace>
  <inkml:trace contextRef="#ctx0" brushRef="#br0" timeOffset="2313.21">1635 703 18559,'-4'7'43,"0"0"0,0 0-1,1 0 1,-1 1 0,2-1-1,-1 1 1,1 0 0,0 0-1,0 0 1,1 0 0,1 0-1,-1 0 1,1 0 0,0 0-1,1 0 1,0 0 0,0 0-1,1 0 1,0-1 0,0 1-1,1 0 1,0-1 0,7 14-1,20 39-3967</inkml:trace>
  <inkml:trace contextRef="#ctx0" brushRef="#br0" timeOffset="2680.09">1538 657 14720,'19'25'149,"-19"-25"-126,0 0 1,0 0 0,0 1-1,-1-1 1,1 0-1,0 0 1,0 0 0,0 1-1,0-1 1,0 0-1,0 0 1,0 1 0,0-1-1,-1 0 1,1 0-1,0 0 1,0 0 0,0 1-1,0-1 1,-1 0-1,1 0 1,0 0 0,0 0-1,0 0 1,-1 1-1,1-1 1,0 0 0,0 0-1,-1 0 1,1 0-1,0 0 1,0 0 0,0 0-1,-1 0 1,1 0-1,0 0 1,0 0-1,-1 0 1,1 0 0,0 0-1,0 0 1,-1 0-1,1 0 1,0-1 0,-21 2 949,11-1-406,5 2-293,0 0 0,1 0 0,-1 1 0,0-1 0,1 1 0,-7 6 900,14-13-45,2 1-1053,0 0 1,0 0-1,0 0 0,0 1 1,0-1-1,1 1 0,-1 0 1,1 1-1,-1 0 0,8-2 0,63-3 417,-55 5-566,1-1 1829,-1 0-4019,50-10-15793,-42 6 14070,-10 0 3986</inkml:trace>
  <inkml:trace contextRef="#ctx0" brushRef="#br0" timeOffset="3884.07">2394 188 18815,'0'0'1664,"4"0"-1429,53 8 241,1-2 1,77-4-1,-102 0-1850,-5-1-3097</inkml:trace>
  <inkml:trace contextRef="#ctx0" brushRef="#br0" timeOffset="4162.42">2341 0 22015,'0'0'0,"34"13"0,-22-8 0,-3-2 0,0 3 0,-3 0 0,5 2 0,-1 1-128,7-1 128,-1 1-896,10-2 128,8-4-512,25 8-12031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29.98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102 349 19455,'0'0'1280,"-2"3"-1152,-4 16 61,-1 0 0,2 0 0,-5 37 0,-1 66 10,1-8-23,-2-40-48,7-82-395,1-1 1,0 0-1,-4-12 0,3 6-303,1 0 1,1-1-1,1 0 0,0 1 0,1-1 0,1 0 0,0 0 0,1 0 0,1 1 0,0-1 1,1 1-1,1-1 0,7-19 0,24-53-6001,-27 72 2625</inkml:trace>
  <inkml:trace contextRef="#ctx0" brushRef="#br0" timeOffset="617.49">59 191 16895,'5'24'189,"-3"-25"179,-1-16 206,-1 15-529,0 0 0,0 0-1,0 0 1,1-1 0,-1 1 0,1 0-1,-1 0 1,1 0 0,0 0 0,0 0 0,0 0-1,0 0 1,0 0 0,0 0 0,1 0-1,-1 1 1,1-1 0,-1 0 0,3-1-1,-1 1-17,1-1-1,0 1 0,0 0 1,0 0-1,0 0 0,0 1 1,0-1-1,1 1 0,4-1 1,5 0-7,0 1 0,0 1 0,-1 0 1,1 0-1,18 4 0,-13-1 6,0 1 0,-1 1 0,28 11 0,-38-13 1,-1 1 0,0 0 1,0 0-1,0 0 1,0 1-1,-1 0 1,0 0-1,0 0 1,0 1-1,10 13 0,-14-15-3,0 1 0,0 0 0,0-1 0,0 1 0,-1 0 0,0 0 0,0 0 0,0 0 0,-1 0-1,0 0 1,0 0 0,0 0 0,-1 6 0,-1 1 63,0 1-1,0-1 1,-1 0 0,-7 15-1,9-23-43,-1 0 0,-1 0 0,1 0-1,0-1 1,-1 1 0,0-1-1,0 1 1,0-1 0,0 0 0,-5 3-1,-38 23 173,35-23-162,1-1 0,0 2-1,-11 9 1,19-15-53,1 1 0,0-1 0,0 1 0,-1 0 0,1-1 0,0 1 0,1 0 0,-1-1 0,0 1 0,0 0 0,1 0 0,-1 0 0,1 0 0,0 0 0,-1 0 0,1 0 0,0 0 0,0 0 0,0-1 0,1 1 0,-1 0 0,0 0 0,1 0 0,-1 0 0,2 3 0,0 0 0,0 0 0,0 0 0,1-1 0,0 1 0,-1 0 0,2-1 0,-1 0 0,5 5 0,10 7 55,0 0 0,2-1 0,0-1 0,0-1 0,1-1-1,25 10 1,-27-10 71,-15-10-135,-1 0-1,1 1 0,-1-1 0,1-1 1,0 1-1,-1 0 0,1-1 1,0 0-1,0 0 0,0 0 1,0 0-1,6 0 0,-10-1-156,1 0-1,-1-1 1,1 1-1,-1 0 1,1 0-1,-1-1 1,1 1-1,-1 0 0,1-1 1,-1 1-1,1 0 1,-1-1-1,0 1 1,1-1-1,-1 1 1,0-1-1,1 1 0,-1-1 1,0 1-1,1-1 1</inkml:trace>
  <inkml:trace contextRef="#ctx0" brushRef="#br0" timeOffset="1283.06">722 662 21119,'0'0'128,"4"0"-21,3-2-72,1 1-1,0-1 1,-1 0-1,0-1 1,1 0-1,-1 0 1,0-1-1,0 1 1,6-6 0,11-9 126,24-22 0,7-5-18,-39 33-58,1 1 0,0 0 1,26-10-1,-42 20-79,-1 1-1,1 0 1,0 0-1,-1-1 1,1 1-1,0 0 1,-1 0-1,1 0 1,0-1 0,-1 1-1,1 0 1,0 0-1,-1 0 1,1 0-1,0 0 1,-1 0-1,1 1 1,0-1 0,0 0-1,-1 0 1,1 0-1,-1 1 1,1-1-1,0 0 1,-1 1-1,1-1 1,0 1 0,0 0 0,-1 0 1,1 0 0,0 0-1,-1 0 1,1 0 0,-1 0-1,1 1 1,-1-1 0,0 0-1,0 0 1,1 1 0,-1-1-1,0 2 1,0 4 20,-1 0 0,1 0 0,-1-1 0,-3 11 0,-12 38-187,2 2 0,3 0 0,-4 71 0,15-128 124,0-1 0,0 1 0,0 0 0,0 0 1,0 0-1,1-1 0,-1 1 0,0 0 0,0 0 0,0 0 0,1 0 0,-1 0 1,0-1-1,0 1 0,0 0 0,1 0 0,-1 0 0,0 0 0,0 0 0,1 0 0,-1 0 1,0 0-1,0 0 0,1 0 0,-1 0 0,0 0 0,0 0 0,1 0 0,-1 0 0,0 0 1,0 0-1,0 0 0,1 0 0,-1 0 0,0 1 0,0-1 0,1 0 0,-1 0 1,0 0-1,0 0 0,0 0 0,1 1 0,-1-1 0,0 0 0,0 0 0,0 0 0,0 1 1,0-1-1,0 0 0,1 0 0,-1 0 0,0 1 0,0-1 0,0 0 0,0 0 1,0 1-1,0-1 0,0 0 0,0 0 0,0 1 0,0-1 0,0 0 0,0 0 0,0 0 1,0 1-1,0-1 0,0 0 0,15-16-3625</inkml:trace>
  <inkml:trace contextRef="#ctx0" brushRef="#br0" timeOffset="1967.09">1619 474 19711,'2'5'128,"0"-1"-101,2 3 10,0 2 0,-1-1 1,0 0-1,-1 1 1,1 0-1,-1-1 0,-1 1 1,1 16-1,-11 30-176,-25 81-1,30-120-285,1-11-290</inkml:trace>
  <inkml:trace contextRef="#ctx0" brushRef="#br0" timeOffset="2282.91">1453 567 19839,'10'3'50,"0"0"0,17 9 0,-7-2-35,0 0 0,1-1 1,1-2-1,-1 0 1,1-1-1,29 4 0,-34-7-751,1-2 0,-1-1 0,1 0 0,-1-1 0,22-4 0,-8 0-9952</inkml:trace>
  <inkml:trace contextRef="#ctx0" brushRef="#br0" timeOffset="2815.23">2133 277 22015,'6'173'-44,"1"-31"-18,-3-33-1496,8-148-4628</inkml:trace>
  <inkml:trace contextRef="#ctx0" brushRef="#br0" timeOffset="3437.59">2157 1 18047,'2'10'0,"-2"-8"0,0 0 0,1 0 0,-1-1 0,0 1 0,1 0 0,0 0 0,-1 0 0,1-1 0,0 1 0,0 0 0,2 2 0,-2-7 157,-1 2-101,1 0-1,-1 0 0,1 0 0,0 0 1,-1 0-1,1 0 0,0 1 1,-1-1-1,1 0 0,0 0 0,0 0 1,0 1-1,-1-1 0,1 0 1,0 1-1,0-1 0,2 0 0,10 2 59,0 0 0,-1 1-1,1 1 1,-1 0-1,1 0 1,-1 1-1,0 1 1,18 9-1,-1 2 23,-2 1 0,33 26 0,-54-39-133,0 1 1,1 1 0,-2-1-1,1 1 1,-1 0 0,0 0-1,0 0 1,-1 1 0,1 0-1,-2 0 1,1 0 0,-1 0 0,0 1-1,0-1 1,-1 1 0,0 0-1,0 0 1,-1-1 0,0 1-1,-1 0 1,1 0 0,-2 0-1,1 0 1,-1 0 0,0 0-1,-1 0 1,1 0 0,-5 10-1,2-10-3,-1 0 0,0 0 0,0-1 0,-1 1 0,0-1 0,0 0 0,-1-1 0,0 0 0,0 0 0,0 0 0,-1-1 0,0 0 0,0 0 0,0-1 0,0 0 0,-1 0 0,0-1 0,0 0 0,-14 2 0,23-5 1,0 0-1,0 0 1,-1 0 0,1 0-1,0 0 1,0 0-1,0 0 1,-1 0-1,1 0 1,0 0 0,0 0-1,0 0 1,0 0-1,-1 0 1,1 1-1,0-1 1,0 0-1,0 0 1,0 0 0,0 0-1,-1 0 1,1 0-1,0 0 1,0 1-1,0-1 1,0 0-1,0 0 1,0 0 0,0 0-1,-1 0 1,1 1-1,0-1 1,0 0-1,0 0 1,0 0-1,0 0 1,0 1 0,0-1-1,0 0 1,0 0-1,0 0 1,0 1-1,0-1 1,0 0 0,0 0-1,0 0 1,0 0-1,0 1 1,0-1-1,0 0 1,1 0-1,-1 0 1,0 0 0,0 0-1,0 1 1,6 7 61,-5-7-49,21 25-18,1-1-1,1-1 1,1-1 0,1-1-1,1-1 1,1-2 0,42 23-1,-69-42-43,0 1 0,1 0 0,-1-1 0,1 1 0,-1-1-1,1 1 1,-1-1 0,1 0 0,-1 0 0,1 0 0,-1 0 0,1 0-1,0 0 1,-1 0 0,1 0 0,-1 0 0,1-1 0,-1 1 0,2-1-1,15-13-3489</inkml:trace>
  <inkml:trace contextRef="#ctx0" brushRef="#br0" timeOffset="4018.56">2691 407 20607,'33'2'-6,"-11"-1"-12,0 1 0,-1 1 1,24 6-1,-39-7 15,0 0 0,0 0 0,0 1 0,0-1-1,-1 1 1,1 1 0,-1-1 0,0 1 0,0 0-1,0 0 1,0 0 0,-1 1 0,1 0 0,-1-1 0,4 8-1,-4-7-10,-1 1 0,0 0 0,0 0-1,0 1 1,0-1 0,-1 0 0,0 1 0,-1-1-1,1 1 1,-1 0 0,-1 0 0,1-1-1,-1 1 1,0 0 0,-1 0 0,0-1 0,0 1-1,0 0 1,-1-1 0,0 1 0,0-1-1,0 1 1,-1-1 0,0 0 0,0 0 0,-5 6-1,-3 5-56,-1-1 0,0 0 0,-1-1 0,-1-1 0,0 0 0,-1-1 0,-1 0 0,-16 10-1,32-23 72,0 0 0,-1 0 0,1 0 0,0 0 0,0 0 0,0 0 0,0 1 0,0-1 0,0 0 0,0 0 0,-1 0 0,1 0 0,0 0 0,0 0 0,0 0 0,0 0 0,0 0 0,0 1 0,0-1 0,0 0 0,0 0 0,0 0 0,0 0 0,0 0 0,0 0 0,0 0 0,0 1 0,0-1 0,0 0 0,0 0 0,0 0 0,0 0 0,0 0 0,0 1 0,0-1 0,0 0 0,0 0 0,0 0 0,0 0 0,0 0 0,0 0 0,0 0 0,0 1 0,0-1 0,0 0 0,0 0 0,0 0 0,8 4 0,10-1 0,-18-3 0,64 6-53,81-3 0,-113-4-146,35-6 0,-25 0-2369,1-2-8695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35.67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69 23911,'3460'-69'0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38.89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91 80 19071,'-45'13'0,"45"-13"0,0 0 0,0 0 0,-1 0 0,1 0 0,0 0 0,0 1 0,0-1 0,0 0 0,0 0 0,-1 0 0,1 0 0,0 0 0,0 0 0,0 1 0,0-1 0,0 0 0,0 0 0,0 0 0,0 0 0,0 1 0,0-1 0,0 0 0,0 0 0,-1 0 0,1 1 0,0-1 0,0 0 0,0 0 0,1 0 0,-1 0 0,0 1 0,0-1 0,0 0 0,0 0 0,0 0 0,0 0 0,0 1 0,0-1 0,0 0 0,0 0 0,0 0 0,0 0 0,1 1 0,-1-1 0,0 0 0,0 0 0,0 0 0,0 0 0,0 0 0,1 0 0,-1 0 0,0 0 0,0 1 0,0-1 0,0 0 0,1 0 0,-1 0 0,0 0 0,17 10 0,-4-2 0,-11-5 4,0 0-1,0 0 1,0 0-1,-1 0 0,1 1 1,-1-1-1,0 1 1,1-1-1,-2 1 0,2 6 1,2 39 65,-5-23 60,-1 1 0,-8 41-1,4-37-1,-1 44 0,-11 108 99,6-73-111,12-100-598,3-11-294,4-13-2613</inkml:trace>
  <inkml:trace contextRef="#ctx0" brushRef="#br0" timeOffset="670.66">1 65 17663,'14'111'22,"-14"-133"68,1 0 1,1 0 0,6-26-1,-7 44-37,0 0 1,-1 0-1,1 0 0,-1 0 0,0 0 0,0 0 0,-1-4 0,1 7-15,0 1 1,0-1-1,0 1 1,0-1-1,0 0 1,0 1-1,-1-1 1,1 1-1,0-1 0,0 1 1,0-1-1,0 1 1,-1-1-1,1 1 1,0-1-1,-1 1 1,1-1-1,0 1 1,-1 0-1,1-1 1,-1 1-1,1 0 0,0-1 1,-1 1-1,1 0 1,-1-1-1,1 1 1,-1 0-1,1 0 1,-1-1-1,1 1 1,-1 0-1,1 0 1,-2 0-1,28-5 143,0 2 1,1 0-1,-1 2 1,0 1-1,0 1 1,1 1-1,41 10 0,-57-10-144,1 1-1,-1 1 0,-1 0 0,1 0 1,0 1-1,-1 0 0,0 1 0,-1 0 0,1 1 1,-1 0-1,0 0 0,-1 1 0,1 0 1,-2 1-1,1 0 0,-1 0 0,-1 0 1,1 1-1,7 18 0,-12-26-30,-1 1 1,0 0-1,0 0 0,0 0 1,0 1-1,0-1 0,-1 0 1,1 0-1,-1 0 1,0 0-1,0 1 0,0-1 1,0 0-1,-1 0 0,1 0 1,-1 0-1,0 1 0,0-1 1,0 0-1,0 0 0,0 0 1,-1-1-1,-1 4 1,-1-1-8,0-1 1,-1 0 0,1 0-1,-1 0 1,0-1 0,0 0 0,0 0-1,0 0 1,0 0 0,-1-1 0,-9 3-1,-33 8 1,36-11 0,1 1 0,-1 0 0,0 1 0,1 0 0,0 1 0,0 0 0,-11 7 0,22-12 0,-1 0 0,1 1 0,0-1 0,0 0 0,-1 1 0,1-1 0,0 0 0,0 0 0,0 1 0,-1-1 0,1 0 0,0 1 0,0-1 0,0 0 0,0 1 0,0-1 0,-1 0 0,1 1 0,0-1 0,0 1 0,0-1 0,0 0 0,0 1 0,0-1 0,0 0 0,0 1 0,1-1 0,-1 0 0,0 1 0,0 0 0,10 11 0,21 11 0,-25-19 0,69 41 0,-46-29 0,48 36 0,14 13 71,-11-9-14,-75-52-61,1 1-53,0 0 0,0-1 0,14 7 0,-19-11 10,-1 1-1,1-1 1,0 1 0,0-1 0,0 1 0,0-1-1,0 0 1,0 0 0,0 1 0,0-1-1,0 0 1,0 0 0,0 0 0,0 0 0,0 0-1,0-1 1,0 1 0,0 0 0,0 0 0,0 0-1,0-1 1,0 1 0,0-1 0,0 1 0,-1-1-1,1 1 1,0-1 0,0 1 0,0-1-1,-1 0 1,1 1 0,0-1 0,-1 0 0,1 0-1,0 0 1,-1 1 0,1-2 0,5-17-2940</inkml:trace>
  <inkml:trace contextRef="#ctx0" brushRef="#br0" timeOffset="1332.85">793 332 22015,'25'-7'0,"1"2"0,-1 1 0,1 1 0,0 1 0,0 1 0,0 2 0,0 0 0,-1 2 0,1 1 0,27 7 0,-49-10-3,-1 0 0,1 0-1,0 1 1,-1-1 0,0 1-1,1-1 1,-1 1 0,0 0-1,0 1 1,0-1 0,0 0-1,0 1 1,0 0 0,-1 0-1,1 0 1,-1 0 0,3 5-1,-3-4-6,0 1 0,0-1 0,-1 1 0,0 0 0,0 0-1,0 0 1,0 0 0,-1 0 0,0 0 0,0-1 0,0 1-1,-1 5 1,-2 4-9,0-1 0,-1 0 0,0-1 0,-1 1-1,0-1 1,-1 1 0,0-2 0,-1 1 0,-9 11-1,4-9 20,-11 16 0,22-29 0,1 0 0,-1 0 0,1 1 0,-1-1 0,1 0 0,-1 0 0,1 0 0,0 1 0,0-1 0,-1 0 0,1 0 0,0 0 0,0 1 0,0-1 0,1 0 0,-1 0 0,0 1 0,0-1 0,1 0 0,-1 0 0,0 0 0,1 0 0,-1 1 0,1-1 0,1 1 0,9 14 41,1-1 0,16 16 0,-23-26-26,1-1 1,-1 0-1,1 0 1,0 0-1,0 0 1,0-1-1,0 0 1,1 0-1,10 2 1,-1-1-42,0-1 0,0-1 1,0 0-1,1-1 0,17-2 1,20-2-2600,-42 2 1628,39-2-11376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8:01.76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380 15 22015,'-1'1'-3,"0"-1"0,-1 1 0,1 0-1,0-1 1,-1 1 0,1-1 0,-1 1-1,1-1 1,-1 0 0,1 0 0,-1 0 0,1 1-1,-3-2 1,9-5-67,-5 5 57,1 1 14,-1 0 0,0 0 1,0 0-1,0 0 0,0 0 0,0 0 0,0 0 0,0 0 0,1-1 0,-1 1 0,0 0 0,0 0 0,0 0 0,0 1 1,0-1-1,0 0 0,1 0 0,-1 0 0,0 0 0,0 0 0,0 0 0,0 0 0,0 0 0,0 0 0,0 0 0,0 0 0,1 0 1,-1 0-1,0 0 0,0 0 0,0 0 0,0 1 0,0-1 0,0 0 0,0 0 0,0 0 0,0 0 0,0 0 0,0 0 1,0 0-1,0 1 0,0-1 0,0 0 0,1 0 0,-1 0 0,0 0 0,0 0 0,0 0 0,0 0 0,0 1 0,-1-1 0,1 0 1,0 0-1,0 0 0,0 0 0,0 0 0,0 0 0,0 1 0,0-1 0,0 0 0,0 0 0,0 0 0,-4 16 155,-7 16 132,-12 18 22,-19 60-1,-12 41 134,44-129-374,0 0 0,-2 0 1,-1-1-1,-24 30 0,33-46-71,2-2-7,0 1 0,-1-1 1,0 0-1,1 0 0,-1 0 1,0-1-1,-1 1 0,1-1 1,0 0-1,-1 0 0,-3 2 1,7-4 7,0 0 0,0-1 0,0 1 0,0-1 0,0 1 0,0 0 1,0-1-1,0 1 0,0-1 0,0 1 0,1 0 0,-1-1 0,0 1 1,0 0-1,0-1 0,1 1 0,-1 0 0,0-1 0,0 1 0,1 0 1,-1 0-1,0-1 0,1 1 0,-1 0 0,0 0 0,1-1 0,-1 1 1,0 0-1,1 0 0,0 0 0,14-13 6,-2 6-22,0 1 0,0 1 0,1 0 0,-1 0 0,1 2 0,0 0 0,0 0 0,1 1 0,-1 1 0,0 0 0,1 1-1,-1 1 1,0 0 0,25 6 0,-36-7 29,0 1 0,0-1 0,0 1 0,0 0 0,0 0 0,0 0 0,-1 1 0,1-1 0,0 1 0,-1 0 0,1-1 0,-1 1 0,0 0 0,0 0-1,0 1 1,0-1 0,0 0 0,0 1 0,0-1 0,-1 1 0,1-1 0,-1 1 0,0 0 0,1 0 0,-1 0 0,-1 0 0,1-1 0,0 1 0,-1 0 0,1 0 0,-1 0 0,0 1-1,0-1 1,-1 4 0,0 0 6,-1 0-1,1 0 1,-1 0-1,-1 0 0,0 0 1,1 0-1,-2-1 0,1 0 1,-1 1-1,0-1 0,0-1 1,-1 1-1,-8 8 1,2-5 37,0-1 0,-1 0 0,0 0 1,0-1-1,-1 0 0,1-2 1,-1 1-1,-1-1 0,-15 3 0,7-3-638,-36 4-1,-19-7-5351,74-2 5046,0 0-1,0 0 1,0 0-1,-1-1 0,1 1 1,0-1-1,0 0 1,0 0-1,1 0 0,-1 0 1,0-1-1,0 1 0,-4-4 1,-6-12-3712,3-6 4249,3-3 352</inkml:trace>
  <inkml:trace contextRef="#ctx0" brushRef="#br0" timeOffset="371.11">369 15 20479,'-93'76'22,"83"-70"23,10-12 16,14-15 473,32-38-1,-45 58-525,-1 0 0,1 0 0,0 1 0,0-1 0,0 0 0,0 0 0,0 1 0,0-1 0,0 0 0,0 1 0,0-1 0,1 1 0,-1 0 0,0-1 0,0 1 0,0 0 0,1 0 0,-1-1 0,0 1 0,0 0 0,1 0 0,-1 1 0,0-1 0,0 0 0,0 0 0,1 0 0,-1 1 0,0-1 0,0 1 0,2 0 0,3 3 70,0-1-1,0 1 1,0 1-1,8 6 1,9 7 11,-11-11-32,1-1-1,0-1 0,0 0 0,1 0 0,20 3 1,0-2-226,38 1 0,-37-6-2792,49-6-15071,-59 2 15819,0 0 4343,1 0-3325</inkml:trace>
  <inkml:trace contextRef="#ctx0" brushRef="#br0" timeOffset="903.84">997 42 22911,'0'3'107,"3"44"4,1-1 1,2 1-1,3-1 1,1-1-1,3 0 0,1 0 1,2-1-1,32 61 1,-45-101-105,10 22 25,-1 0 1,0 1 0,-2 0 0,10 43-1,-19-62-12,-1-5 6,0 0 0,1 0 0,-1-1 0,1 1 0,0 0 0,-1 0 0,1-1 0,1 1 0,-1 0 0,0-1 0,1 1 0,-1-1 0,4 4 0,-4-7-7,-1 1 0,1-1 0,0 0 0,0 0 0,-1 0 0,1 0 0,-1 0 0,1 0 0,-1 0 0,1 0 0,-1 0 0,1 0 0,-1 0 0,0 0 0,0 0-1,1-1 1,-1 1 1,43-150 64,45-136 2,-75 258-86,1 0 0,1 0 0,1 2 0,25-31 0,-3 14-288,-35 41 248,0 1 0,0-1 0,0 1 0,1-1 0,-1 1 0,0 0 0,1 0 0,0 0 0,-1 1 0,1-1 0,4 0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7:57.79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443 380 15488,'0'0'4415,"1"-4"-4223,6-16-61,-3 6 21,2-1 1,9-19-1,-12 29-110,0 0-1,0 0 1,1 1 0,-1 0-1,1-1 1,0 1-1,0 0 1,1 1-1,-1-1 1,8-4 0,0 2 27,0 0-1,1 1 1,-1 1 0,1 0 0,0 0 0,0 1 0,1 1-1,-1 0 1,0 1 0,1 1 0,24 1 0,-30 0-41,0 1 0,0-1 1,0 1-1,0 1 0,0 0 1,0 0-1,-1 0 1,1 1-1,6 4 0,-9-4-35,-1-1-1,1 1 0,-1 0 1,0 0-1,0 1 0,0-1 1,-1 1-1,1 0 1,-1-1-1,0 2 0,-1-1 1,1 0-1,2 10 0,-3-8 19,-1-1-1,0 1 0,0 0 1,-1 0-1,0-1 0,0 1 1,0 0-1,-1-1 0,0 1 1,0 0-1,-5 11 0,-2 4 96,-22 43 0,16-39-58,6-11 1,-1-1 0,0-1-1,-1 1 1,-1-2 0,-19 20-1,11-13 23,14-13-62,1 0 1,0-1-1,0 2 1,1-1-1,-1 0 1,1 1-1,1-1 1,-1 1-1,1 0 1,0 0-1,1 0 1,-1 0-1,1 0 1,1 0-1,-1 0 1,1 0-1,2 9 1,-2-13 18,1 0-1,0 0 1,0 0 0,1-1 0,-1 1 0,1 0 0,-1-1 0,1 1 0,0-1 0,0 1 0,0-1 0,0 0 0,0 0 0,0 0 0,4 3 0,-1-3-10,0 1 1,0 0 0,1-1 0,-1 0 0,0 0 0,1-1 0,10 2 0,-1-1 2,1-1 0,0-1 0,-1 0 1,1-1-1,18-4 0,-7-2-954,-1-3-8551</inkml:trace>
  <inkml:trace contextRef="#ctx0" brushRef="#br0" timeOffset="579.33">1279 289 19839,'-91'70'22,"91"-70"-18,0 0 0,0 0 1,0 0-1,0 0 0,0 0 1,0 0-1,0-1 0,0 1 1,0 0-1,0 0 0,-1 0 1,1 0-1,0 0 1,0 0-1,0 0 0,0 0 1,0 0-1,0 0 0,0 0 1,0 0-1,0 0 0,0 0 1,0 0-1,0 0 0,0 0 1,0 0-1,0 0 0,0 0 1,0 0-1,0 0 0,0 0 1,0 0-1,0 0 0,0 0 1,0 0-1,0 0 0,0 0 1,0 0-1,0 0 0,0 0 1,-1 0-1,1 0 0,0 0 1,0 0-1,5-8 105,7-9 99,53-48 1690,-65 65-1770,-5 28 150,0 23 12,2 70 1,4-96-181,1 0 0,1 0 0,2 0-1,13 43 1,-15-57-111,-2-8 1,0 0-1,0 0 1,0 0-1,0 0 1,0 0-1,1-1 1,3 6-1,-4-8 2,-1 1 0,1 0 0,0-1 0,0 1 0,0 0 0,0-1 0,0 0 0,0 1 0,0-1 0,0 0 0,0 1 0,0-1-1,0 0 1,0 0 0,1 0 0,-1 0 0,0 0 0,0 0 0,0 0 0,0 0 0,0 0 0,0-1 0,0 1 0,0 0 0,0-1 0,0 1 0,1-1 0,3-1 18,-1-1 1,0 1-1,0-1 1,0 0-1,-1 0 1,1 0-1,-1-1 1,4-4-1,13-11 40,-9 11-81,1 1 0,1 0-1,-1 1 1,1 1-1,0 0 1,0 0 0,0 1-1,21-3 1,41-14-395,-52 13 1461,13-6-5783,56-15-14392,-49 17 21584</inkml:trace>
  <inkml:trace contextRef="#ctx0" brushRef="#br0" timeOffset="996.42">1769 1 23679,'-6'13'0,"1"1"0,1 0 0,0 0 0,-3 23 0,-2 60 0,7-69 0,-13 91 124,-35 133-1,40-206-114,-24 97-3694,-7-2-5408</inkml:trace>
  <inkml:trace contextRef="#ctx0" brushRef="#br0" timeOffset="1625.63">2100 127 19839,'-5'4'69,"1"0"0,0 1 0,0-1 0,0 1 0,1 0 0,-1 0 0,1 1 0,0-1 0,1 1 0,-1-1 0,1 1-1,-3 11 1,3-2 63,0-1-1,1 1 0,1 0 0,0-1 1,4 23-1,17 75 62,-12-74-22,59 213 791,-45-174-750,-21-72-170,-1-1-1,1 0 1,0 0 0,0 0 0,0 0 0,4 7 0,-5-11-37,-1 1-1,1 0 1,0-1 0,-1 1-1,1 0 1,-1-1 0,1 1 0,0-1-1,0 1 1,-1-1 0,1 1-1,0-1 1,0 0 0,-1 1-1,1-1 1,0 0 0,0 0 0,0 1-1,0-1 1,-1 0 0,1 0-1,0 0 1,0 0 0,0 0-1,0 0 1,0 0 0,-1 0-1,1-1 1,0 1 0,0 0 0,0 0-1,0-1 1,-1 1 0,1-1-1,0 1 1,0-1 0,-1 1-1,1-1 1,0 1 0,-1-1 0,2 0-1,2-5-11,0 1 0,0-1 0,-1 0 0,1 0 0,-1 0 0,-1 0 0,1-1 0,-1 1 0,0-1 0,2-12 0,2-5-44,19-56-18,61-132-1,-60 159 73,3 2 0,2 0-1,46-56 1,-70 97-48,1 1-1,0 0 0,1 1 0,0 0 1,0 0-1,14-8 0,-22 15-113,0 1 0,0-1-1,-1 1 1,1 0 0,0-1-1,0 1 1,-1 0 0,1 0-1,0 0 1,0 0 0,0-1-1,0 1 1,-1 0 0,1 0-1,0 1 1,0-1 0,0 0-1,0 0 1,-1 0 0,1 1-1,0-1 1,0 0 0,0 1-1,-1-1 1,1 0 0,0 1-1,-1-1 1,2 2 0</inkml:trace>
  <inkml:trace contextRef="#ctx0" brushRef="#br0" timeOffset="2728.38">0 1311 19967,'0'0'150,"7"0"63,74-8 297,-29 2-19,0 2 0,1 2 1,73 8-1,67 15-81,0-8 1,1-8 0,360-39-1,-248-15-290,-99 15-5,192-47-94,-216 49-21,-21 5 0,-119 21 89,1 1 0,-1 2 0,0 2 0,1 2 0,64 10 0,-99-10 34,0 1 1,0 0-1,12 6 1,14 2-5802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8:03.85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0 230 22271,'1'-26'491,"0"28"-477,1-1-1,-1 1 1,1-1 0,0 1 0,0-1-1,0 1 1,0-1 0,0 0 0,0 0-1,4 1 1,4 3 6,26 17 129,2-2 0,0-2 1,1-1-1,63 18 0,-79-29-502,-1-1 1,1-1-1,0-2 0,0 0 0,0-1 0,0-1 0,0-1 0,0-1 0,0-2 0,28-6 0,0-4-13172</inkml:trace>
  <inkml:trace contextRef="#ctx0" brushRef="#br0" timeOffset="319.45">23 0 23167,'0'0'0,"33"1"0,-22 2 0,-5 0 0,-3 2 0,-2 1 0,17 0 128,8 3-128,9 3 128,10 2-128,4-3 0,5 0-640,8-10 128,11-6-256,61 2-14591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8:07.18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403 260 22143,'0'1'2,"1"0"0,-1 0 0,0 1 0,1-1 0,-1 0 0,0 0-1,0 1 1,0-1 0,0 0 0,0 1 0,0-1 0,0 0 0,0 0-1,-1 1 1,1-1 0,-1 0 0,1 0 0,-1 1 0,0 0 0,0-1 0,0-1 0,0 1 1,1-1-1,-1 0 0,0 1 1,0-1-1,0 0 0,0 0 0,0 0 1,0 0-1,0 0 0,0 0 1,0 0-1,0 0 0,0 0 1,0 0-1,0 0 0,0 0 1,1-1-1,-1 1 0,0 0 0,0-1 1,0 1-1,0-1 0,0 1 1,1-1-1,-1 1 0,0-1 1,-1 0-1,2 0-2,-1 1 1,1 0-1,-1-1 1,1 1 0,-1 0-1,1 0 1,-1-1-1,0 1 1,1 0-1,-1 0 1,1 0-1,-1 0 1,0 0-1,1 0 1,-1 0-1,0 0 1,1 0-1,-1 0 1,1 0-1,-1 0 1,0 0-1,1 1 1,-1-1-1,1 0 1,-1 0-1,0 1 1,1-1-1,-1 0 1,1 1-1,-1-1 1,1 0-1,-1 1 1,1-1-1,0 1 1,-1-1-1,1 1 1,-1-1-1,1 1 1,0-1-1,0 1 1,-1-1-1,1 1 1,0-1-1,0 1 1,-1 0-1,-6 30-2,-5 193 2,7-89 0,-14 152-1088,18-279 299,-1-13-992</inkml:trace>
  <inkml:trace contextRef="#ctx0" brushRef="#br0" timeOffset="614.43">325 0 20351,'17'16'80,"2"0"-1,0-2 1,1 0-1,37 20 1,-29-17 34,54 27 55,-50-28-78,-1 1 0,-1 1 0,45 37 1,-72-54-87,-1 1 1,0 0 0,0 0 0,0 0 0,-1 0-1,1 1 1,0-1 0,-1 0 0,1 1-1,-1-1 1,2 5 0,-3-6-4,0 1-1,0 0 1,0-1 0,0 1 0,-1 0-1,1-1 1,0 1 0,-1-1-1,1 1 1,-1-1 0,1 1-1,-1-1 1,0 1 0,0-1-1,0 1 1,0-1 0,0 0 0,0 1-1,0-1 1,0 0 0,-2 1-1,-13 12-1,0-2 0,0 0 0,-1 0 0,-1-2 0,0 0 0,-26 11 0,31-16 18,1 1 0,0 0 0,0 1-1,1 0 1,-1 1 0,2 0 0,-1 0 0,-12 14-1,20-17-6,-1 0-1,1 0 0,0-1 0,0 2 0,0-1 0,0 0 1,1 1-1,0-1 0,1 1 0,-1-1 0,1 1 1,0 0-1,0 0 0,1-1 0,0 1 0,0 0 0,0 0 1,1 0-1,0-1 0,0 1 0,2 6 0,0-4 26,0-1 0,0 0-1,0 1 1,1-1 0,0-1-1,0 1 1,1 0 0,0-1-1,8 8 1,4 1 80,36 27 1,-37-31-88,-5-5 10,0 1 0,0-1-1,1-1 1,0 0 0,0-1 0,0 0-1,1 0 1,-1-1 0,1-1 0,21 1 0,-27-3-36,0 0 1,0-1 0,-1 0-1,1 0 1,0-1-1,0 1 1,-1-1 0,9-4-1,25-16-5049</inkml:trace>
  <inkml:trace contextRef="#ctx0" brushRef="#br0" timeOffset="1326.81">1202 762 18943,'-19'0'23,"18"0"-22,1 0 0,0 0-1,0 0 1,0 0 0,0 0 0,0 0 0,0-1 0,0 1 0,0 0 0,0 0 0,0 0 0,-1 0 0,1 0 0,0 0 0,0 0 0,0 0 0,0 0-1,0 0 1,0 0 0,0 0 0,0 0 0,0-1 0,0 1 0,0 0 0,0 0 0,0 0 0,0 0 0,0 0 0,0 0 0,0 0 0,0 0-1,0 0 1,0-1 0,0 1 0,0 0 0,0 0 0,0 0 0,0 0 0,0 0 0,0 0 0,0 0 0,0 0 0,0 0 0,0-1 0,0 1-1,0 0 1,0 0 0,0 0 0,0 0 0,0 0 0,0 0 0,0 0 0,1 0 0,-1 0 0,0 0 0,0 0 0,0 0 0,0 0 0,0 0-1,17-9 146,-17 9-114,10-5 369,0 0 0,-1 0-1,15-10 1,22-11 279,-17 11-406,0-1 1,32-24-1,-35 22-107,0 1-1,49-23 1,-74 39-161,0 1 1,0 0 0,0-1-1,0 1 1,0 0 0,0-1-1,0 1 1,0 0 0,0 0-1,0 0 1,0 0 0,0 0 0,0 0-1,-1 0 1,1 0 0,0 0-1,0 0 1,0 0 0,0 1-1,0-1 1,0 0 0,0 1-1,0-1 1,0 0 0,1 2-1,-1-1 4,0 0-1,0 1 0,0-1 0,0 0 1,0 1-1,-1-1 0,1 1 1,0-1-1,-1 1 0,0-1 0,1 1 1,-1-1-1,1 4 0,-1 5 33,0 1-1,-1-1 1,-2 17-1,-28 109 180,21-101-577,1 1 1,2 0-1,1 0 0,0 71 1,6-103-132,1 6 218</inkml:trace>
  <inkml:trace contextRef="#ctx0" brushRef="#br0" timeOffset="2129.41">2276 472 19583,'-14'27'22,"13"-14"468,-3-5-386,1 1 0,0 0 0,1-1 0,-1 1 0,2 0 0,-1 0 0,1 0 0,1 0 0,0 0 0,2 16 0,-2-13-100,1-1 1,-1 1-1,-1-1 0,0 1 0,-1-1 0,-4 15 1,6-24-244,-1-1 1,1 1-1,-1 0 1,0 0-1,1-1 1,-1 1-1,0-1 1,0 1-1,0 0 1,0-1 0,-1 0-1,1 1 1,0-1-1,-1 0 1,1 0-1,-1 1 1,1-1-1,-1 0 1,1 0-1,-1-1 1,0 1-1,0 0 1,1 0-1,-1-1 1,0 1-1,0-1 1,-2 1 0</inkml:trace>
  <inkml:trace contextRef="#ctx0" brushRef="#br0" timeOffset="2408.03">2064 664 20223,'0'0'0,"22"17"0,-15-12 0,-2-4 0,-1 2 0,2-1 0,5-1 0,4 2 0,6 1 0,8-1 0,0-2 0,6 1-128,-1-2 0,3-2-1408,2-1 0,2 0 513,39-3-9857</inkml:trace>
  <inkml:trace contextRef="#ctx0" brushRef="#br0" timeOffset="2875.38">2886 410 22271,'-28'6'0,"50"37"150,-5 34 95,11 123 0,-25-177-650,8 28 0,1 5-619,-12-56 1001,0 0 0,0 1 0,0-1 1,0 0-1,0 0 0,0 0 0,0 0 0,0 0 1,0 0-1,1 0 0,-1 1 0,0-1 1,0 0-1,0 0 0,0 0 0,0 0 0,0 0 1,0 1-1,0-1 0,0 0 0,0 0 1,0 0-1,0 0 0,0 0 0,0 1 0,0-1 1,0 0-1,0 0 0,-1 0 0,1 0 1,0 0-1,0 0 0,0 1 0,0-1 0,0 0 1,0 0-1,0 0 0,0 0 0,0 0 1,-1 0-1,1 0 0,0 0 0,0 0 0,0 1 1,0-1-1,0 0 0,0 0 0,-1 0 1,1 0-1,0 0 0,0 0 0,-7-6-1448</inkml:trace>
  <inkml:trace contextRef="#ctx0" brushRef="#br0" timeOffset="3443.33">2860 183 20095,'-4'25'165,"3"-12"267,12-32-111,-9 17-283,-1-1 0,1 0-1,0 1 1,1-1 0,-1 1 0,0 0 0,1 0 0,-1 0 0,1 0 0,0 0 0,-1 0 0,1 1 0,0-1 0,0 1 0,0 0-1,1 0 1,-1 0 0,0 0 0,0 0 0,1 1 0,-1-1 0,0 1 0,6 0 0,7 1 6,0 0 0,-1 1 0,26 5 0,-37-6-21,25 7 40,0 1 0,0 2 0,29 14 0,2 1 69,-54-23-131,1-1 20,-1 1 0,0 0 0,0 0 0,10 7 0,-15-9-20,0-1 0,0 1 0,0 0 0,0 0-1,0 1 1,0-1 0,0 0 0,0 0-1,0 0 1,0 1 0,-1-1 0,1 0-1,-1 1 1,1-1 0,-1 0 0,1 1 0,-1-1-1,0 1 1,0-1 0,0 1 0,1-1-1,-2 1 1,1-1 0,0 0 0,0 1-1,0-1 1,-1 2 0,-1 4-28,-1-1 1,1 0-1,-1 0 1,-1 0-1,1-1 0,-1 1 1,0-1-1,0 0 1,0 0-1,-1 0 0,0 0 1,-9 6-1,-3 0 19,-1 0-1,-34 15 1,36-19 9,1 0 1,0 1-1,0 1 0,1 0 1,-20 17-1,31-24-1,1 1 0,0-1 0,0 1 0,0-1 0,0 1 0,0 0 0,0 0 0,1 0 0,-1 0 0,1 0 0,0 0 0,0 0-1,0 0 1,0 1 0,1-1 0,-1 0 0,1 0 0,0 4 0,1-2 0,-1 0 1,1 0-1,1 0 0,-1-1 1,1 1-1,0 0 0,0-1 0,0 0 1,1 1-1,5 7 0,4 1 25,1 1-1,0-2 1,1 1 0,0-2-1,24 16 1,18 8-153,2-3 0,66 26 0,-122-57-311,8 3 87</inkml:trace>
  <inkml:trace contextRef="#ctx0" brushRef="#br0" timeOffset="4059.48">3655 419 23551,'31'0'-13,"5"0"-114,70 7 1,-96-6 109,-1 1 0,0 0-1,0 0 1,0 1 0,0 0-1,-1 0 1,1 1 0,-1 1 0,0-1-1,0 1 1,0 0 0,11 11 0,-16-13 4,0 0 1,-1 0-1,1 0 1,-1 1-1,0-1 0,0 1 1,0 0-1,0-1 1,-1 1-1,1 0 1,-1 0-1,0 0 1,-1 0-1,1 0 1,0 0-1,-1 0 1,0 0-1,0 0 1,-1 0-1,1 0 1,-1 1-1,0-1 1,0-1-1,0 1 0,0 0 1,-1 0-1,0 0 1,0-1-1,-4 7 1,-1 1-37,-1 0 0,-1 0 0,0 0 0,0-1 0,-1-1 0,-1 0 0,-19 14 0,18-15 44,-3 1 3,1 1-1,0 1 1,1 0 0,0 0-1,-13 17 1,23-26 9,1 2 1,0-1 0,0 0 0,0 0-1,0 1 1,1-1 0,-1 1 0,1-1-1,0 1 1,0 0 0,0-1 0,0 1-1,1 0 1,0 0 0,0-1 0,0 1-1,0 0 1,0 0 0,1 0 0,0-1-1,0 1 1,0 0 0,0-1 0,1 1-1,-1-1 1,1 1 0,0-1 0,0 0-1,3 4 1,2 2 5,0 0 0,0-1 0,1 0 0,0 0 0,0-1 0,1 0 0,0-1 0,1 1 0,-1-2 0,1 1 0,0-1-1,1-1 1,-1 0 0,17 4 0,-12-4-184,1-2 1,-1 0-1,0 0 0,1-2 0,0 0 0,-1 0 0,1-1 0,-1-1 0,0-1 1,18-4-1,-15 2-666,-1-1 1,1 0 0,-1-1 0,16-10-1,3-3-10426</inkml:trace>
  <inkml:trace contextRef="#ctx0" brushRef="#br0" timeOffset="5330.54">0 1503 20863,'8'1'-3,"11"4"28,-16-2 204,-3-3-225,0 0-1,0 1 1,0-1-1,0 0 1,0 0-1,0 1 1,0-1-1,0 0 1,0 0-1,1 0 1,-1 1-1,0-1 1,0 0-1,0 0 1,0 0-1,1 0 1,-1 0-1,0 1 1,0-1-1,0 0 1,1 0-1,-1 0 1,0 0-1,0 0 1,1 0-1,-1 0 1,0 0-1,0 0 1,1 0-1,-1 0 1,0 0-1,7 1 33,-1-1 0,1 0 0,-1-1 0,1 1 0,-1-1 0,11-3 0,18-3 117,75-7 319,-69 7-238,1 2 0,42 0 0,108 9 99,59 1-48,-80-13-25,46 0 120,90 5 43,45 1 178,-189 4-414,31 2-11,158 12 123,-277-14-245,-24 0 23,0-1 0,1-3 0,87-14 0,-65 0-63,1 0 54,108-11 0,4 4 154,1 1-60,-140 19-45,90-19 0,-104 14-106,18-5 77,0 2 0,1 2 0,75-2 0,-120 11-110,8 0-74,0-1 0,0 0 0,18-3 1,-51-7-3745</inkml:trace>
  <inkml:trace contextRef="#ctx0" brushRef="#br0" timeOffset="7437.37">1813 1860 22399,'0'0'256,"-2"3"-149,-4 9-75,1 0 0,0 0 0,0 0 0,-4 24 0,-6 59 22,6-34 31,-14 104 288,-5 30-128,23-180-1245,5-15 978,0 0 0,0 0 0,0 0 0,0 0 0,0 0 0,0 0 0,0 0 0,0 0 0,0 0 0,-1 0 0,1 1 0,0-1 0,0 0 0,0 0 0,0 0 0,0 0 0,0 0 0,0 0 0,0 0 0,0 0 0,-1 0 0,1 0 0,0 0 0,0 0 0,0 0 0,0 0 0,0 0 0,0 0 0,0 0 0,0 0 0,-1 0 0,1 0-1,0 0 1,0-1 0,0 1 0,0 0 0,0 0 0,0 0 0,0 0 0,0 0 0,0 0 0,0 0 0,0 0 0,-1 0 0,1 0 0,0 0 0,0 0 0,0 0 0,0-1 0,0 1 0,0 0 0,0 0 0,0 0 0,0 0 0,0 0 0,0 0 0,0 0 0,0-1 0,-7-25-3206,6 18 2035,-9-30-9878</inkml:trace>
  <inkml:trace contextRef="#ctx0" brushRef="#br0" timeOffset="7970.02">1718 1654 20351,'0'0'790,"4"0"-577,4-1-153,-3 0-6,0 0 1,0 0 0,0 1-1,0 0 1,0 0 0,-1 0 0,1 0-1,0 1 1,0 0 0,9 2-1,21 13 153,5 2 23,-2 1 0,50 33-1,-78-45-198,0 1 1,0 0-1,-1 1 0,0 0 0,0 1 0,-1-1 0,-1 2 0,0-1 0,0 1 0,6 15 1,-10-19-22,0 1 0,-1-1 0,0 1-1,0 0 1,-1 0 0,0 0 0,0 0 0,-1 0 0,0 0 0,0 0 0,-1 1 0,0-1 0,-1 0 0,0-1 0,0 1 0,-6 14 0,4-13-10,-1 1 0,1-1 0,-2 0 0,1 0 0,-1-1 0,-1 1 0,0-1 0,0-1 0,-1 1 0,1-1 0,-2 0 0,1-1 0,-1 0 0,0 0 0,0-1 0,-1 0 0,-11 4 0,20-9 0,0 1 0,-1-1 0,1 0 0,0 1 0,0-1 0,-1 1 0,1 0 0,0-1 0,0 1 0,0 0 0,0 0 0,0-1 0,0 1 0,0 0 0,0 0 0,0 0 0,0 0 0,0 0 0,0 2 0,1-2 0,0 1 0,0-1 0,0 1 0,1-1 0,-1 0 0,0 1 0,1-1 0,-1 0 0,1 1 0,0-1 0,-1 0 0,1 1 0,0-1 0,0 0 0,0 0 0,0 0 0,0 0 0,1 2 0,17 17 64,1 1 0,1-2-1,1-1 1,1 0-1,35 20 1,-40-28-287,0-1 1,1-1-1,0 0 0,26 6 0,-26-10-983,-1 0-1,33 2 0</inkml:trace>
  <inkml:trace contextRef="#ctx0" brushRef="#br0" timeOffset="8525.64">2488 1994 23295,'19'-6'0,"0"1"0,0 1 0,0 1 0,1 1 0,-1 1 0,1 0 0,0 1 0,-1 1 0,1 1 0,-1 0 0,0 2 0,1 0 0,-2 1 0,32 13 0,-47-17 7,0 0-1,0 1 0,0-1 0,0 1 0,-1 0 1,1 0-1,-1 0 0,1 0 0,-1 0 1,0 1-1,0-1 0,0 1 0,0-1 0,-1 1 1,1 0-1,-1 0 0,2 4 0,-2-2-4,0-1 0,0 0 0,-1 1 0,0-1 0,0 0 0,0 1 0,0-1 0,-1 0 0,0 1 0,0-1 0,-2 6 0,-3 4-4,0 1 1,-1-1 0,-1 0 0,-1-1 0,-19 25-1,-25 17-1,41-45 40,1 0 0,1 1 0,-1 0 0,2 1 0,0 0 0,-14 26 0,21-35-20,1-1-1,0 1 1,1-1-1,-1 1 0,0 0 1,1 0-1,0-1 1,-1 1-1,1 0 1,0 0-1,1-1 0,-1 1 1,0 0-1,1-1 1,0 1-1,-1 0 1,3 4-1,-1-3 3,1-1-1,-1 1 1,1 0 0,0-1 0,0 0-1,0 1 1,0-1 0,1 0-1,-1-1 1,6 4 0,2 1-18,0-1 1,1-1-1,0 0 1,1 0-1,-1-1 1,25 5-1,-21-7-70,0 0 0,-1-1 0,1 0-1,19-3 1,8-3-3041,-1-2-11225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9:15.99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147 86 20607,'2'1'5,"0"-1"0,0 0 1,0 1-1,1 0 0,-1-1 0,0 1 0,0 0 0,0 0 0,0 0 0,0 0 0,0 0 0,0 1 0,-1-1 0,1 0 0,0 1 0,-1 0 0,1-1 0,1 3 0,-2-1 6,0-1 0,0 1-1,0 0 1,0-1 0,-1 1-1,1 0 1,-1 0 0,1 0-1,-1 0 1,0 0 0,0-1-1,-1 1 1,1 0 0,-2 5-1,1-3 10,-1 0 0,1-1 1,-1 1-1,0-1 0,-1 1 0,1-1 0,-5 5 0,-7 14 75,-2 15 82,2 1 0,2 1 0,1 0 0,-9 65 0,5-26-16,-48 248 116,63-325-434,-1 0 0,0 0-1,1 0 1,0 0 0,-1 0 0,1 0 0,0 0-1,0 0 1,0 0 0,0 0 0,0 0 0,1 0 0,-1 0-1,1 0 1,-1 0 0,1 0 0,0 0 0,1 3-1,16-112-16801,-15 63 15615</inkml:trace>
  <inkml:trace contextRef="#ctx0" brushRef="#br0" timeOffset="536.8">42 84 18943,'-1'48'64,"1"-45"-28,0-4 8,-1-22 68,2-8 136,0 19-188,-1 1 1,0 0 0,-4-21 0,4 32-60,1-1 0,-1 1-1,0-1 1,0 1 0,0-1 0,0 1-1,0-1 1,0 1 0,1-1 0,-1 1-1,0-1 1,0 1 0,1 0 0,-1-1-1,0 1 1,1-1 0,-1 1 0,0 0 0,1-1-1,-1 1 1,1 0 0,-1-1 0,1 1-1,-1 0 1,0 0 0,1 0 0,-1-1-1,1 1 1,-1 0 0,1 0 0,-1 0-1,1 0 1,-1 0 0,2 0 0,19-3-6,-20 3 4,12 0 43,0 1 0,-1 0 0,1 1-1,-1 0 1,1 0 0,-1 2-1,0 0 1,0 0 0,0 1 0,0 0-1,-1 1 1,0 0 0,0 1 0,-1 0-1,0 1 1,11 10 0,-1 2 73,-1 1 0,0 0 0,-2 1 0,0 1 0,-2 1 0,16 32 0,-26-46-62,0 0 0,-1 0 1,0 0-1,-1 0 0,0 0 0,2 17 1,-5-21-7,1 1 0,-1-1 0,-1 1 0,1 0 0,-1-1 1,0 1-1,-1-1 0,1 1 0,-1-1 0,-1 0 1,-4 11-1,2-9 30,1 0 0,-1 0 0,-1 0 0,-6 8 0,9-13-61,0 0 1,0-1-1,0 1 0,0-1 1,-1 1-1,1-1 0,-1 0 0,1 0 1,-1-1-1,0 1 0,0-1 1,-5 2-1,-95 9 112,104-12-128,-1 0 0,1 0 0,0 0 0,0 0 0,-1 0 0,1 1 0,0-1 0,0 0 0,-1 0 0,1 0 1,0 0-1,0 0 0,0 0 0,-1 0 0,1 1 0,0-1 0,0 0 0,0 0 0,0 0 0,-1 1 0,1-1 0,0 0 0,0 0 0,0 0 0,0 1 0,0-1 0,0 0 0,-1 0 0,1 1 1,0-1-1,0 0 0,0 0 0,0 0 0,0 1 0,0-1 0,3 13-37,9 11-34,-11-23 70,5 9-2,2 0 0,-1 0 0,1 0 0,1-1 0,0-1 0,19 15 0,67 39-9,-63-43 24,76 49-1825,-49-47-19401,-55-20 21607,15 3-393</inkml:trace>
  <inkml:trace contextRef="#ctx0" brushRef="#br0" timeOffset="1128.01">913 380 21887,'-10'10'0,"8"-7"0,-1 0 0,1 0 0,-1-1 0,1 1 0,-1 0 0,0-1 0,0 0 0,-1 0 0,1 0 0,0 0 0,-1 0 0,1-1 0,-7 2 0,10-2 4,0-1 0,0 0 0,-1 0-1,1 0 1,0 0 0,0 0 0,-1 0-1,1 0 1,0 0 0,0 0 0,-1 0 0,1 0-1,0-1 1,-1 1 0,1 0 0,0 0-1,0 0 1,-1 0 0,1 0 0,0 0-1,0-1 1,0 1 0,-1 0 0,1 0-1,0 0 1,0 0 0,0-1 0,-1 1 0,1 0-1,0 0 1,0-1 0,0 1 0,0 0-1,0 0 1,0-1 0,0 1 0,-1 0-1,1 0 1,0-1 0,0 1 0,0 0-1,0 0 1,0-1 0,0 1 0,0 0 0,0-1-1,0 1 1,1 0 0,-1 0 0,0-1-1,0 0 5,0 1 0,0-1 0,1 1 0,-1-1 0,0 1 0,1-1 0,-1 1 0,0-1 0,1 1 0,-1-1 0,0 1 0,1-1 0,-1 1 0,1 0 0,-1-1 0,1 1 0,-1 0 0,1-1 0,-1 1 0,1 0 0,-1 0 0,1 0 0,0-1 0,8 1 2,-1 1 0,0-1 0,1 1 0,-1 1-1,0 0 1,0 0 0,0 0 0,0 1 0,0 0 0,0 1-1,-1 0 1,0 0 0,12 9 0,-10-6 20,1 1-1,-1 0 1,0 1 0,0 0 0,-1 0-1,-1 1 1,1 0 0,8 17 0,-12-18-16,0 0 1,-1 0 0,0 1 0,-1-1 0,0 1 0,0 0 0,-1 0-1,0 0 1,-1-1 0,0 1 0,-1 0 0,0 0 0,0 0 0,-1 0-1,-3 10 1,2-12 0,1 0-1,-1 0 1,-1-1-1,1 1 0,-1-1 1,-1 1-1,1-1 1,-1-1-1,-1 1 1,1-1-1,-1 0 1,0 0-1,0 0 0,-1-1 1,0 0-1,1 0 1,-2-1-1,-7 4 1,1 2 77,14-10-91,0 0-1,0 0 1,0 1 0,0-1 0,0 0-1,0 0 1,0 1 0,0-1 0,0 0-1,0 0 1,0 1 0,0-1-1,0 0 1,0 0 0,1 0 0,-1 1-1,0-1 1,0 0 0,0 0 0,0 1-1,0-1 1,0 0 0,1 0-1,-1 0 1,0 1 0,0-1 0,0 0-1,1 0 1,-1 0 0,0 0-1,0 0 1,0 1 0,1-1 0,30 10-21,-22-8 29,58 17-1152,59 14 3186,-61-24-7969,0-9-10487,-39-3 14685,-5 0 1728</inkml:trace>
  <inkml:trace contextRef="#ctx0" brushRef="#br0" timeOffset="1565.45">1804 556 23679,'-35'26'0,"28"-18"51,12-6 64,12-9 82,-13 3-201,-1 1-1,1-1 1,0 1 0,1 0 0,-1 0-1,1 1 1,-1-1 0,1 1-1,0 0 1,-1 0 0,1 1 0,0-1-1,0 1 1,1 0 0,-1 0 0,0 1-1,6 0 1,3-1-76,0 1 1,-1 1-1,1 0 1,0 1-1,16 5 0,23 12-1114,-16-5-4418,-1-5-9746,-28-9 14163,-3-8 1195</inkml:trace>
  <inkml:trace contextRef="#ctx0" brushRef="#br0" timeOffset="1777.02">1719 359 23679,'0'0'0,"8"24"0,-5-13 0,-2-2 128,13 2 128,6-2-256,1-3 0,5-3-6784,17 0 1,15-6 6783,-7-15 0,-1-2-7424</inkml:trace>
</inkml:ink>
</file>

<file path=xl/ink/ink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9:26.90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1 837 18175,'1'-2'24,"19"-15"-74,-19 16 64,-1 1 0,1 0 0,-1-1 1,1 1-1,-1 0 0,1-1 0,-1 1 0,1 0 0,0 0 1,-1-1-1,1 1 0,-1 0 0,1 0 0,0 0 1,-1 0-1,1 0 0,0 0 0,-1 0 0,1 0 0,-1 0 1,1 0-1,0 0 0,-1 0 0,1 1 0,0-1 0,-1 0 1,1 0-1,-1 1 0,1-1 0,-1 0 0,1 1 0,-1-1 1,1 0-1,-1 1 0,1-1 0,-1 1 0,1 0 0,-9 4 274,13-6-170,-3 1-118,10-1 126,0-1 0,0-1 0,0 0 1,0-1-1,-1 0 0,0-1 0,0 0 0,0-1 1,0 0-1,-1 0 0,18-15 0,127-115 536,-75 66-244,79-89 1,-129 127-382,-15 16 17,1 0-1,1 1 0,1 1 1,0 1-1,0 0 0,2 1 1,-1 1-1,2 1 0,29-11 1,-48 20-44,-1 1-1,1-1 1,-1 1 0,1-1 0,0 1 0,-1 0 0,1-1 0,-1 1-1,1 0 1,0 0 0,-1 0 0,1 0 0,0 1 0,-1-1 0,1 0 0,-1 1-1,1-1 1,-1 1 0,3 0 0,-3 0-2,0 1 0,-1-1 0,1 0-1,0 0 1,-1 1 0,1-1 0,-1 0 0,1 1 0,-1-1 0,0 0 0,1 1-1,-1-1 1,0 1 0,0-1 0,0 0 0,0 1 0,0-1 0,-1 1 0,1-1-1,-1 2 1,-4 25 112,-19 53-1,17-63-61,1 1-1,1 0 0,1 0 0,0 0 1,2 0-1,-1 21 0,2-8-57,-1-1 0,-9 46 0,2-19 0,-4 9 10,8-47-23,1 0 0,1 1 0,0 23 0,4 44-2974,28-50-11395,-27-37 14450,9 5-4228</inkml:trace>
  <inkml:trace contextRef="#ctx0" brushRef="#br0" timeOffset="749.09">1053 770 17535,'0'0'640,"2"-5"-512,8-15-77,2 0 0,0 1-1,1 0 1,0 1 0,2 0-1,0 2 1,30-27 0,105-103 77,-34 31 149,93-83 320,-167 161-558,-28 24-5,0 0 0,1 0 0,0 2 0,1 0 0,0 1 1,27-12-1,-42 21-18,0 1 1,0-1-1,0 1 1,0 0 0,0 0-1,0-1 1,0 1-1,1 0 1,-1 0-1,0 0 1,0 0 0,0 0-1,0 0 1,0 1-1,0-1 1,1 0 0,-1 1-1,0-1 1,0 0-1,0 1 1,0-1-1,0 1 1,0 0 0,0-1-1,0 1 1,-1 0-1,1 0 1,0-1-1,0 1 1,0 0 0,-1 0-1,1 0 1,0 0-1,-1 0 1,1 0-1,-1 0 1,1 0 0,-1 2-1,3 4 147,-1 1 0,0 0 0,-1-1 1,2 13-1,-2-10-111,0 4-43,-1-1 0,0 1 0,-1-1 0,0 0 0,-6 24-1,-22 66 63,21-79-67,-66 162 1,15-43-31,33-69-328,-37 98 703,15-61-4120</inkml:trace>
  <inkml:trace contextRef="#ctx0" brushRef="#br0" timeOffset="1612.59">2086 146 15232,'0'0'17,"0"0"1,0 1-1,-1-1 1,1 0-1,0 0 1,-1 0-1,1 0 1,0 0 0,0 0-1,-1 0 1,1-1-1,0 1 1,0 0-1,-1 0 1,1 0 0,0 0-1,0 0 1,-1 0-1,1 0 1,0-1-1,0 1 1,-1 0 0,1 0-1,0 0 1,0 0-1,0-1 1,0 1-1,-1 0 1,1 0 0,0-1-1,0 1 1,0 0-1,3-10 809,19-12 368,-15 15-1383,-3 2 215,1 1 0,0 1 0,-1-1 0,2 1 0,-1-1 0,0 1-1,1 1 1,-1-1 0,1 1 0,0 0 0,-1 0 0,1 1 0,0 0 0,0 0 0,0 0-1,1 1 1,9 0 0,-2 0 23,1 2 1,-1-1-1,1 2 0,-1 0 0,0 1 1,19 7-1,-25-8 61,0 1-1,0-1 1,0 2 0,-1-1-1,0 1 1,1 0 0,-2 0 0,1 1-1,-1 0 1,1 1 0,4 6 0,-7-7-55,-1 0 1,1 0 0,-1 0 0,-1 0 0,1 0 0,-1 1 0,0-1-1,-1 1 1,1 0 0,-1-1 0,0 1 0,-1 0 0,0 0 0,-1 11-1,0-7-34,-1-1 0,1 1 0,-2-1 0,0 0 0,0 1 0,-1-2 0,0 1 0,-1 0 0,0-1 0,0 0 0,-1 0 0,-8 10 0,1-4 15,-2-1 1,0 0-1,0-1 0,-2 0 1,-24 14-1,-75 36-11,-1 1-50,116-64 18,1 1-1,-1-1 1,1 0 0,-1 0 0,1 1-1,-1-1 1,1 0 0,-1 1-1,1-1 1,0 0 0,-1 1-1,1-1 1,-1 1 0,1-1 0,0 0-1,0 1 1,-1-1 0,1 1-1,0-1 1,0 1 0,-1-1 0,1 1-1,0 0 1,0-1 0,0 1-1,0-1 1,0 1 0,0 0-1,0 0 2,1 0-1,-1-1 0,1 1 0,-1 0 1,1-1-1,0 1 0,-1 0 0,1-1 1,0 1-1,0-1 0,-1 1 0,1-1 0,0 0 1,0 1-1,0-1 0,0 0 0,41 10-50,-39-10 57,9 2-28,19 2-43,-1 1 1,50 17-1,-72-20 80,-1 1 0,0 0 0,0 0 0,0 1 1,0 0-1,-1 0 0,1 0 0,-1 1 0,0 0 0,0 0 0,-1 1 0,0 0 0,0 0 0,0 0 1,-1 0-1,5 9 0,-7-10 16,0 0-1,-1 0 1,0 0 0,0 0 0,0 0 0,0 0 0,-1 0 0,0 0 0,0 0 0,0 0-1,0 0 1,-1 1 0,0-1 0,0 0 0,-1-1 0,1 1 0,-1 0 0,0 0 0,-1-1-1,1 1 1,-1-1 0,1 1 0,-5 3 0,0 1 5,0 0 0,-1-1 0,0 0-1,-1 0 1,0 0 0,0-2 0,0 1 0,-1-1 0,-14 7 0,-3-3 277,0 0-1,-58 10 1,24-6-2997,2 5-7913,54-17 10159,-1 0 0,1 1 1,0 0-1,-9 6 0,1 1-4057</inkml:trace>
  <inkml:trace contextRef="#ctx0" brushRef="#br0" timeOffset="2988.29">2810 981 20479,'0'0'768,"0"4"-640,2-1-113,-1 1 0,0-1 0,1 0-1,-1 0 1,1 1 0,0-1 0,0 0 0,1-1-1,-1 1 1,0 0 0,1-1 0,0 1-1,-1-1 1,1 0 0,0 0 0,0 0-1,1 0 1,-1 0 0,0-1 0,0 1-1,1-1 1,-1 0 0,1 0 0,-1 0 0,5 0-1,41 6 119,1-3-1,-1-1 0,1-3 0,88-11 1,-62-4 64,-67 12-173,0 1-1,0-2 1,-1 1-1,1-1 1,-1 0 0,10-8-1,-14 9-23,-4 2 0,0 0 0,0 0 0,0 1 0,0-1 0,-1 0 0,1 0 0,0 0 0,0 1 0,-1-1 0,1 0 0,-1 0 0,1 1 0,-1-1 0,1 0 0,-1 1 0,0-1 0,1 0 0,-1 1 0,0-1 0,1 1 0,-1-1 0,-1 0 0,0 0 0,-48-46 91,29 29-13,1-2 1,0 0 0,-18-26 0,22 24-26,-24-46 1,36 59-38,0 0 1,0-1-1,1 1 1,0-1 0,1 0-1,0 1 1,0-1-1,0-15 1,2 20-12,0 0 1,0 1-1,1-1 1,-1 0 0,1 0-1,0 1 1,0-1 0,1 0-1,-1 1 1,1-1-1,0 1 1,0 0 0,0 0-1,1 0 1,0 0-1,0 0 1,0 0 0,6-5-1,1-2-5,1 1 0,0 0 0,0 0 0,1 1 0,1 1 0,-1 0 0,1 1 0,17-7 0,-20 10 0,-1 1 0,2 0 0,-1 1 0,0 0 0,0 1 0,1 0 0,-1 1 0,1 0 0,-1 0 0,1 1 0,-1 0 0,15 5 0,-24-6 0,26 7 0,0 0 0,26 13 0,-45-17 0,-1 1 0,1 0 0,-1 0 0,0 1 0,-1 0 0,1 0 0,-1 0 0,0 1 0,0 0 0,-1 0 0,8 11 0,-12-15 2,0 0 0,0 0 0,0 0-1,0 0 1,-1 0 0,1 0-1,-1 0 1,1 1 0,-1-1 0,0 0-1,0 0 1,0 0 0,0 0 0,0 1-1,-1-1 1,1 0 0,-2 3 0,-17 39 57,16-38-51,-1 0-1,2 0 1,-1 1-1,-3 12 0,2 1 0,2-12 5,1 1-1,-1-1 1,2 1 0,-1-1 0,2 12-1,-1-18-8,0 1-1,1-1 0,0 1 1,0-1-1,0 1 0,0-1 1,0 1-1,0-1 0,0 0 1,1 0-1,-1 0 0,1 0 0,0 0 1,-1 0-1,1 0 0,0 0 1,0-1-1,0 1 0,0-1 1,1 1-1,3 1 0,2 0 14,1 1 0,-1-1 0,1-1 0,-1 0 0,1 0 0,16 1 0,57-3 187,-24-1-112,7 4-50,24 1-27,-26-6-4613</inkml:trace>
</inkml:ink>
</file>

<file path=xl/ink/ink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9:35.55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472 279 19711,'0'0'256,"6"-4"-42,7-2-152,-1 0 0,1 1 0,0 0 1,0 1-1,25-4 0,-32 7-43,1 0 1,-1 1-1,0 0 0,1 0 1,-1 1-1,1 0 0,-1 0 1,0 0-1,0 1 0,0 0 1,0 0-1,0 0 0,0 1 1,0 0-1,10 7 0,-5-2 28,0 0 0,-1 1 0,0 1 0,0 0-1,-1 0 1,0 0 0,-1 1 0,10 18 0,-15-22-19,1 0 0,-1 0 1,-1 1-1,0-1 0,0 1 1,0 0-1,-1-1 0,0 1 1,0 0-1,-1 0 0,0 0 1,-1 0-1,1 0 0,-2 0 1,-2 13-1,0-10 0,1-1-1,-1 1 1,-1-1 0,1 0 0,-2 0-1,0 0 1,0-1 0,0 0 0,-1 0-1,-1-1 1,1 1 0,-1-2 0,-1 1-1,0-1 1,0 0 0,0-1-1,0 0 1,-1-1 0,-18 8 0,7-5 3,13-5 1,-1 1 0,1 0 0,-14 8 0,19-10-27,0 1 1,0-1 0,1 1 0,-1 0 0,1-1 0,-1 1-1,1 0 1,0 0 0,0 0 0,1 1 0,-1-1-1,-2 7 1,4-9-6,0 0 0,0 0 0,-1 0 0,1 0 0,0 0 0,0 0 0,0-1-1,0 1 1,0 0 0,1 0 0,-1 0 0,0 0 0,0 0 0,0 0 0,1 0 0,-1 0-1,1-1 1,-1 1 0,0 0 0,1 0 0,0-1 0,-1 1 0,2 1 0,0 0-1,1 0 1,-1 1 0,1-1-1,0-1 1,-1 1-1,7 2 1,3 1 9,0 0 0,20 4 0,-24-8 9,1 0 1,-1 0 0,1 0-1,-1-1 1,1 0 0,-1-1-1,1 0 1,-1 0 0,10-3 0,8-4 255,39-18 0,-45 17-1471,0 0 0,1 2 0,21-5-1,-38 11-494,0 1 0,0-1 0,0 1-1,0 0 1,0 0 0,0 0-1,0 1 1,6 1 0,20 7-1378,-26-8 3472,41 13 1945</inkml:trace>
  <inkml:trace contextRef="#ctx0" brushRef="#br0" timeOffset="489.81">1183 223 22783,'-1'1'0,"-20"22"-5,16-17 11,14-15 15,-14 41 107,-2-7-99,1-7-10,1-1 1,2 1-1,-3 21 0,5-36-19,-3 51 0,3 63 0,1-116 13,0 1 0,0 0-1,0 0 1,1-1 0,-1 1-1,0 0 1,1 0 0,-1-1-1,1 1 1,0 0 0,-1-1-1,1 1 1,0-1 0,0 1-1,0-1 1,0 1 0,0-1-1,0 1 1,1-1 0,-1 0-1,0 0 1,1 0 0,-1 0-1,1 0 1,-1 0 0,1 0-1,-1 0 1,1-1 0,0 1-1,-1 0 1,1-1 0,0 0-1,-1 1 1,1-1 0,2 0-1,6 0 105,0 0-1,0-1 0,0-1 1,0 0-1,13-4 0,8-1 10,13-1 1121,-1-1-4361,90-32-18741,-84 23 24202</inkml:trace>
  <inkml:trace contextRef="#ctx0" brushRef="#br0" timeOffset="800.68">1448 128 22015,'-11'45'0,"11"-44"8,0-1 0,0 0-1,0 1 1,0-1-1,0 0 1,0 1 0,0-1-1,0 0 1,0 1 0,0-1-1,0 1 1,0-1-1,0 0 1,0 1 0,0-1-1,0 0 1,0 1 0,1-1-1,-1 0 1,0 1-1,0-1 1,0 0 0,1 0-1,-1 1 1,0-1 0,0 0-1,1 0 1,-1 1-1,0-1 1,1 0 0,-1 0-1,0 0 1,1 1 0,-1-1-1,1 0 5,-1 0-1,1 1 0,-1-1 1,1 0-1,-1 1 0,1-1 1,-1 0-1,1 1 0,-1-1 1,0 1-1,1-1 0,-1 1 1,0-1-1,1 1 0,-1-1 1,0 1-1,0-1 0,1 1 1,-1-1-1,0 1 1,0-1-1,0 1 0,0-1 1,0 1-1,0 0 0,0-1 1,0 1-1,0-1 0,0 1 1,0 0-1,-4 323 501,5-307-522,1 0 1,0-1-1,1 1 1,8 26-1,8 1-2481,-11-33-1111</inkml:trace>
  <inkml:trace contextRef="#ctx0" brushRef="#br0" timeOffset="1284.97">1808 1 20351,'-7'82'906,"2"-34"-454,3 0 0,4 73 0,3-64-370,-1-11 26,17 81 0,-17-113-102,1 0-1,0 0 0,1-1 1,1 1-1,0-1 0,0 0 1,12 13-1,-19-25 9,1 0 0,0-1-1,-1 1 1,1 0 0,0 0 0,0 0-1,0 0 1,0-1 0,0 1 0,0 0 0,0-1-1,0 1 1,0-1 0,0 1 0,0-1-1,0 1 1,1-1 0,-1 0 0,0 0 0,0 1-1,0-1 1,0 0 0,1 0 0,-1 0-1,0-1 1,0 1 0,0 0 0,1 0-1,-1 0 1,0-1 0,0 1 0,0-1 0,0 1-1,0-1 1,0 1 0,0-1 0,0 0-1,0 1 1,0-1 0,0 0 0,0 0 0,0 0-1,0-1 1,5-5-50,0 0 1,-1 0-1,0-1 0,7-12 0,-10 16 57,61-137-917,-1 6-336,-52 115 399,1 2 0,1-1 0,1 1 0,28-29 0</inkml:trace>
  <inkml:trace contextRef="#ctx0" brushRef="#br0" timeOffset="2052.98">0 1159 22015,'9'-1'13,"3"-1"74,-1 1 1,1 1-1,20 1 1,77 13 717,165 0 0,110-25-490,-165 3-192,10 2-19,644-34 581,-764 31-743,89-10-300,-147 12 54,88-24 0,-104 19-883,-15 4-1999,22-8-10104</inkml:trace>
  <inkml:trace contextRef="#ctx0" brushRef="#br0" timeOffset="3484.01">1017 1465 19199,'0'0'1024,"0"3"-789,-6 38 250,-2 0 1,-2-1-1,-27 72 0,15-58-1509,22-53 1019,0-1-1,0 0 0,0 0 0,0 0 1,0 0-1,-1 0 0,1 0 1,0 0-1,0 0 0,0 0 0,0 0 1,0 0-1,-1 0 0,1 0 0,0 0 1,0 0-1,0 0 0,0-1 0,0 1 1,0 0-1,0 0 0,-1 0 1,1 0-1,0 0 0,0 0 0,0 0 1,0 0-1,0 0 0,0 0 0,0-1 1,0 1-1,0 0 0,-1 0 1,1 0-1,0 0 0,0 0 0,0 0 1,0 0-1,0-1 0,0 1 0,0 0 1,0 0-1,0 0 0,0 0 0,0 0 1,0 0-1,0-1 0,0 1 1,0 0-1,0 0 0,0 0 0,0 0 1,0 0-1,0 0 0,0-1 0,0 1 1,1 0-1,-1 0 0,0 0 1,0 0-1,0 0 0,0 0 0,0 0 1,0-1-1,0 1 0,1 0 0,8-5-9,0-1-1,1 2 1,-1-1-1,1 2 0,1-1 1,-1 1-1,19-3 1,-20 4 11,5-1 4,1 0 0,-1 1 0,0 0 0,22 1 0,-33 1 0,1 1 0,-1-1 0,1 1 0,-1-1 0,0 1 0,1 0 0,-1 1 0,0-1 0,0 0 0,6 5 0,-7-5 0,-1 0 0,0 1 0,1-1 0,-1 1 0,0-1 0,1 1 0,-1 0 0,0-1 0,0 1 0,0 0 0,-1 0 0,1 0 0,0 0 0,-1 0 0,1 0 0,-1 0 0,0 0 0,1 0 0,-1 0 0,0 2 0,-1 4 17,-1-1 0,0 1-1,0-1 1,0 0 0,0 0-1,-1 0 1,-1 0 0,1 0-1,-8 10 1,-7 16 51,14-26-66,0 0 1,0 0-1,-1 0 1,0 0-1,-1-1 1,1 0-1,-1 0 1,-1 0-1,1-1 1,-14 9-1,-5 0-16,-48 21 0,26-14-70,-37 15-1794,66-29-2483,-1-1-3608,19-5 7856,-1-1-1,0 0 1,0 0 0,0 1-1,0-1 1,0 0 0,0 0-1,0 0 1,0 0 0,0 0-1,0 0 1,0 0 0,0 0 0,0-1-1,-1 1 1</inkml:trace>
  <inkml:trace contextRef="#ctx0" brushRef="#br0" timeOffset="3851.67">969 1429 19327,'-32'65'128,"30"-66"42,2-6-87,2-8 70,0 7 4,-1 3-123,0 0 0,0 0 0,1 0 1,0 0-1,4-7 0,-6 11-28,0 1 0,1-1 1,-1 0-1,1 1 0,0-1 0,-1 1 0,1-1 0,-1 1 0,1-1 0,0 1 0,-1-1 0,1 1 1,0 0-1,0-1 0,-1 1 0,1 0 0,0 0 0,0-1 0,-1 1 0,1 0 0,0 0 0,0 0 1,0 0-1,-1 0 0,1 0 0,0 0 0,0 0 0,0 0 0,-1 1 0,1-1 0,0 0 0,0 0 1,-1 1-1,1-1 0,0 1 0,-1-1 0,1 0 0,0 1 0,-1-1 0,1 1 0,1 1 0,11 7 184,3 4-32,1-2 0,23 13 1,-34-21-96,0-1 1,-1 0 0,1 0 0,0 0-1,0 0 1,0-1 0,0 0 0,1 0 0,-1-1-1,0 0 1,0 0 0,7-1 0,47-6 1696,-1 2-8179,56-6-10639,-84 5 17698</inkml:trace>
  <inkml:trace contextRef="#ctx0" brushRef="#br0" timeOffset="4412.62">1593 1479 22271,'0'0'128,"2"5"0,138 328 150,-89-194-44,-47-138-234,0-9 0,4-12 0,-7 18 0,82-199 512,-74 184-468,1 0 0,1 1 0,12-16 0,-16 24-58,0 0 0,0 0 0,1 1 0,0-1 0,0 2 0,1-1 0,9-4 0,-9 7 1856,-2 2-3658</inkml:trace>
  <inkml:trace contextRef="#ctx0" brushRef="#br0" timeOffset="5152.75">3336 1159 21759,'8'0'0,"0"-1"0,0 0 0,0-1 0,-1 1 0,1-2 0,14-5 0,1 0 0,-10 4-177,-1 1-1,1 1 1,0 0 0,0 0-1,1 2 1,15 0-1,81 12-1982,-57-4 1466,-43-6-2121</inkml:trace>
  <inkml:trace contextRef="#ctx0" brushRef="#br0" timeOffset="5431.01">3382 901 23295,'0'0'0,"26"12"0,-15-8 0,0-1 0,9 3 0,7-1 0,0 0 0,5 2-128,-1-3 128,3-1-1920,-4-6 0,3-8 1024,32-3-11775</inkml:trace>
</inkml:ink>
</file>

<file path=xl/ink/ink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9:52.29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0 389 19967,'16'-2'11,"-8"1"5,-1 0 0,0 0 0,1 1 0,-1 0 0,11 2 0,-10-3 77,-1 0 1,1-1-1,-1 0 0,1 0 1,-1 0-1,0-1 0,12-6 1,-12 5-30,35-16 68,-2-2 0,39-27 0,71-61 166,-62 44-139,-80 60-152,19-14 69,35-20-1,-55 36-55,1 1 1,-1-1-1,1 1 1,0 0 0,-1 1-1,1 0 1,1 0-1,-1 0 1,0 1-1,13 0 1,-19 1-20,0 1 0,0-1 0,0 0 0,0 1 0,0-1 0,0 1 0,-1-1 0,1 1-1,0 0 1,0 0 0,-1 0 0,1 0 0,0 0 0,-1 0 0,1 1 0,-1-1 0,1 1 0,-1-1 0,0 1 0,2 2 0,-1 0-1,0 0 1,0 0-1,0 0 0,-1 0 1,0 0-1,0 0 0,0 0 1,-1 1-1,1 4 0,-1 10 0,-1-1-1,0 0 0,-6 27 1,6-42 0,-22 143-289,-21 94-958,42-230-72</inkml:trace>
  <inkml:trace contextRef="#ctx0" brushRef="#br0" timeOffset="682.84">948 403 20479,'35'-53'78,"3"2"0,46-49-1,-62 77-58,1 1-1,1 1 1,0 1-1,2 1 1,0 1-1,31-15 1,-56 32-10,0 0 0,1 1 0,-1-1-1,1 0 1,0 0 0,-1 1 0,1-1 0,-1 1 0,1-1 0,0 1 0,0 0-1,-1 0 1,1 0 0,0 0 0,-1 0 0,1 0 0,0 0 0,-1 0-1,1 1 1,0-1 0,-1 1 0,1-1 0,0 1 0,-1 0 0,2 0 0,-1 1 0,-1 0 0,0-1 1,0 1-1,0 0 0,0 0 1,0 0-1,0 0 0,-1-1 1,1 1-1,-1 0 0,1 0 1,-1 0-1,0 0 0,0 1 1,0-1-1,0 0 0,0 0 1,0 0-1,0 0 0,-1 3 1,-10 49 77,-20 60 0,3-16-27,-5 17-314,16-61-1318,3 0 0,-9 62 0</inkml:trace>
  <inkml:trace contextRef="#ctx0" brushRef="#br0" timeOffset="1447.79">1507 57 18559,'0'0'1558,"5"-2"-1324,11-5-107,0 2-1,0 0 1,0 0-1,1 2 1,0 0-1,-1 1 1,1 1-1,0 0 1,0 1-1,0 1 1,0 1-1,-1 0 1,24 6-1,-39-7-125,1-1 0,-1 1 0,1 0 0,-1-1 0,1 1 0,-1 0 1,0 0-1,1 0 0,-1 0 0,0 0 0,0 0 0,0 0 0,1 0 0,-1 0 0,0 1 0,-1-1 0,1 0 0,0 1 1,0-1-1,0 1 0,-1-1 0,1 1 0,0 1 0,-1 1-2,0-1 0,1 0 0,-1 1 0,-1-1 0,1 1 0,0-1 0,-1 1 0,0-1 0,1 1 0,-3 4-1,-1 2 19,-1-1-1,1 0 0,-2 0 0,1 0 1,-1 0-1,-12 13 0,-10 7 38,13-11 15,-2-1-1,0 0 1,-1-2-1,0 0 0,-2-1 1,-28 17-1,48-31-68,1 0 0,-1 0 0,0 0 0,0 0 0,1 0 0,-1 0 0,0 0 0,1 0 0,-1 1 0,0-1 0,0 0 0,1 0 0,-1 0 0,0 0 0,0 1 0,1-1 0,-1 0 0,0 0 0,0 0 0,0 1 0,0-1 0,1 0 0,-1 0 0,0 1 0,0-1 0,0 0 0,0 1 0,0-1 0,0 0 0,0 0 0,0 1 0,0-1 0,0 0 0,0 1 0,0-1 0,0 0 0,0 1 0,0-1 0,0 0 0,0 0 0,0 1 0,0-1 0,0 0 0,0 1 0,0-1 0,-1 0 0,1 0 0,0 1 0,0-1 0,0 0 0,0 0 0,-1 0 0,1 1 0,0-1 0,0 0 0,-1 0 0,1 0 0,0 1 0,0-1 0,-1 0 0,1 0 0,0 0 0,0 0 0,-1 0 0,1 0 0,-1 0 0,31 9 0,-23-8 0,45 11 0,41 11 0,-84-20 0,0 0 0,0 1 0,-1 0 0,1 0 0,-1 1 0,0 0 0,12 12 0,-19-17 1,0 1-1,-1-1 1,1 1-1,-1-1 1,1 1-1,-1 0 1,1-1 0,-1 1-1,1 0 1,-1 0-1,0-1 1,1 1-1,-1 0 1,0 0-1,0 0 1,1-1-1,-1 1 1,0 0-1,0 0 1,0 0-1,0-1 1,0 1-1,0 0 1,-1 1 0,1 0 1,-1-1 1,0 1 0,0 0-1,0-1 1,0 1 0,0-1 0,0 0-1,0 1 1,0-1 0,0 0 0,-3 2-1,-5 4 19,-1-1 0,0 0 0,-11 5-1,9-5 1,-75 34 183,68-33-323,0 0-1,0 2 1,1 0 0,1 2-1,-27 18 1,33-16-588,10-13 638,1 0 0</inkml:trace>
  <inkml:trace contextRef="#ctx0" brushRef="#br0" timeOffset="2349.21">2027 641 21375,'10'-8'0,"1"1"0,-1 1 0,1 0 0,1 0 0,-1 1 0,1 0 0,0 1 0,20-3 0,7 0 0,55-2 0,-4 1 0,-66 5 0,-1 1 0,1 2 0,-1 0 0,34 5 0,-73-6 36,14 1-26,-1 1 0,1-1 0,-1 0 0,1 0 0,-1-1 0,1 1 0,0 0 0,-1-1 0,1 1 0,0-1 0,-1 0 0,1 0 0,0 0 0,0 0 0,0 0 0,0 0 0,0-1 0,0 1 0,0-1 0,0 1 0,-3-5 0,-21-29 92,20 29-64,1-1 0,0 0 0,0 0 0,0 0 0,1-1 0,1 1 0,-5-13 0,6 12-16,0-1 1,1 0 0,0 0-1,1 0 1,0 0-1,0 0 1,1 0 0,0 1-1,0-1 1,1 0 0,0 0-1,1 1 1,0-1 0,0 1-1,1 0 1,0 0-1,1 0 1,5-7 0,-5 8-1,0 0 0,0 0 1,1 0-1,0 1 0,0 0 0,1 0 1,0 1-1,0 0 0,0 0 0,0 0 1,1 1-1,0 0 0,0 1 1,0 0-1,0 0 0,1 1 0,-1 0 1,14-2-1,-8 3 4,-1 1 0,1 0-1,-1 0 1,1 2 0,13 2 0,-22-2-19,0-1 1,0 1 0,0 0-1,0 0 1,0 0 0,-1 1-1,1 0 1,-1 0 0,1 0-1,-1 0 1,0 0 0,0 1-1,-1 0 1,1 0 0,5 8-1,-5-5 3,1 1-1,-2 0 0,1 0 0,-1 0 0,0 0 1,0 0-1,-1 0 0,-1 1 0,1-1 0,0 14 1,-3-6 12,1-1 0,-2 0 0,0 0 1,-1 0-1,-5 17 0,7-29-10,0 0 0,0 0 0,1 0 0,0 0 0,-1 0 1,1 0-1,0 0 0,0-1 0,1 1 0,-1 0 0,1 0 0,-1 0 0,1 0 0,0 0 0,0-1 0,0 1 1,0 0-1,3 3 0,-1-2 5,0-1 0,0 1 1,0-1-1,0 0 1,1 0-1,-1 0 0,1 0 1,0-1-1,0 1 0,8 2 1,-2-1-82,0 0 1,0-1 0,0-1-1,1 1 1,-1-2-1,1 1 1,-1-2-1,1 1 1,17-3 0,-14-1-345,-1-1 1,1 0 0,-1-1 0,0 0-1,-1-1 1,1-1 0,-1 0 0,-1-1-1,1 0 1,20-19 0,22-18-12414</inkml:trace>
</inkml:ink>
</file>

<file path=xl/ink/ink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9:43.83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397 0 21375,'16'26'0,"-46"-5"278,22-10-207,1 1 1,0 0-1,1 0 1,0 1-1,1-1 1,-7 27-1,-12 88 276,14-62-192,-6 4-40,-4 35 5,15-67-40,-10 40 0,12-66-98,-1 0 1,1 0 0,-1 0 0,-1 0-1,0-1 1,-1 0 0,-12 18-1,17-28-11,1 0 0,0 0 0,-1 1 0,1-1 0,0 0 0,-1 0 0,1 1 0,0-1-1,-1 0 1,1 0 0,0 0 0,-1 0 0,1 0 0,-1 0 0,1 0 0,0 0 0,-1 0 0,1 0 0,-1 0 0,1 0-1,0 0 1,-1 0 0,1 0 0,-1 0 0,1 0 0,0 0 0,-1 0 0,1 0 0,0-1 0,-1 1 0,1 0-1,0 0 1,-1-1 0,1 1 0,0 0 0,-1 0 0,1-1 0,0 1 0,0 0 0,-1-1 0,1 1 0,0 0-1,0-1 1,0 1 0,-1 0 0,1-1 0,0 1 0,0 0 0,0-1 0,0 0 0,-10-24-1012,9 23 899,-9-32-3101,-1-2-8255</inkml:trace>
  <inkml:trace contextRef="#ctx0" brushRef="#br0" timeOffset="614.41">192 123 19455,'-19'62'0,"19"-62"0,0-1 0,0 1 0,0 0 0,0 0 0,0 0 0,0 0 0,0 0 0,0-1 0,-1 1 0,1 0 0,0 0 0,0 0 0,0 0 0,0 0 0,0 0 0,0-1 0,0 1 0,-1 0 0,1 0 0,0 0 0,0 0 0,0 0 0,0 0 0,0 0 0,-1 0 0,1 0 0,0 0 0,0 0 0,0 0 0,0 0 0,-1 0 0,1 0 0,0 0 0,0 0 0,0 0 0,0 0 0,0 0 0,-1 0 0,1 0 0,0 0 0,0 0 0,0 0 0,0 0 0,-1 0 0,1 0 0,0 0 0,0 1 0,0-1 0,0 0 0,0 0 0,0 0 0,0 0 0,-1 0 0,1 0 0,0 1 0,0-1 0,-1-7 0,0-1 0,0 1 0,0 0 0,1 0 0,0-1 0,1 1 0,-1 0 0,2-1 0,-1 1 0,1 0 0,0 0 0,0 0 0,1 0 0,0 1 0,0-1 0,0 1 0,1-1 0,0 1 0,8-9 0,-10 12 4,-1 1 0,0 0-1,1 0 1,-1 0-1,1 0 1,0 1-1,0-1 1,0 0-1,0 1 1,0-1 0,0 1-1,0 0 1,0-1-1,0 1 1,1 0-1,-1 0 1,0 1-1,1-1 1,-1 0 0,1 1-1,-1 0 1,0-1-1,1 1 1,-1 0-1,1 0 1,-1 0-1,1 1 1,-1-1-1,4 1 1,9 2 76,0 0 0,-1 1 0,0 0-1,0 2 1,0-1 0,0 1 0,14 10 0,-1 1 148,-2 0 0,35 32 0,-55-44-168,0-1 0,0 1 0,0 1 1,-1-1-1,0 1 0,0 0 0,0 0 1,-1 0-1,0 0 0,0 1 0,-1-1 1,3 11-1,-4-12-44,0-1 1,-1 1-1,1 0 0,-1-1 0,0 1 1,-1-1-1,1 1 0,-1 0 1,0-1-1,0 1 0,-1-1 1,1 0-1,-1 1 0,0-1 1,0 0-1,0 0 0,0 0 0,-1 0 1,-6 6-1,-120 120 517,128-129-532,1 0 0,-1 0 1,1 0-1,-1 0 0,1 0 0,-1 0 0,1 1 0,0-1 0,-1 0 0,1 0 0,0 0 0,0 1 0,0-1 0,0 0 0,0 0 0,0 0 0,0 1 1,0-1-1,1 0 0,-1 0 0,0 0 0,1 0 0,-1 1 0,1-1 0,-1 0 0,1 0 0,0 0 0,-1 0 0,1 0 0,0 0 0,0 0 0,0-1 1,-1 1-1,3 1 0,1 2 10,1 1 1,-1-1-1,1-1 1,0 1-1,8 3 1,24 13 95,2-1-1,0-3 1,65 19 0,-7-3-598</inkml:trace>
  <inkml:trace contextRef="#ctx0" brushRef="#br0" timeOffset="1325.41">960 639 21119,'0'0'128,"5"-4"-21,34-36 90,3 2 1,1 2-1,71-46 0,-104 76-197,-9 5 0,0 0 0,1 0 0,-1 0 0,0 0 0,0 1 0,0-1 0,1 0 0,-1 1 0,0-1 0,1 1 0,-1-1 0,3 1 0,-4 0 0,1 1 0,0 0 0,-1-1 0,1 1 0,-1 0 0,1 0 0,-1 0 0,1-1 0,-1 1 0,0 0 0,1 0 0,-1 0 0,0 0 0,0 0 0,0 0 0,0 0 0,1 0 0,-1 0 0,0-1 0,-1 1 0,1 0 0,0 0 0,0 0 0,-1 2 0,-6 74 79,3-47-1,0 45 0,2-12 26,0-44-220,1-1-1,1 1 0,3 24 0,-3-43 92,0 1 1,0-1-1,0 1 0,0 0 0,0-1 0,0 1 0,0-1 1,0 1-1,1-1 0,-1 1 0,0 0 0,0-1 0,1 1 0,-1-1 1,0 1-1,1-1 0,-1 1 0,0-1 0,1 0 0,-1 1 1,1-1-1,-1 1 0,1-1 0,-1 0 0,1 1 0,-1-1 0,1 0 1,-1 0-1,1 1 0,0-1 0,0 0-113,0 0 0,-1 0 0,1-1 0,-1 1-1,1 0 1,0 0 0,-1-1 0,1 1 0,-1-1 0,1 1-1,-1 0 1,1-1 0,-1 1 0,1-1 0,-1 1 0,0-1 0,1 1-1,-1-1 1,0 1 0,1-1 0,-1 0 0,0 1 0,0-1 0,1 0-1</inkml:trace>
  <inkml:trace contextRef="#ctx0" brushRef="#br0" timeOffset="2049.64">2039 237 22271,'-3'2'-7,"-7"11"58,10-12-37,0 0 0,1 0-1,-1 0 1,0 0-1,1 0 1,-1 0 0,1 0-1,0 0 1,-1 0-1,1 0 1,0 0 0,-1 0-1,3 1 1,-2 0-12,0 0 0,1 1 0,-1-1-1,0 0 1,0 1 0,-1-1 0,1 1 0,0-1 0,-1 1 0,0-1-1,1 1 1,-1-1 0,0 6 0,-6 39-5,3-29 1,-3 41-272,3-22-431,-2 0 0,-2 0 1,-19 64-1,20-89-3796</inkml:trace>
  <inkml:trace contextRef="#ctx0" brushRef="#br0" timeOffset="2310.35">1911 454 17151,'9'32'0,"-16"-45"508,7 13-489,0 0-1,0-1 0,0 1 1,0 0-1,0 0 1,0-1-1,0 1 1,0 0-1,0 0 1,0-1-1,0 1 0,0 0 1,0 0-1,0 0 1,0-1-1,0 1 1,0 0-1,0 0 1,0-1-1,0 1 0,0 0 1,1 0-1,-1 0 1,0-1-1,0 1 1,0 0-1,0 0 0,1 0 1,-1 0-1,0 0 1,0-1-1,0 1 1,1 0-1,16 3 362,20 12-920,0-2-1,77 17 1,-96-26-2212</inkml:trace>
  <inkml:trace contextRef="#ctx0" brushRef="#br0" timeOffset="3661.41">2558 491 20863,'4'-3'107,"5"-4"-65,11-7-21,-2-1 1,0 0-1,-1-1 1,18-21-1,-18 17 10,0 0 0,2 1-1,32-26 1,68-38 124,-64 45-48,-27 19 14,1 0-1,30-14 1,-58 33-116,-1-1 1,0 1-1,1 0 0,-1 0 0,0 0 1,1-1-1,-1 1 0,0 0 1,1 0-1,-1 0 0,1 0 1,-1 0-1,0 0 0,1-1 0,-1 1 1,1 0-1,-1 0 0,0 0 1,1 0-1,-1 1 0,1-1 1,-1 0-1,0 0 0,1 0 0,-1 0 1,0 0-1,1 0 0,-1 1 1,1-1-1,-1 0 0,0 0 0,1 0 1,-1 1-1,0-1 0,0 0 1,1 1-1,-1-1 0,0 0 1,0 0-1,1 1 0,-1-1 0,0 1 1,0-1-1,0 0 0,1 1 1,-1-1-1,0 0 0,0 1 1,0-1-1,0 1 0,0-1 0,0 0 1,0 1-1,0-1 0,0 1 1,0-1-1,0 0 0,0 1 1,0-1-1,0 1 0,-1-1 0,1 1 1,-8 32 81,6-28-81,-42 161 109,-12 39 4,41-138-993,13-53 469,-1 0-1,0 0 1,0 0 0,-2 0-1,-9 19 1</inkml:trace>
  <inkml:trace contextRef="#ctx0" brushRef="#br0" timeOffset="4260.92">3135 441 20479,'4'-3'107,"21"-17"-16,35-20 1,-32 22 94,40-33 0,-40 29 187,41-26 0,6-5 161,-59 32-325,-14 19-103,-5 12-59,2-10-47,-22 103 0,15-67 0,-3 56 0,3-22 0,8-9-2048,0-58 795,0-5 346</inkml:trace>
  <inkml:trace contextRef="#ctx0" brushRef="#br0" timeOffset="4975.34">3632 117 19967,'-3'12'42,"2"-8"-6,-1 0-1,1 1 1,1-1 0,-1 0 0,0 7-1,20-22 349,-15 9-350,1 0 0,0 0 0,0 1 0,0-1-1,0 1 1,1 0 0,-1 0 0,0 1 0,0 0 0,1 0-1,-1 0 1,0 0 0,0 1 0,9 2 0,9 2 160,42 15 0,-59-18-147,41 18 246,-45-19-279,0 0 1,0 0 0,0 0-1,0 1 1,0-1 0,0 0 0,-1 1-1,1-1 1,-1 1 0,1 0-1,-1 0 1,1-1 0,-1 1-1,0 0 1,0 0 0,0 0 0,0 0-1,1 4 1,-2-4-9,-1-1 0,1 0 1,0 0-1,0 0 0,-1 0 0,1 0 1,-1 1-1,1-1 0,-1 0 0,1 0 1,-1 0-1,0 0 0,1 0 0,-1-1 1,0 1-1,0 0 0,0 0 0,1 0 1,-1-1-1,-2 2 0,-25 15 78,22-14-43,-21 10 45,-43 16 1,13-7 39,24-2-57,31-19-66,0 1 0,0-1 0,0 1 0,0 0 1,0 0-1,1 0 0,-1 0 0,1 0 0,-1 0 0,1 0 0,-2 4 0,3-5-4,0 0 1,0 0-1,0 0 0,0-1 0,1 1 0,-1 0 0,0 0 0,0-1 0,1 1 0,-1 0 1,1 0-1,-1-1 0,1 1 0,-1-1 0,1 1 0,-1 0 0,1-1 0,0 1 0,-1-1 1,1 1-1,0-1 0,-1 0 0,1 1 0,0-1 0,-1 0 0,1 1 0,0-1 0,0 0 1,0 0-1,29 9-79,-26-8 58,103 16-403,-73-13 190,58 15-1,-79-13 236,-12-6 0,-1 1 0,0-1 0,0 0 0,0 0 0,0 0 0,0 0 0,0 1 0,0-1 0,0 0 0,0 0 0,1 0 0,-1 1 0,0-1 0,0 0 0,0 0 0,0 0 0,0 1 0,0-1 0,0 0 0,0 0 0,0 0 0,0 0 0,-1 1 0,1-1 0,0 0 0,0 0 0,0 0 0,0 1 0,0-1 0,0 0 0,0 0 0,0 0 0,0 0 0,-1 1 0,-19 11 0,11-8 0,-41 21 22,13-6 42,-46 29 0,63-33 59,-31 28 1,44-36-370,-1 1 1,1 0-1,0 0 1,1 1-1,0 0 0,-6 13 1,10-19-202,0 4 147</inkml:trace>
  <inkml:trace contextRef="#ctx0" brushRef="#br0" timeOffset="6014.35">3966 671 19711,'10'-2'0,"-1"-1"0,0 0 0,0 0 0,10-6 0,12-4 0,-21 9 56,1 1 0,0 1-1,0 0 1,0 1-1,0 0 1,20 1 0,-13 1 65,1 1 0,-1 0 1,24 7-1,-38-7-38,1 0-1,-1 0 1,1 0 0,-1 0-1,0 1 1,0 0 0,0 0-1,4 3 1,16 11 218,-28-20-285,1-1-1,-1 1 0,1-1 1,0 0-1,0 0 0,0-1 1,-1-4-1,-21-38 140,19 33-127,0-1-1,1 0 1,1-1 0,0 1 0,1-1 0,1 0 0,0 0 0,1 0 0,1 0 0,1 0 0,0 0-1,5-23 1,-5 32-6,1 1-1,1-1 0,-1 1 1,1-1-1,0 1 0,1 0 1,0 0-1,-1 0 0,2 0 1,-1 1-1,1 0 0,0 0 1,0 0-1,7-5 0,-9 8-10,0 0 0,-1 0-1,1 0 1,0 0 0,1 0-1,-1 1 1,0-1 0,0 1-1,1 0 1,-1 0 0,0 1-1,1-1 1,-1 1 0,1-1-1,-1 1 1,1 0 0,-1 0-1,1 1 1,-1-1 0,1 1-1,-1-1 1,1 1 0,-1 0-1,0 1 1,1-1 0,-1 1-1,0-1 1,0 1 0,5 4-1,-1 0-6,0 1-1,-1-1 1,1 1 0,-2 1-1,1-1 1,-1 1-1,0 0 1,-1 0-1,1 1 1,-2-1-1,1 1 1,-1 0 0,-1 0-1,0 0 1,0 0-1,0 0 1,-1 10-1,0 6 8,-1-1 0,-2 1-1,0-1 1,-2 0 0,-8 33-1,12-56-7,0 0 0,0-1-1,0 1 1,0 0 0,1 0-1,-1-1 1,0 1 0,1 0-1,-1-1 1,0 1 0,1 0-1,-1-1 1,1 1 0,-1 0-1,1-1 1,-1 1 0,1-1-1,0 1 1,-1-1 0,1 1-1,0-1 1,-1 1 0,1-1-1,0 0 1,-1 0 0,1 1-1,0-1 1,0 0 0,1 0-1,29 9 128,-25-7-105,14 2 18,1 0-1,0-1 1,0-2 0,0 0-1,30-2 1,29-8-1249,3-6-3732,-27 5-6560</inkml:trace>
  <inkml:trace contextRef="#ctx0" brushRef="#br0" timeOffset="7595.39">0 991 21247,'416'-34'773,"-359"31"-756,377-1 653,-110 3-316,-295 0-334,524-19 344,-270 6 190,314 24 1,-339 21-81,45 1 247,-248-29-633,109 4 316,176-15 0,93-10 108,-287 6-212,-101 7-216,90 0 1,-90 8 48,0 1 0,-1 2 1,87 25-1,-130-31-143,13 4-1756,0-1-4052</inkml:trace>
</inkml:ink>
</file>

<file path=xl/ink/ink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6:58.10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1187 16384,'17'-5'0,"16"-10"0,-26 11 87,0 1 0,0 0 0,0 0 1,13-2-1,18-9 10,-21 3 110,0-1 0,16-13 0,22-16 409,-27 24-504,123-80 651,-118 73-571,-1-1 0,40-41 0,-58 51-126,-5 5-16,1 0-1,0 0 0,0 1 1,1 1-1,12-9 0,-22 17-40,0-1 0,-1 1 0,1 0 0,0-1 0,0 1 0,0 0 0,-1-1 0,1 1 0,0 0 0,0 0 0,0 0 0,0-1 0,-1 1 0,1 0 0,0 0 0,0 0 0,0 1 0,0-1 0,0 0 0,-1 0 0,1 0 0,0 1 0,0-1 0,0 0 0,0 1 0,0 0 3,1 0 1,-1 0-1,0 1 0,-1-1 1,1 0-1,0 0 1,0 1-1,-1-1 0,1 0 1,0 1-1,-1-1 1,1 1-1,-1 1 1,2 6 43,-1 0 1,0 1 0,-1 14 0,0-23-52,-3 43 184,-3 0 0,-2-1 0,-15 52-1,16-69-153,-2 4 71,-18 40 0,-7 19-36,31-78-1211,0-1 1,1 2 0,0-1-1,1 0 1,0 0-1,1 13 1,3-7-3970,10 5 3094</inkml:trace>
  <inkml:trace contextRef="#ctx0" brushRef="#br0" timeOffset="568.07">901 979 19071,'-21'23'0,"21"-23"0,0 0 0,0 0 0,0 0 0,0 0 0,0 0 0,0 0 0,0 0 0,1 0 0,-1 0 0,0 0 0,0 0 0,0 0 0,0 0 0,0 0 0,0 0 0,0 0 0,0 0 0,0 0 0,0 0 0,0 0 0,0 0 0,1 0 0,-1 0 0,0 0 0,0 0 0,0 0 0,0 0 0,0 0 0,0 0 0,0 1 0,0-1 0,0 0 0,0 0 0,0 0 0,0 0 0,0 0 0,0 0 0,0 0 0,0 0 0,0 0 0,0 0 0,0 0 0,0 1 0,0-1 0,0 0 0,0 0 0,0 0 0,0 0 0,0 0 0,0 0 0,16-9 0,-3 1 32,0 0 0,0 1 0,19-7 0,-12 7-3,-1 0-1,0-2 1,-1 0-1,0-1 1,-1-1-1,0 0 1,-1-2-1,29-27 0,-45 40-27,1-1-1,-1 1 0,0-1 0,1 1 0,-1-1 0,1 1 0,-1-1 0,1 1 0,-1-1 0,1 1 0,-1 0 1,1-1-1,-1 1 0,1 0 0,0-1 0,-1 1 0,1 0 0,-1 0 0,1-1 0,0 1 0,-1 0 1,1 0-1,0 0 0,-1 0 0,1 0 0,0 0 0,-1 0 0,1 0 0,-1 0 0,1 1 0,0-1 1,0 1-2,0 0 1,0 0-1,0 0 1,0 0-1,-1 0 1,1 0-1,-1 0 1,1 1-1,-1-1 1,1 0-1,-1 0 1,1 0-1,-1 1 1,0 1-1,2 10 40,-1-1-1,-1 18 1,0-26-1,-12 123 315,6-82-316,0 47-1,7-42-1742,1-18-7233</inkml:trace>
  <inkml:trace contextRef="#ctx0" brushRef="#br0" timeOffset="1332.42">1567 615 18431,'-38'37'0,"41"-41"2,-1 2 5,0-1 1,0 1-1,0 0 1,0 0 0,0 0-1,0 0 1,1 0-1,2-1 1,-4 3-5,0 0-1,0 0 1,1-1-1,-1 1 1,0 0-1,0 0 1,0 0-1,0 1 1,1-1-1,-1 0 1,0 0 0,0 1-1,0-1 1,0 0-1,0 1 1,0-1-1,0 1 1,0 0-1,0-1 1,0 1-1,0 0 1,1 0-1,21 18 36,0 1-1,-2 1 0,32 39 1,-48-54-7,0 1 1,0-1-1,-1 1 0,0 0 1,-1 0-1,1 0 0,-1 1 1,-1-1-1,3 9 0,-4-10 20,0-1 0,-1 1 0,0-1-1,0 1 1,0-1 0,0 1 0,-1-1-1,0 1 1,0-1 0,-1 1 0,1-1-1,-1 0 1,-4 8 0,3-8-30,-1 0 0,0 0 1,0-1-1,0 0 0,0 1 1,0-2-1,-1 1 0,0 0 1,0-1-1,0 0 0,0 0 1,0 0-1,-1-1 0,1 0 1,-1 0-1,-8 2 0,94 23-255,-66-22 232,1 1 0,-1 1 0,0 0 1,0 1-1,-1 0 0,0 1 0,-1 1 1,0 0-1,0 0 0,-1 1 0,10 14 0,-15-16 14,-1 0-1,-1 0 0,0 1 1,5 17-1,3 5 60,-10-25-32,1 0 0,-1-1-1,0 1 1,0 0-1,-1 1 1,1-1-1,-2 0 1,1 0-1,-1 0 1,0 1 0,-1-1-1,-1 9 1,0-11 36,1 1 0,-1-1 1,-1 1-1,1-1 0,-1 0 1,0 0-1,0 0 0,-1 0 1,0 0-1,1-1 0,-1 0 1,-1 1-1,1-2 0,-1 1 1,-8 5-1,1-2 60,0-1-1,-1 0 1,0-1 0,0 0-1,-1-1 1,1-1 0,-1 0-1,-24 2 1,-6 1-3857,0 5-6589</inkml:trace>
  <inkml:trace contextRef="#ctx0" brushRef="#br0" timeOffset="2462.39">2339 1461 18431,'-59'-8'150,"58"8"112,5 1 28,14 1 302,27 3 141,-25-4-654,0 1 1,0 1-1,-1 0 0,26 9 0,-32-8-70,12 1 29,-1-1 1,1-1-1,25 0 0,-23-2 56,54 9 1,-80-10-92,-1 0-1,0 0 1,1 0 0,-1 0 0,1 1 0,-1-1 0,1 0 0,-1 0 0,0-1 0,1 1 0,-1 0-1,1 0 1,-1 0 0,0 0 0,1 0 0,-1 0 0,1-1 0,-1 1 0,0 0 0,1 0-1,-1 0 1,1-1 0,-1 1 0,0 0 0,0-1 0,1 1 0,-1 0 0,0-1 0,1 1-1,-1 0 1,0-1 0,0 1 0,0 0 0,1-1 0,-1 1 0,0-1 0,0 1 0,0 0-1,0-1 1,0 1 0,0-1 0,0 1 0,0-1 0,0 1 0,0-1 0,0 1 0,0 0 0,0-1-1,0 1 1,0-1 0,0 1 0,-1 0 0,1-1 0,0 1 0,0-1 0,0 1 0,-1 0-1,1-1 1,-12-9 84,2 0 0,-1-1 0,1 0 0,1-1 0,-13-20 0,5 4 154,-19-45-1,29 57-237,1 0 0,1-1 1,0 1-1,1-1 0,1 0 0,1 0 1,-1-20-1,3 24-3,0 1-1,1 0 1,1 0-1,0 0 1,1 0-1,0 0 1,1 0 0,0 1-1,1 0 1,11-21-1,-12 26 7,1 1 0,-1-1 0,1 1 0,0 0-1,0 1 1,0-1 0,1 1 0,0 0 0,-1 0-1,2 1 1,-1 0 0,0 0 0,1 0 0,-1 1 0,1 0-1,0 0 1,-1 0 0,1 1 0,0 0 0,0 1-1,9 0 1,-8-1 1,0 2 0,0-1 0,0 1-1,0 0 1,0 1 0,0 0-1,0 0 1,0 1 0,-1 0 0,1 0-1,-1 1 1,0 0 0,0 0 0,0 1-1,-1 0 1,0 0 0,0 0 0,6 7-1,-5-3 20,-1 0 0,0 1-1,-1 0 1,0 0-1,-1 0 1,0 1 0,0 0-1,-1 0 1,-1 0-1,0 0 1,0 0-1,-1 0 1,0 0 0,-2 20-1,1-28-25,0 1 0,0-1 0,1 1 0,-1 0 0,1-1 0,0 1 0,0-1 0,0 0 0,0 1 0,1-1 0,-1 0 0,1 0 0,0 0 0,3 4 0,2 3 0,0-1 0,1-1 0,9 10 0,-5-7-826,0-1-1,1 0 0,17 9 1,-24-16 36,0 0 1,0 0 0,0 0 0,0-1-1,1 0 1,-1 0 0,1 0-1,0-1 1,-1 0 0,10 0-1,14-6-9650,-30 5 10470,24-5 2530</inkml:trace>
  <inkml:trace contextRef="#ctx0" brushRef="#br0" timeOffset="3483.43">3642 1145 22783,'0'0'256,"17"2"-384,-11 0 0</inkml:trace>
  <inkml:trace contextRef="#ctx0" brushRef="#br0" timeOffset="5291.38">4362 94 18431,'19'22'0,"-24"-27"0,-2-2 0,6 6 3,1 1-1,-1-1 1,1 0-1,-1 1 1,1-1-1,0 1 0,-1-1 1,1 0-1,0 1 1,0-1-1,-1 0 0,1 1 1,0-1-1,0 0 1,0 0-1,0 1 1,0-1-1,0 0 0,0 1 1,0-1-1,0 0 1,0 0-1,0 1 0,0-1 1,1 0-1,-1 1 1,0-1-1,0 0 1,1 1-1,-1-1 0,0 1 1,1-1-1,-1 0 1,1 1-1,-1-1 0,1 1 1,-1-1-1,1 1 1,-1-1-1,1 1 0,0 0 1,-1-1-1,1 1 1,0 0-1,-1-1 1,1 1-1,0 0 0,-1 0 1,1 0-1,0-1 1,-1 1-1,2 0 0,3-1 17,0 0-1,1 0 0,-1 1 1,0-1-1,0 1 0,6 1 0,5 1-4,0 0 0,0 2-1,-1-1 1,0 2 0,1 0-1,-2 1 1,1 1-1,16 10 1,-24-13-6,-1 0 0,0 1-1,0 0 1,-1 0 0,1 0-1,-1 1 1,0-1 0,-1 1 0,0 1-1,1-1 1,-2 1 0,1-1 0,-1 1-1,0 0 1,-1 0 0,1 1 0,-1-1-1,-1 0 1,2 15 0,-2-11 9,0 1 0,-1 0 1,-1-1-1,0 1 0,0 0 0,-2-1 1,1 1-1,-1-1 0,-1 0 0,0 0 1,0 0-1,-1-1 0,0 1 1,-1-1-1,0 0 0,-1-1 0,0 1 1,-1-1-1,0-1 0,-12 12 0,-15 8-28,20-17 29,0 1 0,1 1 0,0 0 0,-12 16 0,23-25 2,0 0 1,1 0 0,-1 0-1,1 0 1,0 1 0,0-1-1,0 0 1,1 1 0,-1 0-1,1-1 1,0 1 0,1 0 0,-1 0-1,1-1 1,0 1 0,0 0-1,0 0 1,1-1 0,0 1-1,0 0 1,1 4 0,0-4 2,1 0 0,-1 0-1,1-1 1,0 1 0,0-1 0,0 0 0,0 0 0,1 0 0,0-1 0,0 1 0,0-1 0,0 0-1,0 0 1,1 0 0,-1 0 0,7 2 0,-2-1 22,1 0-1,-1-1 1,1 0 0,0 0-1,0-1 1,0 0 0,15 0-1,-16-2-90,1 0 0,-1-1 0,1 0 0,16-5 0,14-10-3265</inkml:trace>
  <inkml:trace contextRef="#ctx0" brushRef="#br0" timeOffset="5826.33">4855 157 20351,'-16'12'0,"16"-11"0,0-1 1,0 0-1,0 1 0,0-1 0,0 0 0,0 0 0,0 1 0,1-1 0,-1 0 0,0 1 0,0-1 0,0 0 0,0 0 0,0 1 1,0-1-1,0 0 0,1 0 0,-1 1 0,0-1 0,0 0 0,0 0 0,1 0 0,-1 1 0,0-1 0,0 0 0,0 0 0,1 0 1,-1 0-1,0 1 0,0-1 0,1 0 0,0 0 10,-1 0 0,1 1 0,-1-1 0,1 0 0,-1 1 0,1-1 0,-1 0 0,1 1 0,-1-1 1,0 1-1,1-1 0,-1 1 0,1-1 0,-1 1 0,0-1 0,0 1 0,1-1 0,-1 1 0,0-1 0,0 1 0,0-1 0,1 1 0,-1 0 1,0-1-1,0 1 0,0-1 0,0 1 0,0 0 0,0-1 0,0 1 0,0-1 0,0 1 0,-1-1 0,1 1 0,0 0 0,0-1 0,0 1 1,-1-1-1,0 2 0,-2 2 22,0 1 1,0 0-1,0 0 0,1 0 1,0 1-1,0-1 1,0 0-1,1 1 0,-1 0 1,1-1-1,0 1 1,1 11-1,-1 5 76,2 0 1,3 22-1,-2-34-76,-1-1 0,1 1 0,6 15 0,-7-23-24,0 1-1,0 0 1,0 0-1,1-1 1,-1 1 0,1-1-1,0 1 1,0-1-1,0 0 1,0 0-1,0 0 1,0 0-1,1 0 1,-1 0-1,1-1 1,3 3-1,8 1-51,1-1 0,0 0 0,0-1 0,1 0-1,-1-1 1,1-1 0,-1-1 0,1 0 0,-1-1-1,1 0 1,-1-1 0,0-1 0,22-7 0,-20 6-793,7-2-3446</inkml:trace>
  <inkml:trace contextRef="#ctx0" brushRef="#br0" timeOffset="6161.45">5171 72 20351,'1'36'0,"-3"-33"1,-3-8 33,-5-4 54,10 9-86,0 0 1,0-1-1,0 1 1,-1 0-1,1 0 1,0 0 0,0 0-1,-1 0 1,1 0-1,0 0 1,0 0-1,-1 0 1,1 0-1,0 0 1,0 0 0,0 0-1,-1 0 1,1 0-1,0 0 1,0 0-1,-1 0 1,1 0-1,0 0 1,0 1-1,-1-1 1,1 0 0,0 0-1,0 0 1,0 0-1,0 0 1,-1 1-1,1-1 1,0 0-1,0 0 1,0 0 0,0 1-1,-1-1 1,1 0-1,0 0 1,0 0-1,0 1 1,0-1-1,0 1 1,-5 12 9,0 0-1,1 1 1,1 0-1,0 0 1,-2 27-1,5 75 56,2-53-54,-7 291-13,5-351-4,0 1-86,0 1-1,0-1 0,0 0 0,1 1 0,-1-1 0,2 5 0,-2-8 68,1-1 0,-1 0-1,0 0 1,0 0 0,0 0 0,0 0-1,0 0 1,0 1 0,0-1-1,0 0 1,0 0 0,0 0 0,1 0-1,-1 0 1,0 0 0,0 0-1,0 0 1,0 0 0,0 0-1,1 0 1,-1 0 0,0 1 0,0-1-1,0 0 1,0 0 0,0 0-1,0 0 1,1 0 0,-1 0 0,0 0-1,0 0 1,0 0 0,0-1-1,0 1 1,1 0 0,-1 0-1,0 0 1,0 0 0,0 0 0,0 0-1,0 0 1,0 0 0,1 0-1,-1 0 1,0 0 0,0 0-1,0-1 1,0 1 0,0 0 0,0 0-1,0 0 1,0 0 0,0 0-1,0 0 1,1-1 0,-1 1 0,0 0-1,0 0 1,0 0 0,0 0-1,0 0 1,0-1 0,0 1-1,0 0 1,0 0 0,0 0 0,0 0-1,0 0 1,0-1 0,5-13-2012</inkml:trace>
  <inkml:trace contextRef="#ctx0" brushRef="#br0" timeOffset="6665.6">5530 1 20863,'-12'46'64,"3"1"-1,1 0 0,-1 57 1,8-89-62,-2 36-2,4 0 0,1 0 0,2 0 0,3 0 0,20 75 0,-3-22 256,-19-111 60,1-8-269,12-44-21,81-238 97,-88 268-292,1 1 0,1 1-1,18-28 1,-24 44-260,1 0-1,0 1 1,1 0 0,0 0-1,1 1 1,0 0 0,1 0-1,-1 1 1,18-9 0</inkml:trace>
  <inkml:trace contextRef="#ctx0" brushRef="#br0" timeOffset="7526.38">4182 1126 19967,'59'-37'0,"-64"40"4,-15 14 66,19-17-69,1 0 1,0 1-1,0-1 0,0 0 1,0 1-1,-1-1 1,1 0-1,0 1 1,0-1-1,0 0 1,0 1-1,0-1 1,0 0-1,0 1 1,0-1-1,0 0 1,0 1-1,0-1 0,0 0 1,0 1-1,0-1 1,1 0-1,-1 0 1,0 1-1,0 0 1,14 7 14,5-4 28,-1 0-1,2-1 1,32 2 0,-13-2 37,443 19 965,-289-19-687,330-12 178,-509 7-526,70-4 28,-1-5 0,103-26 0,-158 29-230,21-6-811,-11 1-2840,-7 2-7784</inkml:trace>
  <inkml:trace contextRef="#ctx0" brushRef="#br0" timeOffset="8323.33">4721 1481 20351,'6'25'46,"-2"0"0,-1 1 0,-1 0-1,-1 0 1,-1-1 0,-2 1-1,0 0 1,-2 0 0,-1-1 0,0 0-1,-2 0 1,-1 0 0,-21 43-1,28-63 167,8-10-94,18-20-58,-9 9-66,-12 13 6,0 0 0,0 1 0,1-1 0,-1 1 0,1 0 0,-1 0 0,1 0 0,0 1 0,0-1 0,0 1 0,0 0 0,0 1 0,0-1 0,0 1 0,0 0 0,0 1 0,0-1 0,0 1 0,0 0 0,0 0 0,0 0 0,0 1 0,-1-1 0,7 4 0,-5-2 0,1 0 0,-1 0 0,0 1 0,0 0 0,0 0 0,0 1 0,-1-1 0,0 1 0,0 0 0,0 1 0,0-1 0,-1 1 0,0 0 0,0 0 0,-1 0 0,5 13 0,-5-12 10,-2 1 0,1 0 0,-1 0 0,-1 0 0,1 0-1,-1 0 1,-1 0 0,1 0 0,-1 0 0,-1 0 0,0 0-1,0 0 1,0-1 0,-1 1 0,0-1 0,0 1 0,-1-1 0,0 0-1,-1 0 1,1-1 0,-1 1 0,0-1 0,-1 0 0,0-1-1,1 1 1,-2-1 0,1 0 0,-1-1 0,1 1 0,-1-1 0,-1-1-1,1 1 1,0-1 0,-1 0 0,0-1 0,1 0 0,-1 0-1,-16 1 1,-9-1-465,0-1 0,-1-1 0,1-2 0,0-1 0,-42-10 0,71 11-112,-1 1 0,1-1 0,0 0 0,-1 0 1,1 0-1,-6-5 0</inkml:trace>
  <inkml:trace contextRef="#ctx0" brushRef="#br0" timeOffset="8661.34">4718 1407 21247,'-9'30'0,"9"-30"0,0 1 0,0-1 0,0 0 0,0 1 0,0-1 0,0 0 0,0 0 0,0 1 0,0-1 0,0 0 0,0 1 0,0-1 0,0 0 0,0 0 0,0 1 0,0-1 0,0 0 0,0 1 0,0-1 0,1 0 0,-1 0 0,0 1 0,0-1 0,0 0 0,0 0 0,1 0 0,-1 1 0,0-1 0,0 0 0,1 0 0,-1 0 0,0 0 0,0 1 0,1-1 0,-1 0 0,0 0 0,0 0 0,1 0 0,-1 0 0,0 0 0,0 0 0,1 0 0,-1 0 0,0 0 0,1 0 0,-1 0 0,0 0 0,0 0 0,1 0 0,-1 0 0,0 0 0,1 0 0,-1 0 0,0 0 0,0 0 0,1-1 0,-1 1 0,0 0 0,0 0 0,1 0 0,-1 0 0,0-1 0,0 1 0,1 0 0,20-12 0,-17 10 0,1 1 0,0 0 0,0 0 0,0 1 0,1 0 0,-1 0 0,0 1 0,0-1 0,0 1 0,0 0 0,1 0 0,6 3 0,-1-1 0,36 11-137,76 33 0,-21-6-1999,-94-38 1621,-1-1 0,1 0 0,0 0 0,0 0 0,0-1 0,11 0 0,11-1-9853</inkml:trace>
  <inkml:trace contextRef="#ctx0" brushRef="#br0" timeOffset="9301.79">5361 1435 20479,'0'0'512,"0"5"-384,9 118 378,0-1-265,-9-5-113,13 184 405,-13-299-526,1 3 27,-1-1 0,1 1 0,0-1-1,0 1 1,1-1 0,2 7 0,-4-10-30,0-1 1,0 0-1,1 1 1,-1-1-1,0 1 1,1-1-1,-1 0 1,0 1-1,1-1 1,-1 0-1,1 0 1,-1 1-1,1-1 1,-1 0-1,0 0 1,1 1-1,-1-1 1,1 0-1,-1 0 1,1 0-1,-1 0 1,1 0-1,-1 0 1,1 0-1,1 0 0,-1-1 0,1 1 0,-1-1 0,1 1-1,-1-1 1,0 1 0,0-1 0,1 0 0,-1 0-1,0 0 1,0 0 0,2-1 0,7-9 66,-1 0 0,0-1 0,0 0 0,-1-1 0,0 0 0,8-21-1,6-8 39,49-104 156,1-1-474,-53 115-1353,25-33 0,-1 6-12495</inkml:trace>
  <inkml:trace contextRef="#ctx0" brushRef="#br0" timeOffset="9973.41">6899 1126 20479,'3'-28'1,"-1"26"16,-2 13 93,1-10-83,0 1 0,-1-1 0,1 1 0,0-1 0,0 0 0,0 1 0,0-1 0,0 0 0,0 1 0,1-1 0,-1 0 0,0 0 0,0 0 0,1 0 0,-1 0 0,1 0 0,-1-1 0,1 1 0,2 0 0,37 9 372,-15-5-335,-26-5-74,19 6 71,-1-1 0,22 3 0,-36-7-215,0-1 1,1 1 0,-1-1 0,0 0 0,0 0-1,0 0 1,1-1 0,-1 1 0,0-1 0,0 0-1,0 0 1,0-1 0,0 1 0,0-1-1,-1 0 1,6-3 0,-7 3-186,-1 1-1,1-1 0,-1 0 1,0 1-1,0-1 1,0 0-1,0 0 1,0 0-1,0 1 1,0-1-1,0-3 1</inkml:trace>
  <inkml:trace contextRef="#ctx0" brushRef="#br0" timeOffset="10222.61">6845 931 21631,'0'0'0,"39"18"0,-24-12 0,-1 0 0,-5-3 0,-2-1 0,7-1 0,4-1-256,4-1 128,2-1-384,21-1-14463</inkml:trace>
</inkml:ink>
</file>

<file path=xl/ink/ink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7:09.79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144 87 17407,'4'10'66,"0"1"-1,-1-1 0,0 0 0,0 1 0,-1 0 1,-1 0-1,0-1 0,0 1 0,-3 21 0,-2 5 194,-16 57 0,6-32-63,-8 50-80,-81 443 920,103-553-1015,0-4 9,1-9-142,3-28-3624,-2 0-7272</inkml:trace>
  <inkml:trace contextRef="#ctx0" brushRef="#br0" timeOffset="576.02">65 6 19071,'5'20'0,"-5"-20"2,0 0 0,0 0 0,0 0 0,0 0 0,1 0 0,-1 0 0,0-1-1,0 1 1,0 0 0,0 0 0,0 0 0,0 0 0,0 0 0,1 0 0,-1 0 0,0 0-1,0 0 1,0 0 0,0 0 0,0 0 0,0 0 0,0 0 0,1 0 0,-1 0-1,0 0 1,0 0 0,0 0 0,0 0 0,0 0 0,0 1 0,0-1 0,1 0 0,-1 0-1,0 0 1,0 0 0,0 0 0,0 0 0,0 0 0,0 0 0,0 0 0,0 0-1,0 1 1,0-1 0,0 0 0,0 0 0,0 0 0,1 0 0,-1 0 0,0 0 0,0 0-1,0 0 1,0 1 0,0-1 0,0 0 0,0 0 0,0 0 0,0 0 0,0 0-1,0 0 1,0 1 0,0-1 0,-1 0 0,1 0 0,4-11 234,-1 3-81,-1 6-133,0 1-1,0 0 0,0 0 1,-1 1-1,1-1 0,0 0 1,0 0-1,0 1 0,0-1 1,0 1-1,0 0 0,0 0 1,1 0-1,1 0 0,31 3 150,-21 0-142,-1 0 0,0 1 0,-1 1 0,1 0-1,-1 1 1,0 0 0,0 1 0,0 0 0,-1 1 0,19 18 0,1 3 0,-2 2 0,31 41 0,-50-59-21,0 0 0,-1 1 0,-1 0 0,0 0 0,-1 1 0,-1 0 0,6 20 0,-9-25-3,-1-1 0,-1 1-1,0 0 1,0 0-1,-1-1 1,0 1-1,-1 0 1,0 0 0,0 0-1,-1-1 1,0 1-1,-1-1 1,-6 15-1,-1-2 10,-2 0 0,0-1-1,-1-1 1,-2 0-1,0-1 1,0 0-1,-2-1 1,0-1 0,-1-1-1,-29 21 1,34-30 85,0 0 1,0 0-1,-1-2 1,0 1-1,-23 5 1,36-11-98,0 0 0,0 0 1,0 0-1,0 1 0,0-1 0,0 0 0,0 1 1,0-1-1,1 0 0,-1 1 0,0 0 1,0-1-1,0 1 0,0-1 0,1 1 0,-1 0 1,0 0-1,1-1 0,-1 1 0,0 0 0,1 0 1,-1 0-1,1 0 0,-1 0 0,0 1 0,1 0 4,0-1 0,1 1 0,-1 0 0,0-1 0,0 1 0,1-1 0,-1 1-1,1-1 1,-1 1 0,1-1 0,0 1 0,-1-1 0,1 0 0,2 3 0,4 5 26,1 0 1,1 0-1,13 11 1,-19-17-32,42 31 26,1-1 0,90 46-1,12 9 44,-144-85-47,0 0 1,0-1 0,1 1 0,-1-1-1,0 0 1,10 3 0,-13-5-153,1 0 1,-1 0-1,0 0 0,1 0 1,-1 0-1,1 0 1,-1 0-1,0-1 1,1 1-1,-1-1 0,0 1 1,0-1-1,1 1 1,-1-1-1,0 0 1,0 1-1,0-1 0,0 0 1,0 0-1,0 0 1,0 0-1,0 0 1,0 0-1,0 0 0,0 0 1,-1 0-1,1 0 1,0-2-1</inkml:trace>
  <inkml:trace contextRef="#ctx0" brushRef="#br0" timeOffset="1096.86">1059 930 21759,'-41'6'0,"29"-5"0,15-2 0,36-3-4,-31 3 8,-1 1 0,1-1 1,-1 0-1,0-1 0,14-4 1,-3-2 63,-1-2 0,-1 0 0,1-1 0,23-23 0,0 3-46,-27 20 29,-11 8-31,1 1 1,-1-1-1,1 1 1,0 0-1,-1 0 1,1 0-1,0 0 1,4-1-1,-7 3-16,1 0-1,-1 1 1,1-1 0,-1 0 0,1 0-1,-1 0 1,1 0 0,-1 1 0,1-1 0,-1 0-1,1 1 1,-1-1 0,1 0 0,-1 1-1,0-1 1,1 0 0,-1 1 0,0-1-1,1 1 1,-1-1 0,0 1 0,0-1-1,1 1 1,-1-1 0,0 1 0,0-1-1,0 1 1,0-1 0,1 1 0,-1-1-1,0 1 1,0 0 0,2 20 43,-2 0 25,-1 1 1,-5 30 0,-2 18 50,7-40-97,-1 9 15,1 0 0,6 41 0,-6-79-80,2 0-1,-1 0 0,0 0 0,0 0 1,0 0-1,0 1 0,1-1 0,-1 0 0,0 0 1,1 0-1,-1 0 0,1 0 0,0 0 1,-1 0-1,1 0 0,0 0 0,-1 0 1,1 0-1,0-1 0,0 1 0,1 1 1,0-2-203,-1 0 1,0 0-1,0 0 1,1 0 0,-1 0-1,0 0 1,0 0-1,0-1 1,1 1 0,-1 0-1,0-1 1,0 1-1,0-1 1,0 0 0,1 1-1,-1-1 1,0 0 0,1-1-1</inkml:trace>
  <inkml:trace contextRef="#ctx0" brushRef="#br0" timeOffset="3024.18">2017 503 18943,'4'13'-3,"1"2"-37,0 0 0,-1 0 0,-1 0 0,0 1 1,-1-1-1,-1 1 0,0 0 0,-4 28 0,-3-5-390,1-13-695,-1 36 0,6-53 133,0 0 1,0-1-1,1 1 1,3 13 0</inkml:trace>
  <inkml:trace contextRef="#ctx0" brushRef="#br0" timeOffset="3326.14">1835 671 17919,'28'23'22,"-29"-23"-19,1 0-1,0 0 1,0 0 0,0 0-1,0 0 1,0 0 0,0 0 0,0 0-1,0 0 1,0 0 0,-1 0 0,1 0-1,0 0 1,0 0 0,0-1-1,0 1 1,0 0 0,0 0 0,0 0-1,-1 0 1,1 0 0,0 0-1,0 0 1,0 1 0,0-1 0,0 0-1,0 0 1,0 0 0,-1 0 0,1 0-1,0 0 1,0 0 0,0 0-1,0 0 1,0 0 0,0 0 0,0 0-1,0 0 1,0 0 0,0 0 0,-1 1-1,1-1 1,0 0 0,0 0-1,0 0 1,0 0 0,0 0 0,0 0-1,0 0 1,0 0 0,0 1 0,0-1-1,0 0 1,0 0 0,0 0-1,0 0 1,0 0 0,0 0 0,0 0-1,0 1 1,0-1 0,0 0 0,0 0-1,0 0 1,0 0 0,0 0-1,0 0 1,0 1 0,-15-5 171,5-3 97,10 6-256,0 1 1,0-1 0,0 1 0,1-1 0,-1 1 0,0-1 0,0 1 0,1-1 0,-1 1-1,0 0 1,1-1 0,-1 1 0,1-1 0,-1 1 0,0 0 0,1 0 0,-1-1-1,1 1 1,-1 0 0,1 0 0,-1-1 0,1 1 0,-1 0 0,1 0 0,-1 0 0,1 0-1,-1 0 1,1 0 0,0 0 0,11-3 70,1 0 0,0 1 0,20 0 0,17-3-3,114-30-420,-58 2-4041,-64 19-5520</inkml:trace>
  <inkml:trace contextRef="#ctx0" brushRef="#br0" timeOffset="3996.06">2559 720 20095,'0'-2'0,"1"1"0,-1-1 0,1 0 0,0 0 0,-1 1 0,1-1 0,0 0 0,0 1 0,0-1 0,0 1 0,1-1 0,-1 1 0,0 0 0,1 0 0,-1-1 0,0 1 0,1 0 0,0 0 0,-1 0 0,1 1 0,0-1 0,-1 0 0,1 0 0,0 1 0,0-1 0,-1 1 0,1 0 0,0 0 0,2-1 0,12-1 4,0-1-1,-1 0 1,1-1-1,-1-1 1,0 0-1,0-2 1,-1 1-1,0-2 0,0 0 1,-1 0-1,19-16 1,10-13 30,73-82 0,-23 22-16,50-26-18,-141 122 0,0 0 0,0 0 0,0 1 0,-1-1 0,1 0 0,0 1 0,0-1 0,1 0 0,-1 1 0,0 0 0,0-1 0,0 1 0,0 0 0,0-1 0,0 1 0,1 0 0,0 0 0,-2 0 0,1 0 0,-1 1 0,0-1 0,1 1 0,-1-1 0,0 0 0,0 1 0,1-1 0,-1 1 0,0-1 0,0 0 0,0 1 0,0-1 0,1 1 0,-1-1 0,0 1 0,0-1 0,0 1 0,0-1 0,0 1 0,0-1 0,0 0 0,0 1 0,-1-1 0,1 1 0,0-1 0,0 1 0,-16 45 0,13-40 0,-26 76 0,4 2 0,-14 86 0,29-123 0,-8 56 95,-6 21-1811,21-118 636</inkml:trace>
  <inkml:trace contextRef="#ctx0" brushRef="#br0" timeOffset="5531.07">3417 215 17279,'0'0'5846,"0"15"-11852,-1-3 6422,0 0 0,-1-1 0,0 0 0,-5 15 0,-14-21 1060,11-5-828,15-4-212,5-3-308,0 0-1,0 0 0,-1-1 0,17-17 0,19-16 133,38-29 117,-50 40-235,39-27 1,-64 52-124,-1 0 1,1 0-1,1 1 1,-1 1-1,1-1 1,-1 1 0,1 0-1,0 1 1,0 0-1,0 1 1,12-1-1,-20 2-19,1 0 0,-1 0 0,0 0 0,0 1 0,1-1 0,-1 0 0,0 1 0,0-1 0,0 1 0,1-1 0,-1 1 0,0 0 0,0-1 0,0 1 0,0 0 0,0 0 0,0 0 0,0 0 0,0-1 0,-1 1 0,2 2 0,0 0 0,-1 0 0,0-1 0,0 1 0,0 0 0,0 0 0,0 0 0,-1 0 0,1 6 0,-1 4 0,0 1 0,-1-1 0,-4 17 0,5-26 0,-8 37 35,-2 0 1,-22 56-1,-40 74 161,12-32-92,58-132-93,-16 40-8,-2 0 1,-42 70-1,56-108-596,10-15-121,10-16-3611</inkml:trace>
  <inkml:trace contextRef="#ctx0" brushRef="#br0" timeOffset="6306.36">4015 73 18431,'-1'8'21,"1"-5"2,0-1 1,0 1-1,-1-1 0,1 1 1,-1 0-1,0-1 0,0 1 1,0-1-1,0 1 0,-2 3 1,2-6-3,1 0 0,0 0-1,0 0 1,0-1 0,-1 1 0,1 0 0,0 0 0,0 0 0,0-1 0,0 1-1,-1 0 1,1 0 0,0-1 0,0 1 0,0 0 0,0 0 0,0-1 0,0 1-1,0 0 1,0 0 0,0-1 0,0 1 0,0 0 0,0 0 0,0-1 0,0 1-1,0 0 1,0 0 0,0-1 0,0 1 0,0 0 0,0 0 0,0-1 0,0 1 0,1 0-1,-1 0 1,0-1 0,0 1 0,0 0 0,0 0 0,1 0 0,-1-1 0,0 1-1,0 0 1,0 0 0,1 0 0,4-3 33,1 0-1,-1 1 1,1 0 0,0 0-1,-1 0 1,1 1-1,0 0 1,0 0 0,0 0-1,0 1 1,0 0 0,0 0-1,0 0 1,0 1-1,0 0 1,0 0 0,0 1-1,0-1 1,0 1-1,-1 1 1,1-1 0,6 5-1,-3-2-24,0 1 0,0 0 0,-1 0-1,0 1 1,0 0 0,0 0 0,-1 1 0,0 0-1,0 1 1,-1-1 0,9 18 0,-14-22-11,0-1 1,0 0 0,0 1-1,0-1 1,0 1-1,-1-1 1,0 1 0,0-1-1,0 1 1,0 0 0,0-1-1,-1 1 1,1-1-1,-1 1 1,0-1 0,0 0-1,0 1 1,-1-1 0,1 0-1,-1 0 1,0 0 0,-3 5-1,-5 5 35,0-1 0,-1 0 0,-18 17-1,26-27-51,-15 13 51,-1-1 0,0-1 1,-1-1-1,0 0 0,-1-2 0,-37 13 1,48-18-35,-2-1 34,5-1-46,1-1-1,-1 0 0,1 1 1,0 1-1,0-1 1,0 1-1,0 0 1,1 0-1,-7 6 0,12-9-5,-1-1 0,1 0 0,0 1 0,0-1 0,0 1 0,0-1 0,-1 0 0,1 1 0,0-1 0,0 1 0,0-1 0,0 0 0,0 1 0,0-1 0,0 0 0,0 1 0,0-1 0,0 1 0,1-1 0,-1 0 0,0 1 0,0-1 0,0 1 0,0-1 0,0 0 0,1 1 0,-1-1 0,0 0 0,0 1 0,1-1 0,-1 0 0,0 0 0,1 1 0,-1-1 0,0 0 0,1 0 0,-1 1 0,0-1 0,1 0 0,-1 0 0,0 0 0,1 0 0,-1 0 0,0 1 0,1-1 0,19 5 0,238 57 0,-256-62 1,1 1 1,-1 0-1,1 0 0,-1 0 0,0 0 0,0 0 1,0 0-1,1 1 0,-1-1 0,0 1 0,-1-1 0,1 1 1,0 0-1,0 0 0,-1 0 0,3 4 0,-3-5 4,-1 1 0,1-1-1,-1 1 1,0 0-1,0-1 1,0 1 0,0 0-1,0-1 1,0 1-1,0-1 1,0 1 0,-1 0-1,1-1 1,-1 1 0,1-1-1,-1 1 1,1-1-1,-1 1 1,0-1 0,0 1-1,0-1 1,0 0 0,0 0-1,0 1 1,0-1-1,0 0 1,-2 1 0,-3 4 19,-1-1 0,0 0 0,0 0 0,0-1 0,0 0 0,-1 0 0,-10 4 0,-60 16 128,39-13-112,18-5 10,1 2 1,0 0-1,-30 18 0,40-20-285,0 1-1,0 0 0,0 1 0,1 0 0,1 0 0,-1 1 0,-12 17 0,19-23-59,0-1 0,1 1-1,-1 0 1,1-1 0,0 1 0,-1 0-1,1 0 1,1 0 0,-1 0-1,0 0 1,1 0 0,-1 0 0,1 1-1,0-1 1,0 0 0,0 0-1,1 0 1,0 6 0</inkml:trace>
  <inkml:trace contextRef="#ctx0" brushRef="#br0" timeOffset="7454.69">4517 880 22399,'4'-3'0,"0"0"0,0 0 0,1 0 0,-1 1 0,1 0 0,-1 0 0,1 0 0,0 0 0,0 1 0,-1 0 0,1 0 0,0 0 0,0 1 0,0-1 0,1 1 0,5 1 0,4 1 0,-1 1 0,1 1 0,-1 0 0,17 8 0,-12-4 0,5 0 0,11 5 0,40 20 0,-75-33 1,0 0-1,0 0 0,0 1 1,0-1-1,0 0 0,0 0 1,0 0-1,0 0 0,1 0 1,-1 0-1,0 1 0,0-1 0,0 0 1,0 0-1,0 0 0,0 0 1,1 0-1,-1 0 0,0 0 1,0 0-1,0 0 0,0 1 1,1-1-1,-1 0 0,0 0 1,0 0-1,0 0 0,0 0 1,1 0-1,-1 0 0,0 0 1,0 0-1,0 0 0,0 0 1,1-1-1,-1 1 0,0 0 0,0 0 1,0 0-1,0 0 0,0 0 1,1 0-1,-1 0 0,0 0 1,0 0-1,0 0 0,0-1 1,0 1-1,0 0 0,1 0 1,-1 0-1,0 0 0,0 0 1,0-1-1,0 1 0,0 0 1,0 0-1,0-1 0,-6-12 42,-15-17 25,20 29-67,-24-29 50,-42-40 0,27 30 0,35 36-42,1 0 1,0-1 0,0 1-1,1-1 1,-1 0-1,1 0 1,0-1 0,1 1-1,-1-1 1,1 1 0,0-1-1,0 0 1,1 0 0,0 0-1,0 0 1,0 0-1,1 0 1,-1 0 0,2 0-1,-1 0 1,1 0 0,0 0-1,0 0 1,0 0 0,1 1-1,0-1 1,0 0-1,0 1 1,1-1 0,0 1-1,0 0 1,0 0 0,1 0-1,0 0 1,0 1-1,0-1 1,0 1 0,1 0-1,-1 0 1,1 1 0,7-5-1,-3 3 6,0 0 0,0 0 0,1 1-1,-1 0 1,1 1 0,0 0 0,0 1 0,0 0-1,1 0 1,-1 1 0,20 0 0,-16 2 8,-1 0-1,0 1 1,0 1 0,0 0 0,0 1 0,0 0 0,-1 1 0,23 11 0,-30-13-8,0 0 0,0 0 1,-1 1-1,1-1 0,-1 1 0,0 0 1,0 0-1,0 1 0,-1-1 0,0 1 0,1-1 1,-2 1-1,1 0 0,0 0 0,-1 1 1,0-1-1,0 0 0,-1 1 0,0-1 0,0 1 1,0-1-1,0 1 0,-1 0 0,0-1 1,0 1-1,0 0 0,-1-1 0,0 1 0,0-1 1,-1 1-1,1-1 0,-1 1 0,0-1 1,0 0-1,-1 0 0,0 0 0,0 0 0,-5 6 1,5-6-4,0 1 0,0-1 0,1 1 0,0 0 1,0 0-1,0 0 0,1 0 0,-1 0 1,2 0-1,-1 0 0,1 1 0,-1-1 0,2 0 1,-1 0-1,1 1 0,0-1 0,0 0 0,1 0 1,-1 0-1,1 0 0,4 6 0,-1 0 1,0-1-1,1 1 1,1-1 0,0-1-1,0 1 1,1-1-1,0 0 1,1-1 0,13 11-1,-16-15-26,0 0 0,1-1-1,0 0 1,0 0 0,10 4-1,-15-7-62,1 0 0,0 0 0,-1-1-1,1 1 1,0 0 0,-1-1 0,1 0-1,0 0 1,0 0 0,-1 0 0,1 0-1,0-1 1,0 1 0,-1-1 0,1 1-1,0-1 1,-1 0 0,5-2 0,12-10-3229</inkml:trace>
</inkml:ink>
</file>

<file path=xl/ink/ink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7:59.45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1 507 20607,'0'0'2048,"3"-1"-1920,11-5-84,1 2-1,-1 0 0,1 0 0,0 1 0,1 1 1,-1 0-1,0 2 0,23 0 0,15 5 56,58 13-1,-86-14-65,33 9 140,-40-8-28,1-1 1,-1 0-1,1-2 0,-1 0 1,35-1-1,-36-5-453,5 0-6338</inkml:trace>
  <inkml:trace contextRef="#ctx0" brushRef="#br0" timeOffset="715.09">923 412 20351,'-10'-26'0,"10"26"0,0 0 0,0 0 0,0-1 0,0 1 0,0 0 0,0 0 0,0-1 0,0 1 0,0 0 0,0 0 0,0-1 0,0 1 0,0 0 0,0 0 0,0 0 0,0-1 0,0 1 0,0 0 0,0 0 0,0-1 0,0 1 0,0 0 0,0 0-1,1 0 1,-1-1 0,0 1 0,0 0 0,0 0 0,0 0 0,1-1 0,-1 1 0,0 0 0,0 0 0,0 0 0,1 0 0,-1 0 0,0 0 0,0-1 0,0 1 0,1 0 0,-1 0 0,13 0 19,-3 1 91,-3-4-62,-1 0-1,1 0 1,-1 0-1,0-1 1,0 0-1,0 0 1,0 0-1,-1-1 1,0 0-1,7-8 1,14-12 176,37-29 4,69-56 42,-109 93-190,1 1-1,0 2 1,1 0-1,27-10 1,-50 23-70,1 0-1,-1 0 1,0 1 0,0-1 0,0 1-1,0-1 1,0 1 0,1 0-1,-1 0 1,0 0 0,0 0 0,0 0-1,1 0 1,-1 1 0,0-1 0,0 1-1,0-1 1,0 1 0,4 2-1,-5-2-5,1 0-1,-1 0 0,0 1 1,0-1-1,1 0 0,-1 1 1,0-1-1,0 1 0,0 0 1,-1-1-1,1 1 0,0 0 1,-1-1-1,1 1 0,-1 0 0,1 0 1,-1 0-1,0-1 0,0 1 1,0 0-1,0 0 0,0 0 1,0-1-1,-1 3 0,-27 180 106,12-97 17,3 4-213,-9 45-727,3-45-5282</inkml:trace>
  <inkml:trace contextRef="#ctx0" brushRef="#br0" timeOffset="1259.47">1566 380 21887,'-20'29'0,"25"-35"0,26-25 7,156-164 114,-175 180-121,2 0 0,0 0 0,1 1 0,0 1 0,1 1 0,0 0 0,1 1 0,0 1 0,35-15 0,-51 24 0,-1 1 0,1 0 0,0 0 0,-1 0 0,1-1 0,0 1 0,0 0 0,-1 0 0,1 0 0,0 0 0,0 0 0,-1 0 0,1 0 0,0 1 0,0-1 0,-1 0 0,1 0 0,0 0 0,-1 1 0,1-1 0,0 0 0,-1 1 0,1-1 0,0 1 0,-1-1 0,1 1 0,-1-1 0,1 1 0,-1-1 0,1 1 0,-1-1 0,1 1 0,-1 0 0,0-1 0,1 1 0,-1 0 0,0-1 0,0 1 0,1 0 0,-1 0 0,0-1 0,0 1 0,0 0 0,0 0 0,0 1 0,1 3 0,-1 0 0,0 0 0,0 0 0,-1 1 0,0 7 0,-16 73-131,-107 487-3578,120-560 403</inkml:trace>
  <inkml:trace contextRef="#ctx0" brushRef="#br0" timeOffset="2124.96">2193 0 20223,'-14'42'0,"49"-46"235,-5 3-136,-1 2-1,0 0 1,0 2 0,0 2-1,-1 0 1,1 2 0,45 17-1,-71-23-71,0 0 0,0 1-1,0-1 1,-1 0 0,1 1 0,0 0-1,-1-1 1,0 1 0,1 0-1,-1 0 1,0 1 0,0-1-1,0 0 1,0 1 0,0-1 0,-1 1-1,1-1 1,-1 1 0,2 5-1,-2-5-14,-1 1 0,1-1 0,-1 1 0,0-1-1,0 1 1,-1-1 0,1 0 0,-1 1 0,0-1-1,1 1 1,-1-1 0,-1 0 0,1 0 0,0 1 0,-1-1-1,0 0 1,-2 3 0,-6 8 26,0 0 0,-1-1 1,-1-1-1,-16 15 0,-60 42 54,13-10-98,63-49 6,1 1 0,-13 15 0,21-23 0,1 0 0,-1 1 0,1-1 0,0 1 0,0 0 0,0 0 0,0-1 0,1 1 0,0 0 0,-1 1 0,2-1 0,-1 0 0,0 5 0,1-6-6,0-1 0,1 0 0,0 0 1,-1 0-1,1 0 0,0 0 0,0 0 0,0 0 0,0 0 0,0 0 0,1 0 0,-1 0 0,0 0 0,1-1 0,-1 1 0,1-1 0,0 1 0,0-1 0,-1 0 0,4 2 0,5 3-44,0 0 0,17 6 0,-21-10 48,123 64-96,-91-46 89,-37-20 12,1 1-1,-1 0 0,0 0 1,1 0-1,-1-1 0,0 1 1,0 0-1,1 1 1,-1-1-1,0 0 0,0 0 1,1 3-1,-2-4 0,1 1 1,-1-1-1,0 0 1,0 1-1,0-1 1,0 1-1,0-1 0,0 1 1,0-1-1,0 1 1,0-1-1,0 0 1,0 1-1,-1-1 1,1 1-1,0-1 0,0 1 1,0-1-1,0 0 1,-1 1-1,1-1 1,0 1-1,0-1 0,-1 0 1,1 1-1,0-1 1,-1 0-1,1 1 1,-4 1 13,0 0 1,1 0 0,-1 0-1,0 0 1,0-1 0,0 1-1,-7 0 1,-13 3 69,-32 1 1,42-6-332,0 1 1,0 1 0,0 0-1,0 1 1,1 0-1,-1 1 1,1 1 0,-14 6-1,23-8-275,0 0-1,0 0 0,0 1 0,1-1 1,0 1-1,-1 0 0,1 0 0,0 0 0,-3 7 1,5-10 53</inkml:trace>
  <inkml:trace contextRef="#ctx0" brushRef="#br0" timeOffset="3142.83">2816 739 22143,'29'3'32,"0"-2"0,-1-2 0,39-4 0,84-21 215,1 1-88,-125 20-53,-48-9-106,13 9 13,0 0-1,1-1 0,-1-1 1,1 1-1,1-1 1,-1 0-1,1-1 0,0 0 1,1 0-1,0 0 1,0 0-1,1-1 0,0 0 1,0 0-1,1 0 0,0 0 1,1-1-1,0 1 1,0-1-1,1 1 0,0-1 1,1 1-1,0-1 1,0 0-1,1 1 0,1-1 1,0 0-1,0 1 1,0 0-1,5-11 0,-4 15-4,0 0 0,1 0 0,-1 0 0,1 1 0,0-1 0,0 1 0,0 0 0,0 0 0,1 0 0,0 1 0,-1 0 0,1 0 0,1 0 0,-1 0 0,10-3 0,-2 2 14,0 0-1,0 0 0,0 1 1,1 1-1,22-1 0,-18 3-8,1 0 0,-1 2 0,1 0-1,35 10 1,-43-9-6,-1 0-1,1 1 0,-1 1 1,1 0-1,-2 0 1,1 1-1,0 0 0,-1 1 1,12 10-1,-17-12 12,0 0 0,0-1 0,0 1 0,0 1 0,-1-1 0,0 1 0,0-1 0,0 1 0,-1 0 0,1 0 0,-2 0 0,1 0-1,-1 0 1,1 9 0,-1 3 67,-1 1-1,-1-1 1,-5 30-1,4-36-72,2-7-12,-1 0 0,1-1 0,0 1 1,0 0-1,1 0 0,0-1 0,-1 1 0,2 0 1,-1-1-1,0 1 0,1-1 0,0 1 0,4 6 0,-2-5 6,0 1 0,1-1 0,0 0 0,0-1-1,1 1 1,0-1 0,12 8 0,-6-5-116,1-1 0,0 0 1,0-1-1,0 0 0,1-1 0,0-1 1,0 0-1,25 3 0,36-5-1959,-61-2 256,28 0-11520</inkml:trace>
</inkml:ink>
</file>

<file path=xl/ink/ink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7:48.86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3058 974 17663,'6'-16'174,"-6"16"-164,0 0 0,0 0 0,1 0 1,-1-1-1,0 1 0,0 0 0,0 0 0,1 0 0,-1 0 1,0 0-1,0 0 0,0 0 0,0 0 0,1 0 1,-1 0-1,0 0 0,0 0 0,0 0 0,1 1 1,-1-1-1,0 0 0,0 0 0,0 0 0,0 0 0,1 0 1,-1 0-1,0 0 0,0 0 0,0 1 0,0-1 1,0 0-1,1 0 0,-1 0 0,0 0 0,0 0 1,0 1-1,0-1 0,0 0 0,6 16 721,2-17-620,0-1 1,-1 1-1,1-1 0,-1-1 1,1 1-1,-1-1 1,0-1-1,9-4 0,129-84 508,-112 67-510,44-42 0,-17 12 57,-56 52-163,1-1 0,-1 1 1,1-1-1,0 1 0,-1 1 0,1-1 0,1 1 0,7-3 0,-11 4 28,0 1 0,0 0-1,0 0 1,0 0-1,0 0 1,0 0-1,0 0 1,0 0-1,0 1 1,0-1 0,0 1-1,0 0 1,0-1-1,0 1 1,0 0-1,-1 0 1,1 0-1,0 0 1,-1 0-1,1 1 1,-1-1 0,1 0-1,-1 1 1,1-1-1,-1 1 1,2 2-1,-2-1-25,1-1-1,-1 1 0,1 0 1,-1 0-1,0 0 0,0 0 1,0 0-1,-1 0 0,1 0 1,-1 0-1,1 0 0,-1 0 1,0 0-1,0 0 0,-1 5 1,-2 6-7,0 0 0,-6 17 0,2-9 24,-5 19 58,-40 158 672,34-111-9392,32-123-5333</inkml:trace>
  <inkml:trace contextRef="#ctx0" brushRef="#br0" timeOffset="550.5">3706 1041 19199,'-24'-16'0,"24"16"0,0-1 0,0 1 0,0 0 0,0 0 0,0-1 0,0 1 0,0 0 0,0 0 0,0-1 0,0 1 0,0 0 0,0 0 0,0 0 0,0-1 0,0 1 0,0 0 0,0 0 0,0-1 0,0 1 0,0 0 0,0 0 0,0-1 0,0 1 0,0 0 0,1 0 0,-1 0 0,0-1 0,0 1 0,0 0 0,0 0 0,0 0 0,1 0 0,-1-1 0,0 1 0,0 0 0,0 0 0,1 0 0,-1 0 0,0 0 0,0 0 0,1 0 0,-1 0 0,0 0 0,0-1 0,1 1 0,-1 0 0,0 0 0,18-6 0,-12 4 0,19-11 0,0-2 0,-2-1 0,0 0 0,0-2 0,28-29 0,-29 26 0,1 1 0,1 1 0,0 0 0,37-19 0,-36 26 171,45-17 0,-70 29-170,1 0 1,-1 0 0,0 0-1,1 0 1,-1-1-1,0 1 1,0 0 0,1 0-1,-1 0 1,0 0 0,1 0-1,-1 0 1,0 0-1,1 0 1,-1 0 0,0 0-1,1 0 1,-1 0 0,0 0-1,1 0 1,-1 0-1,0 1 1,1-1 0,-1 0-1,0 0 1,1 0 0,-1 0-1,0 1 1,0-1-1,1 0 1,-1 0 0,0 1-1,0-1 1,1 0-1,-1 0 1,0 1 0,0-1-1,0 0 1,0 0 0,1 1-1,-1-1 1,0 0-1,0 1 1,0-1 0,0 0-1,0 1 1,0-1 0,0 0-1,0 1 1,0-1-1,0 0 1,0 1 0,0-1-1,0 0 1,0 1 0,0-1-1,0 0 1,0 1-1,-1-1 1,1 0 0,0 1-1,0-1 1,-11 27 155,8-21-118,-29 82 411,-14 31-132,34-95-829,-17 36-1277,19-21-7262</inkml:trace>
  <inkml:trace contextRef="#ctx0" brushRef="#br0" timeOffset="1284.17">4303 654 19327,'-30'35'-106,"32"-38"98,0 0-1,0 0 1,0 1 0,0-1 0,1 1 0,-1-1 0,1 1 0,0 0-1,0 0 1,0 0 0,0 0 0,0 1 0,0-1 0,0 1-1,0-1 1,1 1 0,-1 0 0,1 1 0,-1-1 0,0 1-1,1-1 1,-1 1 0,1 0 0,-1 0 0,1 1 0,-1-1 0,1 1-1,-1-1 1,1 1 0,-1 0 0,0 0 0,1 1 0,4 2-1,12 4 20,2 1 61,0 0 0,33 22-1,-50-29-55,-1 1 0,1 0 0,-1 1 0,0-1 0,0 1 0,0 0 0,0 0-1,-1 0 1,0 0 0,0 1 0,0-1 0,0 1 0,-1 0 0,1 0 0,-1 0 0,-1 0 0,3 9-1,-4-9 17,0 0-1,0 0 0,-1 0 0,1-1 0,-1 1 0,0 0 0,-1 0 0,1 0 1,-1-1-1,0 1 0,0-1 0,-1 0 0,1 1 0,-6 6 0,-2 1 77,1 0-1,-2-1 0,-16 14 0,-76 54-213,102-79 101,1 0 1,0 0 0,0 1 0,-1-1-1,1 0 1,0 0 0,0 0 0,0 0-1,-1 1 1,1-1 0,0 0 0,0 0-1,0 0 1,0 1 0,-1-1 0,1 0-1,0 0 1,0 1 0,0-1 0,0 0-1,0 0 1,0 1 0,0-1 0,0 0-1,0 0 1,0 1 0,0-1 0,0 0-1,0 1 1,0-1 0,0 0 0,0 0-1,0 1 1,0-1 0,0 0 0,0 0-1,0 1 1,1-1 0,-1 0 0,0 0-1,0 0 1,0 1 0,0-1 0,1 0-1,-1 0 1,0 0 0,0 1 0,0-1-1,1 0 1,-1 0 0,0 0 0,0 0-1,0 0 1,1 1 0,16 5-164,-15-5 164,66 16 96,-37-9 87,48 17 0,-70-22-150,-1 1 1,1 1 0,-1-1 0,1 1-1,-2 1 1,1 0 0,0 0 0,-1 0-1,11 13 1,-17-18-12,0 1 0,0-1 0,0 0 0,0 1 0,0-1 0,-1 1-1,1-1 1,0 1 0,-1-1 0,1 1 0,-1-1 0,0 1 0,1-1 0,-1 1 0,0 0 0,0-1 0,0 1 0,0 0-1,0-1 1,0 1 0,-1-1 0,0 4 0,0-3 6,-1 1 1,1 0-1,-1 0 0,0-1 0,1 1 1,-1-1-1,-1 0 0,1 1 0,0-1 1,0 0-1,-4 2 0,-4 2 76,0 0 0,0 0-1,0-1 1,-1-1 0,-15 5-1,-54 9 184,63-16-450,0 1 1,1 1-1,-1 0 1,1 1-1,0 1 1,1 0-1,-1 1 1,-21 15-1,19-10-1733,-4 3-1710</inkml:trace>
  <inkml:trace contextRef="#ctx0" brushRef="#br0" timeOffset="2368.49">4879 1360 18303,'0'-1'0,"-1"0"0,1 1 0,-1-1 0,1 0 0,0 1 0,-1-1 0,1 0 0,0 0 0,0 0 0,0 1-1,-1-1 1,1 0 0,0 0 0,0 0 0,0 1 0,0-1 0,0 0 0,0 0 0,1 0 0,-1 0 0,0 1 0,0-1-1,0 0 1,1 0 0,-1 1 0,0-1 0,1 0 0,-1 0 0,1 1 0,0-2 0,1 1 11,0 1 0,0-1-1,0 0 1,0 1 0,0 0 0,0-1 0,1 1 0,-1 0 0,0 0 0,0 0 0,4 1-1,32 1 518,1-2-1,-1-1 0,1-2 0,-1-2 1,0-1-1,69-22 0,-120-5 156,8 17-674,-33-129 193,34 127-181,2 0 1,0-1 0,1 1-1,1-1 1,1 1 0,3-20-1,-1 15-28,-2 10-8,1 1 0,0-1 0,1 1 0,9-24 0,-11 34 15,-1 0-1,1 0 1,0 1-1,0-1 0,0 0 1,0 1-1,1-1 0,-1 1 1,0-1-1,1 1 0,-1-1 1,1 1-1,-1 0 1,1 0-1,0 0 0,-1 0 1,1 0-1,0 0 0,0 0 1,0 1-1,0-1 0,0 1 1,0-1-1,0 1 1,-1 0-1,1 0 0,0-1 1,0 2-1,0-1 0,0 0 1,0 0-1,0 0 0,0 1 1,0-1-1,0 1 1,0 0-1,0 0 0,1 0 1,7 4-1,-1 1 1,0 0 0,0 0 0,0 0 0,-1 1 0,9 10 0,0-1-42,-10-10 34,1 2 1,-1-1-1,-1 1 0,1 0 0,-1 1 1,-1-1-1,0 1 0,6 14 1,-8-17 4,-1 0 1,-1-1 0,1 1-1,-1 0 1,0 0 0,0 0-1,0 0 1,-1 0 0,0 0-1,-1 0 1,1 0 0,-1 1-1,0-2 1,0 1 0,-4 10-1,3-13 3,1 0 0,0 1 0,0-1 0,1 0 0,-1 1 0,1-1 0,0 0 0,0 1 0,0-1 0,0 0 0,0 1 0,1-1 0,-1 0 0,1 1 0,2 5 0,0-3 0,0-1 0,0 0 0,0 0 0,0 0 0,1-1 0,0 1 0,0-1 0,7 7 0,-1-3 0,1 0 0,0 0 0,0-1 0,1-1 0,0 0 0,0 0 0,18 4 0,-26-8-16,10 2-1547,1 0-1,29 3 1,-40-6 975,1-1 0,-1 0 0,1 0 0,-1-1 1,0 1-1,1-1 0,-1 0 0,0 0 0,0-1 0,0 1 0,1-1 0,-1 0 0,-1 0 0,7-4 0,11-11-8222,-4 2 11050</inkml:trace>
  <inkml:trace contextRef="#ctx0" brushRef="#br0" timeOffset="2846.91">6137 1009 23679,'0'0'0,"-30"6"-128,39-4 128,-3-2 0,3-2 0,-4 2 0</inkml:trace>
  <inkml:trace contextRef="#ctx0" brushRef="#br0" timeOffset="3846.53">6654 335 21759,'8'-14'-28,"1"1"-1,1 0 0,0 0 1,1 1-1,0 1 0,1-1 1,14-9-1,-20 17 16,-1 0 0,1 0 0,1 1 0,-1 0 0,0 1 0,1-1 0,-1 1-1,1 0 1,0 1 0,0-1 0,0 1 0,-1 1 0,1-1 0,0 1 0,0 1 0,0-1 0,0 1 0,0 0 0,7 3 0,-5-2 29,1 1 1,-1 0-1,1 1 1,-1 0-1,0 1 1,0 0-1,-1 0 1,0 1-1,0 0 1,0 0-1,0 1 1,-1 0-1,0 0 0,-1 1 1,0 0-1,0 0 1,0 0-1,-1 1 1,-1 0-1,1 0 1,5 17-1,-7-14 59,1 0 0,-2 0-1,1 1 1,-2-1 0,0 1-1,0 0 1,-1-1 0,-2 19-1,1-25-50,0 0 0,-1 0 0,1 0 0,-1-1 0,0 1 0,-1 0 0,1-1 0,-1 0 0,0 1 0,-1-1 0,1-1 0,-1 1 0,0 0 0,0-1 0,-1 0 0,1 0 0,-1 0 0,0 0 0,-8 4 0,5-4-25,4-1-5,-1-1 0,1 1 0,-1-1 1,1 1-1,0 0 0,-7 7 0,10-8 3,0-1 1,1 1-1,-1-1 1,0 1-1,0-1 0,1 1 1,-1 0-1,1-1 1,0 1-1,-1 0 1,1 0-1,0-1 0,0 1 1,0 0-1,0-1 1,0 1-1,0 0 1,1 0-1,-1-1 0,1 1 1,-1 0-1,1-1 1,-1 1-1,2 1 1,1 2 6,-1 0 1,1 0 0,0-1 0,1 1-1,-1-1 1,1 0 0,0 0 0,0 0 0,0 0-1,0-1 1,1 0 0,0 1 0,-1-2-1,1 1 1,0 0 0,0-1 0,1 0-1,-1-1 1,0 1 0,7 1 0,1-1-332,1 0-1,-1-1 1,0 0 0,1-1 0,-1 0 0,0-1 0,19-4-1,-29 5-908,1-1-1,-1 0 0,1-1 1,-1 1-1,1-1 0,-1 1 1,0-1-1,0 0 0,0 0 1,3-3-1,0 0 702,-2-1 1,1 1-1,0-1 0,4-7 1,1-2-1813</inkml:trace>
  <inkml:trace contextRef="#ctx0" brushRef="#br0" timeOffset="4352.02">7446 266 19967,'-4'8'50,"3"-6"-18,0-1 0,-1 1-1,2 0 1,-1-1 0,0 1-1,0 0 1,0 0 0,1 0-1,-1-1 1,1 1 0,0 0-1,-1 0 1,1 0 0,0 0-1,0 0 1,0 0 0,0 0-1,1 0 1,-1-1 0,0 1-1,2 4 1,-1-3-11,0-1 0,0 1 0,0 0-1,-1 0 1,1 0 0,-1 0 0,0 0 0,0 0 0,0 0 0,0 0-1,-1 0 1,1 0 0,-2 4 0,1-4-14,1 0-1,-1 0 1,1 1-1,-1-1 1,1 0-1,0 0 1,1 1 0,-1-1-1,0 0 1,1 0-1,0 0 1,-1 1-1,2 2 1,1-1 53,0 0 0,0 1-1,0-1 1,1 0 0,8 8 0,-10-11-35,0 0 1,0-1-1,0 1 1,1-1-1,-1 0 1,1 1 0,-1-1-1,1 0 1,-1 0-1,1-1 1,-1 1 0,1 0-1,0-1 1,0 0-1,4 0 1,98-7-419,-36 1-2137,-52 4-541</inkml:trace>
  <inkml:trace contextRef="#ctx0" brushRef="#br0" timeOffset="4666.71">7766 106 21631,'0'0'0,"-9"37"0,3-7 0,-1 5 0,0 4 0,0 2 0,0 6 0,0 6 0,2 4 0,3-1-128,-1 5 128,-3-1-384,1-11 128,2-5-1024,-1-12 128,1-12 128,-5 33-11007</inkml:trace>
  <inkml:trace contextRef="#ctx0" brushRef="#br0" timeOffset="5144.18">8086 114 22399,'-31'23'22,"31"-22"-21,0-1 0,0 0 0,0 0 0,-1 0 0,1 0 0,0 0 0,0 0 0,0 0 0,0 0 0,0 0 1,0 0-1,0 0 0,0 1 0,0-1 0,0 0 0,0 0 0,0 0 0,0 0 0,0 0 0,0 0 0,0 0 0,0 0 0,0 1 1,0-1-1,0 0 0,0 0 0,0 0 0,0 0 0,0 0 0,0 0 0,0 0 0,0 1 0,0-1 0,0 0 0,0 0 1,0 0-1,0 0 0,0 0 0,0 0 0,0 0 0,0 0 0,0 0 0,0 1 0,1-1 0,-1 0 0,0 0 0,0 0 0,0 0 1,0 0-1,0 0 0,0 0 0,0 0 0,0 0 0,1 0 0,-1 0 0,11 4 85,8 5 2,-17-6-84,-1-1-1,1 1 0,-1 0 1,0 0-1,0 0 0,0 0 0,0 0 1,0 0-1,-1 0 0,0 0 1,1 5-1,-3 41 64,1-18-46,7 62 96,4 0 1,23 97-1,-25-147-85,-3-27 74,-5-16-104,1 0 0,-1 0 0,0 0 0,0 0 0,0 0 0,0 0 1,0 0-1,1 0 0,-1 0 0,0 0 0,0 1 0,0-1 0,0 0 0,0 0 0,1 0 0,-1 0 0,0 0 0,0 0 0,0 0 0,0 0 0,1-1 0,-1 1 0,0 0 0,0 0 0,0 0 0,0 0 0,1 0 0,-1 0 0,0 0 0,0 0 0,0 0 1,0 0-1,0 0 0,0-1 0,1 1 0,-1 0 0,0 0 0,0 0 0,0 0 0,0 0 0,0 0 0,0-1 0,0 1 0,12-28 138,-8 15-92,105-245 200,-92 218-240,-7 18-39,5-15-519,30-50 1,-42 82 100,0 1 0,0 0 1,1 0-1,-1 1 1,7-6-1,-6 5-891</inkml:trace>
  <inkml:trace contextRef="#ctx0" brushRef="#br0" timeOffset="5993.34">6689 901 19455,'0'0'278,"-2"3"42,-2 4-92,-12 17-199,16-23 14,-1 0-1,0 0 1,1 0-1,-1 0 1,1 0 0,0 0-1,-1 0 1,1 0-1,0 0 1,-1 0 0,1 0-1,0 1 1,0-1-1,0 0 1,0 0 0,0 0-1,0 0 1,1 2-1,0-3 33,0 1 0,1 0 0,-1-1-1,0 1 1,1-1 0,-1 1 0,1-1-1,-1 1 1,0-1 0,1 0 0,-1 0-1,1 0 1,1 0 0,2 0 30,107 14 22,278 40 865,-283-34-655,168 55-1,9 7-336,-242-73 0,0-2 0,0-3 0,1-1 0,81-4 0,-110-1 4,0 0 0,0-1 0,0-1 0,0 0 0,-1-1 0,1 0 0,14-9 0,0-2-14,-2-1-1,27-23 0,-27 23-37,-10 6-3338</inkml:trace>
  <inkml:trace contextRef="#ctx0" brushRef="#br0" timeOffset="7291.73">7140 1416 21887,'-10'66'384,"-11"190"32,16-214-298,3-27 10,-8 31 0,11-49-102,-1 0-21,1 0-1,0 0 0,0 0 1,0 0-1,0 0 1,0 0-1,1 1 0,-1-1 1,1 0-1,0 1 1,0-1-1,0 1 1,0-1-1,0 1 0,1 0 1,-1 0-1,0 0 1,1 0-1,0 1 0,-1-1 1,1 1-1,4-2 1,1 1-5,-1 0 0,1 0 1,-1 1-1,1 0 1,0 1-1,-1 0 0,1 0 1,0 0-1,-1 1 1,1 0-1,-1 1 1,9 2-1,-10-2-2,0 0 0,0 0 1,0 1-1,0-1 0,0 2 0,-1-1 1,1 1-1,-1-1 0,0 2 0,0-1 0,-1 0 1,1 1-1,-1 0 0,6 8 0,-7-9-2,-1-1-1,0 1 1,0 0-1,0 1 0,0-1 1,-1 0-1,0 0 1,0 1-1,0-1 1,0 1-1,-1-1 0,1 1 1,-1 5-1,-1-5-1,-1 1 1,1-1-1,-1 1 0,0-1 0,0 1 0,0-1 1,-1 0-1,0 0 0,0-1 0,-5 7 0,-3 3-43,-1-1-1,0 0 1,-1-1-1,0-1 0,0 0 1,-2 0-1,1-1 1,-1-1-1,-22 10 0,17-11-360,0 0 0,-1 0 0,0-2 0,-1-1 0,1 0 0,-1-2 0,-24 1 0,41-4-1299,1 1-1,-1-1 1,0-1 0,1 1-1,-1-1 1,1 0-1,-1 0 1,1 0-1,-6-2 1,-8-11-332,3-11 2041</inkml:trace>
  <inkml:trace contextRef="#ctx0" brushRef="#br0" timeOffset="7630.62">7127 1281 17663,'-21'76'480,"15"-54"-60,6-22-217,2-8-26,1-5 194,-1 4 208,0 0 1,1 1-1,7-18 0,-10 26-578,1 0 0,-1-1 0,1 1-1,-1 0 1,1-1 0,-1 1 0,1 0-1,-1 0 1,1 0 0,-1-1 0,1 1-1,-1 0 1,1 0 0,0 0 0,-1 0-1,1 0 1,-1 0 0,1 0 0,-1 0-1,1 0 1,0 0 0,-1 0 0,1 0-1,-1 1 1,1-1 0,-1 0 0,1 0-1,0 1 1,19 9 64,-14-8-24,31 15 215,1-3 0,72 19 0,-55-20-2891,27 8-6107,-19-4 4162,-44-13 314</inkml:trace>
  <inkml:trace contextRef="#ctx0" brushRef="#br0" timeOffset="8208.76">7815 1521 23679,'4'15'0,"0"0"0,1 1 0,0-1 0,1-1 0,15 25 0,11 30 0,-6 6 0,-4 2 0,17 108 0,-37-217 43,1 0 0,9-46-1,-11 76-42,7-39 16,1 1 0,3-1 0,31-73 0,-34 96-10,0 0 0,1 1 0,0 0 0,1 0-1,2 1 1,-1 1 0,2 0 0,0 1 0,0 0-1,23-15 1,-27 22-315,1 1 0,0 0-1,15-5 1,-22 9 192,-1 1 1,1 0-1,-1 0 0,1 0 1,0 0-1,0 1 1,-1-1-1,1 1 0,0 0 1,0 0-1,0 0 1,-1 1-1,1-1 0,7 3 1,-10-3 37,-1 0-1,0 0 1,1 1 0,-1-1 0,1 0 0,-1 0 0,1 0 0,-1 0 0,0 1 0,1-1-1,-1 0 1,1 0 0,-1 1 0,0-1 0,1 0 0,-1 1 0,0-1 0,0 0 0,1 1 0,-1-1-1,0 0 1,0 1 0,1-1 0,-1 1 0,0-1 0,0 0 0,0 1 0,0-1 0,0 1-1,1-1 1,-1 1 0,0-1 0,0 0 0,0 1 0,0-1 0,0 1 0,-1-1 0,1 1-1,0-1 1,0 1 0,0-1 0,0 0 0,0 1 0,0-1 0,-1 1 0,1-1 0,-1 1-1</inkml:trace>
  <inkml:trace contextRef="#ctx0" brushRef="#br0" timeOffset="16568.29">66 189 15488,'-1'2'19,"0"-1"1,0 0-1,0 0 1,0 0-1,0 1 1,0-1-1,0 0 1,0 1-1,1-1 1,-1 0-1,1 1 1,-1-1 0,1 1-1,0-1 1,-1 1-1,1 2 1,1-2 87,-1 0 1,1 0-1,0 0 0,0 0 1,0 0-1,0 0 1,1 0-1,-1 0 1,0 0-1,1-1 0,1 3 1,1 1 94,0 0-1,-1 1 1,1 0 0,-1 0 0,-1 0-1,1 0 1,-1 0 0,0 1 0,-1-1 0,2 14-1,0 2 130,-3 42-1,-17 135 331,6-94-448,6-52-159,-17 79-1,19-122-193,-14 73 578,16-74-840,0 1-1,0 0 1,1 0 0,1 0 0,-1 0 0,5 15 0,-5-67-17645,3 25 17769,-1-21 278</inkml:trace>
  <inkml:trace contextRef="#ctx0" brushRef="#br0" timeOffset="17201.71">0 71 18175,'5'45'34,"-5"-45"-32,0 0-1,0 0 1,0 0-1,0 0 1,1 0-1,-1 0 1,0 0-1,0 0 0,0 0 1,0 0-1,0 0 1,0 0-1,0 0 1,0 0-1,0 0 0,0 0 1,0 0-1,0 0 1,0 0-1,0 0 1,1 0-1,-1 0 1,0 0-1,0 0 0,0 0 1,0 0-1,0 0 1,0 0-1,0 0 1,0 0-1,0 0 0,0 0 1,0 0-1,0 0 1,0 0-1,1 0 1,-1 0-1,0 0 1,0 0-1,0 0 0,0 0 1,0 0-1,0 0 1,0 0-1,0 0 1,2-22 25,-3-12 40,2-18 229,-1 52-294,1 0 0,-1-1 0,0 1 0,0-1 0,0 1-1,0 0 1,1-1 0,-1 1 0,0 0 0,1-1 0,-1 1 0,0 0 0,1-1 0,-1 1-1,0 0 1,1 0 0,-1-1 0,0 1 0,1 0 0,-1 0 0,1 0 0,-1-1 0,0 1-1,1 0 1,-1 0 0,1 0 0,-1 0 0,1 0 0,-1 0 0,0 0 0,1 0 0,-1 0-1,1 0 1,-1 0 0,1 0 0,-1 0 0,0 1 0,1-1 0,-1 0 0,1 0 0,-1 0-1,0 1 1,1-1 0,23 12 63,-22-11-64,29 16 20,160 97 727,-150-87-471,-1 2 0,54 52 0,-88-75-183,0 0 0,0 1-1,0 0 1,-1 0 0,0 0-1,-1 1 1,0-1-1,0 1 1,0 0 0,-1 1-1,0-1 1,-1 0 0,0 1-1,2 13 1,-4-16-61,0 1 0,0-1 1,-1 1-1,0 0 0,0-1 0,0 1 0,-1-1 1,0 0-1,0 1 0,-1-1 0,0 0 1,0 0-1,0-1 0,-1 1 0,1 0 1,-2-1-1,1 0 0,0 0 0,-9 7 1,-2 0 84,-27 19 0,37-27-214,0-1 1,0 0 0,0-1 0,-1 1 0,1-1 0,-1 0 0,1-1-1,-1 1 1,0-1 0,-6 0 0,32 25-310,-1-6 437,2-1 1,29 22 0,-33-29 15,-1 1-1,0 1 1,-1 0-1,-1 0 1,23 31 0,-11-4 148,-7-9 46,2-1 0,1-1 1,1-1-1,28 28 1,-44-51-1658,16 15 3738</inkml:trace>
  <inkml:trace contextRef="#ctx0" brushRef="#br0" timeOffset="17790.68">1121 1070 20735,'-37'-12'89,"30"9"15,28 5-25,-15-1-73,-3-1 6,1 0 0,-1 0-1,1 0 1,-1-1 0,0 1 0,1-1 0,-1 0 0,1 0 0,-1 0 0,0 0 0,0-1 0,0 1-1,0-1 1,0 0 0,4-3 0,4-4 72,0-1 0,14-16 1,-4 5-38,122-134 81,-140 152-128,18-14 0,-20 17 0,-1-1 0,0 1 0,1 0 0,-1 0 0,0 0 0,1 0 0,-1-1 0,1 1 0,-1 0 0,0 0 0,1 0 0,-1 0 0,1 0 0,-1 0 0,1 0 0,-1 0 0,0 0 0,1 0 0,-1 0 0,1 1 0,-1-1 0,0 0 0,1 0 0,-1 0 0,1 0 0,-1 1 0,0-1 0,1 0 0,-1 0 0,0 1 0,1-1 0,-1 0 0,0 1 0,0-1 0,1 0 0,-1 1 0,0-1 0,0 0 0,1 1 0,-1-1 0,0 0 0,0 1 0,0-1 0,0 1 0,0-1 0,0 1 0,0-1 0,0 0 0,0 1 0,0-1 0,0 1 0,0-1 0,0 0 0,0 1 0,0 0 0,1 25 31,-2-1 0,-4 41 0,-1-3 4,2 284-2147,5-335-898,44 5-10427</inkml:trace>
  <inkml:trace contextRef="#ctx0" brushRef="#br0" timeOffset="18187.04">2045 730 20607,'-40'17'22,"56"-15"390,11-1 498,-24 0-854,1 0-1,-1 0 0,0 1 0,0-1 0,1 1 0,-1-1 1,0 1-1,-1 0 0,1 0 0,0 1 0,0-1 0,-1 1 1,0-1-1,4 5 0,15 14-29,-11-15 507,0 0 0,-1-1 0,22 9 0,-17-9-1660,1-1 0,0 0-1,0-1 1,28 2 0,-25-4-415,-1-1-1,0-1 1,0 0-1,1-2 1,-1 0-1,0 0 1,-1-2-1,17-6 0,-3-1-1955</inkml:trace>
  <inkml:trace contextRef="#ctx0" brushRef="#br0" timeOffset="18450.23">2059 423 23807,'0'0'0,"18"31"0,-12-19 0,0-1 0,4 5 0,2 1 0,10 2 0,7-1-256,13-1 128,11-2-11263,6-6-513,9-4 11904,59 10 3328</inkml:trace>
</inkml:ink>
</file>

<file path=xl/ink/ink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8:29.0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1 399 23551,'31'0'0,"-34"-16"0,3 16 0,0-1 0,0 0 0,0 1 0,0-1 0,0 0 0,0 1 0,1-1 0,-1 0 0,0 1 0,0-1 0,0 0 0,1 1 0,-1-1 0,0 1 0,1-1 0,-1 0 0,1 1 0,-1-1 0,0 1 0,1-1 0,-1 1 0,1 0 0,-1-1 0,1 1 0,0-1 0,-1 1 0,1 0 0,-1-1 0,1 1 0,0 0 0,-1 0 0,2-1 0,2 1 0,0 1 0,0-1 0,-1 0 0,1 1 0,0 0 0,0 0 0,4 2 0,10 2 0,56 7 0,0-3 0,1-4 0,115-5 0,-52-2-304,-30 2-330,-108 0 548,1 0 1,-1 0 0,1 0-1,0 0 1,0 0 0,-1 0-1,1 0 1,0 0 0,-1 0-1,1 0 1,0 0 0,-1 0-1,1 0 1,0-1 0,-1 1-1,1 0 1,-1 0 0,1-1-1,0 1 1,-1-1 0,1 1-1,-1 0 1,1-1 0,-1 1 0,1-1-1,-1 1 1,1-1 0,-1 1-1,0-1 1,1 0 0,-1 0-1,0 0-191,0-1 0,-1 1-1,1-1 1,-1 1 0,1-1-1,-1 1 1,1 0 0,-1-1-1,0 1 1,0 0 0,-2-3-1</inkml:trace>
  <inkml:trace contextRef="#ctx0" brushRef="#br0" timeOffset="386.67">86 0 23039,'-6'21'0,"4"-14"0,0 0 0,0 0 0,0 0 0,1 0 0,0 1 0,0-1 0,1 0 0,0 12 0,1-18 0,-1 0 0,1 0 0,-1 0 0,1 0 0,0 0 0,-1 0 0,1 0 0,0 0 0,0-1 0,-1 1 0,1 0 0,0 0 0,0-1 0,0 1 0,0 0 0,0-1 0,0 1 0,0-1 0,0 1 0,0-1 0,1 0 0,0 1 0,31 3 0,-23-3 0,26 1 20,-1-3-1,68-8 1,-12 0 28,160 3-1421,-120 5-2289,15-1-8433</inkml:trace>
</inkml:ink>
</file>

<file path=xl/ink/ink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9:00.60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224 1 19071,'0'0'640,"-5"2"-405,-1 2-166,-1 1 1,1-1-1,0 1 0,0 1 1,0-1-1,1 1 0,0 0 0,0 0 1,0 0-1,1 1 0,0 0 1,0 0-1,-5 14 0,0 5 100,1 2 0,-7 45 0,-3 11 125,1-8-158,-13 157 0,6-31 125,18-170-243,1-10 30,1 0-1,2 0 1,0 1-1,2 33 1,0-56-47,0 0 1,0 1-1,0-1 0,0 1 1,0-1-1,0 1 0,0-1 1,0 0-1,0 1 1,0-1-1,1 1 0,-1-1 1,0 1-1,0-1 0,0 0 1,1 1-1,-1-1 0,0 0 1,1 1-1,-1-1 0,0 0 1,1 1-1,-1-1 1,0 0-1,1 0 0,-1 1 1,1-1-1,-1 0 0,0 0 1,1 0-1,-1 0 0,1 0 1,-1 1-1,1-1 0,-1 0 1,0 0-1,1 0 1,-1 0-1,1 0 0,-1 0 1,1 0-1,-1-1 0,1 1 1,-1 0-1,0 0 0,1 0 1,-1 0-1,1-1 0,-1 1 1,0 0-1,1 0 1,-1 0-1,1-1 0,-1 1 1,0 0-1,0-1 0,1 0 1,26-22 64,-22 18-62,16-15-4,32-22 0,-41 32 0,1 1-3,0 1 0,1-1 0,-1 2 0,2 0-1,-1 1 1,1 0 0,0 1 0,30-6 0,-6 6-26,-1 2 0,47 2 0,-67 1 16,-9-1-168,-1 1-1,1-1 0,-1-1 1,1 0-1,-1 0 0,0-1 1,1 1-1,-1-2 0,-1 1 1,10-7-1,-7 4-681,0 0 0,-1-1-1,0-1 1,8-8 0</inkml:trace>
  <inkml:trace contextRef="#ctx0" brushRef="#br0" timeOffset="389.82">546 137 20095,'-27'112'113,"7"-30"113,3 0-1,-7 103 1,19-81-139,-7 94 39,-19-5 146,9-65-3509,9-51-9136</inkml:trace>
  <inkml:trace contextRef="#ctx0" brushRef="#br0" timeOffset="1721.54">811 335 19583,'5'-3'107,"6"-7"-5,1-1 0,-1 0 0,11-15 0,-9 12 45,-10 10-111,-1 2 0,1-1-1,0 0 1,0 0 0,1 1 0,-1 0 0,0 0 0,1 0 0,-1 0 0,1 0 0,0 1-1,0-1 1,5 0 0,-6 1-25,0 1 0,0 0 1,0 0-1,0 0 0,0 0 0,-1 0 0,1 1 0,0 0 0,0-1 1,0 1-1,-1 0 0,1 0 0,0 0 0,-1 1 0,1-1 0,-1 1 1,0-1-1,1 1 0,2 3 0,11 10 32,0 1-1,-2 1 1,0 0 0,-1 1-1,0 0 1,-2 1 0,17 36 0,-23-42-21,0 1 1,0 0 0,-1 0 0,-1 0 0,0 1 0,-1-1 0,-1 1 0,0 0 0,-1-1 0,-1 1 0,0 0 0,-5 24 0,-7 12-19,-2-1-1,-2-1 1,-3 0-1,-1-1 1,-33 54-1,51-99-3,1 0 0,0 0 0,0 1 0,0-1 0,1 1 0,-1-1 0,1 1 0,0-1 0,0 1 0,0 0 0,0 0 0,1-1 0,-1 1 0,1 0 0,0 0 0,0 0 0,1 0 0,-1-1 0,1 1 0,1 4 0,-1-2-8,0-1 0,1 1 0,0-1 0,1 0 0,-1 0 0,1 0 0,6 9 0,-7-11 5,0-1 0,0 0-1,0 0 1,0-1-1,0 1 1,0 0 0,1-1-1,-1 1 1,0-1 0,1 0-1,0 0 1,-1 0 0,1 0-1,-1 0 1,1-1-1,0 1 1,0-1 0,3 1-1,22-1-790,1 0-1,-1-2 0,32-6 1,-9-1-2534</inkml:trace>
  <inkml:trace contextRef="#ctx0" brushRef="#br0" timeOffset="4146.86">1873 425 19199,'-1'-53'58,"1"42"105,0-1 1,0 0-1,-1 0 1,-4-17-1,5 28-130,-1 0 1,0 0-1,1 0 1,-1 0-1,0 0 1,0 0-1,0 0 1,0 0-1,0 0 0,0 0 1,0 1-1,0-1 1,0 0-1,-1 1 1,1-1-1,0 1 1,0-1-1,0 1 0,-1 0 1,1-1-1,-2 1 1,-32-5 261,30 5-259,-10-1-3,1 1 1,-1 1-1,0 0 0,0 1 1,1 0-1,-1 1 1,1 1-1,0 0 0,0 1 1,0 1-1,1 0 1,-1 1-1,1 0 1,1 1-1,0 0 0,0 1 1,0 1-1,1 0 1,1 0-1,0 1 1,0 0-1,1 1 0,1 0 1,-1 0-1,2 1 1,0 0-1,1 1 0,0-1 1,-8 29-1,11-28-33,0-1 0,0 1 0,1 0 0,1 1 0,1-1 0,0 0 0,0 0 0,1 0 0,5 21 0,-5-33-1,-1-1 1,0 1-1,1-1 0,0 1 0,-1-1 0,1 1 0,0-1 0,0 0 1,-1 1-1,1-1 0,0 0 0,0 0 0,1 0 0,-1 1 0,0-1 0,0 0 1,0 0-1,1-1 0,-1 1 0,1 0 0,-1 0 0,2 0 0,0-1-2,-1 1 0,1-1-1,-1 0 1,1 0-1,-1 0 1,1 0 0,-1-1-1,1 1 1,-1-1-1,0 1 1,1-1 0,3-2-1,4-1-6,-1-2-1,0 1 0,0-1 1,-1 0-1,14-13 0,26-27 11,-1-2 0,-3-2 0,57-82 0,-90 111 0,-9 17 0,0-1 0,1 0 0,0 1 0,-1 0 0,1 0 0,1 0 0,-1 0 0,6-5 0,-9 24-21,-3 8-42,-1-1-1,-8 28 1,1-7 18,-62 300-83,71-329 128,-2-1 0,1 0 0,-2 0 0,0 0 0,-6 12 0,7-18 0,0-1 0,-1 1 0,0-1 0,0-1 0,0 1 0,0-1 0,-1 0 0,0 0 0,0 0 0,-11 5 0,-2 0 20,-1 0 1,-22 6-1,21-9 24,-36 19 1,53-24-69,-85 46 372,76-42-818,0-1-1,-1 0 1,0-1 0,-25 5 0,37-9 204,-5 0-29</inkml:trace>
  <inkml:trace contextRef="#ctx0" brushRef="#br0" timeOffset="4596.99">1991 1106 23679,'0'0'0,"-24"0"0,19 0 0,7 0 0</inkml:trace>
  <inkml:trace contextRef="#ctx0" brushRef="#br0" timeOffset="5218.65">2319 396 23551,'-9'23'0,"9"-23"0,-1 1 0,1 0 0,0 0 0,-1-1 0,1 1 0,0 0 0,0 0 0,0 0 0,0-1 0,-1 1 0,1 0 0,0 0 0,0 0 0,1-1 0,-1 1 0,0 0 0,0 0 0,0 0 0,0-1 0,1 1 0,-1 0 0,0 0 0,1-1 0,-1 1 0,1 0 0,-1 0 0,0-1 0,2 2 0,2 8 0,-7 3 0,0 0 0,-1 0 0,-9 21 0,-3 6 0,5 1 0,3 1 0,-5 49 0,-8 40 0,19-122 0,0 1 0,1-1 0,0 1 0,1 13 0,0-19 0,0 0 0,1 0 0,0 0 0,-1 0 0,1 0 0,1 0 0,-1 0 0,1 0 0,-1 0 0,1-1 0,0 1 0,0 0 0,4 3 0,-5-6 0,1 0 0,-1 0 0,1 0 0,-1 0 0,1 0 0,0 0 0,-1-1 0,1 1 0,0 0 0,-1-1 0,1 0 0,0 1 0,0-1 0,-1 0 0,1 0 0,0 0 0,0 0 0,0 0 0,-1 0 0,1-1 0,0 1 0,0-1 0,3-1 0,2 0 0,1-1 0,0-1 0,12-7 0,2-2-11,1 2-1,1 0 0,-1 1 0,47-11 1,-18 9-35,70-6 1,-85 16-179,3 1-4928</inkml:trace>
  <inkml:trace contextRef="#ctx0" brushRef="#br0" timeOffset="5562.51">2749 285 21759,'-5'22'17,"-1"-1"0,0 0 0,-2-1 0,-13 28 0,-14 36 26,5 23-43,-25 183 0,19-83 0,26-164-38,5-21-75,0 0 0,2 0 0,-2 29 0,6-43-371,1-8-97,1-11-2600</inkml:trace>
  <inkml:trace contextRef="#ctx0" brushRef="#br0" timeOffset="6861.74">3030 1113 18815,'-14'-4'110,"17"1"143,11 3 238,-1-19-73,-11 15-354,0 1-1,0 0 0,0-1 1,0 1-1,0 0 0,0 1 1,1-1-1,0 0 0,0 1 1,-1-1-1,1 1 0,1 0 1,-1 0-1,0 0 0,0 0 1,1 1-1,-1-1 0,1 1 1,6-1-1,1 1-50,18-4 195,-28 5-195,0 0 0,0-1 0,-1 1 0,1-1 0,0 1 0,0 0 0,-1-1 0,1 1 0,-1-1 1,1 1-1,0-1 0,-1 0 0,1 1 0,-1-1 0,1 0 0,-1 1 0,1-1 0,-1 0 1,0 1-1,1-1 0,-1 0 0,0 0 0,0 0 0,1 1 0,-1-1 0,0 0 0,0 0 1,0 0-1,0 1 0,0-1 0,0-1 0,-27-130 499,-2 34-213,22 79-248,-3-15 4,10 31-36,-1 0-1,0-1 0,0 1 1,0 0-1,0 0 0,-4-5 1,4 6-7,0 1 1,0 0-1,0-1 1,0 0 0,0 1-1,1-1 1,-1 1-1,1-1 1,-1 0-1,1 0 1,0 1 0,-1-1-1,1 0 1,0 1-1,0-1 1,0 0 0,0 0-1,1 0 1,-1 1-1,0-1 1,2-3 0,2-5 5,-2 5-1,0 1 0,0-1-1,0 0 1,1 1-1,0-1 1,0 1 0,0 0-1,0 0 1,1 0-1,-1 0 1,1 1 0,5-4-1,2-2-16,0 1 0,17-8 0,-24 14 0,-1 0 0,1 1 0,0 0 0,0-1 0,0 1 0,0 0 0,0 1 0,1-1 0,-1 1 0,0 0 0,0 0 0,5 1 0,-7-1 0,0 1 0,0-1 0,0 1 0,0 0 0,0 0 0,-1 0 0,1 0 0,0 0 0,0 0 0,-1 0 0,1 1 0,-1-1 0,1 1 0,-1-1 0,0 1 0,0-1 0,2 3 0,16 35 0,-12-22 0,3 4-16,-1-1 0,0 2 0,7 34 0,-13-45 10,-2 0-1,1 0 1,-2 0 0,1 0-1,-2 1 1,1-1-1,-2 0 1,1 0 0,-5 14-1,-26 67 7,32-91 0,0 0-1,0 0 0,0 0 1,0 0-1,0 0 1,0 0-1,0 0 0,1 0 1,-1 0-1,0 0 1,1 0-1,-1 0 0,1 0 1,-1 0-1,1-1 1,-1 1-1,1 0 0,0 0 1,-1 0-1,1-1 1,0 1-1,0 0 0,-1-1 1,1 1-1,0-1 1,0 1-1,0-1 0,0 1 1,0-1-1,0 0 1,1 1-1,33 8-106,-34-8 105,14 0 2,0 1 0,20-2 0,-22 0 0,0 0 0,0 0 0,0 2 0,17 3 0,-12 1 54,-1 0 0,0 2 0,22 12-1,28 13-1366,-16-19-3029,-19-8-7625</inkml:trace>
  <inkml:trace contextRef="#ctx0" brushRef="#br0" timeOffset="7962.53">2953 1125 19455,'0'0'1686,"3"0"-1473,79-3-107,-20-5-3945,-12 0-8022</inkml:trace>
</inkml:ink>
</file>

<file path=xl/ink/ink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9:31.71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1 223 20735,'0'0'128,"3"0"-21,178-10 622,-112 3-496,110 4 0,-7 15 47,283 13 442,-175-9-441,-11 0 78,295-34 242,-448 10-455,740-27 387,-327 15-42,-477 16-430,0-1 0,-1-3 0,1-2 0,-2-3 0,1-1 0,66-30 0,-97 36-335,-1-1 0,-1-1 0,0-1 0,0 0 1,27-24-1,-44 33-67,5-5-278</inkml:trace>
  <inkml:trace contextRef="#ctx0" brushRef="#br0" timeOffset="1465.45">119 424 20735,'69'-4'230,"-48"1"-96,-1 2 1,1 1 0,28 2-1,-12 3 122,1 2 0,60 18 0,-29-5 128,0-4 0,144 16 0,-95-17-234,87 8 124,248-3 1,209-38 302,-610 16-573,66-2 46,186-12 156,-144 3-177,164-21 92,38-11 263,-250 40-22,-82 4-286,-18 1 1,1 0 0,0-1 0,22-5 0,-34 6-69,0 0 1,-1 0-1,1-1 0,0 1 0,0 0 0,0 0 0,0 1 0,0-1 1,0 0-1,0 0 0,0 0 0,0 1 0,0-1 0,-1 0 1,1 1-1,0-1 0,0 1 0,1 0 0,-1-1 2,-1 1 0,1-1 0,0 1 0,0-1 0,0 1 0,0-1-1,0 0 1,0 1 0,0-1 0,0 0 0,-1 0 0,1 0 0,0 0 0,0 0 0,0 0-1,0 0 1,0 0 0,0 0 0,0 0 0,1-1 0,1 0-5,0 1 0,1-1 0,-1 0-1,0 1 1,0 0 0,0 0 0,0 0 0,0 0 0,0 0 0,1 1 0,-1-1 0,5 2 0,33 18 60,-11-5-45,-28-14-233,0-1 0,0 1-1,1-1 1,-1 0 0,0 1-1,1-1 1,-1 0 0,0-1 0,0 1-1,1 0 1,-1-1 0,0 1-1,0-1 1,0 0 0,4-1 0,5-2-2775</inkml:trace>
</inkml:ink>
</file>

<file path=xl/ink/ink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19.91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253 2 17279,'11'51'384,"-8"-45"885,0-15 26,-2 7-1184,-1 0 0,0 1 0,0-1 0,0 0 0,0 0 0,0 1 0,0-1 0,-1 0 0,1 1 0,0-1 0,-1 0 0,0 1 0,-1-4 0,-4 15 123,-1 6-178,1 1-1,1-1 0,0 1 1,-2 21-1,-5 18 74,-113 503 639,77-370-412,15-70-264,25-91-877,5-34-1373,7-48-5115,-3 42 4646,4-54-6536,-1 0 7660,0-15 1503</inkml:trace>
  <inkml:trace contextRef="#ctx0" brushRef="#br0" timeOffset="593.3">123 174 17535,'-5'21'104,"5"-19"-56,2-6 2,15-39 199,-7 17-38,-2 5 258,1 0 0,19-30 1,-27 50-411,0-1 0,0 0 1,0 0-1,0 0 0,0 1 0,0-1 1,1 1-1,-1-1 0,0 1 0,1-1 1,0 1-1,-1 0 0,1 0 0,0 0 1,-1 0-1,1 0 0,0 0 0,0 0 1,0 0-1,0 1 0,0-1 0,0 1 1,0-1-1,0 1 0,0 0 0,3 0 1,8-1-11,1 1 0,-1 0 0,1 1 0,0 0 0,-1 1 0,0 1 0,0 0 0,0 1 0,0 0 0,0 1 0,-1 1 0,0 0 0,0 0 0,19 14 0,-7-1 56,-1 0 0,0 2 0,-2 0 0,0 2 0,26 37 0,-41-52-15,0 0 1,-1 0-1,0 1 1,0 0-1,-1 0 1,5 15-1,-8-17-52,1-1 0,-2 0 0,1 1 0,0-1 0,-1 1-1,0-1 1,-1 1 0,0-1 0,0 1 0,0-1 0,-3 10 0,-7 13 49,0 0 1,-22 39-1,24-52-38,-1 0 0,0-1-1,-1 0 1,-1 0 0,-21 19 0,29-31-49,1-1 0,-1 1 0,0-1 0,0 0 0,0 0 0,0 0 0,0 0 0,0-1 0,-1 0 0,1 0 0,0 0 0,-1 0 0,1-1 0,-1 0 0,1 0 0,-9-1 0,23 17 192,3 8-220,2-2 0,24 28 0,-8-9 26,16 14 55,2-2 0,108 91 0,-125-117-84,-23-18 14,2 1-23,0-1 0,0 0 1,1-1-1,0 0 0,20 10 0,-32-18-85,1 0 0,-1 0-1,1 0 1,-1 0 0,1 0-1,-1 0 1,1-1 0,-1 1-1,0 0 1,1 0 0,-1 0-1,1-1 1,-1 1 0,0 0-1,1-1 1,-1 1 0,0 0-1,1 0 1,-1-1 0,0 1-1,1-1 1,-1 1 0,0 0-1,0-1 1,1 1 0,-1-1-1,0 1 1,0-1 0,0 1-1,0 0 1,0-1 0,1 1-1,-1-1 1,0 1 0,0-1-1,0 1 1,0-1 0,0 1-1,-1-1 1,2-25-8853,-1 23 8058,0-40-1427,0 23-2154</inkml:trace>
  <inkml:trace contextRef="#ctx0" brushRef="#br0" timeOffset="1214.26">1248 619 16639,'-34'37'128,"34"-36"-81,-1 0 0,1 0 0,-1 0 0,0-1 0,0 1 0,1 0 0,-1-1 0,0 1 0,0-1 0,0 1 0,0-1 0,0 1 0,0-1 0,0 0 0,0 1 0,0-1 0,-1 0 1,2 0 7,0 0 1,-1 0-1,1 0 1,0-1-1,-1 1 1,1 0-1,0 0 1,0-1-1,-1 1 1,1 0-1,0-1 1,0 1 0,0 0-1,-1-1 1,1 1-1,0 0 1,0-1-1,0 1 1,0 0-1,0-1 1,0 1-1,0-1 1,0 1-1,0 0 1,0-1 0,0 1-1,0-1 1,5-28 1766,-5 28-1775,1-1 0,0 0 0,0 0 0,0 1 0,0-1 1,0 1-1,0-1 0,0 1 0,1-1 0,-1 1 0,1 0 0,-1-1 0,1 1 0,-1 0 0,1 0 0,-1 0 0,1 0 0,0 1 0,0-1 0,0 0 0,-1 1 0,1-1 0,0 1 0,0-1 0,0 1 0,0 0 0,0 0 0,3 0 0,7 1-27,-1-1 0,1 2 1,16 3-1,-22-3 71,17 3-46,0 0 0,0 2 0,-1 1 0,0 1 0,0 1 0,20 13-1,-29-15-24,-1 0 0,0 2 0,-1-1 0,0 1 0,0 1 0,-1 0 0,-1 1 0,0 0 0,0 0 0,11 22 0,-13-18 26,0 0 1,0 1 0,-2-1 0,0 1 0,0 1-1,-2-1 1,0 1 0,0 32 0,-3-36-31,-1 0 1,-1 0-1,0 0 1,0-1-1,-1 1 0,-1-1 1,-1 1-1,0-1 1,0-1-1,-1 1 1,-14 20-1,9-17 73,0 0 0,-2-1 0,1 0 0,-2-1 0,-27 21 0,41-34-90,0-1 0,-1 0 1,1 1-1,-1-1 1,1 0-1,0 1 0,-1-1 1,1 0-1,0 1 1,0-1-1,-1 1 1,1-1-1,0 0 0,0 1 1,0-1-1,-1 1 1,1-1-1,0 1 0,0-1 1,0 1-1,0-1 1,0 1-1,0-1 0,0 1 1,0-1-1,0 1 1,0-1-1,0 0 0,0 1 1,0-1-1,1 1 1,-1-1-1,0 1 1,0-1-1,0 1 0,1-1 1,-1 0-1,0 1 1,1-1-1,-1 1 0,0-1 1,1 0-1,-1 1 1,1-1-1,20 15 6,-18-13-5,58 31-253,1-2-1,71 25 1,57 4-3829,-109-37-8995</inkml:trace>
</inkml:ink>
</file>

<file path=xl/ink/ink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28.12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63 20863,'0'0'256,"8"-3"-149,-8 3-107,68-19 213,106-17 1,-144 33-201,2 2 0,-1 0 1,0 3-1,0 0 0,0 2 1,-1 1-1,54 16 0,-42-8 8,-4-2 51,-1 2-1,54 26 0,-83-35-70,-1 1-84,2 0 0,-1-1-1,1 0 1,-1 0 0,1-1-1,0 0 1,0-1 0,0 0-1,11 1 1,-19-3-53,1 0 1,-1 0-1,0 0 1,0 0-1,0 0 0,0-1 1,0 1-1,0 0 0,1-1 1,-1 1-1,0-1 1,0 1-1,0-1 0,0 1 1,-1-1-1,1 0 1,0 1-1,0-1 0,0 0 1,0 0-1,-1 0 0,1 0 1,0 0-1,-1 0 1,1 0-1,-1 0 0,1-1 1</inkml:trace>
</inkml:ink>
</file>

<file path=xl/ink/ink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28.53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0 20095,'61'24'0,"-51"-17"4,-11-1 8,-17 3 24,5-4-8,13-5-27,0 0-1,0 0 1,-1 0-1,1 0 1,0 1 0,0-1-1,0 0 1,0 0-1,0 0 1,-1 0 0,1 0-1,0 0 1,0 0 0,0 0-1,0 0 1,0 1-1,0-1 1,-1 0 0,1 0-1,0 0 1,0 0-1,0 0 1,0 0 0,0 1-1,0-1 1,0 0 0,0 0-1,0 0 1,0 0-1,0 1 1,0-1 0,0 0-1,0 0 1,0 0-1,0 0 1,0 0 0,0 1-1,0-1 1,0 0 0,0 0-1,0 0 1,0 0-1,0 1 1,6 2 40,-1 0-1,1 0 1,0 0-1,0-1 1,0 0-1,1 0 1,-1 0-1,0-1 1,9 1-1,84 9 181,0-5-1,180-11 1,-142-7-97,-61 4-655,119 2-1,-94 12-2327,57 3-8980</inkml:trace>
</inkml:ink>
</file>

<file path=xl/ink/ink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35.4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1 911 18815,'0'0'1408,"9"-6"-1280,55-33 57,144-97 270,-129 78-252,121-66 0,-10 3 199,14-9-164,-187 120-190,18-10 42,-33 19-85,-1 0 0,0 1-1,1-1 1,-1 1 0,1-1 0,-1 1 0,0 0 0,1-1-1,-1 1 1,1 0 0,-1 0 0,1 0 0,-1 0-1,1 0 1,-1 1 0,1-1 0,-1 0 0,1 1-1,1 0 1,-2 0-5,0 0 0,0 0 0,0 0 0,0 0 0,0 1 0,-1-1 0,1 0 0,0 0 0,-1 1 0,1-1 0,-1 1 0,1-1 0,-1 1 0,1-1 0,-1 3 0,1 24 0,-4-6 0,-2 1 0,0-1 0,-2 0 0,0 0 0,-14 27 0,6-13 0,-8 24 0,-100 230 0,92-227-7,-77 160-92,79-153-2589</inkml:trace>
  <inkml:trace contextRef="#ctx0" brushRef="#br0" timeOffset="652.61">2017 0 19839,'-11'36'0,"11"-35"1,0-1 0,0 0-1,0 1 1,0-1 0,0 0-1,0 0 1,0 1 0,0-1-1,0 0 1,0 1 0,0-1-1,0 0 1,0 1 0,0-1-1,0 0 1,0 1 0,0-1-1,0 0 1,0 0 0,0 1-1,1-1 1,-1 0 0,0 1-1,0-1 1,0 0 0,0 0-1,1 1 1,-1-1 0,0 0-1,0 0 1,1 0 0,-1 1-1,0-1 1,0 0 0,1 0-1,11-1 54,-12 1-51,1-1 0,-1 1 0,1 0 0,-1 0 0,1 0 0,0 0 0,-1-1 0,1 1 0,-1 0 0,1 0 0,-1 0 0,1 0 0,-1 0 0,1 0 0,0 1 0,-1-1 0,1 0 0,-1 0 0,1 0 0,-1 0 0,1 1 0,-1-1 0,1 0 0,1 3 18,-1 0 1,0 0-1,0 0 1,-1 0 0,1 0-1,-1 0 1,1 0-1,-1 0 1,0 0-1,0 0 1,0 0-1,0 0 1,-1 0 0,1 0-1,-1 0 1,0 0-1,-2 5 1,-3 9 124,-16 30 1,9-21-103,-72 181 273,34-76-101,11-29-60,-24 57 51,-36 45-67,68-147-61,-56 77 1,81-124-60,-135 171 429,192-212-321,18-24-123,-3-3 1,-2-3-1,108-135 0,-130 139-317,-23 32-304,28-33 0,-38 50 475,-1 1 0,1 0-1,0 1 1,1-1 0,0 2-1,0-1 1,0 1 0,11-4-1,-3 2-3100</inkml:trace>
  <inkml:trace contextRef="#ctx0" brushRef="#br0" timeOffset="899.24">1902 880 18303,'-3'31'178,"0"0"1,4 44-1,-1-11-51,0-50-136,-1 1 77,1-1-1,0 1 1,4 24-1,-3-36-102,-1 0-1,1 0 1,0-1-1,0 1 1,0 0-1,0-1 1,0 1-1,0-1 1,0 1-1,1-1 1,0 0-1,-1 0 1,1 1-1,0-1 1,0 0-1,0-1 1,0 1-1,0 0 1,1 0-1,-1-1 1,0 0-1,1 1 1,0-1-1,-1 0 1,4 1-1,28 4-2822,17 3-7467</inkml:trace>
  <inkml:trace contextRef="#ctx0" brushRef="#br0" timeOffset="2103.71">2600 1181 17535,'0'0'1408,"6"7"-1301,23 24 25,2-2-1,0-1 1,2-2-1,1-1 1,63 35-1,-97-60-117,1 1 0,-1-1 0,1 1 0,0-1 0,-1 1 0,1-1 0,0 0 0,-1 1 0,1-1 0,0 0 0,0 0 0,-1 1 0,1-1-1,0 0 1,0 0 0,-1 0 0,1 0 0,0 0 0,0 0 0,0 0 0,-1 0 0,1 0 0,0 0 0,0 0 0,0-1 0,-1 1 0,1 0 0,0-1-1,-1 1 1,1 0 0,0-1 0,-1 1 0,1-1 0,0 1 0,-1-1 0,1 1 0,-1-1 0,1 1 0,0-2 0,0-1 12,0 0-1,0 0 1,0 0 0,0 0 0,-1 0-1,1-1 1,-1 1 0,0-6 0,-19-217 358,4 133-212,7 49-141,-4-63 0,11 80 8,0 4-17,1 1 1,0 0-1,4-23 0,-3 43-22,-1 0 0,1 0 0,-1 0 0,1-1 0,0 1 0,0 0 0,0 0 0,0 0 0,0 0 0,1 1 0,-1-1 0,0 0 0,1 0 0,0 1 0,-1-1 0,1 1 0,0 0 0,3-3 0,-2 2 0,1 1 0,0-1 0,0 1 0,0 0 0,0 0 0,0 0 0,0 0 0,1 1 0,5 0 0,2 0 0,0 1 0,0 1 0,0 0 0,0 0 0,-1 1 0,15 6 0,88 46 107,-108-53-106,-1 1 1,1-1-1,-1 1 1,0 0-1,0 1 1,0-1-1,0 1 0,-1 0 1,1 0-1,-1 1 1,0-1-1,-1 1 0,1 0 1,3 6-1,31 36 10,-26-35 0,-2 0 0,0 1 0,11 17 0,-19-24-7,1-1-1,-1 0 1,0 0 0,0 1-1,-1-1 1,1 1 0,-1-1 0,0 1-1,-1-1 1,1 1 0,-1 0 0,0 0-1,-2 7 1,-1 15 61,0-7 41,-8 35 0,8-49-106,27 23 0,-21-24 0,1 0 0,0 0 0,1 0 0,-1 0 0,1-1 0,0 0 0,0 0 0,1 0 0,0 0 0,0-1 0,0 0 0,0 0 0,0-1 0,1 0 0,0 0 0,0 0 0,-1-1 0,16 3 0,46 12 77,-32-8 23,43 7 1,-49-13-8,-1 1 1,56 17-1,-21 5-3467,-5 1-9681</inkml:trace>
</inkml:ink>
</file>

<file path=xl/ink/ink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45.07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149 31 16895,'55'8'918,"-57"-9"-803,0 1 0,1 0 0,-1 1 1,1-1-1,-1 0 0,0 0 0,1 1 0,-1-1 1,-2 2-1,3 1-46,-1 0 0,1 0 1,-1 0-1,1 0 1,0 1-1,0-1 0,1 0 1,-1 1-1,1-1 0,-1 1 1,1-1-1,1 5 0,-2 4 32,0 11 97,-70 671 2058,30-381-2000,40-295-306,1-7-250,-1 0-1,0 0 1,0 0-1,-1 0 1,-1 0-1,0 0 1,-5 12-1,8-22 195,0-1-1,0 0 1,0 1-1,0-1 1,0 0-1,-1 1 1,1-1-1,0 1 0,0-1 1,0 0-1,0 1 1,-1-1-1,1 0 1,0 1-1,0-1 1,0 0-1,-1 0 0,1 1 1,0-1-1,-1 0 1,1 0-1,0 1 1,-1-1-1,1 0 1,0 0-1,-1 0 0,1 0 1,0 1-1,-1-1 1,1 0-1,0 0 1,-1 0-1,1 0 1,-1 0-1,1 0 1,0 0-1,-1 0 0,1 0 1,-1 0-1,1 0 1,0 0-1,-1 0 1,1-1-1,0 1 1,-1 0-1,-10-19-4009,10 17 4003,-2-6-1077,0-1-1,0 0 1,1 1 0,0-1-1,1 0 1,0 0-1,0-12 1,4-38-252,0 1 1442</inkml:trace>
  <inkml:trace contextRef="#ctx0" brushRef="#br0" timeOffset="592.66">67 44 17407,'-14'211'726,"14"-222"-673,2-30 656,14-74 1,-15 111-679,1 0-1,0 0 1,0 0 0,0 0 0,1 1 0,-1-1-1,1 1 1,0-1 0,0 1 0,0 0 0,0 0-1,0 0 1,1 1 0,0-1 0,-1 1 0,1 0-1,0 0 1,0 0 0,8-2 0,3-2-5,1 2 0,-1 0 0,1 1 0,17-2 0,-8 3 62,0 2 0,0 0 0,-1 2 0,1 1 0,0 1 0,-1 0 0,0 2 0,40 16 0,-46-15-24,0 1-1,-1 0 1,0 1 0,-1 1 0,0 1 0,-1 0 0,0 1-1,0 1 1,-2 0 0,1 1 0,19 27 0,-26-31-35,-1 0 0,0 0 0,-1 1 0,0-1 0,0 1 0,-1 0 0,0 1 0,-1-1 0,-1 1 0,0-1 0,0 1 0,-1 0 0,-1-1 0,1 1 0,-2 0 0,0 0 0,-1-1 0,0 1 0,0 0 0,-1-1 0,-1 0 0,0 0 0,0 0 0,-7 12 0,0-2-2,-1-1 0,-1 0 0,-1-1 0,-1-1 0,0 0 0,-1 0 0,-1-2 0,0 0 0,-2-1 0,1-1 0,-2-1 0,0 0 0,-1-2 0,-26 12 0,29-16-27,8-3 0,1-1 0,1 1 0,-1 1 0,-11 7 0,18-10 0,0-1 0,0 1 0,0 0 0,0 0 0,0 1 0,0-1 0,0 0 0,1 1 0,-1-1 0,1 1 0,0-1 0,0 1 0,0-1 0,0 1 0,0 0 0,0 0 0,1 0 0,0-1 0,-1 5 0,2 2 0,-1-1 0,1 0 0,1 0 0,0 0 0,0 0 0,1 0 0,0 0 0,0 0 0,0-1 0,7 10 0,8 11 0,25 30 0,-33-44 0,5 4 0,0-1 0,0-1 0,2 0 0,0-1 0,1-1 0,0-1 0,1 0 0,0-2 0,1 0 0,31 12 0,4-6-896,-45-15 333,0 0-1,0 1 0,0 1 0,0 0 0,-1 0 1,12 7-1</inkml:trace>
  <inkml:trace contextRef="#ctx0" brushRef="#br0" timeOffset="1144.4">1197 1055 20607,'-32'-8'256,"47"5"-140,-1-1 0,0-1-1,0 0 1,0-1-1,0-1 1,12-8-1,-1 2-28,17-10-39,-1-2 0,-2-2 0,0-2 0,-2-2 0,-1 0 0,-1-3 0,36-46 0,-64 72-38,-3 2 20,1 0 0,-1 1 0,1 0 1,0 0-1,0 0 0,1 0 0,0 1 0,-1 0 0,1 0 1,9-3-1,-14 6-26,-1 1-1,1 0 1,-1 0 0,1 0 0,0 0 0,-1 0 0,1 0 0,-1 0 0,1 0 0,0 0 0,-1 0 0,1 0-1,-1 0 1,1 1 0,-1-1 0,1 0 0,-1 0 0,1 1 0,0-1 0,-1 0 0,0 1 0,1-1-1,-1 0 1,1 1 0,-1-1 0,1 1 0,-1-1 0,1 1 0,9 22 55,-8-14-33,0 1 1,-1 0-1,0 12 0,-25 281 258,13-212-575,0 186-1,26-112-11526,-7-79 6037</inkml:trace>
</inkml:ink>
</file>

<file path=xl/ink/ink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53.48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0 362 19455,'7'-6'0,"0"0"0,1 1 0,-1-1 0,1 2 0,0-1 0,14-5 0,-21 10 6,0 0-1,0 0 1,1 0-1,-1 1 0,0-1 1,0 0-1,0 0 1,0 1-1,0-1 1,1 1-1,-1-1 0,0 1 1,0-1-1,0 1 1,1 1-1,9 3 36,80 16 199,91 33-1,-165-48-227,7 3-7,0 1 1,24 14-1,-17-8-85,-31-16-70,1 1 0,-1-1 0,1 0-1,-1 0 1,1 1 0,-1-1 0,0 0 0,1 0 0,-1 0 0,1 0-1,-1 0 1,1 0 0,-1 0 0,1 0 0,-1 0 0,1 0 0,-1 0-1,1 0 1,-1 0 0,0 0 0,1 0 0,-1 0 0,1 0-1,-1-1 1,1 1 0</inkml:trace>
  <inkml:trace contextRef="#ctx0" brushRef="#br0" timeOffset="276.56">40 30 19967,'0'0'0,"30"20"0,-12-7 0,-2-4 0,17 2 0,7 1 0,1-10 0,1-2 0,3-5 0,5-8 0,-3-2 0,-1-1-384,12 3 128,10 2-640,-8 0 0,0-2-11647</inkml:trace>
</inkml:ink>
</file>

<file path=xl/ink/ink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54.46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1193 20607,'8'-12'0,"0"1"0,0 0 0,1 0 0,0 1 0,1 0 0,21-17 0,11-5 7,-2-1 1,44-48-1,41-53 39,130-142 14,-215 228-33,-2 4 77,71-66 0,-107 108-101,6-5 3,1 0 0,0 1 0,15-9 0,-23 14-7,1 1 1,0-1 0,-1 0 0,1 1 0,0-1-1,-1 1 1,1 0 0,0-1 0,-1 1 0,1 0 0,0 0-1,0 0 1,1 0 0,-2 1 0,0-1 0,0 1 0,0-1 0,0 1-1,0-1 1,-1 1 0,1-1 0,0 1 0,0 0 0,-1-1 0,1 1 0,0 0 0,-1-1-1,1 1 1,-1 0 0,1 0 0,-1 0 0,1 0 0,-1 0 0,1 0 0,-1 0 0,0-1 0,0 1-1,1 2 1,2 21 0,0 1 1,-1-1-1,-3 39 0,0-19 21,2 10 32,-3 0 0,-3 0 1,-22 106-1,-106 269 132,54-185-71,65-197-107,5-13-72,-2 0 0,-1 0 0,-1-2-1,-2 1 1,-19 30 0,26-53-789</inkml:trace>
  <inkml:trace contextRef="#ctx0" brushRef="#br0" timeOffset="614.15">1441 521 20479,'-30'38'0,"30"-37"1,0-1-1,0 0 0,-1 0 0,1 1 1,0-1-1,0 0 0,-1 0 0,1 1 1,0-1-1,0 0 0,0 0 0,0 1 0,-1-1 1,1 0-1,0 1 0,0-1 0,0 0 1,0 1-1,0-1 0,0 0 0,0 1 1,0-1-1,0 0 0,0 1 0,0-1 1,0 0-1,0 1 0,0-1 0,0 0 1,0 1-1,1-1 0,-1 0 0,0 1 0,0-1 1,0 0-1,0 0 0,1 1 0,-1-1 1,0 0-1,0 0 0,1 1 0,-1-1 1,0 0-1,0 0 0,1 0 0,-1 1 1,0-1-1,1 0 0,-1 0 0,0 0 1,0 0-1,1 0 0,-1 0 0,0 0 0,1 1 1,-1-1-1,0 0 0,1 0 0,-1 0 1,0 0-1,1-1 0,25-1 104,-19 1-73,-6 1-25,0 1-1,0-1 1,0 0 0,0 1 0,0-1 0,0 0 0,0 1 0,0 0 0,0-1-1,0 1 1,0-1 0,0 1 0,-1 0 0,1 0 0,0 0 0,0-1 0,-1 1-1,1 0 1,0 0 0,-1 0 0,1 0 0,-1 0 0,1 0 0,-1 0 0,0 0-1,1 0 1,-1 0 0,0 1 0,0-1 0,0 0 0,0 1 0,2 40 57,-2-38-58,-4 36 16,-2 0-1,-1-1 1,-3 0 0,-17 48 0,18-58-19,-76 192 250,50-139-58,-28 98 0,58-164-91,1 0 1,1 1-1,0-1 0,1 1 0,0 32 0,2-49-99,0 1 1,0-1-1,0 1 0,0-1 1,0 1-1,0-1 0,0 1 1,0-1-1,0 0 0,0 1 1,0-1-1,1 1 0,-1-1 1,0 1-1,0-1 0,0 0 1,1 1-1,-1-1 0,0 0 1,1 1-1,-1-1 0,0 0 1,1 1-1,-1-1 0,0 0 1,1 1-1,-1-1 0,1 0 1,0 0-1,12-4 79,18-24-9,-25 21-62,307-321 478,-151 151-490,-59 66-640,-102 109 504,1-1-1,0 1 1,0 1-1,0-1 1,0 0-1,0 0 0,0 1 1,1-1-1,-1 1 1,4-2-1,9 3-3417</inkml:trace>
  <inkml:trace contextRef="#ctx0" brushRef="#br0" timeOffset="902.19">1463 1421 20351,'0'0'0,"30"35"0,-18-13 0,1-2 0,4 0 0,5-2 0,-6-3 0,4-1-128,-7-3 128,-6-2-1280,8 6 128,3-1-511,-3 1 127</inkml:trace>
  <inkml:trace contextRef="#ctx0" brushRef="#br0" timeOffset="1784.95">1982 1658 19071,'-22'-6'0,"23"2"0,13 0 0,-1 3 0,0 0 0,0 1 0,1 0 0,-1 1 0,0 0 0,0 1 0,0 1 0,20 6 0,23 4 0,-5-8 0,0-2 0,73-4 0,-118 1 0,75-11 0,-81 11 0,0 0 0,0 0 0,1 0 0,-1 0 0,0 0 0,0 0 0,0 0 0,0 0 0,1 0 0,-1 0 0,0 0 0,0 0 0,0 0 0,0 0 0,0 0 0,1 0 0,-1 0 0,0 0 0,0 0 0,0 0 0,0-1 0,0 1 0,0 0 0,0 0 0,1 0 0,-1 0 0,0 0 0,0 0 0,0 0 0,0-1 0,0 1 0,0 0 0,0 0 0,0 0 0,0 0 0,0 0 0,0-1 0,0 1 0,0 0 0,0 0 0,0 0 0,0 0 0,0-1 0,0 1 0,0 0 0,0 0 0,0 0 0,0 0 0,0 0 0,0-1 0,0 1 0,0 0 0,0 0 0,0 0 0,0 0 0,-1 0 0,-4-9 0,3 7 0,-15-28 0,1 0 0,2-2 0,1 1 0,1-2 0,-15-66 0,26 89 0,0 0 0,0-1 0,1 1 0,0 0 0,1-1 0,0 1 0,1 0 0,0 0 0,5-16 0,1 5 0,0 1 0,1 0 0,16-26 0,-21 40 0,0 0 0,1 0 0,-1 1 0,1 0 0,0 0 0,0 0 0,1 1 0,-1-1 0,1 1 0,8-4 0,-10 6 0,0 0 0,0 0 0,0 0 0,1 1 0,-1 0 0,0 0 0,1 0 0,-1 0 0,1 1 0,-1 0 0,1 0 0,-1 0 0,0 0 0,1 1 0,-1 0 0,1-1 0,4 3 0,18 9 22,-1 2-1,-1 0 0,0 2 1,29 23-1,-38-26-5,0 1 0,-1 0 0,0 1 0,-2 1 0,1 0 0,-2 1 0,0 0 1,-1 1-1,-1 0 0,14 36 0,-19-40 7,0 1 1,-1-1 0,-1 1-1,0 0 1,-1 0-1,0 1 1,-2-1 0,1 0-1,-2 0 1,0 0 0,-1 1-1,0-1 1,-2-1-1,1 1 1,-10 22 0,10-31 40,-1 0 1,1-1 0,-1 1 0,0-1-1,0 0 1,-1 0 0,-6 6-1,1-2 59,5-6 41,6-1-3,5 2-145,6 4 15,0 0 0,1 0 0,1-2 0,-1 0 0,1 0 0,0-1 0,17 3 0,11 1-496,52 5-1,0-9-3096,-50-5-7659</inkml:trace>
  <inkml:trace contextRef="#ctx0" brushRef="#br0" timeOffset="2360.99">3864 1286 23295,'0'0'0,"-55"15"0,47-15 0,21-8 0,-2 1 0,7 1 0,-3 1 0,-4 1 0,-2 3 128,-3-3-128,-1 4 0,-1 4-128,-17-3-3328,-2 3 2432</inkml:trace>
  <inkml:trace contextRef="#ctx0" brushRef="#br0" timeOffset="3428.91">4857 180 17663,'35'-37'10,"26"-24"33,-53 54-35,0 1 0,1 0-1,-1 0 1,1 1 0,0 0-1,14-5 1,-2 2 15,1 1 0,0 1 0,1 1 1,0 1-1,-1 1 0,1 1 0,0 1 0,0 1 0,0 1 0,0 1 0,38 8 0,-55-9-23,0 1 0,0 0 0,-1 0 0,1 0 0,-1 1 0,0 0 0,1 0 0,-2 0 0,1 1 0,0 0 0,0 0 0,-1 0 0,6 7 0,-8-8 0,0 0 0,0 1 0,0-1 0,0 1 0,-1-1 0,1 1 0,-1-1 0,0 1 0,0 0 0,0 0 0,-1 0 0,0 0 0,1-1 0,-1 1 0,0 0 0,-1 0 0,1 0 0,-1 0 0,0 0 0,0-1 0,-2 6 0,-7 16 0,0-1 0,-2 0 0,-26 37 0,-59 63 0,-18-4 0,46-49 0,49-51 11,3-3 50,1 0 0,-23 33 0,35-43-48,0-1 0,0 1 0,1 0 0,0 1 0,0-1 0,1 0 0,0 1 0,0 0 0,1-1 0,0 1 0,0 0 0,1 8 0,0-13-10,0 0-1,1 0 1,-1 0-1,1-1 1,0 1 0,-1 0-1,1-1 1,0 1-1,1-1 1,-1 1 0,0-1-1,1 1 1,-1-1-1,1 0 1,3 4-1,-1-3 5,0 1-1,1-1 0,-1 0 0,1 0 0,0 0 0,-1 0 1,9 2-1,4 1 5,0-2 1,0 0 0,0 0 0,19 0-1,-7-1-169,0-1-1,-1-2 1,1 0 0,0-2-1,-1-1 1,55-14-1,-16-1-3361,-35 13-5802</inkml:trace>
  <inkml:trace contextRef="#ctx0" brushRef="#br0" timeOffset="3933.53">5752 206 19711,'-19'126'0,"11"-84"0,2 1 0,-1 50 0,3 51 128,4-143-127,0 0-1,1 1 1,-1-1 0,0 0-1,0 0 1,0 0-1,1 0 1,-1 1-1,1-1 1,-1 0-1,1 0 1,-1 0-1,1 0 1,-1 0 0,1 0-1,0 0 1,0 0-1,-1 0 1,1-1-1,0 1 1,2 1-1,-1 0 2,1-1 0,-1 0 0,1 0 0,-1 0 0,1 0 0,0 0 0,0-1 0,-1 1 0,4-1 0,7 1-10,-1-2 0,1 1 0,16-4 0,55-11-1554,-53 9-975,-1-2 0,34-13 0,-34 10-4417</inkml:trace>
  <inkml:trace contextRef="#ctx0" brushRef="#br0" timeOffset="4261.15">6057 144 18431,'0'0'0,"13"36"0,-7-10 0,-5 3 0,-1 15 0,-1 9 0,2 0 0,9 1 0,-1 8 0,5 6 0,-8-12 0,-6-10-768,-4-4 0,2-11-639,-1 2-1,1 0-8320</inkml:trace>
  <inkml:trace contextRef="#ctx0" brushRef="#br0" timeOffset="4879.92">6474 21 18815,'-7'61'0,"7"-60"0,-1 0 0,1 0 0,0 0 0,0 0 0,0 1 0,0-1 0,0 0 0,1 0 0,-1 0 0,0 0 0,0 1 0,1-1 0,-1 0 0,1 0 0,-1 0 0,1 0 0,-1 0 0,1 0 0,0 0 0,0 0 0,-1-1 0,1 1 0,0 0 0,1 1 0,6 8 0,-7-1 20,1 0 0,-1 0 0,-1 0 0,0 0 0,0-1 0,-1 1 0,-2 11-1,0 19 57,8 321 230,2-93 177,-7-266-465,-1 0-1,1 0 0,0 0 1,0 0-1,0 0 0,0 0 0,0 0 1,0 1-1,0-1 0,1 0 0,-1 0 1,0 0-1,1 0 0,-1 0 1,0 0-1,2 1 0,7-15 275,3-7-259,26-43 89,38-85 0,-51 93-118,2 1 0,68-97 0,-69 117 29,-3 3-868,1 1 0,1 1 0,47-41 0,-50 55-2044</inkml:trace>
  <inkml:trace contextRef="#ctx0" brushRef="#br0" timeOffset="5668.05">4698 1352 18047,'40'-18'151,"0"2"0,1 2 0,62-13 0,-78 21-115,60-10 203,1 3-1,112-1 0,-152 11-185,1051-30 1017,-983 31-966,165 5-411,-150 3-3887,-44-1-6558</inkml:trace>
  <inkml:trace contextRef="#ctx0" brushRef="#br0" timeOffset="6892.46">5383 1793 20351,'-1'10'-128,"-3"24"75,-2-1 0,-15 48-1,-33 71-42,-11 32 96,72-187 0,7-7 0,-7 6 0,-2 1 0,1 1 0,0 0 0,0 0 0,0 1 0,0-1 0,0 1 0,0 1 0,0-1 0,1 1 0,-1 0 0,0 0 0,12 3 0,8 2 0,39 12 0,-59-15 0,10 3 0,-1 0 0,1 2 0,-1 0 0,23 14 0,-32-17 0,0 0 0,-1 0 0,0 0 0,0 0 0,0 1 0,0 0 0,-1 0 0,0 1 0,0-1 0,0 1 0,-1-1 0,0 1 0,0 1 0,3 6 0,-6-11 2,1 1-1,0 0 1,-1-1 0,1 1-1,-1 0 1,0-1-1,0 1 1,0 0-1,0-1 1,-1 1-1,1 0 1,-1-1-1,1 1 1,-1-1 0,0 1-1,0-1 1,0 1-1,0-1 1,-1 1-1,1-1 1,-1 0-1,1 0 1,-1 0-1,0 0 1,0 0-1,0 0 1,0 0 0,0-1-1,0 1 1,0-1-1,-1 1 1,1-1-1,-3 1 1,-8 4 15,0-2 1,0 1-1,0-2 1,-27 5-1,30-7-7,-95 15-6,-125 3 1,84-17-5987</inkml:trace>
  <inkml:trace contextRef="#ctx0" brushRef="#br0" timeOffset="7198.57">5369 1706 19583,'-37'44'0,"36"-41"-2,7-4-1,10-6 23,-15 7-13,12-7 96,1 1 0,0 1 1,0 0-1,20-4 0,-26 8-65,0 0 0,0 1 0,0-1 0,0 2 0,0-1 0,0 1 0,0 0 0,-1 1 0,14 4 0,63 24 75,34 12-866,-51-20-505,-37-11-1751</inkml:trace>
  <inkml:trace contextRef="#ctx0" brushRef="#br0" timeOffset="7676.48">5928 1937 21247,'35'71'0,"50"140"0,-22-2-71,-33-106-92,-27-94 147,-2-2 16,1-1-1,0 1 0,1-1 0,-1 0 0,1 0 0,5 7 0,-8-13 1,0 0 0,0 0 0,0 0 0,1 1 0,-1-1 0,0 0 0,0 0 0,0 0 0,0 0 0,0 0 0,0 0 0,0 0 0,0 0 0,1 0 0,-1 0 0,0 0 0,0 0 0,0 0 0,0 0 0,0 0 0,0 0 0,1 0 0,-1 0 0,0 0 0,0 0 0,0 0 0,0 0 0,0 0 0,0 0 0,0 0 0,0 0 0,1 0 0,-1 0 0,0-1 0,0 1 0,0 0 0,0 0 0,0 0 0,0 0 0,0 0 0,0 0 0,0 0 0,0 0 0,0 0 0,1-1 0,-1 1 0,0 0 0,0 0 0,0 0 0,5-11 0,4-18 0,-7 23 0,108-320 0,-103 306 2,17-60 61,58-127 0,-79 201-132,-1 1 0,1 0-1,0 0 1,1 0 0,-1 1-1,7-7 1,-9 10 50,-1 1 0,1-1 0,0 0 1,0 1-1,0-1 0,-1 1 0,1-1 0,0 1 0,0 0 0,0-1 1,0 1-1,0 0 0,0 0 0,0-1 0,0 1 0,0 0 0,0 0 1,0 0-1,0 0 0,0 0 0,0 1 0,0-1 0,0 0 0,0 0 1,0 1-1,0-1 0,-1 0 0,1 1 0,0-1 0,0 1 0,0-1 0,0 1 1,-1-1-1,1 1 0,0 0 0,0 0 0,-1-1 0,1 1 0,-1 0 1,2 1-1,6 10-2755</inkml:trace>
  <inkml:trace contextRef="#ctx0" brushRef="#br0" timeOffset="9443.27">7665 1315 20991,'14'-4'-1,"0"0"8,1 0 1,15-8 0,-30 11-4,0 1 0,0 0 0,0 0 0,1 0 0,-1 0 0,0 0 0,0 0 0,0 0 0,0 0 0,0-1 0,0 1 0,1 0 0,-1 0 0,0 0 0,0 0 0,0 0 0,0-1 0,0 1 0,0 0 0,0 0 0,0 0 0,0 0 0,0-1 0,0 1 0,0 0 0,0 0 0,0 0 0,0 0 0,0-1 0,0 1 0,0 0-1,0 0 1,0 0 0,0 0 0,0-1 0,0 1 0,0 0 0,0 0 0,0 0 0,0 0 0,-1 0 0,1-1 0,0 1 0,0 0 0,0 0 0,0 0 0,0 0 0,0 0 0,-1 0 0,1-1 0,-6-3 49,6 4-53,-6-3 79,2 1 25,7 0-53,1 2-51,1 0 0,-1 1 0,0-1 0,0 1 0,0 0 0,0 0 0,0 0 0,4 2 0,3 1 22,30 6 135,-22-6-47,0 0 0,-1 2 0,34 14 0,13 7 4,-47-21-67,-1 1 1,32 18-1,12 11 131,1-3 0,108 42-1,-139-66-36,61 12-1,-56-15-58,-29-4-43,0-1 0,1 0-1,-1 0 1,1-1 0,-1 0 0,1 0-1,0-1 1,-1 0 0,0 0 0,9-3 0,-14 2-147,-1 0 0,0 0 1,0 0-1,0 0 0,0 0 0,0 0 1,0-1-1,0 1 0,-1 0 1,1 0-1,-1-5 0,5-12-4018</inkml:trace>
  <inkml:trace contextRef="#ctx0" brushRef="#br0" timeOffset="10193.52">9170 1228 18303,'0'0'768,"9"-10"-533,266-267 715,-127 131-599,7 4 116,-132 123-385,2 2-1,0 0 1,0 2-1,54-24 1,-77 38-76,27-7 83,-28 8-87,-1 0-1,1 0 0,0 0 1,0 0-1,0 0 1,-1 0-1,1 1 1,0-1-1,0 0 0,-1 0 1,1 1-1,0-1 1,-1 0-1,1 1 1,0-1-1,-1 0 0,1 1 1,0-1-1,-1 1 1,1-1-1,-1 1 1,1-1-1,-1 1 0,1 0 1,-1-1-1,0 1 1,1 0-1,-1-1 1,1 1-1,-1 0 0,0-1 1,0 1-1,0 0 1,1 0-1,-1-1 0,0 1 1,0 1-1,0 8-1,0-1 0,0 0 0,-1 1 0,0-1 0,-1 0 0,0 1 0,-6 15 0,-31 67 0,22-56 0,-94 260 71,25-63 8,-135 242-357,216-465-767,-1 0 0,0 0-1,-1-1 1,0 1 0,-15 15 0</inkml:trace>
  <inkml:trace contextRef="#ctx0" brushRef="#br0" timeOffset="10762.97">10498 598 19071,'-9'8'3,"4"-3"5,-1 0 0,1 0 0,0 0 0,0 0 0,1 1 0,0 0 0,0 0 0,0 0 0,1 1 0,-1-1 0,1 1 0,-2 7 0,2-2 27,-1-1 0,0 0 0,-1-1 0,0 1 0,-12 17 0,-39 45 194,-1 1-113,34-37-85,2 2 1,1 0-1,2 1 1,-13 46-1,6-3 211,-14 95-1,38-173-213,0 0 0,0 0 0,1 1 0,0-1 0,0 0 0,0 1 1,1 4-1,0-9-16,-1 0 0,0 0 0,0 0 0,1 0 0,-1 0 1,1 0-1,-1 0 0,1 0 0,-1 0 0,1 0 0,0 0 0,-1 0 0,1-1 1,0 1-1,0 0 0,-1 0 0,1-1 0,0 1 0,0-1 0,0 1 0,0-1 1,0 1-1,0-1 0,0 1 0,0-1 0,0 0 0,0 0 0,0 1 1,0-1-1,0 0 0,0 0 0,0 0 0,0 0 0,1 0 0,-1-1 0,0 1 1,0 0-1,0 0 0,0-1 0,0 1 0,0 0 0,1-2 0,13-4 62,0-1 0,-1-1-1,0-1 1,0 0 0,-1-1-1,16-15 1,10-5 50,15-10-37,-4 4-125,0-2 0,-3-2 1,53-58-1,-87 85-845,-1 0-1,2 1 0,0 0 0,0 1 0,1 0 1,23-12-1,-12 9-9633</inkml:trace>
  <inkml:trace contextRef="#ctx0" brushRef="#br0" timeOffset="11023.89">10355 1576 21119,'0'0'0,"19"29"-640,-10-16 128,2-2-896,0-2 0,3 0 385,-5-12-1</inkml:trace>
  <inkml:trace contextRef="#ctx0" brushRef="#br0" timeOffset="11928.19">10934 1509 20607,'8'5'0,"0"0"0,0-1 0,0 0 0,0 0 0,0 0 0,1-1 0,0-1 0,-1 1 0,12 0 0,3 0 0,0-2 0,27-2 0,36 2 0,-48 7-70,6 1-120,-41-8 169,0-1 0,0 0 0,0 0 0,0 0 0,0 0 0,0-1 0,-1 1 0,1-1 0,0 0 0,0 0 0,5-2 0,-8 3-8,1 0-1,-1 0 1,0-1-1,1 1 0,-1 0 1,0 0-1,1-1 0,-1 1 1,0 0-1,1-1 0,-1 1 1,0 0-1,0-1 1,1 1-1,-1 0 0,0-1 1,0 1-1,1-1 0,-1 1 1,0 0-1,0-1 1,0 1-1,0-1 0,0 1 1,0-1-1,0 1 0,0 0 1,0-1-1,0 1 1,0-1-1,0 1 0,0-1 1,0 1-1,0 0 0,0-1 1,-1 1-1,1-1 1,0 1-1,0 0 0,0-1 1,-1 1-1,1-1 0,-17-16-715,9 9 588,-9-13-25,0-1-1,1-1 0,2-1 0,-16-32 0,-17-28-183,41 72 348,0 0 0,1 0 0,0-1-1,1 0 1,0 0 0,1 0 0,1 0-1,0 0 1,0 0 0,2-1-1,-1 1 1,2-1 0,0 1 0,0 0-1,2-1 1,-1 1 0,2 0-1,-1 0 1,2 1 0,10-22 0,-11 26 40,1 1 1,0 0 0,1 0 0,0 0 0,0 1 0,13-11 0,45-29 478,-56 42-422,0 0 0,1 0 0,-1 0 1,1 1-1,0 0 0,-1 1 0,1 0 0,1 1 0,-1-1 1,0 2-1,0-1 0,0 1 0,1 1 0,-1-1 1,0 2-1,0-1 0,0 1 0,16 6 0,-18-5-49,-1-1-1,0 1 1,0 0 0,-1 0-1,1 1 1,0 0 0,-1 0-1,0 0 1,0 0-1,0 1 1,-1 0 0,0 0-1,0 0 1,0 0-1,0 1 1,-1 0 0,0 0-1,0 0 1,0 0-1,-1 0 1,0 0 0,0 1-1,-1-1 1,1 1 0,-2-1-1,1 12 1,-2 4 1,-1-1 0,-1 1 0,-1-1 0,-1 1 0,-1-1 0,-1-1 0,-1 1 0,0-1 0,-2-1 0,-19 31 0,17-30-9,-2 2 33,1-1 1,1 2-1,1-1 0,-11 35 1,21-51-42,0 1 1,0 0-1,1 0 0,0-1 1,0 1-1,1 0 1,-1 0-1,2-1 0,-1 1 1,1 0-1,0-1 1,0 0-1,1 1 0,-1-1 1,8 11-1,-7-12 9,1 1 0,-1-1 0,1 0 0,1 0-1,-1 0 1,1 0 0,0-1 0,0 1 0,0-1 0,0-1-1,1 1 1,0-1 0,-1 0 0,1 0 0,0-1 0,9 3-1,-4-3 17,-1 0 0,1-2 1,-1 1-1,1-1 0,-1 0 0,1-1 0,-1-1 0,1 1 0,10-4 0,7-5 1,50-23 1,-33 13-257,9 3-827,-32 11-1242,42-14-9490</inkml:trace>
</inkml:ink>
</file>

<file path=xl/ink/ink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5:10.50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1 171 19327,'0'0'384,"7"4"-256,59 37 280,-17-9 39,72 33 0,-104-58-359,1-1 0,0-1 0,0-1 1,0-1-1,28 3 0,91-4 240,-131-2-311,32-3-57,0-1 1,45-12-1,-72 14-54,0-1-820,1 1-1,-1-2 1,1 1 0,-1-2 0,0 1-1,12-8 1</inkml:trace>
  <inkml:trace contextRef="#ctx0" brushRef="#br0" timeOffset="465.39">12 50 20991,'11'2'4,"25"0"37,-34-2-36,0 0 1,0 0-1,0 0 1,0 0 0,0-1-1,0 1 1,-1-1-1,1 1 1,0-1-1,0 0 1,0 1 0,0-1-1,-1 0 1,3-2-1,-5-1 94,0 1 0,-1 0-1,1-1 1,1 1 0,-1 0-1,0-1 1,1-4 0,0 7-85,0 0 0,1 0 1,-1 1-1,1-1 0,0 0 1,-1 0-1,1 1 1,0-1-1,-1 1 0,1-1 1,0 0-1,0 1 0,-1-1 1,1 1-1,0 0 0,0-1 1,0 1-1,0 0 0,0-1 1,-1 1-1,1 0 1,0 0-1,1 0 0,25 0 82,-19 1-46,123 14 210,-58-5-157,186 35 134,-89-14-3546,-104-20-10365</inkml:trace>
</inkml:ink>
</file>

<file path=xl/ink/ink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5:41.78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312 87 18175,'0'0'768,"8"2"-661,-5-1-108,68 17 141,-63-15-110,0 0 1,0 0 0,-1 0-1,1 1 1,-1 0 0,0 1-1,11 9 1,-5-1 2,-1 2-1,0 0 1,-1 0-1,0 1 0,-1 0 1,-1 1-1,-1 0 1,0 0-1,-2 1 1,0 0-1,0 0 1,-2 1-1,4 28 1,-6-22-2,0 0 1,-2 0-1,-1 1 0,-1-1 0,0-1 1,-2 1-1,-2 0 0,0-1 1,-16 42-1,19-61-15,1 1-1,-1-1 1,0 0-1,0 0 1,-1-1-1,1 1 1,-1-1-1,0 0 1,0 0-1,0 0 1,-1 0-1,-6 4 1,0-2 54,-1 0 1,0-1 0,0 0-1,-18 4 1,26-8-46,-1 0 0,1-1 1,0 1-1,-1-1 0,1 0 0,0-1 1,0 1-1,-1-1 0,1 0 0,-5-1 1,-10-2 58,18 4-84,1 0 0,-1 0 0,1 0 0,0 0 0,-1-1 0,1 1 0,-1 0 0,1 0 0,0 0 0,-1 0 0,1-1 0,-1 1 0,1 0 0,0 0 0,-1-1 0,1 1 0,0 0 0,0 0 0,-1-1 0,1 1 0,0 0 0,0-1 0,-1 1 0,1-1 0,0 1 0,0 0 0,0-1 0,-1 1 0,1 0 0,0-1 0,0 1 0,0-1 0,0 1 0,0-1 0,0 1 0,0 0 0,0-1 0,0 1 0,0-1 0,0 1 0,0-1 0,0 1 0,1 0 0,-1-1 0,0 0 0,1 0 0,-1 0 0,1 0 0,-1 0 0,1 0 0,0 0 0,-1 0 0,1 0 0,0 0 0,0 0 0,0 0 0,-1 1 0,1-1 0,0 0 0,0 1 0,0-1 0,2 0 0,2-1 0,1 1 0,0 0 0,0 0 0,0 0 0,0 1 0,0 0 0,0 0 0,0 1 0,0-1 0,-1 1 0,1 1 0,0-1 0,0 1 0,7 3 0,4 2 0,0 1 0,-1 1 0,22 15 0,-25-15 0,-1 1 0,0 1 0,-1 0 0,0 0 0,-1 1 0,0 1 0,-1 0 0,0 0 0,-1 1 0,-1 0 0,0 0 0,9 28 0,-12-30 0,0 1 0,-1 0 0,-1 0 0,0 0 0,-1 0 0,0 0 0,-1 0 0,-1 0 0,0 0 0,0 0 0,-1-1 0,-1 1 0,0 0 0,-1-1 0,-11 24 0,12-30 0,0-1 0,0 0 0,0 0 0,-1 0 0,0 0 0,0-1 0,-1 1 0,1-1 0,-1 0 0,0-1 0,0 1 0,0-1 0,0 0 0,0 0 0,-1 0 0,0-1 0,1 0 0,-1 0 0,0 0 0,0-1 0,-11 1 0,-71 4 28,-126 6 72,191-10-101,0 1-1,0 1 1,1 1-1,-1 2 1,-28 11-1,15-6-31,5 3-269,21-5-271,10-9 539,0-1-1,0 0 0,0 1 0,0-1 1,0 0-1,1 1 0,-1-1 0,0 0 1,0 1-1,1-1 0,-1 0 0,0 0 1,0 1-1,1-1 0,-1 0 0,0 0 1,1 1-1,-1-1 0,0 0 0,1 0 1,-1 0-1,0 1 0,1-1 0,-1 0 1,1 0-1,-1 0 0,0 0 0,1 0 1,-1 0-1,1 0 0,-1 0 0,0 0 1,1 0-1,0 0 0,54 4-4103,-26-2-5974</inkml:trace>
  <inkml:trace contextRef="#ctx0" brushRef="#br0" timeOffset="451.59">1017 1239 20479,'0'0'768</inkml:trace>
  <inkml:trace contextRef="#ctx0" brushRef="#br0" timeOffset="1599.41">1808 122 18687,'-42'4'0,"38"-3"0,-2-1 0,9-6 0,3-3 0,-11 6 0,-9 5 0,14-2 0,-11 2 0,-1 2 0,0-1 0,1 2 0,0 0 0,0 0 0,0 1 0,-14 9 0,-5 7 0,-29 29 0,40-33 0,0 1 0,2 0 0,0 2 0,2 0 0,0 1 0,-12 23 0,8-6 0,1 1 0,-22 78 0,36-106 0,1 1 0,1-1 0,0 1 0,1 0 0,0 0 0,2 25 0,0-32 0,0 0 0,0 1 0,0-1 0,1 0 0,0 0 0,0 0 0,1 0 0,0 0 0,0 0 0,0 0 0,1-1 0,0 0 0,0 0 0,0 0 0,8 7 0,1-2 0,1-1 0,1-1 0,-1 0 0,1-1 0,28 10 0,-27-12 0,-1 1 0,0 1 0,0 0 0,-1 1 0,25 18 0,-36-24 0,35 29 8,-2 2-1,51 59 0,-84-89 3,-1 0-1,-1 1 1,1-1 0,0 0 0,-1 0-1,1 1 1,-1-1 0,0 1 0,0-1-1,-1 1 1,1 0 0,-1-1 0,0 1-1,0 0 1,0-1 0,0 1 0,0 0-1,-1-1 1,0 1 0,0-1 0,0 1-1,0-1 1,0 1 0,-1-1 0,1 0-1,-1 0 1,0 1 0,0-1 0,0 0-1,-1-1 1,1 1 0,-1 0 0,1-1-1,-7 5 1,-35 22 101,27-16-6,-1-2 1,0 0 0,-28 12-1,41-22-77,0 0 0,0 0 0,0 0 0,0-1 0,0 0 0,0 0 0,0 0 0,0-1 0,0 1 0,0-1-1,1 0 1,-1-1 0,0 1 0,-6-4 0,2 1 48,-1 0 0,1-1 0,0 0 0,0-1 0,-15-13 0,16 11-40,1 0 1,0 0-1,0-1 0,1 0 0,0-1 0,1 0 1,0 1-1,0-2 0,1 1 0,1 0 1,0-1-1,0 0 0,1 1 0,0-1 1,1 0-1,0 0 0,1-12 0,0 1-3,2-1 1,0 1-1,2-1 0,1 1 0,0 0 0,1 0 0,13-26 0,-6 15-33,-8 19 0,0 1 0,1-1 0,16-24 0,73-79 52,-35 45 174,-40 38-161,-18 28-58,1 1 0,-1-1 0,1 1-1,1 0 1,5-7 0,32-29-21,2 2 0,77-55 0,-115 91-257,14-12 469,-18 15-278,-1 0 0,0 0 0,1-1 0,-1 1 0,0 0-1,1 0 1,-1-1 0,0 1 0,0 0 0,1 0 0,-1-1-1,0 1 1,0 0 0,1-1 0,-1 1 0,0 0 0,0-1-1,0 1 1,0 0 0,0-1 0,1 1 0,-1 0 0,0-1 0,0 1-1,0 0 1,0-1 0,0 1 0,0 0 0,0-1 0,0 1-1,0-1 1,-1 1 0,1 0 0,0-1 0,0 1 0,0 0-1,0-1 1,0 1 0,-1 0 0,1-1 0,0 1 0,0 0-1,0 0 1,-1-1 0,1 1 0,-1-1 0</inkml:trace>
  <inkml:trace contextRef="#ctx0" brushRef="#br0" timeOffset="2613.43">2648 1 19455,'-27'6'0,"23"-6"0,5-1 0,9-4 0,-6 5 0,-4 5 0,-5 9 0,-4-2 0,0 0 0,1 0 0,1 1 0,0 0 0,1 1 0,-8 23 0,0 19 103,-7 63 0,6-29 75,-26 164 100,33-195-159,-3-1 1,-2-1-1,-3 0 1,-37 89-1,51-142-109,1-2 3,1-1-1,-1 1 0,1-1 1,-1 0-1,0 1 0,0-1 1,0 0-1,1 1 0,-1-1 1,-1 0-1,1 0 0,-2 2 1,3-3 93,-1 1 1,-3 1-64,3-1 63,2-2 1,11-6-89,-11 6-18,1 0 0,-1 1 0,1-1 0,-1 0 0,1-1 1,-1 1-1,0 0 0,0 0 0,1 0 0,-1-1 1,0 1-1,0-1 0,0 1 0,0-1 0,-1 1 1,1-1-1,0 0 0,-1 1 0,1-3 0,10-19 82,0 1-1,2 0 0,0 1 0,2 1 0,32-37 0,-21 26-34,11-10 58,50-44 0,-53 54-97,0-1 0,42-56 0,-35 24-8,-29 44 0,1 0 0,0 0 0,22-22 0,-35 42 0,0 0 0,0-1 0,0 1 0,0 0 0,1 0 0,-1 0 0,0 0 0,0 0 0,0 0 0,0-1 0,0 1 0,1 0 0,-1 0 0,0 0 0,0 0 0,0 0 0,0 0 0,1 0 0,-1 0 0,0 0 0,0 0 0,0 0 0,0 0 0,1 0 0,-1 0 0,0 0 0,0 0 0,0 0 0,1 0 0,-1 0 0,0 0 0,0 0 0,0 0 0,0 0 0,1 0 0,-1 0 0,0 0 0,0 0 0,0 0 0,0 1 0,1-1 0,-1 0 0,0 0 0,0 0 0,0 0 0,0 0 0,0 0 0,0 1 0,1-1 0,-1 0 0,0 0 0,0 0 0,0 1 0,2 7 0,-2-8 0,-1 14-299,0 0 0,-1 1-1,-5 21 1,-1 2-786,-12 66-4462,11-71-4031</inkml:trace>
  <inkml:trace contextRef="#ctx0" brushRef="#br0" timeOffset="2966.33">2776 746 18431,'10'20'7,"-1"0"-1,-1 0 1,-1 1-1,6 31 1,9 88 185,2 7-289,-18-122-163,11 43-1209,-2-25-2412</inkml:trace>
  <inkml:trace contextRef="#ctx0" brushRef="#br0" timeOffset="4448.85">3114 1109 19327,'15'-24'0,"-1"-1"0,-1-1 0,17-45 0,-23 53 49,0 0 1,13-20-1,9-21 166,-25 51-154,0-1 0,1 1 0,0 0 0,0 0 0,1 0 0,8-8 0,-13 15-57,0 0 0,0 0 1,0 0-1,0 0 1,0 1-1,0-1 0,0 0 1,0 0-1,0 1 0,0-1 1,1 1-1,-1 0 0,0-1 1,1 1-1,-1 0 1,0-1-1,0 1 0,1 0 1,-1 0-1,0 0 0,1 0 1,-1 1-1,0-1 0,1 0 1,-1 0-1,0 1 1,0-1-1,1 1 0,-1-1 1,0 1-1,2 0 0,1 2 25,0 0 0,-1 0 0,1 1 0,0-1-1,-1 1 1,6 7 0,20 23 18,-23-28-38,0 1-1,0-1 1,-1 1-1,0 0 1,0 1-1,0-1 1,-1 1-1,0 0 1,-1 0-1,0 0 1,3 10-1,8 54-8,-13-54 22,-1-18 84,26-9 150,-9 4-256,-13 2 0,-8 6 0,-10 2 0,15-6 0,-1 0 0,1 1 0,0-1 0,-1 0 0,1 0 0,-1 0 0,1 0 0,-1 1 0,1-1 0,-1 0 0,0 0 0,1 0 0,-1 0 0,0 0 0,0 0 0,0 0 0,0 0 0,0 0 0,0 0 0,0 0 0,0 0 0,0 0 0,0 0 0,-1 0 0,1 0 0,-1-2 0,1 0 0,-1 0 0,0-1 0,0 1 0,0 0 0,0-1 0,-1 1 0,1 0 0,-1 0 0,0 0 0,0 0 0,-4-4 0,-5 0 0,12 5 0,2 1 0,18-4 107,-16 3-86,30 12-21,-26-10 0,-1-1 0,1 0 0,13-2 0,-21 3 0,-1 0 0,1 0 0,-1 0 0,1 0 0,0 0 0,-1 0 0,1 0 0,-1 0 0,1 0 0,-1 1 0,1-1 0,0 0 0,-1 0 0,1 1 0,-1-1 0,1 0 0,-1 1 0,1-1 0,-1 0 0,0 1 0,1-1 0,-1 1 0,1-1 0,-1 1 0,0-1 0,1 1 0,-1-1 0,0 1 0,0-1 0,1 1 0,-1 0 0,0-1 0,0 1 0,0-1 0,0 1 0,0-1 0,0 1 0,0 1 0,2 28 0,-2-26 0,-1 12 0,0-10 0,1 0 0,0 0 0,0 0 0,0 0 0,3 9 0,0-9 0,-3-6 2,0 1 0,0-1 0,0 0 0,0 0 0,1 1-1,-1-1 1,0 0 0,0 0 0,0 0 0,0 1-1,0-1 1,1 0 0,-1 0 0,0 0 0,0 0 0,0 0-1,1 1 1,-1-1 0,0 0 0,0 0 0,1 0 0,-1 0-1,0 0 1,0 0 0,1 0 0,-1 0 0,0 0 0,0 0-1,1 0 1,-1 0 0,0 0 0,0 0 0,1 0 0,-1 0-1,0 0 1,0 0 0,1 0 0,-1 0 0,0 0 0,0 0-1,0 0 1,1-1 0,-1 1 0,0 0 0,0 0 0,0 0-1,1 0 1,-1-1 0,0 1 0,0 0 0,0 0 0,0 0-1,1-1 1,-1 1 0,0 0 0,0 0 0,0-1-1,0 1 1,0 0 0,0 0 0,0-1 0,0 1 0,0 0-1,0 0 1,0-1 0,0 1 0,3-15 153,-9-18-29,5 27-72,0 0-1,0-1 1,0 1-1,-1 0 0,0 1 1,0-1-1,0 0 1,-1 0-1,0 1 1,0 0-1,-5-7 1,7 10-35,0 1 1,1-1-1,-1 0 1,0 1-1,1-1 0,-1 1 1,1-1-1,0 0 1,-1 0-1,1 1 1,0-1-1,0 0 1,0 1-1,0-1 1,1 0-1,-1 0 1,0 1-1,1-1 1,-1 0-1,2-1 1,17-40 41,-13 31-19,6-15 13,-1-1 0,13-55 0,5-63-138,-13 53-255,-3 27-2585,-2 1-10559</inkml:trace>
</inkml:ink>
</file>

<file path=xl/ink/ink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5:55.24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0 171 17535,'0'0'4992,"5"1"-4864,52 12 352,112 11-1,-2-1-8,-125-14-419,40 8 52,2-3-1,129 4 0,-124-20 0,-1-4-1,1-3 0,-2-4 1,113-33-1,-112 22 71,115-37 145,-129 32-261,1 4 0,96-20 0,-101 33 71,1 2 0,0 4 0,131 5 0,37 10-22,-171 1-106,-28-3 0,-37-6 0,0-1 0,0 1 0,0 1 0,0-1 0,0 0 0,0 1 0,-1 0 0,1-1 0,0 1 0,-1 0 0,0 0 0,1 1 0,-1-1 0,0 0 0,0 1 0,0-1 0,0 1 0,1 3 0,19 21 0,-11-15-160,-10-10 58,1 1 0,0-1 0,0 0 0,-1 0 0,1 0 0,0 0 0,0 0 0,1-1 0,-1 1 0,0-1 0,1 1 0,-1-1 0,1 0 0,-1 0 0,5 1 0</inkml:trace>
  <inkml:trace contextRef="#ctx0" brushRef="#br0" timeOffset="1168.93">79 716 20223,'29'2'48,"0"-1"0,0-2 0,0-1-1,35-6 1,22-2 332,277 3 924,7-1-816,-198-7-293,120-8 250,-207 16-317,126-26 0,-158 21-104,226-41 101,-166 36-37,-23 3 124,140-5 0,-176 17-145,-28 1-4,-1 0 0,33 5 0,98 25-63,-149-27 2,-6-1-1,1-1 0,-1 1 0,1-1 0,-1 0 0,1 1 0,-1-1 0,1 0 0,-1 0 0,1 0 0,0 0 0,-1 0 0,1-1 0,-1 1 0,1 0 0,-1-1 0,1 1 0,-1-1 1,2 0-1,-1 0 105,-1 21-127,-2-9-3435</inkml:trace>
</inkml:ink>
</file>

<file path=xl/ink/ink9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39:54.33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11293 4197 19071,'-18'-3'0,"18"3"3,1 0 0,0 1 0,0-1 0,-1 0-1,1 1 1,0-1 0,0 0 0,-1 1-1,1-1 1,-1 1 0,1-1 0,0 1-1,-1 0 1,1-1 0,-1 1 0,1-1 0,-1 1-1,0 0 1,1 0 0,-1-1 0,0 1-1,1 0 1,-1-1 0,0 1 0,0 0-1,0 0 1,1 0 0,-1-1 0,0 1 0,0 0-1,-1 1 1,-2 36 167,1-6-66,4 208 386,-21 1 13,5-89-195,-4 146 233,-6 67 177,17-296-575,-4 105-9,21-202-6235,-2-1-4565</inkml:trace>
  <inkml:trace contextRef="#ctx0" brushRef="#br0" timeOffset="883.72">10957 5122 21631,'4'2'1,"-3"-2"2,0 1 0,0-1 0,0 0 0,0 1 0,0-1 1,0 1-1,0-1 0,0 1 0,0-1 0,0 1 0,0 0 0,0 0 0,0-1 0,0 1 1,0 0-1,-1 0 0,1 0 0,0 0 0,-1 0 0,1 0 0,-1 0 0,1 0 0,-1 0 0,1 0 1,-1 0-1,0 0 0,0 0 0,1 0 0,-1 1 0,0-1 0,0 0 0,0 0 0,0 0 1,-1 0-1,1 0 0,0 0 0,0 1 0,-1-1 0,1 0 0,-1 1 0,-9 20 181,8-19-162,0 1 0,0-1 0,1 1 1,0-1-1,-1 1 0,1 0 0,0 0 0,1-1 0,-1 5 1,1 2 10,1 1 1,1-1 0,-1-1-1,2 1 1,-1 0-1,2 0 1,-1-1 0,7 12-1,7 10 48,23 30-1,8 16 54,-31-48-104,-2 1 0,-2 0 0,0 1-1,10 43 1,-8-17 77,-12-86-86,-4 0-21,-1-1 0,-2 0 0,0 1 0,-14-42 0,-4-5-28,15 47 8,-1 0 0,-2 1 0,-1 0 0,-15-27 0,13 40 20,2 1 0,11 13 0,-1 0 0,2 1 0,-1-1 0,0 0 0,0 1 0,0-1 0,0 0 0,0 0 0,1 1 0,-1-1 0,0 0 0,1 1 0,-1-1 0,0 1 0,1-1 0,-1 0 0,1 1 0,-1-1 0,1 1 0,-1-1 0,1 1 0,-1 0 0,1-1 0,0 1 0,-1-1 0,2 1 0,3-4 4,1 1-1,1 0 1,-1 1 0,0-1-1,1 1 1,-1 0-1,1 1 1,-1 0 0,1 0-1,0 0 1,0 1-1,0 0 1,8 0-1,14 3 41,49 10-1,-59-9-30,200 43 93,-218-47-105,-1 0-1,0 0 1,0 0-1,0 0 1,1 0-1,-1 0 1,0 0-1,0 0 1,0 0-1,0 0 1,1 0-1,-1 0 1,0 0-1,0 1 1,0-1 0,0 0-1,1 0 1,-1 0-1,0 0 1,0 0-1,0 0 1,0 0-1,0 1 1,0-1-1,1 0 1,-1 0-1,0 0 1,0 0-1,0 1 1,0-1-1,0 0 1,0 0-1,0 0 1,0 0-1,0 1 1,0-1-1,0 0 1,0 1-1,-5 7 50,-19 12 73,14-12-81,-130 121 235,129-118-319,1 0-1,0 0 0,1 1 1,0 1-1,1-1 0,1 1 1,0 1-1,1-1 0,0 1 1,1 0-1,0 0 0,2 1 1,-1-1-1,-1 25 0,5-35-62,0-1 0,0 1 0,0 0 0,1 0 0,-1-1 0,3 7 0,-3-8-86,1-1-1,-1 0 0,1 0 1,0 0-1,-1 0 1,1 0-1,0 0 1,0 0-1,0 0 1,0 0-1,0 0 1,0-1-1,0 1 1,0 0-1,0 0 1,1-1-1,-1 1 1,0-1-1,0 1 1,3 0-1</inkml:trace>
  <inkml:trace contextRef="#ctx0" brushRef="#br0" timeOffset="2330.73">475 1539 15872,'10'437'2860,"-5"-239"-2585,-1-72 376,-26 235 0,-54 321-353,48 215 767,27-837-892,1-20-816,7 63-1,-2-74-3657,3 0-3722,-8-29 7983,0 0 0,0 1 0,0-1 0,0 1 0,0-1 0,1 0 0,-1 1 0,0-1 0,0 1 0,1-1 0,-1 0 0,0 1 0,1-1 0,-1 0 0,0 0 0,1 1 0,-1-1 0,0 0 0,1 0 0,-1 1 0,1-1 0,-1 0 0,0 0 0,1 0 0,-1 0 0,1 0 0,-1 1 0,1-1 0,-1 0 0,1 0 0,-1 0 0,1 0 0,-1 0 0,0 0 0,2-1 0,0 1-418,10 0-3702</inkml:trace>
  <inkml:trace contextRef="#ctx0" brushRef="#br0" timeOffset="3309.15">3 3894 18943,'-1'8'7,"0"-1"0,1 0-1,0 1 1,0-1 0,1 0-1,0 0 1,0 1 0,1-1-1,-1 0 1,2 0 0,-1 0-1,1 0 1,0-1 0,1 1-1,6 9 1,16 24 43,-2 2 1,32 78-1,-26-53-52,-3-6 66,-3 1 0,-2 1 0,23 119 0,-22-88 6,-2-12-12,-17-123-1338,-24-269 212,-24 2-116,23 169 1005,8-9 174,10 92 18,-17-87 0,10 108 66,-4-16 184,13 47-215,0-1-1,1 1 0,-1 0 0,1 0 1,0-1-1,0 1 0,1 0 1,1-9-1,-1 13-14,-1-1 0,0 0 0,1 0 0,-1 1 0,1-1 0,-1 0 0,1 0 0,-1 1 1,1-1-1,0 1 0,-1-1 0,1 0 0,0 1 0,-1-1 0,1 1 0,0 0 0,0-1 0,0 1 0,-1-1 0,1 1 0,0 0 1,0 0-1,0 0 0,0-1 0,0 1 0,-1 0 0,1 0 0,0 0 0,0 0 0,0 0 0,0 0 0,0 1 0,0-1 1,0 0-1,-1 0 0,1 1 0,0-1 0,0 0 0,0 1 0,1 0 0,6 3 65,-1-1 0,1 2-1,8 5 1,-11-6-75,35 27 283,-27-21-95,-1 0 0,20 10 0,-1-4-106,1-1-1,1-2 1,0-1-1,43 10 1,142 19 776,-115-24-514,-91-15-342,-1 1-1,1 0 1,-1 0 0,0 1 0,18 10 0,-26-13-20,0 1-1,0 0 1,0 0 0,0 1 0,-1-1 0,1 0 0,-1 1-1,0 0 1,1-1 0,1 5 0,-3-5-3,0-1-1,0 1 1,-1 0 0,1 0-1,-1 0 1,1 1 0,-1-1 0,0 0-1,1 0 1,-1 0 0,0 0-1,-1 0 1,1 0 0,0 0 0,-1 0-1,1 0 1,-1 0 0,0 3-1,-10 16 8,0 0-1,-1 0 0,-26 32 0,10-15 87,-44 77 126,41-63-193,-45 58 1,-95 72 183,125-136-190,9-7-683,3 1 0,-41 62-1,71-97-271,-11 19-5584,26 7-5424,3-12 14501</inkml:trace>
  <inkml:trace contextRef="#ctx0" brushRef="#br0" timeOffset="99755">2144 7313 19583,'-2'12'0,"1"-9"0,0-1 0,1 0 0,-1 1 0,1-1 0,0 1 0,-1-1 0,1 1 0,1-1 0,-1 5 0,0-7 5,0 0-1,0 0 1,0 0-1,0 0 0,0 0 1,0 0-1,0 0 1,0 0-1,0 0 0,0 1 1,1-1-1,-1 0 1,0 0-1,0 0 0,0 0 1,0 0-1,0 0 1,0 0-1,0 0 0,0 0 1,0 0-1,0 0 1,0 1-1,0-1 0,0 0 1,1 0-1,-1 0 1,0 0-1,0 0 0,0 0 1,0 0-1,0 0 1,0 0-1,0 0 0,0 0 1,0 0-1,1 0 1,-1 0-1,0 0 0,0 0 1,0 0-1,0 0 1,0 0-1,0 0 0,0 0 1,0 0-1,1 0 1,-1 0-1,0 0 0,0 0 1,0 0-1,0 0 1,0-1-1,0 1 0,0 0 1,0 0-1,0 0 1,0 0-1,0 0 0,0 0 1,1 0-1,-1 0 0,0 0 1,0 0-1,0 0 1,0-1-1,6-8 667,-5 2 55,-10 12-263,7-2-369,0 0 0,0 0 0,1 0-1,-1 0 1,1 0 0,0 0 0,0 0 0,0 0 0,0 0-1,1 0 1,-1 1 0,1-1 0,0 4 0,-7 27 277,-7-2-205,9-22-117,0-1 0,1 1 1,-3 11-1,-84 247 211,29-98 141,46-123-420,-39 134 188,82-239-21566</inkml:trace>
  <inkml:trace contextRef="#ctx0" brushRef="#br0" timeOffset="100351.86">1811 7299 19839,'5'-4'107,"6"-5"-41,1 0 0,0 1 1,0 0-1,1 1 0,0 0 0,0 1 0,1 0 0,15-4 1,-19 8 10,0-1 1,0 2 0,1-1 0,-1 1 0,0 1 0,1 0-1,-1 0 1,0 1 0,0 0 0,1 1 0,-1 0 0,0 0-1,11 5 1,38 12 264,1-2-1,73 12 0,-65-21-6277,3 1-4981,-25 4 7568,-30-7 3008,0-1-747</inkml:trace>
  <inkml:trace contextRef="#ctx0" brushRef="#br0" timeOffset="100838.02">1449 8355 21887,'52'-59'0,"-44"52"44,-5 10 50,-2-2-90,-1 0 1,0-1-1,1 1 1,-1-1-1,0 1 1,1 0 0,-1-1-1,1 1 1,-1-1-1,0 1 1,1-1-1,0 1 1,-1-1 0,1 0-1,-1 1 1,1-1-1,0 0 1,-1 1-1,1-1 1,-1 0-1,1 1 1,0-1 0,0 0-1,-1 0 1,2 0-1,1 0-4,0 0 0,-1 0-1,1 0 1,-1-1 0,1 1 0,0-1-1,-1 1 1,1-1 0,-1 0-1,1 0 1,-1 0 0,0-1-1,1 1 1,-1 0 0,3-3 0,32-30 7,-23 20 12,-8 9-9,1 0 1,0 0 0,0 1-1,0 0 1,1 0 0,-1 0-1,1 1 1,0 0-1,0 1 1,9-2 0,10-1-21,47-2 0,-42 5 19,306-4 80,-266 7-3252,-1 1-3349,-58-1 4877,60 3-7165,-6 3 6806,-20-1 2634</inkml:trace>
  <inkml:trace contextRef="#ctx0" brushRef="#br0" timeOffset="101366">2794 7783 21759,'-10'20'0,"64"-30"150,-48 10-145,1 0 1,0 0 0,-1 1-1,1 0 1,-1 0 0,0 1-1,12 4 1,44 22 257,-48-21-910,1 0-1,0-1 0,20 7 0,-2-6-7858,-10-4 6303</inkml:trace>
  <inkml:trace contextRef="#ctx0" brushRef="#br0" timeOffset="101611.4">2730 7705 22271,'0'0'0,"28"9"0,-9-1 0,6 4-128,2-2 0,5 1-6655,4-7 127,6 0 6656,-5-14 0,-1-1-6016</inkml:trace>
  <inkml:trace contextRef="#ctx0" brushRef="#br0" timeOffset="103228.04">2777 7627 16639,'0'0'3819,"-2"-4"-3670,0 0-51,1-1-1,-1 0 0,1-1 1,0 1-1,0 0 0,0-9 1,1 12-59,0 1 0,0-1 0,0 0 1,1 0-1,-1 0 0,0 0 1,1 1-1,0-1 0,-1 0 1,1 1-1,0-1 0,0 0 1,0 1-1,0-1 0,0 1 1,1-1-1,-1 1 0,0 0 0,1-1 1,-1 1-1,1 0 0,-1 0 1,1 0-1,2-1 0,6-2 57,0 0 0,0 1-1,0 0 1,0 0 0,1 1 0,12 0-1,64-1 279,-75 3-394,-8 0 38,0 0-1,0 0 0,-1 0 1,1 1-1,0-1 1,0 1-1,-1 0 0,1 0 1,-1 1-1,1-1 0,-1 1 1,1-1-1,-1 1 1,0 0-1,0 0 0,0 1 1,0-1-1,0 0 1,0 1-1,-1 0 0,0 0 1,1 0-1,-1 0 0,0 0 1,0 0-1,2 5 1,-1-1 498</inkml:trace>
  <inkml:trace contextRef="#ctx0" brushRef="#br0" timeOffset="-96288.05">3228 108 14080,'0'0'3114,"3"1"-2751,162 45 1322,-140-39-1167,-19-4-394,1-1 1,-1 0-1,0-1 0,0 0 0,1 0 1,-1 0-1,1-1 0,-1 1 0,1-2 1,-1 1-1,0-1 0,9-1 0,126-28 410,63-13 32,-51 8-258,-75 20-312,66-11 30,-95 19 18,-12 1 20,0 2-1,59 0 0,26 7-63,58 3 0,-86 3 0,129 26 0,-185-26 43,1-2 0,63 3-1,-80-8-42,1 0 0,22 6 0,-26-4 0,0-1 0,1-1 0,21 0 0,-28-2 0,1 1 0,-1 1 0,1 0 0,-1 0 0,13 5 0,28-5 768,-53-1-768,0 0 0,0 1 0,1-1 0,-1 0 0,0 0 0,0 0 0,0 1 0,-1-1 0,1 0 0,0 1 0,0-1 0,-1 1 0,1-1 0,-1 1 0,1 2 0,0-1 0,14 21 0,-12-20 0,-1 0 0,1 0 0,-1 0 0,1 0 0,0 5 0,7 23 15,-2 1 0,-1 0-1,1 34 1,1 101 76,-22 38 49,2-84-24,0 23-13,3-55-95,3 1 0,12 135 1,-1-137 460,-5-85-448,3-3-21,0 0-21,1-1-406</inkml:trace>
  <inkml:trace contextRef="#ctx0" brushRef="#br0" timeOffset="-95290.63">4853 1629 15104,'11'2'11,"-8"-2"2,-1 0 0,1 1 0,0-1 0,0 1 0,-1-1 0,1 1 0,0 0 0,3 2 405,42 9 2270,189 30-860,-107-20-1224,-57-13-434,-1-2 1,92-4 0,-86-1 172,43-1 316,-53-5-481,-1-4 0,70-15 0,-102 16-116,-22 5-1,0-1 0,0 0 1,0-1-1,0 0 0,-1-1 0,20-10 0,-8 4 1120,-13 8-4301</inkml:trace>
  <inkml:trace contextRef="#ctx0" brushRef="#br0" timeOffset="-94005.56">4853 1563 14976,'6'7'126,"12"20"-170,-17-26 152,0 0 0,-1 1 0,1-1 0,0 1 0,-1-1 0,1 1 0,-1-1 1,0 1-1,1 0 0,-1-1 0,0 1 0,0-1 0,0 1 0,0 0 0,-1-1 0,0 4 0,-5 14 78,1 0-1,0 0 1,2 0-1,0 1 1,1 0-1,1 28 1,16 126 426,-4-77-325,8 274 437,3 31 194,-17-346-342,-6 88 0,0-134-518,1-10-35,0 1 1,-1-1-1,1 1 0,0 0 1,0-1-1,0 1 0,0 0 1,0-1-1,0 1 0,0-1 0,0 1 1,0 0-1,0-1 0,1 1 1,-1 0-1,0-1 0,0 1 1,0-1-1,1 2 0,19-3 328,-9 0-349,-1 1 1,1 1 0,-1 0-1,1 0 1,-1 1-1,0 0 1,1 0-1,-1 1 1,16 7-1,31 8-6,5-7 44,113 7 0,64-15 122,99 8-20,-69 24-14,-264-35-114,0 1 0,1-1 0,-1 0 0,0-1-1,0 1 1,0-1 0,0 0 0,0 0 0,0-1 0,0 1 0,0-1-1,0 0 1,-1 0 0,1-1 0,-1 1 0,1-1 0,-1 0-1,0 0 1,0 0 0,-1-1 0,1 0 0,-1 1 0,5-7-1,5-8 28,-1-1-1,-1 0 0,-1 0 0,8-22 1,2-10 32,-2-1 1,-3-1-1,-2 0 1,-2-1 0,4-70-1,-9-274-2,-5 336 1,1 46-68,-2 0 0,0 0 1,0 0-1,-2 1 0,0-1 1,0 0-1,-8-21 0,6 25-25,-1 0 0,-1 0-1,0 0 1,0 0 0,-1 1-1,-1 0 1,0 0 0,-11-10-1,-2 8-406,-5 9-3289,0 8-3564,-10 29-4972,10-4 14493</inkml:trace>
  <inkml:trace contextRef="#ctx0" brushRef="#br0" timeOffset="-93281.88">5738 2976 15488,'2'1'6,"0"1"99,0 0 0,0 0 0,0-1 0,-1 1 0,1 1-1,0-1 1,1 4 0,-2-6-81,-1 1-1,0-1 0,0 1 1,0 0-1,0 0 0,0-1 1,0 1-1,0 0 1,0-1-1,0 1 0,-1 0 1,1-1-1,0 1 1,0-1-1,-1 1 0,1 0 1,0-1-1,-1 1 0,1-1 1,0 1-1,-1 0 1,1-1-1,-1 1 0,1-1 1,-1 0-1,1 1 0,-1-1 1,1 1-1,-1-1 1,0 0-1,1 1 0,-1-1 1,0 0-1,0 1 0,-2 1 22,0 0 0,0 0 0,1 1-1,-1-1 1,1 1 0,0 0 0,-1 0-1,2 0 1,-1 0 0,0 0 0,0 0-1,-1 6 1,1-4 16,0 0-1,0 1 1,1-1 0,0 1-1,0-1 1,0 1-1,1 6 1,-2 83 2394,-1-30-1369,1 36-613,3 90-178,0 182 160,-5-262-398,7-68 45,-2-36-109,0 0 0,0 0 1,-1 1-1,0-1 0,0 0 1,0 0-1,-1 1 0,0-1 1,-1 0-1,0 0 0,-3 8 1</inkml:trace>
  <inkml:trace contextRef="#ctx0" brushRef="#br0" timeOffset="-92462.34">4871 4142 17919,'18'27'150,"-28"-59"2175,10 31-2240,0 2-50,0-1-1,0 1 0,0 0 1,0-1-1,0 1 0,0-1 1,0 1-1,1-1 0,-1 1 1,0-1-1,0 1 0,1-1 1,-1 1-1,0-1 0,1 1 0,-1-1 1,0 1-1,1-1 0,-1 1 1,1-1-1,-1 0 0,1 1 1,17 6 150,0-1 1,0-1-1,1-1 1,32 3 0,-5 1 16,-12-2-97,19 5 2,1-3 0,0-2 0,58 0 1,50-18 376,164-32 1,-251 32-430,-12 3 26,-15 3 6,0-3-1,82-23 1,-110 25-73,37-5 1,8-4-87,-52 11 180</inkml:trace>
  <inkml:trace contextRef="#ctx0" brushRef="#br0" timeOffset="-91277.42">4859 4166 18431,'24'11'619,"-25"-11"-614,1 0 1,0 0-1,0 0 0,0 0 1,0 0-1,0 0 1,-1 0-1,1 0 0,0 0 1,0 0-1,0 0 0,0 0 1,0 0-1,-1 0 0,1 0 1,0 0-1,0 0 0,0 0 1,0 0-1,0 0 0,0 0 1,-1 0-1,1 0 0,0 0 1,0 0-1,0 0 1,0 0-1,0 0 0,0 1 1,0-1-1,-1 0 0,1 0 1,0 0-1,0 0 0,0 0 1,0 0-1,0 0 0,0 1 1,0-1-1,0 0 0,0 0 1,0 0-1,0 0 0,0 1 1,-4 11 146,2 13 116,2 66 219,13 102-1,2 15 547,-20 217-95,4-410-920,-1 30 96,2-42-105,0 0 0,0 0 1,1 0-1,-1 0 1,1 0-1,-1 0 0,1 0 1,0 0-1,1 0 1,1 4-1,1-4 2,0 0 0,0 0 1,1-1-1,-1 1 0,1-1 0,-1 0 0,1 0 1,0-1-1,0 1 0,-1-1 0,1 0 1,6 1-1,-3-1-8,8 2-3,1 0 0,0-2 0,0 0 0,22-2 0,70-10 0,0 0 0,493 7 128,-512 3-128,-63 0 0,1 0 0,-1 2 0,0 0 0,0 2 0,39 9 0,-42-1 100,-22-10-84,0 1-1,-1-1 0,1 0 0,0-1 1,-1 1-1,1 0 0,0 0 1,0-1-1,0 1 0,0-1 0,0 1 1,0-1-1,0 0 0,0 0 0,0 0 1,0 0-1,0 0 0,0 0 0,0-1 1,0 1-1,0 0 0,-1-1 0,1 0 1,0 1-1,0-1 0,2-2 0,4-1 11,-1-2 0,0 1 0,0-1 0,-1 0 0,0 0-1,0-1 1,0 1 0,-1-1 0,0-1 0,7-13 0,1-7 42,17-51 1,-24 60 21,20-69-18,17-115 0,-38 171-88,6-42 42,-4-1-1,-3 0 1,-4 0 0,-10-79-1,9 139-842,-7-97 2512,8 75-5256,1 2-6129</inkml:trace>
  <inkml:trace contextRef="#ctx0" brushRef="#br0" timeOffset="-89054.13">5780 5050 16256,'-1'11'31,"1"-7"17,0 0 0,0-1 0,-1 1 0,1-1 0,-1 1 0,0 0 0,0-1 0,0 1 0,0-1 0,-1 0 0,1 1 0,-1-1 0,0 0 0,0 0 0,0 0 0,-1 0 0,-3 3 0,3-3 85,-1 0 0,1 0 0,0 0 0,0 0 0,0 0 0,1 0 0,-1 1 0,1 0 0,0-1 0,0 1 0,-3 7-1,3-4 33,0 0-1,1 0 1,0 1-1,1-1 0,0 14 1,11 122 1587,-4-83-1231,-2 59 0,-19 304 13,12-365-469,0 3 393,-13 83 0,13-136-424,1-1 0,-2 0 0,1 0 0,-7 13 1,8-18-27,0-1 0,-1 1 0,1 0 1,0-1-1,-1 1 0,1-1 0,-1 1 0,0-1 1,1 0-1,-1 1 0,0-1 0,0 0 1,0 0-1,-3 1 0,-33 8 253,8-2-155,20-5-94,0 0-1,-1-1 1,1 0-1,0-1 0,-1 0 1,1-1-1,-15-1 1,-78-12 127,56 5-114,-378-24 82,322 27 40,47 1-92,-66 5-1,82 0-136,-45-5 1,1 1 9,62 2 31,-37-6-1,46 4 23,1 1 0,-1 1 0,0 0-1,0 0 1,0 1 0,0 1 0,1 0-1,-16 3 1,-21 6 19,33-7 0,-1 0 0,-25 9 0,22-3-25,0 1-1,1 0 0,0 1 1,-28 22-1,43-30 10,0-1 0,0 0-1,0-1 1,0 1 0,-1-1 0,1 0-1,0 0 1,-1 0 0,1 0-1,-1-1 1,1 0 0,-1 0 0,1 0-1,-5-1 1,1 1-659,1 0 0,-1 0 0,-13 3 0,14 40-17628</inkml:trace>
  <inkml:trace contextRef="#ctx0" brushRef="#br0" timeOffset="-83105.97">5780 3581 18175,'-24'17'41,"-1"-1"-1,-48 23 0,-8 4-33,78-42-3,1 1 0,-1 0 0,1 0 0,0 0 0,0 0 0,0 1 0,0-1 0,0 0-1,0 1 1,1-1 0,-1 1 0,1 0 0,0-1 0,0 1 0,0 0 0,0 0 0,0 0 0,1 0-1,-1 0 1,1 0 0,0 0 0,0 0 0,0 0 0,0-1 0,1 1 0,-1 0 0,1 0-1,0 0 1,2 5 0,-2-4 13,0-1-1,1 1 1,0-1-1,0 0 1,0 1-1,0-1 1,0 0-1,1 0 0,-1-1 1,1 1-1,0 0 1,0-1-1,0 1 1,0-1-1,0 0 1,0 0-1,1 0 1,-1-1-1,1 1 1,-1-1-1,1 0 0,0 0 1,7 2-1,-4-3 59,0 1 0,0-1-1,0 0 1,0-1-1,12-2 1,-15 2-29,-1 0 0,1 0 0,-1-1 0,0 1 0,1-1 0,-1 0 0,0 0 0,0 0 0,0 0 0,0-1 0,0 1 0,3-5 0,1-1 73,0 0 0,-1-1 0,0 1 0,0-1 0,7-18 0,-11 24-95,-1 0 1,0-1-1,0 1 1,-1 0 0,1-1-1,-1 1 1,0 0 0,0-1-1,0 1 1,0-1-1,0 1 1,-1 0 0,0-1-1,1 1 1,-1 0-1,-1 0 1,1 0 0,0 0-1,-1 0 1,1 0-1,-1 0 1,-3-3 0,1 0 4,-1 1 1,0 0 0,-1 1 0,1-1 0,-1 1-1,0 0 1,0 1 0,0-1 0,0 1-1,-1 0 1,-6-2 0,8 4-14,0-1 1,0 1-1,0 0 0,-1 0 1,1 0-1,0 1 0,0-1 1,-1 1-1,1 1 0,0-1 1,-1 1-1,1-1 0,0 2 1,0-1-1,-8 3 0,11-3-16,1 0 0,0 0 0,-1 0 0,1 0 0,0 0 0,0 0 0,0 0 0,0 0 0,-1 0 0,2 0 0,-1 1 0,0-1 0,0 0 0,0 1 0,1-1 0,-1 0 0,0 1 0,1-1 0,0 1 0,-1-1 0,1 1 0,0-1 0,0 1 0,0-1 0,0 1 0,0-1 0,0 1 0,0 0 0,0-1 0,1 1 0,-1-1 0,1 0 0,0 3 0,2 4 0,1 0 0,-1 0 0,1-1 0,1 0 0,5 8 0,-7-12 14,1 1-1,-1-1 0,1 0 0,-1-1 0,1 1 0,0-1 1,0 1-1,0-1 0,0 0 0,0 0 0,1-1 1,-1 0-1,1 1 0,-1-1 0,1-1 0,-1 1 1,1 0-1,8-1 0,-9 0 2,1 0 0,0 0 0,-1-1-1,1 1 1,-1-1 0,1 0 0,-1 0 0,1 0 0,-1-1 0,1 1 0,-1-1 0,0 0-1,0 0 1,0-1 0,0 1 0,0-1 0,-1 0 0,6-5 0,-5 2 5,-1 0 0,1-1 1,-1 1-1,0-1 1,-1 0-1,1 0 0,-2 0 1,1 0-1,-1 0 1,0 0-1,0 0 1,-1 0-1,0 0 0,0-1 1,-1 1-1,0 0 1,0 0-1,-1 0 0,0 0 1,0 0-1,-1 0 1,-3-6-1,5 11-13,0 1 0,0-1 0,-1 1 0,1 0 0,-1-1 0,1 1 0,-1 0 0,0 0 0,0 0 0,1 0 1,-1 0-1,0 0 0,0 0 0,0 0 0,0 1 0,0-1 0,0 1 0,0 0 0,0-1 0,0 1 0,0 0 0,0 0 0,-2 0 0,-3 1 12,1-1-1,-1 1 1,1 0-1,0 0 1,-1 0-1,-7 4 1,7-2-13,0 1 0,0-1 1,1 1-1,-1 0 0,1 1 0,0 0 1,0 0-1,1 0 0,0 0 1,-8 10-1,11-12-4,0 1-1,-1-1 1,1 0-1,1 0 1,-1 1 0,0-1-1,1 1 1,0-1 0,0 1-1,0 0 1,0-1-1,1 1 1,-1 0 0,1 0-1,0 0 1,0-1 0,0 1-1,1 0 1,0 0-1,-1-1 1,1 1 0,2 4-1,-1-4-5,1 1-1,0-1 1,0 1-1,0-1 0,0 0 1,0 0-1,1-1 1,0 1-1,0-1 1,0 1-1,0-1 0,1 0 1,7 3-1,-10-5 4,0 0-1,0 0 0,0-1 0,0 1 0,0-1 1,0 1-1,0-1 0,0 0 0,1 0 1,-1 0-1,0 0 0,0 0 0,0 0 0,0-1 1,0 1-1,0-1 0,0 1 0,0-1 1,0 0-1,0 0 0,0 0 0,0 0 0,0 0 1,0 0-1,-1 0 0,1-1 0,0 1 1,-1 0-1,1-1 0,-1 0 0,0 1 0,1-1 1,-1 0-1,0 1 0,2-5 0,-2 4 48,0 0 0,0-1-1,0 1 1,0 0 0,0-1 0,0 1-1,-1 0 1,1-1 0,-1 1-1,1-1 1,-1 1 0,0-1 0,0-2-1,-1 5-39,1-1 1,-1 1-1,1-1 0,-1 1 0,1 0 0,-1-1 0,1 1 1,-1 0-1,1-1 0,-1 1 0,1 0 0,-1 0 0,1-1 0,-1 1 1,1 0-1,-1 0 0,0 0 0,1 0 0,-1 0 0,1 0 1,-1 0-1,0 0 0,1 0 0,-1 0 0,0 0 0,-17 2 90,12-1-599,0 0-1,1 1 1,-1 0-1,-8 3 1,9-2-855,-1 0 1,1 0-1,0 0 0,0 1 1,1 0-1,-9 8 0,6-4-1725,0 1-1,-12 19 1,0 7 1016,-9 18 4414</inkml:trace>
  <inkml:trace contextRef="#ctx0" brushRef="#br0" timeOffset="-81591.14">5637 6267 15872,'25'-5'74,"-21"4"-48,0 1 0,0-1-1,0 0 1,0 0 0,0 0 0,0 0 0,-1-1-1,1 0 1,0 1 0,-1-1 0,5-3 0,-14-16 2661,3 16-2626,-1 1-1,1-1 0,-1 1 0,0-1 0,0 1 0,0 1 1,0-1-1,-1 0 0,1 1 0,-1 0 0,0 0 1,-7-3-1,-13-9 437,24 14-486,-1 1 0,0-1-1,1 1 1,-1 0 0,1-1-1,-1 1 1,1 0 0,-1 0-1,0 0 1,1 0 0,-1 0-1,1 0 1,-1 0 0,0 0-1,1 1 1,-1-1 0,1 1-1,-1-1 1,1 1 0,-3 1-1,0 0 10,0-1 0,1 1 0,-1 0 0,1 1 0,0-1 0,0 1 0,-4 3 0,5-4-19,0 0 0,1 0-1,-1 1 1,1-1 0,0 0-1,0 1 1,0-1-1,0 1 1,0-1 0,0 1-1,1-1 1,-1 1 0,1 0-1,0-1 1,0 1-1,0 3 1,1-1 2,0 0 0,0 0 0,0-1 0,1 1 0,-1-1 0,1 1 0,1-1 0,3 7 0,-1-3 4,1-1 0,0 0 0,0 0-1,0 0 1,1-1 0,0 0 0,1 0 0,-1-1 0,12 6 0,-7-5 38,0 0 1,1-1-1,-1-1 1,1 0-1,26 4 1,-33-7 41,0-1 0,0 0 0,1 0 0,-1 0 0,0-1 0,1 1 0,-1-1 0,0-1 0,0 1 0,0-1 0,0 0 0,0-1 1,0 1-1,8-6 0,-10 5-64,-1 1 0,0-1 0,1 0 1,-1 0-1,0 0 0,-1 0 0,1 0 1,0-1-1,-1 0 0,0 1 0,0-1 1,0 0-1,0 0 0,-1 0 0,1 0 1,-1 0-1,0 0 0,-1 0 0,1 0 0,-1 0 1,1-1-1,-1 1 0,-1 0 0,1 0 1,-1 0-1,1-1 0,-1 1 0,0 0 1,-1 0-1,-1-4 0,1 2-23,0 1 1,-1 0-1,0 0 0,0 0 0,0 0 0,0 1 1,-1-1-1,0 1 0,0-1 0,0 1 0,0 1 1,-1-1-1,0 1 0,0-1 0,0 1 0,0 0 1,0 1-1,0-1 0,-1 1 0,1 0 1,-1 1-1,-6-2 0,9 3-11,0 1 0,1-1 0,-1 1 0,0-1 0,0 1 0,0 0 0,1 0 0,-1 0 0,0 1 0,1-1 0,-1 1 0,1-1 0,0 1 0,-1 0 0,1 0 0,0 0 1,0 0-1,-3 4 0,-12 10-37,12-12 41,0 0 0,1 0 0,0 1 0,0 0 0,0-1 0,0 1 0,1 1 0,0-1 0,0 0 0,0 1 0,1 0 0,0-1 0,0 1 0,0 0 0,1 0 0,0 0 0,0 0 0,1 8 0,-1-3-3,2 0-1,-1 0 1,2 0 0,-1 0 0,2-1 0,-1 1 0,2 0 0,-1-1-1,7 13 1,-8-19 27,1 1 0,-1-1 1,1 0-1,0 0 0,0 0 0,1 0 0,-1-1 0,1 1 0,5 3 0,-7-6-13,-1 0 1,0 0-1,0-1 0,0 1 1,1-1-1,-1 1 1,0-1-1,1 0 0,-1 1 1,0-1-1,1 0 0,-1 0 1,0 0-1,1 0 1,-1 0-1,1 0 0,-1 0 1,0 0-1,1-1 1,-1 1-1,0 0 0,1-1 1,-1 1-1,0-1 0,0 1 1,1-1-1,-1 0 1,0 0-1,0 1 0,0-1 1,0 0-1,0 0 0,0 0 1,0 0-1,0 0 1,0 0-1,-1 0 0,2-3 1,20-32 41,-1 0 0,17-46 0,-32 69-35,-3 5-5,0 0 1,0 0-1,-1-1 1,-1 1-1,1-1 0,-1 1 1,-1-1-1,0 1 0,0-1 1,-2-15-1,1 18 7,0 0 0,-1 0 0,0 0 0,0 0 0,0 0 0,0 1 0,-1-1 0,0 1 0,-1-1 0,1 1 0,-1 0 0,0 0-1,0 1 1,0-1 0,-8-5 0,8 8-13,1 0 0,-1 1 0,1-1 0,-1 1 0,0 0 0,0 0 0,1 0 0,-1 0 0,0 1 0,0 0 0,0 0 0,0 0 0,0 0 0,0 0 0,0 1 0,-6 1 0,-6 2 0,0 0 0,-21 10 0,29-11 0,0 0 0,0 1 0,0 0 0,1 1 0,0-1 0,0 2 0,0-1 0,1 0 0,0 1 0,0 1 0,0-1 0,1 0 0,0 1 0,0 0 0,1 1 0,0-1 0,0 1 0,-3 8 0,7-15-3,0 0-1,0 0 1,0 1 0,0-1-1,0 0 1,0 0-1,0 1 1,0-1-1,0 0 1,1 0 0,-1 1-1,0-1 1,1 0-1,-1 0 1,1 0-1,-1 0 1,1 0 0,0 0-1,0 0 1,-1 0-1,1 0 1,0 0-1,0 0 1,0 0 0,0 0-1,0 0 1,2 0-1,1 2-1,1 0 0,0 0-1,0-1 1,0 0 0,6 3-1,6 0-65,3 1-607,-1 0 1,0 2-1,33 17 0,-47-22 513,0 0-1,0 1 1,0 0-1,-1 0 1,1 0 0,-1 0-1,0 1 1,0-1-1,-1 1 1,0 0-1,1 0 1,-2 0 0,1 1-1,-1-1 1,1 1-1,-1-1 1,1 9-1,1 32-2393</inkml:trace>
  <inkml:trace contextRef="#ctx0" brushRef="#br0" timeOffset="119853.17">3968 6720 18047,'0'0'1024,"-2"4"-874,-2 2-64,-7 11 24,0 0 0,1 1 0,1 1 0,1-1 0,-8 26 0,1 10 97,8-31-65,-8 42 0,15-61-140,1 0 1,-1 0-1,0 0 0,1 0 0,0 0 1,0 0-1,0 0 0,1 0 0,-1-1 1,1 1-1,0 0 0,0-1 0,1 1 1,-1-1-1,0 0 0,1 0 0,0 0 1,0 0-1,5 4 0,-5-4 17,1 0 0,-1-1 0,1 1 0,0-1 0,0 0 0,0 0 0,0 0 0,0 0 0,0 0 0,0-1 0,1 0 0,-1 0 0,1 0 0,-1 0 0,0-1 0,1 0-1,0 0 1,5 0 0,-1-2 10,1 0-1,0 0 1,-1 0-1,1-2 1,-1 1-1,0-1 0,0 0 1,-1-1-1,1 0 1,-1 0-1,0-1 1,0 0-1,-1 0 1,1-1-1,-2 1 0,1-2 1,9-13-1,29-46 143,-3-1 0,51-118-1,-79 156-170,-14 30 0,0 0 0,0 0 0,0 0 0,0 0 0,0 1 0,0-1 0,0 0 0,0 0 0,0 0 0,0 0 0,0 1 0,0-1 0,0 0 0,0 0 0,1 0 0,-1 0 0,0 1 0,0-1 0,0 0 0,0 0 0,0 0 0,0 0 0,0 0 0,0 0 0,1 1 0,-1-1 0,0 0 0,0 0 0,0 0 0,0 0 0,1 0 0,-1 0 0,0 0 0,0 0 0,0 0 0,0 0 0,1 0 0,-1 0 0,0 0 0,0 0 0,0 0 0,0 0 0,1 0 0,-1 0 0,0 0 0,0 0 0,0 0 0,0 0 0,1 0 0,-1 0 0,0 0 0,0 0 0,0 0 0,0 0 0,0 0 0,1 0 0,-1-1 0,0 1 0,0 0 0,0 0 0,0 0 0,0 0 0,0 0 0,1 0 0,-1-1 0,0 1 0,0 0 0,2 14 0,-2-14 0,4 27 0,-1-8 0,0 1 0,-2-1 0,0 0 0,-1 1 0,-4 24 0,-3 1 0,2-1 0,1 45 0,7-75-2518,12 17-10281,2-18 6357</inkml:trace>
  <inkml:trace contextRef="#ctx0" brushRef="#br0" timeOffset="120452.42">4725 6866 19711,'-10'2'7,"-19"2"59,20-2-24,10-1-7,17 1 70,-23 6 9,0-2-99,4-4-15,0 1 0,0-1-1,0 0 1,0 0-1,0 1 1,1-1-1,-1 1 1,1-1-1,0 0 1,-1 4 0,-2 16 26,-13 14 275,-3 10-66,14-13-5784</inkml:trace>
  <inkml:trace contextRef="#ctx0" brushRef="#br0" timeOffset="121872.66">4896 6795 13952,'0'0'1941,"0"5"-1536,-7 74 624,-1 1-309,5-58-445,-10 33-1,10-43-118,3-10-109,1-5-31,12-37 1,-7 21 17,15-33 1,-18 47-32,0 0 1,0 0 0,0 0 0,0 0 0,1 1 0,0-1 0,0 1 0,1 0 0,-1 0 0,9-5-1,-11 8-3,-1 0-1,0 0 0,1 0 1,-1 1-1,0-1 1,1 0-1,-1 1 0,1-1 1,0 1-1,-1 0 0,1-1 1,-1 1-1,1 0 0,-1 0 1,1 0-1,0 0 0,-1 0 1,1 0-1,-1 1 0,1-1 1,-1 0-1,1 1 1,-1-1-1,1 1 0,-1 0 1,1-1-1,-1 1 0,1 0 1,-1 0-1,0 0 0,0 0 1,2 1-1,-1 0 7,0 1 1,-1-1-1,1 1 0,-1-1 0,1 1 1,-1-1-1,0 1 0,0 0 1,0-1-1,0 1 0,-1 0 0,1 0 1,-1 0-1,0-1 0,0 1 0,0 5 1,-2 4 283,0 11 679,2-15-561,2-8-241,-1-1-171,0-1 0,0 1 0,1-1-1,-1 1 1,0 0 0,1-1-1,-1 1 1,1 0 0,-1 0 0,1 0-1,-1 0 1,1 0 0,0 1 0,2-2-1,-3 2 2,1 0 0,-1 0 0,1 0 0,-1 1 0,1-1 0,-1 0 0,1 1 0,-1-1 0,1 1 0,-1-1 0,0 1 0,1 0 0,-1-1 0,0 1 0,0 0 0,1 0 0,-1 0 0,0 0-1,0 0 1,1 2 0,18 17 89,0 1-1,20 30 0,-39-49-52,0 0 0,0 0 0,0 0 0,0 0-1,0 1 1,0-1 0,0 0 0,-1 0 0,1 1-1,-1-1 1,0 0 0,0 1 0,0-1-1,0 3 1,-9 32-2189,4-21-2729,5-16 4861,0 0 1,0 0-1,0-1 0,0 1 0,0 0 0,0 0 0,0 0 0,0 0 1,0 0-1,0 0 0,0 0 0,-1 0 0,1 0 0,0 0 0,0-1 1,0 1-1,0 0 0,0 0 0,0 0 0,0 0 0,0 0 1,0 0-1,0 0 0,-1 0 0,1 0 0,0 0 0,0 0 0,0 0 1,0 0-1,0 0 0,0 0 0,0 0 0,0 0 0,-1 0 0,1 0 1,0 0-1,0 0 0,0 0 0,0 0 0,0 0 0,0 0 0,0 0 1,0 0-1,-1 0 0,1 0 0,0 0 0,0 0 0,0 0 1,0 0-1,0 0 0,0 0 0,0 1 0,0-1 0,0 0 0,0 0 1,0 0-1,-1 0 0,1 0 0,0 0 0,0 0 0,0 0 0,0 1 1</inkml:trace>
  <inkml:trace contextRef="#ctx0" brushRef="#br0" timeOffset="123022.09">4906 6795 12544,'0'0'4031,"4"0"-4628,6-1-186,-5 0 878,0 0-1,0 0 1,0 1 0,0 0 0,5 0 0,-8 1-815,0-1 1,0 0 0,0 1-1,0 0 1,0-1-1,0 1 1,-1 0 0,1 0-1,0 0 1,2 2-1</inkml:trace>
  <inkml:trace contextRef="#ctx0" brushRef="#br0" timeOffset="124068.57">3489 7623 16256,'0'0'511,"-3"2"-233,-7 4-32,5-3-80,1 0 0,-1 0 0,0 0 0,1 0 0,0 1 0,-5 4 0,9-7-144,0-1 0,0 0 0,0 1 0,0-1 0,1 0-1,-1 0 1,0 1 0,0-1 0,0 0 0,0 1 0,0-1 0,0 0 0,1 0 0,-1 1 0,0-1 0,0 0 0,0 0 0,1 0 0,-1 1 0,0-1 0,0 0 0,1 0 0,-1 0 0,0 1 0,0-1-1,1 0 1,-1 0 0,0 0 0,1 0 0,-1 0 0,0 0 0,0 0 0,1 0 0,-1 0 0,0 0 0,1 0 0,-1 0 0,0 0 0,1 0 0,15 2 636,138-10 1460,-32 1-1698,268 1-205,199-9 82,-456 8-268,154-14 70,-257 16-20,-1-2 0,-1 0 0,47-20-1,-38 13 21,42-9-1,137-18-76,-210 40 2157</inkml:trace>
  <inkml:trace contextRef="#ctx0" brushRef="#br0" timeOffset="138800.56">3918 7917 14464,'0'0'2431,"-2"4"-2281,0 1-88,0 0 0,0 0-1,1 0 1,0 1 0,0-1 0,0 0 0,1 1 0,0-1-1,0 8 1,11 52 558,-7-51-411,-1 0 0,-1-1 0,0 1 0,-1 26-1,-6 8 21,-5 81-116,13-119-1450,5-11-395,6-13 428,-2-21-14174,-10 24 15788,3-8-310</inkml:trace>
  <inkml:trace contextRef="#ctx0" brushRef="#br0" timeOffset="139622.84">3871 7905 17023,'30'30'0,"-35"-36"0,3 5 0,3 2 0,-2-2 0,0 0 0,0 0 0,0-1 0,0 1 0,0 0 0,0 0 0,0-1 0,0 1 0,0-1 0,1 1 0,-1-1 0,1 1 0,-1-1 0,1 1 0,0-1 0,0 1 0,-1-1 0,1-2 0,1 1 0,0 1 0,0 0 0,0 0 0,0 0 0,0 0 0,0 1 0,1-1 0,-1 0 0,1 0 0,-1 1 0,1-1 0,-1 1 0,3-2 0,8-7 22,0 1 0,1 0 0,0 1 0,1 0 0,-1 1 0,1 1 0,1 0-1,-1 1 1,29-7 0,-31 10 1,0 0-1,-1 1 1,1 0-1,0 1 1,0 0-1,0 1 0,0 0 1,-1 1-1,1 0 1,0 1-1,-1 0 1,0 1-1,15 6 1,-24-9 3,0 0 0,0 0 0,0 0 0,0 0 0,0 1 0,0-1 0,0 1 0,-1-1 0,1 1 0,0 0 0,-1-1 0,1 1 0,-1 0 0,0 0 0,0 0 0,0 0 0,1 3 0,-1-1 25,0 1-1,0 0 1,-1-1 0,0 1 0,0-1-1,0 7 1,-1-5-21,1 0 0,0 1 0,0-1 0,1 0 0,1 7-1,-2-9-10,1 0-1,-1 0 1,0 0-1,0 0 1,0 0-1,0 0 1,-1 0-1,0 0 0,0 0 1,0 0-1,0-1 1,0 1-1,-1 0 1,0-1-1,0 1 1,0-1-1,0 1 0,-1-1 1,-3 4-1,-7 8 33,-1-2 1,-28 23-1,32-28-40,4-3 72,-1-1-1,1 0 1,-13 5 0,-6 3-52,25-11-31,-1-1 0,1 0 0,0 0 0,0 1 0,-1-1 0,1 0 0,0 0 0,0 1 0,0-1 0,0 0 0,-1 1 0,1-1 0,0 0 0,0 1 0,0-1 0,0 0 0,0 1 0,0-1 0,0 1 0,0-1 0,0 0 0,0 1 0,0-1 0,0 0 0,0 1 0,0-1 0,0 0 0,0 1 0,1-1 0,-1 0 0,0 1 0,0-1 0,0 0 0,1 0 0,-1 1 0,0-1 0,1 1 0,10 13 0,-7-10 0,0 0 3,-1 0-1,1-1 0,-1 1 1,1-1-1,0 0 0,9 5 0,17 16 324,-23-16-305,1-1 0,1 0 1,-1 0-1,1 0 0,0-1 1,1 0-1,20 8 0,-16-4-2138,7 2-6240,7-15-1008</inkml:trace>
  <inkml:trace contextRef="#ctx0" brushRef="#br0" timeOffset="140221.67">4478 8282 17407,'49'-53'1,"79"-82"20,-114 120 33,17-24 0,-20 24-44,24-25 0,-34 39-1,-1 1 1,1 0-1,0 0 0,-1 0 1,1 0-1,0 0 0,-1-1 1,1 1-1,0 0 0,-1 0 1,1 1-1,0-1 1,-1 0-1,1 0 0,0 0 1,-1 0-1,1 1 0,0-1 1,-1 0-1,1 0 1,-1 1-1,1-1 0,0 0 1,-1 1-1,1-1 0,-1 1 1,1-1-1,-1 1 0,0-1 1,1 1-1,-1-1 1,1 2-1,15 19 151,-14-18-145,-1 0-1,0 0 1,-1 0 0,1 0-1,0 1 1,-1-1 0,0 0-1,0 1 1,0-1 0,0 0-1,0 0 1,-2 7 0,-15 42 252,11-36-192,-12 31 81,8-23-479,-11 41 0,19-55 175,31 32-17645</inkml:trace>
  <inkml:trace contextRef="#ctx0" brushRef="#br0" timeOffset="140716.66">5127 7982 16895,'-1'3'17,"1"1"0,0-1 0,1 0 0,-1 0-1,1 0 1,-1 1 0,1-1 0,0 0-1,0 0 1,0 0 0,1 0 0,-1 0-1,4 4 1,-5-6-8,1-1-1,-1 1 1,1 0-1,-1 0 1,0 0 0,1-1-1,-1 1 1,0 0-1,0 0 1,0 0-1,1 0 1,-1 0 0,0 0-1,0-1 1,0 1-1,-1 0 1,1 0-1,0 0 1,0 0 0,0 0-1,-1 1 1,-12 18 104,11-17-148,0 0 0,0 0 0,0 0 0,1 0 0,-1 0 0,1 0 0,-2 4-1,2 9 952,1-15-1486,0 1-1,1-1 1,-1 0-1,0 1 1,1-1-1,-1 0 1,1 1-1,3 4-1711,25 13-6422,-26-17 7339</inkml:trace>
  <inkml:trace contextRef="#ctx0" brushRef="#br0" timeOffset="141002.67">4985 8072 13824,'10'5'15,"-8"-4"-8,0 0 1,-1 0-1,1 0 1,0 0 0,0 0-1,0-1 1,0 1 0,0-1-1,0 1 1,0-1 0,2 0-1,-4-1 27,0 0 1,0 0-1,0 0 0,0 0 0,1 0 0,-1 0 0,0 0 0,0 0 0,1 0 1,-1 0-1,1 0 0,-1 0 0,1 0 0,0-1 0,2 0-20,-1 1 0,0 0-1,0 0 1,1 0 0,-1 0 0,1 0-1,-1 0 1,1 0 0,-1 1 0,1-1-1,-1 1 1,1 0 0,3 0 0,36 3-460,-21 0-687,37-4-8416,-31-2 8367,14-2 1033</inkml:trace>
  <inkml:trace contextRef="#ctx0" brushRef="#br0" timeOffset="141701.67">5522 7878 16000,'-13'8'6,"-15"6"158,26-12 413,10-11-279,-8 8-192,-5 16 321,5-7-329,1 0 0,0 0 1,1 1-1,0-1 0,0 0 0,0 0 0,1 0 1,1-1-1,-1 1 0,6 7 0,4 12 38,-6-8-298,-1 1 0,0 0 0,-2 0 0,0 0-1,-1 1 1,-1-1 0,-1 1 0,-1 0 0,-5 37 0,5-57 53,0-1 1,0 1-1,0-1 0,0 1 1,0-1-1,0 1 0,0-1 1,0 1-1,-1-1 0,1 1 1,0-1-1,0 1 1,0-1-1,-1 1 0,1-1 1,0 1-1,0-1 0,-1 1 1,1-1-1,0 1 0,-1-1 1,1 0-1,-1 1 0,1-1 1,-1 1-1,0-1 1,-20-45-12852,12-11 12768,5 27-768</inkml:trace>
  <inkml:trace contextRef="#ctx0" brushRef="#br0" timeOffset="142369.01">5381 7738 14720,'13'43'250,"-9"-29"-32,-3-12-115,-2-4-13,1-1-60,-1 1 0,0-1 0,0 1 0,1-1 0,0 1 1,-1-1-1,1 1 0,0-1 0,0 0 0,1 1 0,-1-1 0,1 1 0,-1-1 1,1 1-1,0-1 0,0 1 0,0-1 0,0 1 0,0 0 0,0-1 0,1 1 0,-1 0 1,1 0-1,0 0 0,0 0 0,0 0 0,0 1 0,0-1 0,0 0 0,0 1 0,0-1 1,1 1-1,2-1 0,1 0 37,1 1 0,0-1 0,-1 2 0,1-1-1,0 1 1,0 0 0,11 1 0,-1 0 123,-6 0-111,-1 0-1,1 1 0,0 1 1,-1 0-1,1 0 0,-1 0 1,0 2-1,0-1 1,13 8-1,1 3 94,0 2 1,28 23-1,-46-35-113,0 1 0,0-1-1,-1 1 1,0 0 0,7 9-1,-11-14-48,0 1 0,-1-1-1,1 1 1,0-1-1,-1 1 1,1 0 0,0-1-1,-1 1 1,0 0-1,0 0 1,1-1 0,-1 1-1,0 0 1,0-1-1,0 1 1,-1 0 0,1 0-1,0-1 1,-1 1-1,1 0 1,-1-1 0,0 1-1,1 0 1,-1-1-1,0 1 1,0-1 0,0 1-1,0-1 1,-2 2-1,-1 1-9,-1 1 0,0-1 0,-1 0 0,1-1 0,-11 6 0,9-6 0,1 1 0,0 0 0,1 0 0,-1 0 0,-4 5 0,5-1-91,1 0 0,0 0-1,0 0 1,1 1-1,0-1 1,-2 18-1,4-21 76,0 0-1,1 0 0,-1-1 1,1 1-1,0 0 0,1 0 0,0-1 1,-1 1-1,1 0 0,1-1 0,-1 1 1,1-1-1,0 1 0,0-1 1,0 0-1,0 0 0,5 5 0,4 5 64,1 0 0,1-1 0,18 15 0,-2-2 301,-26-23-327</inkml:trace>
  <inkml:trace contextRef="#ctx0" brushRef="#br0" timeOffset="143184.68">5920 8049 14976,'0'0'512,"4"-1"-406,25-9-1,-21 6-58,0 1-1,-1 1 1,1 0-1,0 0 1,16-2-1,-12 4-5,0 0-1,0 1 0,-1 1 1,1 0-1,-1 0 0,1 1 1,-1 0-1,0 1 0,0 0 1,0 1-1,15 9 0,-21-11-2,-1 0-1,1 0 1,-1 0-1,0 1 1,0-1 0,0 1-1,0 0 1,-1 0-1,0 1 1,0-1-1,0 0 1,0 1 0,-1 0-1,0 0 1,0 0-1,0 0 1,-1 0-1,1 0 1,-1 0 0,0 0-1,-1 0 1,1 1-1,-1-1 1,0 0-1,-1 0 1,1 1 0,-2 4-1,1-5 10,-1-1-1,1 0 1,-1 1-1,1-1 1,-1 0-1,0 0 1,-1 0-1,1 0 1,-1-1 0,0 1-1,0 0 1,0-1-1,0 0 1,-1 0-1,1 0 1,-1 0-1,0-1 1,0 1-1,0-1 1,0 0 0,-6 3-1,10-5-41,-1 0 0,0 0 1,1 1-1,-1-1 0,1 1 0,-1-1 0,1 0 1,-1 1-1,1-1 0,-1 1 0,1-1 0,0 1 1,-1 0-1,1-1 0,0 1 0,-1-1 0,1 1 1,0 0-1,0-1 0,-1 1 0,1-1 0,0 1 1,0 0-1,0-1 0,0 1 0,0 0 0,0-1 1,0 1-1,0 0 0,0-1 0,0 1 0,1 0 0,-1-1 1,0 1-1,0 0 0,1-1 0,-1 1 0,0-1 1,1 1-1,-1-1 0,0 1 0,1-1 0,-1 1 1,1-1-1,-1 1 0,1-1 0,-1 1 0,1-1 1,0 0-1,0 1 0,3 2-27,-1 0-1,0-1 1,1 0-1,0 0 1,-1 0-1,1 0 1,5 2-1,26 2-1757,-14-4-3637,0-1 1,23-3 0,-16 0 4565,-24 2 1236,29-2-385</inkml:trace>
  <inkml:trace contextRef="#ctx0" brushRef="#br0" timeOffset="144447.87">5679 7465 12416,'5'6'27,"15"13"-19,-20-19 13,1 1 1,-1-1 0,0 0 0,1 0 0,-1 1 0,1-1 0,-1 0 0,1 0 0,-1 0 0,1 1 0,-1-1 0,1 0 0,-1 0 0,1 0 0,-1 0 0,1 0 0,-1 0 0,1 0 0,-1 0 0,0 0 0,1 0 0,-1 0 0,1 0 0,-1 0 0,1-1 0,-1 1 0,1 0 0,-1 0 0,1 0 0,-1-1 0,1 1 0,-1 0 0,0-1 0,1 1 0,-1 0 0,0-1 0,1 1 0,-1 0 0,0-1 0,1 1 0,-1-1 0,0 1 0,0 0 0,1-1 0,-1 0 41,0 1 0,0-1 1,0 1-1,0 0 0,0-1 1,0 1-1,1-1 1,-1 1-1,0 0 0,0-1 1,0 1-1,0-1 1,-1 1-1,1 0 0,0-1 1,0 1-1,0-1 0,0 1 1,0 0-1,0-1 1,-1 1-1,1 0 0,0-1 1,0 1-1,-1 0 1,1-1-1,0 1 0,0 0 1,-1 0-1,1-1 0,0 1 1,-1 0-1,1 0 1,0-1-1,-1 1 0,1 0 1,-1 0-1,0 0 1,1-1 38,-1 1 1,1 0 0,-1 0 0,1-1 0,-1 1 0,1 0 0,0-1 0,-1 1 0,1 0 0,-1-1-1,1 1 1,0 0 0,-1-1 0,1 1 0,0-1 0,0 1 0,-1-1 0,1 1 0,0 0 0,0-1 0,0 0-1,1 0-23,0 0-1,0 1 0,1-1 0,-1 1 0,0-1 1,1 1-1,-1 0 0,1-1 0,-1 1 0,0 0 1,1 0-1,-1 0 0,3 0 0,3-1 43,18-6 457,-16 4-491,0 0 0,1 0 0,-1 1 0,1 0 0,-1 1 0,1 0 0,0 1 0,-1-1 0,1 2 0,0-1 0,13 4 0,-16-3-346,9 6 840,-8 2-4509</inkml:trace>
  <inkml:trace contextRef="#ctx0" brushRef="#br0" timeOffset="166377.41">8856 7180 17407,'0'0'-85,"-3"2"170,-3 1-33,0 1-1,1 0 1,-1 0-1,1 0 1,0 0-1,0 1 1,0 0-1,0 0 1,1 0-1,0 1 0,0-1 1,1 1-1,0 0 1,0 0-1,0 0 1,-2 8-1,-31 99 724,5 2 0,-26 194 0,56-297-727,1 0 0,0 0-1,1 0 1,0 0 0,4 16 0,-3-23-22,-1 1 1,1-1 0,0 1 0,0-1 0,1 0-1,-1 0 1,1 0 0,0 0 0,1 0 0,-1-1-1,1 1 1,0-1 0,4 4 0,-5-6-16,0-1 0,0 1 1,1-1-1,-1 0 0,0 0 0,0 0 1,1 0-1,-1 0 0,0-1 1,1 1-1,-1-1 0,1 0 0,-1 0 1,0 0-1,1 0 0,-1-1 1,1 0-1,-1 1 0,0-1 1,0 0-1,1 0 0,3-2 0,7-4 42,-1 1-1,1-2 1,18-13-1,-23 14-32,-1 0 0,0-1 0,-1-1 0,1 1-1,-2-1 1,1 0 0,-1-1 0,7-16 0,12-16 57,140-204 222,-96 130-175,8-12-14,-11 37-88,-68 95 5,0 0 0,1 1 1,-1-1-1,1 0 0,-1 6 1,-4 12 42,-34 77 3,16-43 29,-17 66 1,-28 183 25,54-182-22,14-122-108,1 1 1,0 0-1,0-1 0,0 1 0,0-1 0,0 1 0,0 0 1,0-1-1,1 1 0,-1-1 0,0 1 0,1-1 0,0 1 1,-1-1-1,1 1 0,0-1 0,-1 0 0,1 1 0,0-1 0,0 0 1,3 3-1,-1-2-47,1 1 0,1 0 0,-1-1 1,0 0-1,9 3 0,-3-1-87,-9-3 90,-1-1 0,1 1 0,0-1 1,0 0-1,-1 1 0,1-1 0,0 0 0,0 0 0,0 0 0,0 1 1,0-1-1,-1 0 0,1 0 0,0 0 0,0-1 0,0 1 1,0 0-1,0 0 0,0-1 0,7-3-2728</inkml:trace>
  <inkml:trace contextRef="#ctx0" brushRef="#br0" timeOffset="167128.99">9779 7878 20095,'-56'2'0,"55"-2"0,1 0 0,-1 0 0,1-1 0,-1 1 0,1 0 0,-1 0 0,1-1 0,-1 1 0,1 0 0,-1-1 0,1 1 0,-1 0 0,1-1 0,0 1 0,-1-1 0,1 1 0,0-1 0,-1 1 0,1 0 0,0-1 0,-1 1 0,1-1 0,0 0 0,0 1 0,0-1 0,0 1 0,-1-1 0,1 1 0,0-1 0,0 1 0,0-1 0,0 0 0,0 1 0,1-1 0,-1 1 0,0-1 0,0 1 0,0-1 0,9-24 0,-7 22 0,-1 0 8,1 0-1,-1 0 0,0 0 1,0-1-1,0 1 0,0 0 0,0-1 1,-1 1-1,0 0 0,1-1 1,-1 1-1,-1-1 0,1 1 1,0 0-1,-1-1 0,0 1 0,0 0 1,0-1-1,0 1 0,0 0 1,-1 0-1,1 0 0,-1 0 1,0 0-1,0 0 0,0 1 0,-1-1 1,1 0-1,0 1 0,-1 0 1,0 0-1,0-1 0,1 2 1,-1-1-1,0 0 0,-1 0 0,-2 0 1,0-1 2,0 2 0,0-1 1,0 0-1,0 1 1,0 0-1,-1 1 0,1-1 1,0 1-1,0 0 1,-1 1-1,1 0 0,0 0 1,0 0-1,0 0 0,0 1 1,0 0-1,0 0 1,-6 4-1,1-1 8,0 1 1,0 0-1,1 1 1,0 0-1,0 1 0,0 0 1,1 0-1,-9 11 0,8-6 3,0 0-1,1 0 1,1 1-1,0 1 1,-10 24-1,15-32-9,1 1 0,-1-1 0,2 1 0,-1 0 0,1 0 0,0 0 0,1-1 0,0 1 0,0 0 1,0 0-1,1 0 0,1 0 0,3 11 0,-4-17-7,-1 0-1,1 0 1,0 0 0,0 0 0,0-1 0,1 1-1,-1 0 1,0-1 0,1 1 0,-1-1 0,1 1 0,0-1-1,-1 0 1,1 0 0,0 0 0,0 0 0,0 0-1,0 0 1,0 0 0,0 0 0,0-1 0,0 1 0,0-1-1,0 1 1,0-1 0,0 0 0,0 0 0,0 0 0,1 0-1,-1 0 1,0 0 0,0-1 0,0 1 0,0-1-1,4-1 1,3-1 13,0 0 0,1 0 0,-1-2 0,-1 1 0,1-1 0,11-8 0,-15 9 2,83-63 68,-77 56-62,1 0 1,-1 0 0,-1-1 0,17-26-1,74-132-665,-119 183-4885</inkml:trace>
  <inkml:trace contextRef="#ctx0" brushRef="#br0" timeOffset="167974.61">10007 7732 19455,'-21'29'0,"21"-29"0,0 0 0,0 0 0,0 0 1,0 0-1,0-1 0,0 1 0,0 0 0,0 0 0,0 0 0,0 0 0,0 0 0,0 0 0,0 0 0,0 0 0,0 0 0,0 0 0,0 0 0,0 0 0,0 0 0,0 0 0,0 0 0,-1 0 0,1 0 0,0 0 0,0 0 0,0 0 0,0 0 0,0 0 0,0 0 0,0 0 0,0 0 0,0 0 0,0 0 0,0 0 0,0 0 0,0 0 0,0 0 0,-1 0 0,1 0 1,0 0-1,0 0 0,0 0 0,0 0 0,0 0 0,0 0 0,0 0 0,0 0 0,0 0 0,0 0 0,0 0 0,0 0 0,0 0 0,0 0 0,0 0 0,0 0 0,0 0 0,0 0 0,-1 1 0,2-12-3,-1-5 4,0 16 0,0 0-1,0 0 0,0 0 1,0-1-1,0 1 0,0 0 0,0 0 1,0 0-1,0 0 0,-1 0 1,1-1-1,0 1 0,0 0 1,0 0-1,0 0 0,0 0 1,0 0-1,-1 0 0,1-1 1,0 1-1,0 0 0,0 0 1,0 0-1,0 0 0,-1 0 1,1 0-1,0 0 0,0 0 0,0 0 1,-1 0-1,1 0 0,0 0 1,0 0-1,0 0 0,0 0 1,-1 0-1,1 0 0,0 0 1,0 0-1,0 0 0,0 0 1,-1 0-1,1 0 0,0 0 1,0 1-1,0-1 0,0 0 0,0 0 1,-1 0-1,1 0 0,0 0 1,0 0-1,0 0 0,0 1 1,0-1-1,0 0 0,0 0 1,-1 0-1,1 0 0,0 0 1,0 1-1,0-1 0,0 0 1,0 0-1,0 0 0,0 0 0,0 1 1,-12 13 67,0 1 0,2 0 1,-1 0-1,2 1 0,0 0 0,1 1 1,1 0-1,1 0 0,0 0 0,1 1 1,1 0-1,1 0 0,0 0 0,2 1 1,0-1-1,1 0 0,1 0 0,0 1 1,6 20-1,-7-38-60,0 0 0,0 1 0,1-1 0,-1 0 0,0 0 0,1 0 0,-1 0 0,1 1 0,-1-1 1,1 0-1,0 0 0,-1 0 0,1 0 0,0 0 0,0 0 0,0 0 0,0-1 0,0 1 0,0 0 0,0 0 0,0-1 0,0 1 0,0-1 0,2 2 0,-2-2 3,1 0 1,0 0-1,-1 0 0,1-1 1,-1 1-1,1 0 0,0 0 0,-1-1 1,1 1-1,-1-1 0,1 0 0,-1 1 1,1-1-1,-1 0 0,1 0 0,0-1 1,6-3 20,-1-2 0,0 1 1,0-1-1,11-14 1,26-38 76,51-64 144,-82 108-253,0 1 0,1 1 0,0 0 0,1 1 0,18-12 0,-32 24 1,-1-1-1,0 1 1,1 0-1,-1 0 1,0-1-1,1 1 1,-1 0-1,0 0 1,1 0-1,-1 0 1,0-1-1,1 1 0,-1 0 1,0 0-1,1 0 1,-1 0-1,1 0 1,-1 0-1,0 0 1,1 0-1,-1 0 1,0 0-1,1 0 1,-1 0-1,1 0 1,-1 1-1,0-1 1,1 0-1,-1 0 1,0 0-1,1 0 0,-1 1 1,0-1-1,1 0 1,3 16 37,-9 25 32,4-35-67,-6 35 26,1-12 28,2 0-1,1 1 1,1 38 0,3-29-334,-1-39 247,0 1 0,0-1 0,0 0 0,0 0 0,0 0 0,0 1 0,0-1 0,0 0 0,0 0 0,0 0 0,0 0 0,1 1 0,-1-1 0,0 0 0,0 0 0,0 0-1,0 0 1,0 1 0,0-1 0,1 0 0,-1 0 0,0 0 0,0 0 0,0 0 0,0 0 0,1 1 0,-1-1 0,0 0 0,0 0 0,0 0 0,0 0 0,1 0 0,-1 0 0,0 0 0,0 0 0,0 0 0,1 0 0,-1 0 0,0 0 0,0 0 0,0 0 0,1 0 0,-1 0 0,0 0 0,0 0 0,0 0 0,1 0 0,-1 0 0,0 0-1,0-1 1,0 1 0,1 0 0,-1 0 0,0 0 0,0 0 0,0-1 0,12-7-903,0-7-2011</inkml:trace>
  <inkml:trace contextRef="#ctx0" brushRef="#br0" timeOffset="169425.42">10488 7664 18943,'0'0'128,"-2"4"-21,-4 7-85,0 0 0,1 1 0,1-1 0,0 1-1,0 0 1,1 0 0,1 0 0,0 1 0,1 12 0,-1 16 71,7 62 0,-4-85-161,0-9-138,-1 1-1,1-1 0,1 0 1,0 0-1,0 0 0,7 18 1,-9-27 133,0 0 0,0 1 0,0-1 0,0 0 0,1 1 0,-1-1 0,0 0-1,0 1 1,0-1 0,1 0 0,-1 1 0,0-1 0,0 0 0,1 0 0,-1 1 0,0-1 0,1 0 0,-1 0 0,0 1 0,1-1 0,-1 0 0,0 0 0,1 0 0,-1 0 0,0 0 0,1 0 0,-1 0 0,1 1 0,-1-1 0,0 0 0,1 0 0,-1 0 0,1 0 0,-1 0-1,0-1 1,1 1 0,-1 0 0,0 0 0,1 0 0,-1 0 0,0 0 0,1 0 0,-1-1 0,1 1 0,-1 0 0,0 0 0,0-1 0,1 1 0,-1 0 0,0 0 0,1-1 0,-1 1 0,0 0 0,0-1 0,0 1 0,1 0 0,-1-1 0,0 1 0</inkml:trace>
  <inkml:trace contextRef="#ctx0" brushRef="#br0" timeOffset="169725.47">10290 7864 19711,'0'0'0,"18"8"0,2-8 0,8-2-128,1-2 128,5-3-1792,8-5 129,6-4 383,-2 1 0,-1 1-8192</inkml:trace>
  <inkml:trace contextRef="#ctx0" brushRef="#br0" timeOffset="170363.23">11225 7870 20479,'0'0'128,"22"-3"-128,-3 0 128,4-2-128,-4 1 0,-2 1 0,-5-2 0,-1 0-256,-2-2 128,-2-3-1664,7 1 128,5 3 257,-3 2 127</inkml:trace>
  <inkml:trace contextRef="#ctx0" brushRef="#br0" timeOffset="170777.15">11149 7699 22271,'0'0'0,"38"2"0,-32-1 0,-12-2 0,5-4 0,-2-6 0,4 0 0,5-3 0,6 2 0,5 1 0,9 2 0,10 2-384,0 3 0,4 1-1792,5 1 0,4 2 1409,46-1-10369</inkml:trace>
  <inkml:trace contextRef="#ctx0" brushRef="#br0" timeOffset="-106436.92">5700 3625 11648,'75'44'533,"-74"-44"-523,-1 0 1,0 0-1,0 0 1,0 0-1,0 0 1,0 0-1,0 0 1,0 0-1,0 0 1,0 0-1,1 0 0,-1 0 1,0 0-1,0 0 1,0 0-1,0 0 1,0 0-1,0 0 1,0 0-1,0 0 1,0 0-1,0 0 1,1 1-1,-1-1 0,0 0 1,0 0-1,0 0 1,0 0-1,0 0 1,0 0-1,0 0 1,0 0-1,0 0 1,0 0-1,0 0 1,0 1-1,0-1 0,0 0 1,0 0-1,0 0 1,0 0-1,0 0 1,0 0-1,0 0 1,0 0-1,0 0 1,0 1-1,0-1 1,0 0-1,0 0 0,0 0 1,0 0-1,0 0 1,0 0-1,0 0 1,0 0-1,0 0 1,0 0-1,0 1 1,0-1-1,0 0 1,0 0-1,0 0 0,-1 0 1,1 0-1,0 0 1,0 0-1,-10-1 303,-17-7 284,-42-12 1686,68 20-2194,0 1-1,0-1 1,0 0 0,0 1-1,1-1 1,-1 1 0,0-1-1,0 1 1,0-1 0,0 1-1,1 0 1,-1-1 0,0 1 0,0 0-1,1 0 1,-1 0 0,1-1-1,-1 1 1,1 0 0,-1 0-1,1 0 1,-1 0 0,1 0 0,0 0-1,0 0 1,-1 1 0,-12 36 864,12-34-803,0 0-18,0-1 0,0 0 0,0 1 0,1-1 0,-1 1 0,1-1 0,0 6 0,0-8-97,1 0-1,-1 1 1,0-1 0,0 0-1,1 0 1,-1 0-1,1 0 1,-1 0-1,1 0 1,-1 0 0,1 0-1,0 0 1,0 0-1,-1 0 1,1 0-1,0-1 1,0 1-1,0 0 1,0-1 0,0 1-1,0 0 1,0-1-1,0 1 1,2 0-1,17 8 77,-1 0 0,0 1 0,-1 1 0,24 19-1,-21-15 47,1 0 0,30 14-1,-18-13-99,1-2-1,1-2 0,0-1 0,0-1 1,1-3-1,0-1 0,1-1 0,-1-2 0,1-2 1,73-7-1,148-12 261,-140 11-229,34 0-71,80-7 49,-170 7-33,106-25 1,701-143 584,-703 159-618,22-4 0,-101 12 18,1 3 0,123 10 0,-91 0 163,39 2-54,52 1 23,-137-19-22,56 11 384,-106 3-9557,3 3 6251</inkml:trace>
  <inkml:trace contextRef="#ctx0" brushRef="#br0" timeOffset="-104596.93">5589 6066 19711,'50'-15'0,"-49"15"0,11-5 0,-12 5 0,0 0 0,1 0 0,-1 0 0,0 0 0,0 0 0,0 0 0,0 0 0,1 0 0,-1 0 0,0 0 0,0 0 0,0 0 0,0 0 0,1 0 0,-1 0 0,0 0 0,0 0 0,0-1 0,0 1 0,0 0 0,0 0 0,1 0 0,-1 0 0,0 0 0,0 0 0,0-1 0,0 1 0,0 0 0,0 0 0,0 0 0,0 0 0,0-1 0,0 1 0,0 0 0,0 0 0,0 0 0,0 0 0,0-1 0,0 1 0,0 0 0,0 0 0,0 0 0,0 0 0,0-1 0,0 1 0,0 0 0,0 0 0,0 0 0,0 0 0,0-1 0,-7-1 0,7 2 0,0 0 0,0 0 0,0 0 0,-1 0 0,1 0 0,0 0 0,0 0 0,-1 0 0,1 0 0,0 0 0,0 0 0,0 0 0,-1 0 0,1 0 0,0 0 0,0 0 0,0 1 0,-1-1 0,1 0 0,0 0 0,0 0 0,0 0 0,0 0 0,-1 1 0,1-1 0,0 0 0,0 0 0,0 0 0,0 0 0,0 1 0,0-1 0,0 0 0,0 0 0,-1 1 0,1-1 0,0 0 0,0 0 0,0 0 0,0 1 0,1 3 0,0 1 57,0-1 0,1 1 0,-1-1 0,1 1 0,0-1 0,0 0 0,0 0-1,1 0 1,-1 0 0,1 0 0,0 0 0,0-1 0,0 0 0,6 5 0,-3-4 32,-1 0 0,1-1 0,0 0 1,0 0-1,0 0 0,0-1 0,1 0 0,-1 0 1,0-1-1,8 2 0,243 21 689,-222-21-703,254-1 290,-63-3-239,325-5 76,-223-2-127,-219 1 14,167-30-1,-1-2 77,253 11 42,-182 13 140,-227 10-169,1 6 0,200 28 0,-261-23-123,-31-4-29,32 8-1,-28-8 1255,-31-2-1273,0 0-1,-1-1 0,1 1 1,0 0-1,-1 0 0,1 0 1,0 0-1,0 0 0,-1 0 1,1 1-1,0-1 1,-1 0-1,1 0 0,0 0 1,-1 1-1,1-1 0,0 0 1,-1 1-1,1-1 0,0 0 1,0 2-1,-2-3-77,-4-2 24,4 2 46,1 1 0,-1-1 1,0 0-1,1 1 0,-1-1 1,1 0-1,-1 1 1,1-1-1,0 0 0,-1 0 1,1 1-1,0-1 1,-1 0-1,1 0 0,0 1 1,0-1-1,0 0 1,0 0-1,0 0 0,0 0 1,0 1-1,0-1 1,0 0-1,0 0 0,0 0 1,0 0-1,0 1 0,1-1 1,-1 0-1,0 0 1,1 1-1,-1-1 0,1 0 1,-1 0-1,1 1 1,0-2-1,1-1 2,37-91 127,-37 85-136,-1-1 1,0 1-1,0 0 0,-1-1 0,0 1 1,-1 0-1,0-1 0,-3-9 0,0-13-28,3-58 70,2 59 18,-6-51 0,4 72-53,-1 1 0,0-1 0,-1 0 0,0 1 0,-1-1 0,1 1 0,-2 0 0,1 0 0,-8-10 0,-23-42 107,32 54-135,0-1 1,0 0-1,1 0 0,0 0 0,0 0 0,1 0 0,0 0 0,1 0 1,0 0-1,0 0 0,2-13 0,-1-9-9,-1 29-36,0-1-1,0 1 1,0-1 0,1 0-1,-1 1 1,0-1-1,1 1 1,-1-1 0,1 1-1,0-1 1,1-2-1,1-1-290,-3 81-20776</inkml:trace>
  <inkml:trace contextRef="#ctx0" brushRef="#br0" timeOffset="-103276.92">8849 5088 3456,'178'23'4570,"-158"-20"-2857,-16-3-913,-6-1-71,-70-9 952,-58-14-306,59 10 66,71 14-1381,-1-1-1,1 1 1,-1 0 0,1 0 0,-1 0 0,1 0-1,-1 0 1,1 0 0,-1 0 0,1 0 0,-1 0-1,1 0 1,-1 0 0,1 0 0,0 0 0,-1 0 0,1 0-1,-1 0 1,1 0 0,-1 1 0,1-1 0,-1 0-1,1 0 1,0 1 0,-1-1 0,4 10 591,15 8-319,0-6-191,0-1 0,1-1 0,0-1 0,1-1-1,-1 0 1,2-2 0,-1 0 0,1-1 0,26 2-1,40 7-31,-5 1 338,156 7 0,-123-18-311,-68 0 209,1-3 1,50-5 0,-36-3-186,1 2 0,0 4 0,94 8 0,-142-4-56,0 0-1,19 7 1,21 5 97</inkml:trace>
  <inkml:trace contextRef="#ctx0" brushRef="#br0" timeOffset="-101906.92">8687 5159 16767,'39'-63'374,"-29"44"-193,2-1 1,24-29-1,-19 26-76,-1-1 1,-1 0-1,-1-2 1,-1 0-1,13-35 1,-8 18 221,4-15 562,26-110 0,-15 42-811,-2 33-20,-17 56-23,-2 0 1,-1-1-1,-2 0 0,7-78 0,-16 105-1,1 1-1,0-1 1,0 0-1,1 0 1,1 1 0,4-14-1,-2 18 221,-3 16-157,-3 17-43,-3-4-43,2-14-15,0 0-1,1 0 0,0 1 1,0 11-1,1-18 11,1-1 1,-1 0-1,0 0 1,1 1-1,0-1 0,-1 0 1,1 0-1,0 0 0,0 0 1,0 0-1,0 0 1,1 0-1,-1 0 0,0 0 1,1 0-1,-1-1 0,1 1 1,0 0-1,0-1 1,-1 0-1,5 3 0,9 3 31,0 0 0,0-1 0,1-1 0,-1-1 0,1 0 0,0-1 0,1 0 0,-1-2 0,0 0 0,0 0 0,1-2 0,-1 0 0,17-3 0,24-8 163,0-1 0,72-28-1,-75 22-164,-22 9 6,1 1-1,0 1 0,0 2 0,0 1 1,1 2-1,-1 1 0,1 2 1,41 4-1,-70-3-35,1 0 0,-1 0-1,0 0 1,0 1 0,0 0 0,0 0-1,-1 0 1,1 0 0,-1 1 0,1 0-1,-1-1 1,0 2 0,0-1 0,0 0 0,0 1-1,0 0 1,-1 0 0,4 5 0,-3-2 0,-1 0-1,1 0 1,-1 0 0,0 0 0,-1 1 0,0-1 0,0 1 0,0 0 0,-1-1 0,0 1-1,-1 11 1,6 57-53,-4-54 21,0-1 1,-3 42-1,-27 165 124,13-118-66,-16 52-41,-4 47 63,29-135-25,-3 0 1,-23 87-1,58-216-20530,-1 8 17837,-4-14 2665</inkml:trace>
  <inkml:trace contextRef="#ctx0" brushRef="#br0" timeOffset="-100806.92">9512 3592 18047,'72'47'0,"-69"-47"35,-7-7 48,-15-17 117,9 11-134,9 12-67,0-1 0,1 1-1,-1-1 1,0 1 0,1-1 0,-1 1-1,1-1 1,-1 1 0,1-1-1,0 0 1,0 1 0,0-1-1,0 0 1,0 1 0,0-1-1,0 0 1,0 1 0,1-1-1,-1 0 1,1 1 0,-1-1-1,1 1 1,0-1 0,-1 1-1,1-1 1,2-2 0,-2 3 28,1-1 1,-1 0-1,1 0 0,-1 1 1,1-1-1,0 1 0,-1 0 1,1-1-1,0 1 1,0 0-1,0 0 0,0 0 1,0 0-1,0 0 1,0 1-1,1-1 0,-1 1 1,0-1-1,3 1 235,-4 0-134,5 1-107,-5-1 6,1 1-1,0 0 0,-1-1 0,1 1 0,0 0 0,-1 0 0,1 0 0,-1 0 1,0 0-1,1 1 0,-1-1 0,0 0 0,0 1 0,1-1 0,-1 0 1,0 1-1,-1 0 0,1-1 0,0 1 0,0 0 0,0 2 0,0 0 103,-1 1 0,1-1 0,-1 0-1,0 1 1,0-1 0,-2 7 0,0 7 58,2 7-125,2 65 516,1-68-415,0 13-39,0 1 1,-2-1 0,-5 40 0,4-71-91,0 1 0,0-1 0,0 1 0,1-1 0,-1 1 0,1-1 1,0 1-1,0-1 0,1 0 0,-1 1 0,1-1 0,0 0 0,0 0 0,6 7 1,-8-10-30,1 1 0,0 0 0,-1 0 1,1 0-1,-1-1 0,0 1 0,0 0 1,0 0-1,0 0 0,0-1 0,0 5 1,-1 7-1904</inkml:trace>
  <inkml:trace contextRef="#ctx0" brushRef="#br0" timeOffset="-98876.92">10382 2687 19967,'0'0'1152,"-6"5"-1045,-10 14-70,0 1 0,2 0 1,0 1-1,1 0 0,1 1 0,2 0 0,0 1 1,-13 45-1,-39 210 566,54-231-602,-23 168-748,31-204-1824,13-41-5780,-10-6 7113,0-2-4948</inkml:trace>
  <inkml:trace contextRef="#ctx0" brushRef="#br0" timeOffset="-98226.93">10241 2386 16511,'0'193'363,"7"-313"170,-7 118-514,1 0 0,-1-1 0,1 1-1,-1 0 1,1 0 0,0-1-1,0 1 1,0 0 0,0 0 0,0 0-1,0 0 1,1 0 0,-1 0-1,1 0 1,-1 1 0,1-1 0,0 0-1,0 1 1,-1 0 0,1-1-1,0 1 1,0 0 0,0 0 0,1 0-1,-1 0 1,0 0 0,0 0-1,1 1 1,-1-1 0,0 1 0,0 0-1,1-1 1,-1 1 0,1 0-1,2 1 1,1-1 77,1 1 0,-1 0 0,0 0 0,1 0-1,-1 1 1,0 0 0,0 0 0,0 1 0,-1 0 0,1 0 0,0 0 0,7 7-1,4 3-9,-1 2-1,-1 0 0,0 0 1,-1 2-1,0 0 0,-2 0 1,0 1-1,-1 0 0,-1 1 1,0 1-1,-2-1 0,0 2 1,-1-1-1,4 23 0,-7-25-42,-2 1 0,0 0-1,0 0 1,-2 0 0,-1 0-1,0 0 1,-1 0 0,-1 0-1,-1-1 1,0 1 0,-13 29-1,-2-4 24,-38 65 0,48-95 48,-1 0 0,0 0 0,0-1 1,-2 0-1,1-1 0,-2 0 0,-26 19 1,35-29-96,0 0-1,0 0 1,0 0 0,0-1 0,0 1 0,-1-1 0,1 0 0,0-1 0,-1 1 0,1-1 0,0 0 0,-1 0 0,1 0-1,0 0 1,-1-1 0,1 0 0,0 0 0,0 0 0,-7-3 0,8 3-31,1 0 0,0 0 0,-1 0-1,1-1 1,0 1 0,-1-1 0,1 0 0,0 1 0,0-1 0,0 0 0,1 0 0,-1-1-1,0 1 1,1 0 0,0 0 0,-1-1 0,1 1 0,0-1 0,0 1 0,0-1 0,0 1 0,1-1-1,-1 0 1,1 1 0,0-1 0,-1 0 0,1 1 0,0-1 0,1 0 0,-1 1 0,0-1-1,2-3 1,-2 5 10,0 1-1,0-1 0,0 0 0,1 1 1,-1-1-1,0 0 0,1 1 0,-1-1 1,0 1-1,1-1 0,-1 0 1,1 1-1,-1-1 0,1 1 0,-1-1 1,1 1-1,-1-1 0,1 1 0,0 0 1,-1-1-1,1 1 0,0 0 0,-1-1 1,1 1-1,0 0 0,-1 0 1,1 0-1,1-1 0,1 1-16,0 0-1,-1 1 1,1-1-1,0 0 1,0 1 0,-1-1-1,1 1 1,2 1-1,8 3-66,0 1 0,14 10 0,-27-16 86,52 34 266,72 66-1,-120-98-262,24 29 691,-3-3-2078</inkml:trace>
  <inkml:trace contextRef="#ctx0" brushRef="#br0" timeOffset="-97746.92">10879 3039 17919,'-45'58'0,"35"-39"63,10-19-60,-1 0 0,1 1 0,0-1 0,0 0 0,0 0 0,0 0 0,0 0 0,0 1 0,0-1 0,0 0 0,0 0 0,1 0 0,-1 0 0,0 0 1,0 1-1,0-1 0,0 0 0,0 0 0,0 0 0,0 0 0,0 0 0,0 0 0,0 1 0,0-1 0,1 0 0,-1 0 0,0 0 0,0 0 0,0 0 0,0 0 0,0 0 0,0 0 0,1 0 0,-1 1 0,0-1 0,0 0 0,0 0 0,0 0 0,0 0 0,1 0 0,-1 0 0,0 0 0,0 0 0,0 0 0,0 0 0,0 0 0,1 0 0,-1 0 0,0-1 0,25-9 345,-18 6 264,-7 7-455,0-1 1,0 1-1,0-1 1,0 1 0,0-1-1,0 1 1,1-1-1,-1 1 1,1-1-1,0 0 1,0 1-1,-1-1 1,2 0 0,0 3-1,23 33 429,-15-25-250,-4-6-307,0 1 1,0-1-1,1 0 0,0-1 1,1 0-1,-1 0 0,1 0 0,14 7 1,7 1 116,38 14-1,-14-7-81,3 2-3337,-37-16 352,0 1 0,0 0 0,-1 1-1,0 1 1,26 20 0,6 15 1897,28 23 3179</inkml:trace>
  <inkml:trace contextRef="#ctx0" brushRef="#br0" timeOffset="-95296.92">11111 2667 12416,'0'0'5141,"-5"2"-4352,-1 2-673,0 0 0,0 1 0,1 0-1,-1 0 1,1 0 0,0 1 0,1-1 0,-1 1-1,1 0 1,0 1 0,1-1 0,0 1 0,-5 12-1,4-6 295,0 0 0,1 1 0,-2 23 0,3-19-258,-4 11-18,-1-1 0,-18 48 0,12-38-24,5-19 1,2 2-1,0-1 0,2 1 0,0 0 0,-1 32 1,5-52-5,-9 18 22,8-16-103,0 0 0,1 0-1,0 0 1,-1 0 0,1 0 0,0 1-1,1 5 1,0-6 8,-1-1-1,0 1 1,0 0-1,0 0 1,0 0-1,0 0 1,-1 0-1,0 3 1,-2-4 218,2 6-97,6-5-154,9 5 19,0 0 0,14 11 0,-19-12-4,-1-1-1,1-1 0,0 0 0,15 7 0,20 1 16,1-1 0,49 7-1,8 1 10,-46-3 42,83 36 0,26 9 35,-157-60-116,-1 0 0,1 0 0,0 0 0,0-1 0,-1 0 0,1-1 0,0 0 0,14-1 0,-12-1 1242,6 0-5209,54-23-14321</inkml:trace>
</inkml:ink>
</file>

<file path=xl/ink/ink9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0:16.14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856 0 17919,'0'0'662,"4"8"-449,-1-5-189,0 1 0,-1 0 0,1 0 0,-1 1 0,0-1 0,-1 0 0,1 1 0,-1-1 0,1 1 0,-2 0 0,1-1 0,0 1 0,-1 0 0,0 0 0,0 7 0,-37 184 315,17-98-145,-58 193-19,11-52-94,27-71-1062,38-161 606,-3 10 130,-4-13-2655</inkml:trace>
  <inkml:trace contextRef="#ctx0" brushRef="#br0" timeOffset="284.21">311 467 17919,'10'19'11,"-7"-13"12,0-1 0,0 1 0,0-1 0,1 0 1,5 6 489,-9-12-494,0 0 0,0 1 0,1-1 0,-1 0 0,0 0 0,1 0 0,-1 1 0,0-1 0,1 0 0,-1 1 0,1-1 0,-1 0 0,1 1 0,-1-1 0,1 0 0,0 1 0,-1-1 0,1 1-1,0-1 1,-1 1 0,1 0 0,0-1 0,0 1 0,-1 0 0,1-1 0,0 1 0,0 0 0,0 0 0,-1 0 0,1 0 0,0-1 0,0 1 0,0 0 0,0 1 0,1-1 0,35 4 45,255 72-175,4 0-4386,-206-57-5465</inkml:trace>
  <inkml:trace contextRef="#ctx0" brushRef="#br0" timeOffset="1098.51">6 5781 20223,'25'16'22,"-37"-16"178,-6-4 197,21 6 194,119 67-158,-97-52-370,1-2 1,0-1-1,1-2 1,1 0-1,54 15 1,163 18-2576,-211-40 1550,120 20-11923</inkml:trace>
</inkml:ink>
</file>

<file path=xl/ink/ink9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1:03.73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282 0 18559,'30'24'0,"-23"-17"37,-9-8 49,-10-1 47,-1 2-55,-2-1 9,-1 2-1,-25 3 1,36-3-77,1 0 0,-1 0 1,1 0-1,0 1 0,0 0 0,-1 0 0,1 0 1,1 0-1,-1 0 0,0 1 0,0 0 0,1 0 1,0 0-1,-4 4 0,-2 5-5,0 1-1,1 0 1,1 0 0,-9 23-1,-18 62-7,21-59 4,-2 9-3,2 1 0,2-1 0,2 2-1,-2 63 1,10-72 25,1-1 1,2 0-1,2 1 0,2-1 0,19 69 0,-21-95 14,1-1 0,0 0 0,1 0 0,1 0-1,0 0 1,1-1 0,11 15 0,-15-22-18,1 0 0,-1 0 0,1-1 1,0 0-1,1 1 0,-1-2 0,1 1 0,-1 0 1,1-1-1,0 0 0,0-1 0,1 1 0,-1-1 1,0-1-1,1 1 0,-1-1 0,13 1 0,-6-2 1,-1-1 0,0-1-1,-1 0 1,1-1-1,0 0 1,0 0-1,-1-2 1,17-7-1,84-54 73,-100 58-82,79-57 75,-3-3 0,118-120 1,29-80 81,-126 134-78,-87 109-47,1 1 1,1 1 0,1 1-1,0 1 1,50-30 0,-75 50-39,0 1 0,1 0 0,-1-1 0,1 1 1,-1-1-1,1 1 0,-1 0 0,1-1 0,-1 1 1,1 0-1,-1 0 0,1-1 0,-1 1 1,1 0-1,-1 0 0,1 0 0,-1 0 0,1 0 1,-1 0-1,1 0 0,0 0 0,-1 0 0,1 0 1,-1 0-1,1 0 0,0 0 0,-11 18 117,-5 4-43,1 1-1,1 0 0,1 1 0,-14 38 0,-26 110 73,20-56-67,-3-4-50,-137 391 105,170-500-128,-8 25-373,10-15-338,0-13 664,0 1 1,0-1-1,0 0 0,0 0 0,0 1 1,0-1-1,1 0 0,-1 0 0,0 0 0,0 1 1,0-1-1,0 0 0,1 0 0,-1 0 1,0 1-1,0-1 0,0 0 0,1 0 0,-1 0 1,0 0-1,0 0 0,1 1 0,-1-1 0,0 0 1,1 0-1,-1 0 0,0 0 0,0 0 1,1 0-1,-1 0 0,0 0 0,0 0 0,1 0 1,1-1-139,0 0 1,-1 1 0,1-1-1,0 0 1,-1 0-1,1-1 1,0 1 0,-1 0-1,0 0 1,1-1 0,-1 1-1,0-1 1,0 1 0,1-1-1,-1 0 1,0 1-1,-1-1 1,1 0 0,0 0-1,0 1 1,-1-1 0,1-4-1,10-23-10555</inkml:trace>
  <inkml:trace contextRef="#ctx0" brushRef="#br0" timeOffset="358.83">1628 1155 19455,'-73'164'252,"-11"20"755,26-73-772,57-108-283,0-1 1,1 0-1,-1 0 0,1 1 1,-1-1-1,1 0 1,0 0-1,-1 1 0,1-1 1,1 0-1,-1 5 1,0-7 4,0 1 1,1-1 0,-1 0-1,0 1 1,0-1 0,0 1-1,0-1 1,1 0 0,-1 1-1,0-1 1,0 0 0,1 1-1,-1-1 1,0 0 0,0 1-1,1-1 1,-1 0 0,1 0-1,-1 1 1,0-1 0,1 0-1,-1 0 1,0 1 0,1-1-1,0 0 1,0 0-60,0 0 0,0 0 0,0 0-1,0-1 1,0 1 0,0 0 0,0 0 0,0-1-1,0 1 1,0-1 0,0 1 0,0-1 0,0 1 0,0-1-1,1-1 1,2-1-103,-1-1 0,1 0-1,-1 0 1,0 0 0,0 0 0,0-1-1,-1 1 1,1-1 0,-1 0 0,0 0-1,1-5 1,1-1-937,16-39-8287</inkml:trace>
  <inkml:trace contextRef="#ctx0" brushRef="#br0" timeOffset="561.29">1720 217 20991,'0'0'0,"-22"48"0,9-19 0,-2 6 0,1-12 0,3-3 0,2-5 128,1-9-128,-1-1 0,4 2-640,7-1-1024</inkml:trace>
  <inkml:trace contextRef="#ctx0" brushRef="#br0" timeOffset="1628.25">2299 953 16767,'-35'-6'0,"34"5"5,0 1 0,1 0 0,-1-1 0,0 1-1,0-1 1,1 1 0,-1-1 0,1 1 0,-1-1-1,0 1 1,1-1 0,-1 1 0,1-1-1,-1 0 1,1 0 0,0 1 0,-1-1 0,1 0-1,0 1 1,-1-1 0,1 0 0,0 0-1,0 0 1,0 1 0,-1-1 0,1 0 0,0 0-1,0-1 1,4-30 279,-1 5-45,-9 15 340,-1 13 18,5 0-553,1 1 1,-1-1-1,1 1 1,0 0-1,0-1 1,0 1-1,0 0 1,0 0 0,-1 4-1,-8 29 75,3 0-1,1 0 0,-3 65 1,6-64-60,-3 56 65,2-20 70,-24 135 0,-13-48 55,-13 53 484,48-195-656,2-25-8,-1-34-45,5 3-24,1 1 0,2 0 0,2 0 0,15-60 0,56-150 0,-55 187 0,-6 13 0,3 1 0,2 1 0,1 0 0,3 2 0,41-59 0,-9 23 0,-55 78 0,0 1 0,0 0 0,0 0 0,1-1 0,-1 1 0,0 0 0,0 0 0,1 0 0,-1 0 0,0 1 0,1-1 0,-1 0 0,1 1 0,-1-1 0,1 1 0,-1-1 0,1 1 0,0-1 0,-1 1 0,1 0 0,-1 0 0,1 0 0,0 0 0,-1 0 0,1 0 0,0 1 0,-1-1 0,1 0 0,-1 1 0,1 0 0,-1-1 0,1 1 0,-1 0 0,1-1 0,1 3 0,2-1 0,-1 1 0,1 0 0,-1 0 0,0 1 0,0-1 0,0 1 0,-1 0 0,1 0 0,5 8 0,4 18 47,0 1 0,-2 0 0,-2 1 0,11 60 0,30 260 294,-46-318-277,19 93 106,-16-95-106,0 1 0,-2 0 1,-2 0-1,0 48 0,-5-65-46,2-15-13,0-3-4,-1-13-33,1 14 19,19-111-2139,0 38-2096,-8 35-6589</inkml:trace>
  <inkml:trace contextRef="#ctx0" brushRef="#br0" timeOffset="1877.94">2947 900 17919,'-20'22'27,"-9"11"81,21-25-38,11-11 3,-1 0 2,0 0 1,0 1-1,0 0 0,0-1 1,0 1-1,1 0 1,-1 0-1,1 0 0,3-2 1,-15 28 487,-6 13-472,-1 14 114,3 1 0,-13 93 1,8 114 31,29 141-216,12-154-2837,10 136-9343</inkml:trace>
</inkml:ink>
</file>

<file path=xl/ink/ink10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1:16.77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2341 460 13184,'0'0'-128,"1"5"-875,43 199 996,-41-186 14,0 9 101,-2 0 0,-1 0 0,-1 1 0,-1-1 0,-11 51 1,7-40 270,-4 72 1,8-92-318,1-11 121,-2-7 575,2-2-735,1-1 0,0 1 0,0 0 1,0-1-1,0 1 0,0-1 0,1 1 1,-1-1-1,1 1 0,0 0 0,1-4 1,3-19 59,-5 15-63,-1 1 0,-1-1 0,0 1 0,-4-16 0,-6-27 30,7 8-50,-1 1 0,-13-46 0,13 63-2,1 0 1,-3-38 0,1 3 26,2 43 57,4 16-59,0 1 0,0-1-1,1 0 1,-1 0-1,0 1 1,1-1 0,-1 0-1,1 0 1,0 0-1,0 0 1,0 1 0,0-1-1,0 0 1,0 0-1,0 0 1,0 0 0,1 0-1,0-2 1,0 2 62,-1-1-42,16 2 64,17 5-107,-1 2 0,56 16 0,-69-16 0,-2-3 0,-14-2 0,0-1 0,0 1 0,0-1 0,0 1 0,0 0 0,0 0 0,-1 0 0,1 0 0,0 1 0,-1-1 0,1 1 0,-1 0 0,1 0 0,2 2 0,14 21 0,-14-18 0,1 0 0,0 0 0,0 0 0,0-1 0,13 11 0,70 35 0,-6-4 0,-77-45 37,1 1 0,0-1 1,14 3 1001,-33 33-505,10-35-499,0 1 0,-1-1 0,1 1 0,-1-1 1,0 0-1,0 0 0,-8 7 0,-5 8 25,-10 17-23,-43 54 113,59-79-135,0-1 0,0 0 0,-1-1 0,0 0 0,-25 14 0,-105 44 7,135-65 44,-8 5 197,13-6-149,8-3-67,2-1-47,-1-1 0,0 0 0,0 0 0,0-1 0,-1 0 0,10-9 0,41-41 0,-40 37 0,-1-1-21,0 1 0,-2-2-1,0 0 1,-1-1 0,19-39-1,-31 50-173,-6 13-313,-8 14-69,4-4 486,0 0-1,-1 0 0,-10 11 0,-6 7-52,17-19 96,6-8 42,0 0-1,-1 0 1,1 0 0,-1-1 0,0 1 0,0-1 0,0 0-1,0 0 1,-1 0 0,1 0 0,-1 0 0,-3 1-1,4-10 7,3 1 0,0-4 0,1 1 0,0-1 0,0 1 0,1 0 0,0-1 0,0 1 0,1 0 0,5-11 0,3-1 0,23-32 0,5-9 0,-35 51 0,0 0 0,0 0 0,-1 0 0,3-20 0,2-5 0,-8 33 0,1 0 0,-1 0 0,1 0 0,-1-1 0,0 1 0,0 0 0,0 0 0,0 0 0,-1 0 0,1 0 0,0-1 0,-1 1 0,-1-3 0,2 4 0,-1 0 0,1 1 0,-1-1 0,1 1 0,-1-1 0,1 1 0,-1-1 0,1 1 0,-1-1 0,1 1 0,-1 0 0,0-1 0,1 1 0,-1 0 0,0-1 0,1 1 0,-1 0 0,0 0 0,1-1 0,-1 1 0,0 0 0,0 0 0,1 0 0,-1 0 0,0 0 0,0 0 0,1 0 0,-1 1 0,0-1 0,1 0 0,-1 0 0,0 0 0,1 1 0,-1-1 0,0 0 0,1 1 0,-1-1 0,0 1 0,1-1 0,-1 1 0,1-1 0,-1 1 0,0 0 0,-10 7 4,0 0 0,1 1-1,-1 0 1,2 1-1,-16 19 1,21-22 228,5-5-262,11-9-488,4-1-83,8-2-1597,10-4-6740</inkml:trace>
  <inkml:trace contextRef="#ctx0" brushRef="#br0" timeOffset="2345.89">3323 1966 12288,'71'-17'149,"-48"14"-83,0 0 1,0 2-1,0 1 0,0 1 1,0 0-1,0 2 1,0 1-1,32 9 0,3 6 33,46 11 208,-57-18-139,-1 2 1,49 22 0,-51-18 53,0-2 1,63 14-1,-26-18 120,110 1 0,-35-3-151,-56-6 22,181-14 0,-160 2 1,44 6 104,206 25 0,-351-21-293,32 3 11,-12 0-1,64-2 0,-77-3-37,38 5-1,11 0 30,-54-7 105,-18 1-311,1 1 0,-1-1-1,0 1 1,0 0 0,1 0 0,-1 1 0,4 0 0,29 5-3768</inkml:trace>
  <inkml:trace contextRef="#ctx0" brushRef="#br0" timeOffset="3512.57">6288 1867 13568,'-35'12'0,"32"-10"0,-5-1 0,8-1 0,-1-1 0,1 1 0,0 0 0,-1-1 0,1 1 0,0-1 0,0 0 0,-1 1 0,1-1 0,0 1 0,0-1 0,0 1 0,-1-1 0,1 0 0,0 1 0,0-1 0,0 1 0,0-1 0,0 0 0,0 1 0,1-2 0,-1 2 5,-1-1 0,1 0 0,0 1 0,0-1 1,0 0-1,0 1 0,-1-1 0,1 0 0,0 1 1,0-1-1,-1 0 0,1 1 0,0-1 1,-1 1-1,1-1 0,-1 1 0,1-1 0,-1 1 1,1-1-1,-1 1 0,1 0 0,-1-1 0,0 1 1,1 0-1,-1-1 0,1 1 0,-1 0 1,0 0-1,1-1 0,-1 1 0,0 0 0,1 0 1,-1 0-1,0 0 0,1 0 0,-1 0 0,0 0 1,1 0-1,-1 0 0,0 0 0,1 1 0,-1-1 1,-1 0-1,-1 1 24,0 0 0,0 0 0,0 0 0,0 0 0,0 0 0,0 0 0,0 1 0,-3 2 0,-7 7 35,1 0-1,1 1 1,0 1 0,-12 18-1,-31 57 153,33-49-103,2 1 1,2 1 0,1 1 0,2 0-1,3 1 1,1 0 0,1 1 0,-2 53 0,11 7 526,0-102-594,0 3 143,1-7-46,7-13-31,4-2-107,0-1 0,-1-1 0,-1 0-1,10-23 1,24-85-3,10-22-7,-31 102 5,3 2 0,2 0 0,1 2 0,42-46 0,-51 63 0,0-1 0,-2-1 0,21-46 0,-37 71 0,-2 2 0,1 0 0,-1 0 0,1 0 0,-1 0 0,1 0 0,-1 0 0,1 1 0,-1-1 0,1 0 0,0 0 0,-1 1 0,1-1 0,0 0 0,1 0 0,3 2 0,-5 6 0,-4 3 12,2 1 0,0 0 0,0 0 0,1 0 0,0 0 0,2 17-1,-4 30 56,3-54-44,0-1 0,0 0 1,1 1-1,-1-1 0,0 0 1,1 1-1,0-1 0,0 0 0,0 0 1,0 1-1,1-1 0,-1 0 1,1 0-1,3 5 0,4 3 26,0 0-1,15 13 1,-3-3 74,17 26 84,-2 2-1,32 56 0,-65-101-196,-1 1 0,0-1 0,1 1 0,-2-1 0,1 1 0,-1 0-1,1 0 1,-1 0 0,-1 0 0,1 0 0,-1-1 0,1 1 0,-2 0 0,1 0 0,0 0 0,-1 0-1,0 0 1,0 0 0,-1 0 0,1 0 0,-1-1 0,0 1 0,0-1 0,0 1 0,-1-1 0,0 0 0,-4 5-1,-7 9-9,-1-1 0,-1-1 0,0-1 0,-1 0 0,-1-1 0,-1-1 0,-28 16 0,-154 67 0,125-63 0,-153 83 235,214-105-369,13-6-29,22-3-1095,0-2-536,24 3-8531</inkml:trace>
  <inkml:trace contextRef="#ctx0" brushRef="#br0" timeOffset="-92528.48">803 473 14208,'80'9'384,"-112"-16"1024,32 7-1378,-1 0 1,1 0-1,0 1 1,-1-1-1,1 0 1,0 0-1,-1 0 1,1 1-1,0-1 1,0 0 0,-1 0-1,1 1 1,0-1-1,0 0 1,-1 1-1,1-1 1,0 0-1,0 1 1,0-1 0,0 0-1,0 1 1,-1-1-1,1 1 1,0-1-1,0 0 1,0 1-1,0-1 1,0 0 0,0 1-1,0-1 1,0 0-1,0 1 1,1-1-1,-1 1 1,0-1-1,0 0 1,0 1 0,0 0-1,7 14 549,11-3-329,1 0 0,1-2-1,-1 0 1,40 13 0,5 2 58,-29-8-152,-10-5 22,34 12 0,-19-12-71,0-1 0,1-3-1,0-1 1,1-2 0,-1-2-1,44-2 1,-55-2-86,223-1 388,-200 5-239,0 2-1,93 22 1,182 52 171,-300-74-291,1-1 1,-1-2-1,42-1 0,-34-1-12,52 6 0,70 5-38,-116-10 0,-1 2 0,1 1 0,62 15 0,-70-11 30,0-2 0,1-1 0,-1-1 0,45-2 0,11 3 106,-70-3-92,0 0 1,1-1-1,-1-1 0,1-1 0,-1-1 1,0 0-1,26-8 0,-11-1-33,60-29 0,-86 36 0,1 0 1,0 1 0,0 1 0,0-1 0,0 2 0,1-1 0,-1 1-1,20 1 1,-18-1 0,-1 0 0,0-1 0,0-1 0,-1 0 0,1 0 0,18-9 0,-14 5 10,29-7 0,5 5-17,-29 6-14,0-1 0,25-9 1,-45 13-45,1 0-1,0 0 1,-1-1 0,1 1-1,-1 0 1,1 0 0,0-1 0,-1 1-1,1-1 1,-1 1 0,1-1-1,-1 1 1,0-1 0,1 1-1,-1-1 1,1 1 0,-1-1 0,0 1-1,1-1 1,-1 0 0,0 1-1,0-1 1,0 0 0,1 1-1,-1-1 1,0 1 0,0-1 0,0 0-1,0 1 1,0-1 0,0 0-1,0 1 1,0-1 0,-1 0-1,1 0 1,-12-24-4108</inkml:trace>
  <inkml:trace contextRef="#ctx0" brushRef="#br0" timeOffset="-91739.97">4268 178 15360,'4'47'-107,"-3"-36"66,-3-17-9,-1-10-8,3-1 149,-1-2 52,1 19-139,0 0 0,-1-1 0,1 1 0,0 0-1,0 0 1,0 0 0,-1 0 0,1 0 0,0 0 0,0 0 0,-1 0-1,1 0 1,0 0 0,0 0 0,-1 0 0,1 0 0,0 0-1,0 0 1,-1 0 0,1 0 0,0 0 0,0 0 0,0 0 0,-1 1-1,1-1 1,0 0 0,0 0 0,0 0 0,-1 0 0,1 0 0,0 1-1,0-1 1,0 0 0,0 0 0,-1 0 0,1 0 0,0 1-1,0-1 1,0 0 0,0 0 0,0 1 0,0-1 0,0 0 0,0 0-1,0 0 1,0 1 0,0-1 0,-12 18 150,9-11-87,-45 62 818,-63 70 0,98-124-774,1 0-1,1 2 1,0-1 0,1 1-1,1 1 1,1 0 0,-12 36 0,4 4 265,-10 74 1,16-75-224,-4 36 81,9-53-72,-1 0 1,-2-1-1,-2 0 0,-17 44 0,20-70 4,0 0 0,-14 19 0,17-26-45,3-6-116,1 1-1,0-1 1,0 0 0,0 1-1,-1-1 1,1 0-1,0 1 1,-1-1 0,1 0-1,0 1 1,0-1 0,-1 0-1,1 1 1,-1-1-1,1 0 1,0 0 0,-1 1-1,1-1 1,-1 0 0,1 0-1,0 0 1,-1 0-1,1 0 1,-1 0 0,1 1-1,-1-1 1,1 0 0,-1 0-1,1 0 1,0-1 0,-1 1-1,1 0 1,-1 0-1,1 0 1,-1 0 0,1 0-1,0 0 1,-1-1 0,1 1-1,-1 0 1,1 0-1,0-1 1,-1 1 0,1 0-1,0 0 1,-1-1 0,1 1-1,0 0 1,-1-1-1,1 1 1,0-1 0,0 1-1,0 0 1,-1-1 0,1 1-1,0-1 1,0 1-1,0 0 1,0-1 0,0 1-1,0-2 1,-10-30-143,9 20-105,0 1-1,0 0 0,2-1 0,-1 1 0,4-21 1,18-60-2265,-9 43-156,1-9-6957</inkml:trace>
  <inkml:trace contextRef="#ctx0" brushRef="#br0" timeOffset="-90259.48">4317 72 17279,'4'41'-106,"-4"-40"105,0-1 1,0 0-1,0 0 0,0 0 1,0 0-1,0 1 0,0-1 1,0 0-1,0 0 0,0 0 1,0 0-1,0 1 1,0-1-1,0 0 0,0 0 1,0 0-1,0 0 0,0 1 1,0-1-1,0 0 1,1 0-1,-1 0 0,0 0 1,0 0-1,0 1 0,0-1 1,0 0-1,1 0 0,-1 0 1,0 0-1,0 0 1,0 0-1,0 0 0,0 0 1,1 0-1,-1 1 0,0-1 1,0 0-1,0 0 1,0 0-1,1 0 0,-1 0 1,0 0-1,0 0 0,0 0 1,1 0-1,-1-1 0,8-7 29,4-16 209,-10 16-139,0 1 0,1 0 0,0 0 0,0 0 0,0 1 0,8-12 0,-9 16-77,0 0 0,0 0 0,0 0 1,0 0-1,0 0 0,0 0 0,0 1 0,1-1 1,-1 1-1,1 0 0,-1 0 0,1 0 1,0 0-1,-1 0 0,1 0 0,0 1 0,-1-1 1,1 1-1,0 0 0,0 0 0,4 0 0,74 7 632,119 26 0,-150-21-526,-1 2 0,0 2 0,70 34 0,-33-9 59,2-3 1,1-4 0,155 37-1,-218-67-118,0-1-1,0-1 1,0-1 0,1-2-1,40-5 1,-64 6-54,0-1 0,0 1 0,1-1 0,-1 0 1,0 0-1,0 0 0,0-1 0,0 1 1,0-1-1,-1 1 0,1-1 0,0 0 0,-1 0 1,1 0-1,-1-1 0,3-2 0,-1-2 26,1 0 1,-1 0-1,0-1 0,5-11 0,11-22 158,-19 40 36,0 0-127,3-2-86,2-4-21,-2 1 0,-3 5 0,-1 1 0,0 0 0,0 0 0,1-1 0,-1 1 0,0 0 0,1 0 0,-1-1 0,0 1 0,1 0 0,-1 0 0,0 0 0,1-1 0,-1 1 0,0 0 0,1 0 0,-1 0 0,1 0 0,-1 0 0,0 0 0,1 0 0,-1 0 0,1 0 0,-1 0 0,0 0 0,1 0 0,-1 0 0,1 0 0,-1 1 0,0-1 0,1 0 0,-1 0 0,0 0 0,1 0 0,-1 1 0,0-1 0,1 0 0,-1 0 0,0 1 0,0-1 0,1 0 0,-1 1 0,0-1 0,0 0 0,1 0 0,-1 1 0,0-1 0,0 1 0,0-1 0,0 0 0,0 1 0,1-1 0,-1 0 0,0 1 0,0-1 0,0 1 0,0-1 0,0 0 0,0 1 0,0-1 0,0 1 0,-1-1 0,1 0 0,0 1 0,0 0 0,-2 34 0,-14 69 0,-26 69 0,18-40 39,-12 227 1,26-231-12,8 12 100,2-87-107,-2-20-2,-1 0-1,-2 0 0,-11 40 1,-8 55 57,22-87-30,2-30-36,0 0 0,0-1 0,-2 1 0,1-1 0,-6 18 0,7-29-10,0 0 0,0 0 0,0 1 0,0-1 0,0 0 0,0 0 0,0 1 0,0-1 0,0 0 0,0 0 0,0 1 0,0-1 0,0 0 0,0 0 0,0 1 0,0-1 0,0 0 0,0 0 0,0 1 0,1-1 0,-1 0 0,0 0 0,0 0 0,0 1 0,0-1 0,1 0 0,-1 0 0,0 0 0,0 0 0,0 1 0,1-1 0,-1 0 0,0 0 0,0 0 0,1 0 0,-1 0 0,0 0 0,0 0 0,1 0 0,-1 0 0,0 0 0,0 0 0,1 0 0,-1 0 0,0 0 0,1 0 0,11 0 0,-11 0 0,28 0 22,-28 0 84,-3-1-79,1-1 0,0 1 0,0 0 0,0-1 0,0 1 0,0-1 0,0 0 0,0 1 0,-1-4 0,2 5-19,-6-11-1,-1 0 0,0 1 0,-1-1 0,0 2 0,0-1 0,-1 1 0,-1 1 0,-11-9 0,-14-8 14,-39-21 0,54 34-20,-22-12 25,-1 1 0,-2 3 1,0 1-1,-1 3 0,0 1 0,-1 3 0,-1 2 0,-61-6 0,-286 5 123,381 11-149,-52 3 0,-1 2 0,-71 16 0,135-21 0,-18 5 2,1-1-1,-1 0 0,-21-1 1,35-3-4,1 0 0,-1 0 0,1-1 0,-1 0 1,1-1-1,0 1 0,0-1 0,-1 0 1,1-1-1,1 1 0,-1-1 0,0 0 0,1-1 1,-8-5-1,-5-6-208,-28-30 0,41 39 32,0 0 0,1 0 1,0 0-1,0 0 0,0-1 1,0 1-1,1-1 0,1 0 0,-5-12 1,3-26-3151,-9-23-8917</inkml:trace>
  <inkml:trace contextRef="#ctx0" brushRef="#br0" timeOffset="-88795.44">5791 1073 18047,'0'0'128,"5"-4"0,-3 2-118,10-9 59,0 1-1,1 0 1,0 0 0,0 2 0,1-1-1,16-6 1,-3 7 2,0 1 0,1 1 0,0 2 1,-1 0-1,39 1 0,21 5 121,-1 3 0,1 5 0,91 21 0,-143-25-132,0-2 1,50 0 0,39 4 119,-57 2 215,119 2 0,-48-20 66,-116 5-408,0-1-1,-1-1 1,1-1 0,24-11 0,-37 13-23,23-9 71,-30 12-87,-1 1 0,0-1 0,1 1 0,-1-1 0,1 1 0,-1 0 0,0 0 0,1 0 0,-1 0 0,1 0 0,-1 0 1,1 0-1,-1 0 0,1 0 0,-1 1 0,0-1 0,3 1 0,0 3 173,0 0 279,-2-12-202,-6 163-264,1 61 0,3 311 0,-5-338 0,-20 350 0,-2-85 150,26-413-118,0-14 1,1 0 1,1 0 0,1 1 0,2-1-1,11 44 1,-14-68-87,0 0 0,0 0 0,0 0 0,0-1 0,1 1 0,-1 0 0,1-1 0,0 1 0,-1-1 0,1 0 0,0 0 0,1 0 0,-1 0 0,0 0 0,1 0 0,-1 0 0,5 2 0,-3-3-63,0 0 1,0 0 0,0 0 0,0 0-1,0-1 1,0 1 0,0-1-1,0 0 1,0-1 0,0 1 0,0-1-1,7-1 1,22-7-3149,18-1-8554</inkml:trace>
  <inkml:trace contextRef="#ctx0" brushRef="#br0" timeOffset="-87309.38">6752 3290 18943,'30'1'38,"-1"-2"-1,1-1 0,52-10 1,-57 9-2,0 2 1,0 1-1,0 0 1,0 2 0,-1 1-1,33 8 1,51 19 252,-76-19-179,-1-2 0,33 5-1,101 3 192,22 4 273,-161-17-501,185 25 268,-159-24-216,0-3 0,58-5 0,-81 0 62,-1-1 0,0-1-1,48-17 1,-75 22-182,-1 0 0,0-1 0,1 1 0,-1 0 0,0 0 0,1 0-1,-1 0 1,1 0 0,-1 0 0,0 0 0,1 0 0,-1 0 0,0 0 0,1 0 0,-1 0 0,1 0 0,-1 0 0,0 0 0,1 0 0,-1 0-1,1 0 1,-1 0 0,0 1 0,1-1 0,-1 0 0,0 0 0,1 0 0,-1 1 0,0-1 0,1 0 0,-1 0 0,0 1 0,0-1 0,1 0-1,-1 1 1,0-1 0,0 0 0,0 1 0,1-1 0,-1 0 0,0 1 0,0-1 0,0 1 0,0-1 0,0 0 0,0 1 0,0-1 0,0 1-1,0-1 1,-2 23 270,1-20-263,-2 1-12,-3 0 0,-7 0 0,3 0 0,10-4 0,-1 0 0,1 1 0,-1-1 0,1 0 0,-1 1 0,1-1 0,-1 0 0,1 1 0,0-1 0,-1 1 0,1-1 0,0 1 0,-1-1 0,1 0 0,0 1 0,-1-1 0,1 1 0,0 0 0,0-1 0,0 1 0,0-1 0,-1 1 0,1-1 0,0 1 0,0-1 0,0 1 0,0 0 0,0-1 0,0 1 0,0-1 0,1 1 0,-1 0 0,1 6 0,-2-2 0,5-1 0,1-1 22,-4-2 63,2 55 43,-49 200 179,2-23-102,40-217-197,2-10-225,0-10-833,-16-107-4667,9 65-5589</inkml:trace>
  <inkml:trace contextRef="#ctx0" brushRef="#br0" timeOffset="-86190.3">7355 3360 16895,'0'0'2304,"-3"6"-2048,-7 13-95,0 1-1,-2-2 0,-15 20 1,-11 18 72,-298 513 614,144-237-265,115-208-248,-24 41 79,87-142-320,-7 15 198,18-32-248,15-35 1,-11 24-39,0 0 0,1 1 0,0 0-1,0-1 1,0 1 0,0 0 0,1 0-1,-1 0 1,1 0 0,0 0 0,0 1 0,6-6-1,-7 6-52,1 0-1,0 0 0,-1-1 1,0 1-1,0-1 0,0 0 1,0 0-1,0 1 0,-1-1 1,0 0-1,0 0 0,0-1 1,1-5-1,1-6-294,32-114-4691,-20 75-6443</inkml:trace>
  <inkml:trace contextRef="#ctx0" brushRef="#br0" timeOffset="-85409.52">7660 3290 18687,'-41'41'0,"33"-37"-2,8-9-1,4-7 29,-4 12-25,2-3 3,-1 0 9,1 0 1,-1 0-1,0 0 0,1 0 1,-1 0-1,-1-1 0,1 1 1,0 0-1,-1-4 1,0 6-12,0 1 1,0-1-1,0 1 1,0 0 0,0-1-1,-1 1 1,1 0-1,0-1 1,0 1 0,-1 0-1,1-1 1,0 1-1,-1 0 1,1 0 0,0-1-1,0 1 1,-1 0-1,1 0 1,-1-1 0,1 1-1,0 0 1,-1 0 0,1 0-1,0 0 1,-2-1-1,-20 2 27,0 1-349,-1 2 0,1 1 0,-38 13 0,58-17 222,0 0 0,0 1 0,0-1 0,0 1 0,0 0 0,0-1-1,1 1 1,-1 0 0,1 0 0,-1 0 0,1 0 0,0 0 0,-1 1 0,1-1-1,1 0 1,-2 3 0,0 1 312,0 0 0,1-1 0,0 1 0,0 0 0,0 7 0,4 34 821,16 89 0,-6-73-681,-7-38-224,-1 0 0,-1 0 0,1 36 0,-25 218 804,0-33-310,24-28-164,-5 79 61,-6-220-368,3-45-29,2-25-66,0-8-9,1-9-856,-1 0-1,2 0 1,0-20-1,0 11-2191</inkml:trace>
  <inkml:trace contextRef="#ctx0" brushRef="#br0" timeOffset="-84494.4">6056 4737 19199,'79'30'0,"-76"-31"-26,-5-6 322,-1-5 74,4 8-313,0 1-1,0-1 1,1 1-1,-1-1 1,1 1-1,0 0 1,0 0-1,0 0 1,0 0-1,1 0 1,-1 0-1,4-2 1,-4 3-34,0 1 1,-1 0 0,1 0 0,0 0 0,0 0 0,0 0-1,0 0 1,0 0 0,0 1 0,1-1 0,-1 1 0,0 0-1,0-1 1,0 1 0,1 0 0,-1 0 0,0 0 0,0 1 0,0-1-1,1 1 1,3 0 0,-3 1 6,0-1 0,0 0 0,0 0 0,0 0 0,0-1 0,1 1 0,-1-1 0,0 1 1,0-1-1,1 0 0,-1-1 0,0 1 0,1 0 0,-1-1 0,0 0 0,0 0 0,0 0 0,0 0 0,0 0 0,0-1 0,5-2 0,-2 0 22,1 0-1,-1 1 0,1 0 0,0 0 0,0 1 1,0 0-1,1 0 0,-1 0 0,0 1 0,14 0 1,-9 0 25,0-1 1,-1 0 0,19-6 0,-26 7-65,0 0 0,0 0 0,1 1 0,-1-1 0,0 1 1,0 0-1,0 0 0,0 0 0,1 1 0,-1-1 0,0 1 0,0 0 0,6 2 0,7 4 66,31 16 1,-34-15 5,28 10 0,-28-14-53,0-1 1,0-1-1,0 0 0,17-1 1,26 3 61,41 10 183,143 1 1,-115-14-116,140-3 38,-233 0-227,0 1-1,1 1 1,-1 1 0,0 3-1,1 0 1,36 11-1,-42-11-1555,-6-8-2338</inkml:trace>
  <inkml:trace contextRef="#ctx0" brushRef="#br0" timeOffset="-83168.13">7541 2836 16384,'4'11'14,"8"28"-22,-12-36 41,1-1 0,-1 0 0,0 0-1,0 0 1,0 1 0,0-1 0,0 0 0,0 0 0,-1 0 0,1 1 0,-1-1 0,1 0 0,-1 0 0,0 0 0,-1 3 0,-3 6 328,4-10-342,1 0 1,0 0-1,-1 0 0,1 0 0,-1 0 1,1 0-1,-1-1 0,1 1 0,-1 0 1,1 0-1,-1 0 0,0-1 1,0 1-1,1 0 0,-1-1 0,0 1 1,0-1-1,0 1 0,-1 0 0,-3 2 18,1 1-1,-1-1 0,0 1 1,1 0-1,0 0 0,0 1 1,0-1-1,1 1 0,-1 0 0,1 0 1,0 0-1,-2 6 0,-5 12 142,-10 35-1,18-51-129,-71 241 891,60-198-703,-13 38 125,9-33-190,2 1-1,2 0 1,-8 92 0,10-61 87,-5 78 124,16-144-288,0-8-37,0 0-1,0-1 1,-2 1 0,1 0-1,-2 0 1,-7 24-1,-101 231 584,64-134-360,13-31-154,11-43 55,-26 118 0,22 34 218,4-21-179,-19-3-24,11-53-8,6 63 28,15-102-155,-16 167 174,21-232-204,-2 0 0,-13 35-1,10-34-1,-11 61-1,1 137-28,4-30 0,3-129 154,-1 20 98,10-71-110,2-14-390,3-15-692,4-30-2046,-1-45-1,-4 31-9471</inkml:trace>
  <inkml:trace contextRef="#ctx0" brushRef="#br0" timeOffset="-81514.06">1 6423 19967,'50'27'0,"-67"-33"64,15 6-60,1 0-1,-1-1 0,1 0 0,0 1 0,0-1 1,-1 0-1,1 0 0,0 1 0,0-1 0,0 0 1,0 0-1,0 0 0,0-1 0,0 1 0,0 0 1,0 0-1,0 0 0,1-1 0,-2-2 0,3 4-3,-1-1 0,1 1 0,0-1 0,-1 0 0,1 1 0,0-1 0,0 1 0,-1 0 0,1-1 0,0 1 0,0 0 0,0-1 0,0 1 0,-1 0 0,1 0 0,0 0 0,0 0 0,0-1 0,0 1 0,0 1 0,0-1 0,0 0 0,-1 0 0,1 0 0,0 0 0,1 1 0,26 4 0,99 33 107,0-9 106,252 23 1,-260-44-113,594 30 544,-700-38-632,672-4 486,-39-59-93,-169 13-193,385 6 214,-601 40-381,263 8 14,-370 4-28,360 39 214,-10 38 351,-461-76-546,-1 1 0,-1 2 1,0 1-1,68 34 0,129 57 248,-113-49-242,-93-38-44,2-2-1,0-1 0,47 12 0,-63-22-10,14 3 24,1 1 0,-1 1 1,48 22-1,-61-22-21,-1-2 0,2 0 0,-1-1-1,33 5 1,81 4 97,-39-6-57,52 9 246,2-6 1,238-12-1,21 5-19,-87 4-53,-225-11-160,240-11 181,-268 8-240,75-16 0,-123 16-252,-1-1 1,21-9 0,-10 4-2430,58-22-13361</inkml:trace>
  <inkml:trace contextRef="#ctx0" brushRef="#br0" timeOffset="-80312.71">7424 1050 17023,'0'0'1280,"0"-7"-1152,-4-174 384,3 170-413,-1 0-1,0 0 0,0 0 0,-7-17 0,9 27-97,0 1 1,0 0-1,-1 0 0,1 0 0,0-1 1,0 1-1,0 0 0,0 0 0,0-1 1,0 1-1,0 0 0,0 0 0,-1 0 1,1-1-1,0 1 0,0 0 0,0 0 1,0 0-1,-1 0 0,1 0 0,0-1 1,0 1-1,0 0 0,-1 0 0,1 0 1,0 0-1,0 0 0,-1 0 0,1 0 1,0 0-1,0 0 0,-1 0 0,1 0 1,0 0-1,0 0 0,0 0 0,-1 0 1,1 0-1,0 0 0,0 0 0,-1 0 1,1 0-1,0 0 0,0 0 0,0 0 1,-1 1-1,1-1 0,0 0 1,0 0-1,0 0 0,-1 0 0,1 1 1,0-1-1,0 0 0,0 0 0,0 0 1,0 0-1,-1 1 0,1-1 0,0 0 1,0 1-1,-11 16 65,9-14-61,-8 12-5,1 0 0,1 1 0,1 0 0,0 0 0,0 1 0,2-1 0,0 1 0,1 1 0,1-1 0,1 0 0,0 1 0,1-1 0,1 1 0,4 33 0,-4-47 3,1 1 0,0-1-1,0 0 1,1 0 0,-1 1-1,1-1 1,0 0 0,0-1-1,0 1 1,0 0 0,1-1-1,0 1 1,-1-1 0,1 0-1,0 1 1,1-2 0,3 4-1,-2-3 8,1 0-1,-1 0 0,1-1 1,-1 1-1,1-1 0,0-1 1,0 1-1,0-1 0,0 0 1,0-1-1,7 1 0,4-2 19,1 0 0,-1-1 0,0-1 0,0 0 0,0-1 0,0-1 0,26-12 0,-29 10 33,0 0 0,-1-1 0,0 0 0,0-1 0,-1 0 0,-1-1 0,19-19 0,-25 23-23,0 0 0,0 0-1,-1-1 1,0 1 0,0-1 0,0 0 0,-1 0 0,0 0-1,0-1 1,-1 1 0,0-1 0,0 1 0,-1-1 0,0 0-1,0 1 1,-1-15 0,0 18-14,-1 1 0,1 0 1,-1 0-1,0 0 0,0 0 0,0-1 0,0 1 0,-1 0 0,1 1 1,-1-1-1,1 0 0,-1 0 0,0 1 0,0-1 0,-1 1 1,1-1-1,0 1 0,-5-3 0,2 2 2,0 0 1,0 1-1,0-1 1,-1 1-1,1 0 0,-1 1 1,1-1-1,-1 1 1,-10-1-1,0 2 20,1 0 0,-1 0 0,1 2 0,-1 0 0,1 1 0,-29 9 0,24-4-7,1 0-1,1 2 0,0 1 1,0 0-1,-26 22 1,8-2 48,-42 46 1,19-6 67,53-64-148,1 1 0,0 0 1,1 0-1,0 0 0,0 1 0,0-1 1,-3 17-1,6-23-38,1 1 1,-1-1-1,1 0 0,0 1 1,0-1-1,0 1 0,0-1 1,0 0-1,1 1 0,-1-1 0,1 0 1,-1 1-1,1-1 0,0 0 1,0 0-1,0 1 0,0-1 1,1 0-1,-1 0 0,0 0 1,3 2-1,0-1-463,0 1 0,0-1 0,1 0 1,0-1-1,-1 1 0,1-1 0,0 0 0,9 3 0,27 11-11260</inkml:trace>
  <inkml:trace contextRef="#ctx0" brushRef="#br0" timeOffset="-79134.44">6752 6804 17151,'10'-18'27,"-1"0"0,-1-1-1,-1 0 1,-1 0 0,7-30-1,-12 42-7,0-1-1,0 1 1,0-1-1,-1 1 1,0-1-1,-1 1 1,0 0-1,0-1 1,0 1 0,-1 0-1,0 0 1,0 0-1,-1 0 1,0 0-1,0 0 1,-1 1-1,0-1 1,-4-5-1,0 3 92,0 0 0,0 0 0,-1 1-1,0 0 1,0 1 0,-11-7-1,18 13-79,0 1 0,0 0 0,1 0 0,-1-1-1,0 1 1,0 0 0,0 0 0,1 1 0,-1-1-1,0 0 1,0 1 0,0-1 0,1 1 0,-1-1-1,0 1 1,1 0 0,-1 0 0,0 0 0,1 0-1,-1 0 1,1 0 0,0 0 0,-2 2 0,-3 0 1,-6 6 40,1 0 1,-1 1-1,1 0 0,1 1 0,-14 18 1,-40 67 191,8-10-37,43-68-181,1 1 0,0 0-1,2 0 1,0 1-1,1 1 1,1 0-1,-8 33 1,13-44-18,2 0 0,-1 0 0,1 0 0,1 0 0,0 0 0,0 0 0,1 0 0,0 0 0,1 0 0,0-1 0,0 1 0,1 0 0,1-1 0,-1 0 0,1 0-1,1 0 1,0 0 0,0 0 0,8 8 0,-8-10 15,1-1 1,0 0-1,1 0 0,-1 0 0,1 0 0,0-1 0,1-1 0,-1 1 0,1-1 0,14 5 1,-18-7-24,1-1 1,0 0-1,0 0 1,0 0 0,0 0-1,-1-1 1,1 0-1,0 0 1,0-1 0,0 1-1,0-1 1,0 0-1,0 0 1,0-1-1,-1 1 1,1-1 0,-1 0-1,1-1 1,-1 1-1,5-4 1,12-9 32,-1-1 0,-1-1 0,-1 0-1,-1-2 1,0 0 0,-1-1 0,-1 0 0,-1-1 0,16-32 0,-24 40-23,0-1 0,0 1 0,-1-1 1,-1 0-1,-1 0 0,0 0 0,-1-1 1,0 1-1,-1-1 0,-1 1 0,0-1 1,-1 0-1,0 1 0,-1 0 1,-1-1-1,-1 1 0,-8-23 0,9 29 8,0-1-1,-1 2 1,0-1 0,-1 0-1,0 1 1,0 0-1,0 0 1,-1 0-1,0 1 1,0 0 0,-1 0-1,0 0 1,-9-5-1,14 10-27,1 1 0,-1-1 0,0 1 0,1 0 0,-1 0 1,0-1-1,1 1 0,-1 0 0,0 1 0,0-1 0,1 0 0,-1 0 0,0 1 0,1-1 0,-1 1 0,0-1 0,1 1 0,-1 0 0,1-1 0,-1 1 0,1 0 0,-1 0 0,-1 3 0,-4 2 3,0 0 1,0 1-1,-6 8 0,7-7 0,-6 5 18,1 1 0,1 1 0,0 0 0,1 0 0,1 0 1,-7 18-1,11-23-38,1 1 1,0-1-1,0 1 0,1-1 1,1 1-1,-1 0 1,2 0-1,0 0 1,0 0-1,3 18 1,-2-26-15,-1 0 1,1 0 0,0 1 0,0-1-1,0 0 1,0 0 0,1 0 0,-1 0-1,1-1 1,0 1 0,0 0-1,0-1 1,0 1 0,3 2 0,-3-3-11,0-1 0,-1 0 0,1-1 0,0 1-1,0 0 1,0 0 0,0-1 0,0 1 0,0-1 0,0 0 0,0 1 0,0-1 0,0 0 0,0 0 0,0-1 0,0 1 0,0 0 0,0-1 0,0 1 0,0-1 0,0 1 0,0-1 0,3-2 0,49-26-3190,27-8-10025</inkml:trace>
  <inkml:trace contextRef="#ctx0" brushRef="#br0" timeOffset="-78102.84">7563 957 16000,'0'0'661,"5"3"-171,2 1-337,0 0 0,0 0-1,0-1 1,0 0 0,1-1-1,0 1 1,-1-2 0,11 3-1,71 2 593,-63-6-563,0 2 1,28 5 0,413 73 969,-318-64-946,586 52 633,-620-61-715,219 10 286,-269-16-279,427-13 484,11-22-209,-313 31-260,143 3 220,-193 13-60,-91-7-250,-10 2-132,-33-5-11,1-2 0,-1 1-1,1-1 1,12 1 0</inkml:trace>
  <inkml:trace contextRef="#ctx0" brushRef="#br0" timeOffset="-77082.63">9554 7007 18687,'0'0'1024,"5"0"-661,55 0-70,0 3 1,-1 3-1,96 21 0,-22 10-156,-57-14 31,1-4-1,89 11 1,-165-29-166,31 3 30,1-2-1,0 0 1,50-6-1,-78 4-77,-1-1-1,1 0 1,0 0 0,-1 0-1,1 0 1,-1-1-1,0 0 1,1 0 0,-1 0-1,0-1 1,0 1-1,-1-1 1,8-5 0,-4-2-458,1 0 0,-1 0 0,0 0 0,6-16 0,-4 11-593,43-72-10892</inkml:trace>
  <inkml:trace contextRef="#ctx0" brushRef="#br0" timeOffset="-75990.33">9189 2787 17791,'0'0'278,"7"-3"-65,20-5-88,0 0 0,0 2-1,42-4 1,-57 9-90,-1 0 0,1 1 0,0 1 0,0 0-1,0 0 1,0 1 0,-1 0 0,1 1 0,-1 1 0,1 0 0,15 7-1,-22-7-12,0 0-1,1 1 0,-1-1 1,-1 1-1,1 0 0,-1 0 1,0 1-1,0-1 0,0 1 1,-1 0-1,0 0 0,0 0 1,0 0-1,-1 0 0,0 1 1,0-1-1,-1 1 0,0-1 1,0 1-1,0 0 0,-1 0 1,0-1-1,0 1 0,-1 0 1,0-1-1,0 1 0,0 0 1,-4 7-1,-5 8-18,-1 0 0,0-1 1,-2 0-1,-1-1 0,-1-1 0,0 0 1,-31 29-1,-12 3-4,-70 47 0,18-15-2,78-59 2,9-6-1,-21 21 1,37-32 4,0 1 1,0 0 0,1 0 0,0 0-1,1 1 1,-8 16 0,5-7 30,1 1 1,-7 34 0,12-43-32,0 0 0,1 0 0,0 0 0,1 0 0,0 0 0,1 0 0,2 13 0,-2-18 10,1 0 0,0 0 1,0 0-1,1 0 0,0 0 1,0 0-1,0-1 0,0 1 1,1-1-1,-1 0 0,1 0 1,0 0-1,0-1 0,1 1 1,-1-1-1,6 3 0,-3-2 0,0 0-1,0 0 0,1-1 1,0 0-1,-1 0 0,1-1 1,0 0-1,0 0 1,0-1-1,10 1 0,-15-3-61,-1 1-1,0 0 1,1 0-1,-1-1 1,0 1-1,0-1 0,1 0 1,-1 0-1,0 1 1,0-1-1,0-1 1,0 1-1,0 0 0,0 0 1,3-3-1,-4 2-298,0 1 0,1-1 0,-1 1 0,0-1 0,0 0 0,0 1-1,0-1 1,0 0 0,0 0 0,-1 0 0,2-2 0</inkml:trace>
  <inkml:trace contextRef="#ctx0" brushRef="#br0" timeOffset="-75606.51">8935 3338 18943,'13'37'0,"-13"-37"1,0 0-1,0 0 0,0 1 1,0-1-1,0 0 1,0 0-1,0 1 0,0-1 1,0 0-1,0 0 0,0 1 1,0-1-1,0 0 0,1 0 1,-1 0-1,0 1 1,0-1-1,0 0 0,0 0 1,1 0-1,-1 1 0,0-1 1,0 0-1,0 0 0,1 0 1,-1 0-1,0 0 0,0 1 1,1-1-1,-1 0 1,0 0-1,0 0 0,1 0 1,-1 0-1,0 0 0,0 0 1,1 0-1,-1 0 0,0 0 1,0 0-1,1 0 1,-1 0-1,0 0 0,0 0 1,1 0-1,-1 0 0,0-1 1,0 1-1,1 0 0,-1 0 1,0 0-1,0 0 0,0 0 1,1 0-1,-1-1 1,0 1-1,8-14 61,-6 9-15,1 3-9,-1 0-1,1 0 0,-1 0 1,1 1-1,0-1 1,-1 0-1,1 1 0,0 0 1,0 0-1,0 0 0,0 0 1,0 0-1,1 1 0,3-1 1,50 0 364,-36 2-324,158 7 245,5 0-1122,-62-15-3457,-93 3-6111</inkml:trace>
  <inkml:trace contextRef="#ctx0" brushRef="#br0" timeOffset="-75005.69">9627 3624 15744,'5'-17'42,"0"15"70,2 16 217,-5-9-172,-2-4-125,1-1 1,-1 1-1,1-1 1,-1 0-1,1 1 1,0-1 0,-1 1-1,1-1 1,0 0-1,-1 0 1,1 1 0,0-1-1,0 0 1,-1 0-1,1 0 1,0 0 0,0 0-1,-1 0 1,1 0-1,0 0 1,0 0 0,-1 0-1,1-1 1,0 1-1,-1 0 1,1 0 0,0-1-1,-1 1 1,1 0-1,0-1 1,26-17 297,-11 7-135,37-18 315,55-35 204,-96 55-636,1 0 0,-2-1 0,0 0 0,0-1 1,0-1-1,10-15 0,-18 23-57,-1 0-1,1-1 0,-1 1 1,0-1-1,2-8 1,-3 12-20,-1-1 1,1 1 0,-1 0-1,0 0 1,0-1 0,0 1-1,0 0 1,0 0 0,0-1-1,0 1 1,0 0 0,0 0-1,0-1 1,-1 1 0,1 0-1,-1 0 1,1-1 0,-1 1-1,1 0 1,-1 0 0,1 0-1,-1 0 1,0 0-1,0 0 1,0 0 0,0 0-1,1 0 1,-3-1 0,-3 0 12,0 0 1,0 0 0,-1 1 0,1 0-1,-1 0 1,1 1 0,-1-1 0,1 1-1,-1 1 1,-10 1 0,-2-1 36,6-1-36,0 1-1,0 0 1,0 1-1,0 1 1,0 0 0,1 1-1,-1 0 1,1 0-1,0 2 1,0-1 0,1 2-1,-1-1 1,1 1-1,1 1 1,-1 0 0,1 1-1,1 0 1,-13 15-1,13-13-14,1 0 0,0 1 0,1 0 0,0 0 0,0 1 0,2 0 0,-1 0 0,-4 21 0,7-22 0,1 0 0,1-1 0,0 1 0,1 0 0,0 0 0,1 0 0,0-1 0,0 1 0,2 0 0,5 18 0,-3-13 10,1 0 0,1 0 0,0-1 0,2 0 0,14 22 0,-20-34-48,0 0 0,0-1 0,0 1 0,0-1 0,0 0 0,1 0 0,-1 0 0,1-1 0,0 1 0,0-1 0,0 0 0,0 0 1,0 0-1,0 0 0,0-1 0,1 0 0,-1 0 0,1 0 0,-1 0 0,1-1 0,-1 1 0,1-1 0,-1-1 0,1 1 0,-1 0 1,1-1-1,5-2 0,-3 1-442,-1 0 0,0-1 0,0 0 0,0 0 0,0-1 0,0 1 0,9-10 0</inkml:trace>
  <inkml:trace contextRef="#ctx0" brushRef="#br0" timeOffset="-74488.49">10334 3455 19199,'-12'26'0,"11"-26"0,1 1 0,0 0 0,0-1 0,-1 1 0,1-1 0,0 1 0,0 0 0,0-1 0,0 1 0,0 0 0,0-1 0,0 1 0,0 0 0,0-1 0,0 1 0,0 0 0,1-1 0,-1 1 0,0 0 0,0-1 0,1 1 0,-1-1 0,0 1 0,1 0 0,0 0 0,-1-1 0,0 1 0,1-1 0,-1 1 0,0-1 0,1 1 0,-1 0 0,0-1 0,0 1 0,1 0 0,-1-1 0,0 1 0,0-1 0,0 1 0,0 0 0,0-1 0,0 1 0,0 0 0,0-1 0,0 1 0,0 0 0,-1-1 0,1 1 0,0 0 0,0-1 0,0 1 0,-1-1 0,1 1 0,-1 0 0,-66 127 115,-22 47 261,89-175-374,0 0-1,-1 1 1,1-1 0,0 1-1,-1-1 1,1 1 0,0-1-1,0 1 1,-1-1 0,1 1-1,0-1 1,0 1 0,0-1-1,0 1 1,0-1 0,0 1-1,0-1 1,0 1-1,0-1 1,0 1 0,0-1-1,0 1 1,0 0 0,1 0-1,9-8 49,17-23 8,24-39-64,-20 26-16,57-61 0,-77 93 17,1 0-1,-1 1 0,1 0 1,1 1-1,0 1 0,0 0 1,1 1-1,0 0 0,29-9 1,-42 15 4,0 1 0,0 0 1,0-1-1,0 1 0,0 0 1,1-1-1,-1 1 0,0 0 1,0 0-1,0 0 0,0 0 1,0 0-1,1 0 0,-1 1 1,0-1-1,0 0 0,0 0 0,0 1 1,0-1-1,0 1 0,0-1 1,0 1-1,0-1 0,0 1 1,0 0-1,0-1 0,0 1 1,0 0-1,0 0 0,-1 0 1,1 0-1,0 0 0,-1 0 1,1-1-1,-1 2 0,1-1 1,-1 0-1,1 1 0,1 4 2,-1 0 0,-1 0 0,1 0-1,-1 0 1,-1 12 0,1-11-1,-2 16-5,-1 0 0,0 0-1,-2-1 1,-13 37 0,-41 80-246,59-139 220,0 1 0,0-1 0,0 0-1,0 1 1,0-1 0,0 1 0,0-1 0,0 1 0,0-1 0,-1 0-1,1 1 1,0-1 0,0 1 0,-1-1 0,1 0 0,0 1-1,0-1 1,-1 0 0,1 1 0,0-1 0,-1 0 0,1 0 0,0 1-1,-1-1 1,1 0 0,-1 0 0,1 0 0,0 1 0,-1-1-1,1 0 1,-1 0 0,1 0 0,-1 0 0,0 0 0,-5-14-1043,4 8 955,-4-14-2462</inkml:trace>
  <inkml:trace contextRef="#ctx0" brushRef="#br0" timeOffset="-73964.23">10789 3761 17791,'12'-1'-9,"0"-1"-1,-1 0 0,1-1 0,0 0 0,-1-1 0,0 0 1,1-1-1,-2 0 0,1-1 0,-1 0 0,0-1 0,13-10 0,4-12 10,29-38 0,-9 10 0,-44 52 5,1 0 0,-1 0-1,0 0 1,0 0-1,0 0 1,1-7-1,-2 10 3,-1-1 0,-1 0 0,1 0 0,0 1 0,-1-1 0,1 0-1,-1 0 1,0 0 0,0 0 0,0 0 0,0 0 0,-1 0 0,0-4-1,0 5 6,0 1-1,0 0 0,0 0 0,-1 0 0,1 0 1,0 0-1,0 0 0,0 0 0,-1 0 0,1 0 0,-1 1 1,1-1-1,0 0 0,-1 1 0,1-1 0,-1 1 0,1 0 1,-1-1-1,0 1 0,1 0 0,-4 0 0,-38 1 92,34-1-68,-2 0-3,-1 1-1,1 0 0,-1 0 0,1 1 0,0 1 1,0-1-1,0 2 0,0 0 0,0 0 0,1 1 0,0 0 1,-18 13-1,0 3 11,0 2 1,2 0 0,0 2-1,2 1 1,-21 30 0,35-41-26,0 0-1,2 1 1,0 0 0,1 0 0,0 1-1,2 0 1,0 0 0,0 1 0,2-1-1,0 1 1,1 0 0,1 0 0,2 20-1,-1-34-20,1 0 0,-1 1 0,1-1 0,1 0 0,-1 0 0,0 0 0,1 0 0,0 0 0,0 0 0,0 0 0,1 0-1,-1-1 1,1 1 0,0-1 0,0 0 0,4 4 0,-4-5-4,0 0 0,0 0 0,1 0 1,-1-1-1,0 1 0,0-1 0,1 0 0,-1 0 0,1 0 0,-1-1 0,1 1 1,-1-1-1,1 0 0,-1 0 0,1 0 0,-1 0 0,1-1 0,-1 1 0,1-1 1,4-2-1,10-3-308,0-1 1,0-1-1,-1-1 1,17-11-1,63-49-3021,-69 47 1745,18-12-6514</inkml:trace>
  <inkml:trace contextRef="#ctx0" brushRef="#br0" timeOffset="-73691.61">11357 3686 17151,'-30'54'176,"16"-31"120,-19 47 0,31-66-278,1 0 0,0-1 0,0 1 0,1 0-1,-1 0 1,1 0 0,-1 0 0,1-1 0,0 1 0,1 0-1,-1 0 1,1 0 0,0 0 0,0-1 0,0 1-1,3 6 1,-3-8-8,0 0 1,0 0-1,1 0 0,-1-1 0,1 1 0,0-1 0,-1 1 1,1-1-1,0 1 0,0-1 0,0 0 0,0 0 1,0 0-1,0 0 0,0 0 0,0 0 0,0-1 1,0 1-1,1-1 0,-1 1 0,0-1 0,0 0 1,1 0-1,-1 0 0,0 0 0,1 0 0,-1-1 1,0 1-1,0-1 0,3 0 0,13-5-9,-2-1 0,1-1 0,-1 0 0,0-1 0,-1-1 0,28-23 0,-3 4-115,-1-1-1144,-1-1-1,-2-3 1,36-40-1,-35 32-7658</inkml:trace>
  <inkml:trace contextRef="#ctx0" brushRef="#br0" timeOffset="-71988.45">12170 3527 19327,'0'0'0,"29"-18"0,-11 4 128,2-3-128,4 3 128,3-5-128,3 7 0,4 4 0,5 5 0,1 3-128,2 0 128,-2 3-640,-2-1 0,-3-2-128,-4 4 0,2-2-11135</inkml:trace>
  <inkml:trace contextRef="#ctx0" brushRef="#br0" timeOffset="-71560.25">13085 2889 19071,'0'0'790,"0"5"-449,-5 82 199,-21 122 1,-3 18-577,26-185-48,-1 43-634,-5 0-1,-30 132 0,37-209 291,1-6 143,1 1-1,-1 0 1,0-1-1,1 1 1,-1-1 0,-1 0-1,1 1 1,0-1-1,-1 0 1,1 0 0,-1 1-1,-2 1 1</inkml:trace>
  <inkml:trace contextRef="#ctx0" brushRef="#br0" timeOffset="-71055.59">12981 2690 18559,'0'0'256,"7"-2"-128,15-5-62,0 2 0,1 0 0,0 2 0,0 0 0,23 1 0,-35 3-47,0-1 0,0 2 0,0-1 0,0 1 0,0 1 0,-1 0 0,1 1 0,-1 0 0,0 0 0,0 1 0,0 1 0,-1-1 0,11 9 0,-6-1 33,-1 1 1,-1 0-1,0 0 1,-1 1 0,18 32-1,-15-23-5,5 6 39,-1 2-1,16 42 1,-28-59-57,-1 0 0,0 1 1,-2 0-1,1 0 0,-2 0 1,0 0-1,-1 25 0,-3-10 28,-3 0-1,0 0 1,-2 0 0,-1-1-1,-22 55 1,-81 137 366,106-213-418,-26 45 84,-2-1 0,-2-2 0,-3-2 0,-1-1-1,-55 50 1,73-78-13,-1-2 0,-35 23-1,50-36-112,0-1 0,-1 1 0,1-2 0,-1 1 0,1-1-1,-1 0 1,0-1 0,-1 0 0,1 0 0,0-1 0,0 0 0,-18 0-1,25-1-106,-1 0 0,1-1 0,-1 1 0,1 0 0,-1-1-1,1 0 1,-1 1 0,1-1 0,-1 0 0,1 1 0,0-1-1,-1 0 1,1 0 0,0 0 0,0 0 0,0-1 0,0 1 0,0 0-1,0 0 1,0-1 0,0 1 0,0 0 0,1-1 0,-1 1-1,0-1 1,1 1 0,-1-1 0,1 1 0,0-1 0,0 1-1,-1-1 1,1-2 0</inkml:trace>
  <inkml:trace contextRef="#ctx0" brushRef="#br0" timeOffset="-70779.5">13638 3708 22015,'0'0'0,"-20"51"0,7-22 0,-1 1 0,3-5 128,2 3-128,-1-8 128,5-2-128,3-11 0,4-3-1024,7-15 128,2-11-1024,4-13 0,-1 1-9599</inkml:trace>
  <inkml:trace contextRef="#ctx0" brushRef="#br0" timeOffset="-70606.41">13766 2944 21503,'0'0'0,"-20"60"0,16-55 0,8-10 0,-4-2 0,2-4-1536,3-2 0,8-2 256,-4 4 129</inkml:trace>
  <inkml:trace contextRef="#ctx0" brushRef="#br0" timeOffset="-69925.03">14181 3648 19071,'-1'-5'-128,"0"-3"177,-1 0-1,0 1 1,0-1-1,-1 0 1,1 1-1,-2 0 1,1-1-1,-1 1 1,0 0-1,-8-10 1,-1 4 493,10 8-360,-1 1 0,0 0 0,0 0-1,0 0 1,-7-4 0,9 7-163,1 0 0,-1 0-1,0 0 1,1 1 0,-1-1 0,0 0 0,0 1 0,0 0 0,1-1-1,-1 1 1,0 0 0,0 0 0,0 0 0,0 0 0,0 1 0,1-1-1,-1 0 1,0 1 0,0-1 0,0 1 0,-2 1 0,-23 13 7,1 1 1,1 1 0,-30 25-1,38-27-27,0 0 1,1 1-1,1 1 0,0 0 0,-17 28 0,26-35 3,0-1 0,1 1 0,0 0 0,1 1 0,0-1 0,0 1 0,1 0 0,1-1 0,0 1 1,0 0-1,1 1 0,1 20 0,0-29 6,0 0 1,1-1 0,-1 1 0,1 0 0,0 0-1,0 0 1,0 0 0,0-1 0,0 1 0,0 0-1,1-1 1,0 1 0,-1-1 0,1 0-1,0 1 1,0-1 0,0 0 0,0 0 0,5 3-1,-4-3 7,1 0-1,0 0 1,1-1-1,-1 1 1,0-1-1,0 0 1,1 0-1,-1-1 0,1 1 1,-1-1-1,9 0 1,-1-1 1,1-1-1,-1 0 1,1-1 0,-1-1-1,0 0 1,0 0 0,0-1 0,12-7-1,-8 1-95,0 0 0,0 0 0,-2-2 0,1 0 0,-2 0 0,0-1 0,0-1 0,-1 0 0,13-24 0,-12 17-555,-2 0 0,-1-1-1,-1 0 1,0-1-1,-2 0 1,7-45-1</inkml:trace>
  <inkml:trace contextRef="#ctx0" brushRef="#br0" timeOffset="-68497.86">14544 3663 19839,'0'0'278,"4"-8"-65,-1 2-180,6-11 113,-1-1 1,10-33-1,-16 47-124,-1-1 1,0 1-1,0-1 0,0 0 1,0 1-1,-1-1 0,0 0 0,0 0 1,0 1-1,-1-1 0,1 0 0,-1 1 1,0-1-1,0 0 0,-1 1 0,1-1 1,-1 1-1,0 0 0,-4-5 0,5 7-8,-1 1 0,1 0-1,-1 0 1,0 0 0,1 0-1,-1 0 1,0 0 0,0 0-1,0 1 1,0-1 0,1 1-1,-1-1 1,0 1-1,0 0 1,0-1 0,0 1-1,0 0 1,0 1 0,0-1-1,0 0 1,0 0 0,0 1-1,0-1 1,0 1 0,0 0-1,-2 1 1,-7 2 23,-1 1 0,-18 12-1,28-16-24,-8 6-5,0 0 0,0 1 0,1 1 0,0-1 0,1 1 0,0 1 0,0 0 0,1 0 0,1 0 0,0 1 0,0 0 0,-7 19 0,5-9 1,1 0 0,1 1 1,1-1-1,1 1 1,0 1-1,1 25 0,3-39-4,0 1 0,1 0 0,0 0 0,1 0 0,0-1 0,0 1 0,6 13 0,-7-21-1,0 1 0,0-1 0,0 1 0,1-1 0,-1 1 0,1-1 0,-1 0 0,1 0 0,0 0-1,0 0 1,0 0 0,0 0 0,0 0 0,0-1 0,0 1 0,1-1 0,-1 1 0,0-1 0,1 0 0,-1 0-1,1 0 1,0 0 0,-1-1 0,1 1 0,0-1 0,-1 0 0,1 1 0,0-1 0,0 0 0,-1 0-1,1-1 1,2 0 0,2-1 19,-1 0 0,0-1 0,0 0 0,0 0 0,0-1 0,-1 1 0,1-1 0,-1-1-1,0 1 1,0-1 0,7-9 0,4-2-7,35-37 61,-2-1 1,-2-2 0,-3-3 0,68-118 0,-37 32 22,20-36 15,6-15-90,-90 170 15,-1 0-1,-1-1 1,-1-1 0,-2 0-1,6-48 1,-12 41 36,0 34-66,0-1-1,0 1 0,0 0 0,-1-1 0,1 1 1,0 0-1,0 0 0,-1-1 0,1 1 0,-1 0 1,1 0-1,-1 0 0,1 0 0,-1-1 1,0 1-1,0 0 0,1 0 0,-1 0 0,0 0 1,0 1-1,-1-2 0,1 2-3,0 0-1,0 0 1,0 1-1,0-1 1,1 0 0,-1 1-1,0-1 1,0 1 0,1-1-1,-1 1 1,0-1 0,1 1-1,-1-1 1,1 1-1,-1 0 1,0-1 0,1 1-1,0 0 1,-1 0 0,1-1-1,-1 1 1,1 0-1,-1 1 1,0 0 12,-93 162 10,77-128-29,1 1 0,-19 68 0,11-4 53,4 0 1,4 2-1,5 0 0,3 136 0,8-233-43,1 0 0,-1 0-1,1 1 1,0-1 0,1 0-1,-1 0 1,1 0 0,4 7 0,-5-11-7,0 1 1,1-1 0,-1 0-1,1 1 1,0-1 0,0 0-1,0 0 1,0 0 0,0-1 0,0 1-1,0 0 1,1-1 0,-1 0-1,1 1 1,-1-1 0,1 0-1,-1 0 1,1 0 0,0-1 0,-1 1-1,4 0 1,64 4-1287,-50-5 113,0 2 0,1 0 0,25 7 0,-45-9 1135,25 6-303,-25-6 346,0 0 0,0 1 0,1-1 0,-1 0-1,0 0 1,0 0 0,0 0 0,1 0 0,-1 0 0,0-1-1,0 1 1,1 0 0,-1-1 0,0 1 0,0 0 0,2-3 767,-2 1-712,-1 0-1,1-1 0,-1 1 1,1 0-1,0 0 0,0-1 1,0 1-1,0 0 0,0 0 0,0 0 1,0 0-1,1 0 0,-1 1 1,1-1-1,-1 0 0,1 1 1,0-1-1,0 1 0,0-1 0,0 1 1,0 0-1,0 0 0,0 0 1,3-1-1,9-4 147,-1 1 0,28-6 0,-29 8-10,31-6 285,-21 5-225,0-1 1,23-9-1,-39 11-203,1 0 0,-1 1-1,0-2 1,-1 1 0,1-1-1,0 0 1,-1 0 0,0-1-1,0 1 1,0-1 0,5-8-1,2-4 110,-1-1 0,-1 0 0,-1 0 0,9-24 0,-14 30-69,0 0 1,-1 0-1,0 0 0,-1 0 1,0-1-1,-1 1 1,-1-1-1,0-14 0,-1 21-72,0-1-1,0 1 0,-1 1 1,0-1-1,0 0 0,0 0 1,-1 1-1,0-1 0,0 1 1,0 0-1,0 0 0,-1 0 1,0 0-1,0 0 0,0 1 1,-8-6-1,10 8-20,-1 1 0,1 0 1,0 0-1,0 1 0,-1-1 0,1 0 0,-1 1 1,1-1-1,0 1 0,-1 0 0,1 0 0,-1 0 1,1 0-1,-1 0 0,1 0 0,0 1 1,-1-1-1,-4 3 0,-5-1-3,-15 4 2,0 0 0,0 2 0,1 0 0,-37 19 0,48-20 0,1 2 0,-1 0 0,2 0 0,0 1 0,0 1 0,0 0 0,2 1 0,-1 0 0,-9 14 0,13-15 0,1 1 0,0 0 0,0 1 0,1-1 0,1 1 0,0 0 0,1 1 0,0-1 0,1 1 0,0 0 0,2-1 0,-1 1 0,2 0 0,0 0 0,0 0 0,1 0 0,1 0 0,0 0 0,1 0 0,1-1 0,0 1 0,1-1 0,0 0 0,1-1 0,0 1 0,11 14 0,-6-12-92,1 0-1,0-1 1,1 0-1,1-1 1,0-1 0,1 0-1,0-1 1,0-1-1,1 0 1,1-1-1,21 9 1,-25-13-225,1-1-1,-1 0 1,1 0 0,0-1-1,0-1 1,0-1 0,0 0-1,0 0 1,0-1 0,0-1-1,0-1 1,0 0 0,0-1-1,0 0 1,20-8 0,18-9-12312</inkml:trace>
  <inkml:trace contextRef="#ctx0" brushRef="#br0" timeOffset="-67381.21">9800 4819 16511,'320'-65'1169,"-264"54"-951,-43 8-163,10-2 75,39-2 0,-58 6-98,1 1-1,0 0 1,0 0 0,0 1-1,0-1 1,0 1 0,0 0-1,0 0 1,0 1-1,-1-1 1,1 1 0,-1 0-1,1 1 1,4 2-1,-8-4-18,0-1-1,0 1 0,0 0 1,0 0-1,0 0 0,-1 0 0,1 0 1,0 0-1,-1 0 0,1 0 0,0 0 1,-1 0-1,1 0 0,-1 0 1,0 1-1,1-1 0,-1 0 0,0 0 1,0 0-1,1 1 0,-1-1 0,0 0 1,0 0-1,-1 1 0,1-1 0,0 0 1,0 0-1,0 0 0,-1 1 1,1-1-1,-1 0 0,1 0 0,-1 0 1,1 0-1,-1 0 0,-1 1 0,0 2 7,-1 0-1,-1-1 0,1 1 1,0-1-1,-1 0 0,0 0 0,0-1 1,-5 4-1,-137 65 117,-31 19 7,167-84-134,1 0 0,0 1 0,0 0 0,1 1 0,0 0 0,0 0 0,1 1 0,0 0 0,0 0 0,1 0 0,0 1 0,1 0 0,0 0 0,1 1 0,-4 11 0,7-18 0,0-1 0,1 0 0,-1 1 0,1-1 0,0 1 0,0-1 0,0 0 0,0 1 0,1-1 0,0 0 0,-1 1 0,1-1 0,0 0 0,0 0 0,1 1 0,1 2 0,0-2 24,0 1-1,0-1 0,1 0 0,-1 0 0,1-1 1,0 1-1,0-1 0,0 0 0,8 5 0,2-1 65,1 0 0,0-1 0,1 0 0,0-1 0,28 5 0,-29-8-38,1-1-1,0 0 0,0-1 1,-1-1-1,1 0 0,0-1 1,-1-1-1,1 0 0,-1-1 1,0-1-1,0 0 0,0-1 1,-1-1-1,0 0 0,26-18 1,-32 19-221,1 0 0,0 1 1,10-4-1,-15 7-451,-1 1 0,1 0 0,0 0 0,0 0 0,0 0 0,7 0-1</inkml:trace>
  <inkml:trace contextRef="#ctx0" brushRef="#br0" timeOffset="-66859.51">10911 4418 16128,'-29'35'0,"28"-34"-6,0 1 0,1-1 0,-1 0 0,1 0 0,-1 0 0,1 0 0,-1 0 0,1 0 0,0 1 0,-1-1 0,1 0 0,0 0 0,0 2 1,0-2 54,0-1 0,0 1 0,0-1 0,0 0 0,0 1 0,0-1 0,1 0 1,-1 1-1,0-1 0,0 0 0,0 1 0,0-1 0,1 0 0,-1 1 0,0-1 0,0 0 1,1 1-1,-1-1 0,0 0 0,1 0 0,-1 1 0,0-1 0,1 0 0,-1 0 1,0 0-1,1 0 0,-1 1 0,0-1 0,1 0 0,-1 0 0,0 0 0,1 0 0,-1 0 1,1 0-1,-1 0 0,-1 2 68,0-1 0,-1 1 1,1 0-1,0 0 0,0 0 1,-1 0-1,2 0 0,-1 0 1,0 0-1,0 0 0,1 0 1,-1 0-1,0 5 0,-2 18 85,0 1 0,3 46-1,-1-8-38,-28 154 130,10-101-202,18-108-95,1-6-23,0 1 0,0-1 0,0 0-1,-1 0 1,0 0 0,1 0 0,-1 0 0,0 0 0,0 0 0,-1 0 0,1 0 0,0 0-1,-4 3 1,5-6-19,0 0-1,-1 0 1,1 0-1,-1 0 1,1-1-1,0 1 1,-1 0-1,1 0 1,-1 0 0,1-1-1,0 1 1,-1 0-1,1-1 1,0 1-1,0 0 1,-1 0-1,1-1 1,0 1-1,-1-1 1,1 1-1,0 0 1,0-1-1,0 1 1,0 0-1,-1-1 1,1 1-1,0-1 1,0 1-1,0-1 1,0 1-1,0 0 1,0-1-1,0 1 1,0-1-1,0 1 1,0-1-1,0 0 1,-1-19-1228,1 20 1242,0-23-2975,0-1-6401</inkml:trace>
  <inkml:trace contextRef="#ctx0" brushRef="#br0" timeOffset="-66327.29">10825 4360 15744,'1'17'0,"1"-11"0,1-9 0,12-35 121,-12 28-51,0 1-1,0 1 0,1-1 1,0 0-1,1 1 1,0 0-1,0 0 0,1 0 1,-1 0-1,2 1 1,-1 0-1,16-12 0,-10 11 38,0 0 0,0 0-1,1 2 1,1-1 0,26-8-1,-37 14-87,0 1-1,-1 0 0,1 0 0,-1 0 0,1 0 1,0 0-1,-1 1 0,1-1 0,-1 1 0,1 0 1,-1-1-1,1 1 0,-1 0 0,0 1 0,1-1 1,-1 0-1,0 1 0,0-1 0,0 1 0,0 0 0,3 2 1,1 2 21,0 0 0,-1 1 0,0 0 0,0 0-1,6 10 1,-1 5 23,0 0 0,-2 1 0,0 0 0,-2 1 0,0-1 0,-2 1 0,-1 0 0,1 49 0,-4-30 153,-3-1-1,-2 1 0,-1-1 0,-15 54 0,16-80-98,-1 0-1,0 0 0,-1 0 1,-1-1-1,-13 19 1,16-25-63,-1-1 1,-1 0 0,1 0 0,-1-1 0,-1 0-1,1 0 1,-1-1 0,0 0 0,-1 0 0,-10 5-1,11-9-211,0 1-1,0-2 1,0 1-1,0-1 1,0-1 0,0 1-1,0-1 1,-1-1-1,1 0 1,0 0-1,0 0 1,-9-4-1,2 2-311,0 1-1,-17-1 0,32 4 135,0 0-1,1 1 1,-1-1-1,1 0 0,-1 0 1,1-1-1,0 1 0,-1 0 1,1 0-1,0 0 0,0 0 1,-1 0-1,1-1 1,1 2-1</inkml:trace>
  <inkml:trace contextRef="#ctx0" brushRef="#br0" timeOffset="-65991.43">11556 4754 21247,'0'0'0,"-2"29"-128,-2-7 128,4 1 0,-1-6 0,-3-4 0,2 1 128,-5-3-128,1 4 128,4-1-128,-5-3 0,2 2-256,3-7 0,24-21-4096,-8-9 3329</inkml:trace>
  <inkml:trace contextRef="#ctx0" brushRef="#br0" timeOffset="-65809.53">11642 4297 16639,'-4'30'0,"-1"19"0,-1-22 0,-3-12 0,5-4 0,2-8-128,-7 7-2815,4-5 2303</inkml:trace>
  <inkml:trace contextRef="#ctx0" brushRef="#br0" timeOffset="-65329.34">12140 4768 18175,'0'0'1046,"-9"-2"-854,-2 0-173,-16-3 34,-31-2-1,48 7-46,1 0 0,-1 0-1,0 1 1,1 0 0,-1 0 0,1 1 0,-19 6-1,12-1-5,1 1 0,0 1 0,0 0 0,1 1 0,0 0 0,-22 23 0,26-23 0,0 0 0,1 1 0,0 0 0,1 1 0,1-1 0,-1 2 0,2-1 0,-10 26 0,15-34 7,0 0-1,0 0 1,0 0-1,0 1 1,1-1 0,0 0-1,0 0 1,0 5-1,0-8-4,0 0 1,1 0-1,-1 0 0,0 0 0,1 0 1,-1 0-1,0 0 0,1-1 0,-1 1 1,1 0-1,-1 0 0,1 0 1,0-1-1,-1 1 0,1 0 0,0 0 1,-1-1-1,1 1 0,0-1 0,0 1 1,0-1-1,0 1 0,-1-1 0,1 1 1,0-1-1,0 0 0,0 0 1,0 1-1,0-1 0,0 0 0,0 0 1,0 0-1,0 0 0,0 0 0,0 0 1,0 0-1,0 0 0,0-1 0,1 1 1,3-2 12,0 1 1,0-1-1,0 0 1,0 0-1,-1-1 1,1 1-1,-1-1 1,0 0-1,1 0 1,-1-1-1,-1 1 1,1-1-1,4-5 1,5-7-71,21-34-1,-27 39-192,30-44-2618</inkml:trace>
  <inkml:trace contextRef="#ctx0" brushRef="#br0" timeOffset="-64179.55">12597 4661 18815,'-30'29'0,"30"-29"0,0 0 0,0 1 0,0-1 0,0 0 0,0 0 0,0 0 0,0 1 0,0-1 0,-1 0 0,1 0 0,0 0 0,0 0 0,0 1 0,0-1 0,0 0 0,0 0 0,-1 0 0,1 0 0,0 0 0,0 0 0,0 0 0,-1 1 0,1-1 0,0 0 0,0 0 0,0 0 0,0 0 0,-1 0 0,1 0 0,0 0 0,0 0 0,0 0 0,-1 0 0,1 0 0,0 0 0,0 0 0,0 0 0,-1 0 0,1 0 0,0 0 0,0-1 0,0 1 0,-1 0 0,1 0 0,0 0 0,0 0 0,0 0 0,0 0 0,0 0 0,-1-1 0,1 1 0,0 0 0,0 0 0,-1-15 0,0-8 0,1 22 0,0 1 0,0 0 0,0-1 0,-1 1 0,1-1 0,0 1 0,0-1 0,0 1 0,-1-1 0,1 1 0,0 0 0,0-1 0,-1 1 0,1 0 0,0-1 0,-1 1 0,1 0 0,0-1 0,-1 1 0,1 0 0,-1 0 0,1-1 0,0 1 0,-1 0 0,1 0 0,-1 0 0,1 0 0,-1-1 0,1 1 0,-1 0 0,1 0 0,-1 0 0,1 0 0,0 0 0,-1 0 0,0 0 0,-18 6 0,0 0 0,0 1 0,1 0 0,0 2 0,-29 18 0,17-8-32,-41 34 0,59-43 23,0 0 0,1 1 0,1 1 0,0 0 0,1 0 0,-10 16-1,16-21 21,0 0-1,0 0 0,0 0 0,1 0 1,0 1-1,1-1 0,0 0 0,0 1 0,0-1 1,1 1-1,1 15 0,-1-21-6,1 0 0,-1 1 0,1-1 0,-1 1-1,1-1 1,0 0 0,0 1 0,0-1 0,0 0 0,0 0 0,0 0 0,1 0-1,-1 0 1,1 0 0,-1 0 0,1 0 0,0-1 0,0 1 0,0-1-1,0 1 1,0-1 0,0 0 0,0 0 0,0 0 0,1 0 0,-1 0 0,0 0-1,1 0 1,-1-1 0,0 1 0,1-1 0,-1 0 0,1 0 0,-1 0-1,1 0 1,-1 0 0,1 0 0,-1-1 0,4 0 0,1-1 13,0-1 0,0 1 0,0-1 0,0-1 0,-1 1 1,1-1-1,-1 0 0,8-7 0,10-6 42,2 0-42,-1-2 0,0 0-1,33-37 1,57-77 73,-92 105-98,51-71 343,-4-3-1,84-163 0,-154 265-334,3-6 81,0 1-1,0-1 1,-1 0 0,3-9-1,-5 14-64,0 1-1,0-1 1,0 0-1,1 1 1,-1-1-1,0 1 1,0-1-1,0 1 0,0-1 1,-1 0-1,1 1 1,0-1-1,0 1 1,0-1-1,0 1 1,-1-1-1,1 1 0,0-1 1,0 0-1,-1 1 1,1 0-1,0-1 1,-2 0-1,1 1 0,0-1 0,0 1 0,0 0 0,0-1 1,0 1-1,0 0 0,0 0 0,0 0 0,0 0 0,0 0 0,-1 0 0,1 0 0,0 0 0,0 1 0,0-1 0,0 0 0,-2 1 0,-4 2 12,0 1 0,-1-1 0,2 1 0,-1 0 0,0 1 0,1 0 0,0 0-1,0 0 1,0 0 0,1 1 0,-5 7 0,-6 7 1,2 1-1,-12 24 1,6-7-9,2 2-1,-21 65 1,-13 88 25,29-103-38,21-82-6,-7 20 0,2 0 0,1 1 0,2-1 0,0 1 0,1 37 0,3-64 0,0 0 0,0 1 0,1-1 0,-1 0 0,0 0 0,1 0 0,0 0 0,-1 0 0,1 0 0,0 0 0,0 0 0,0 0 0,0 0 0,2 2 0,-1-3 0,-1-1 0,0 1 0,0 0 0,0-1 0,0 1 0,0-1 0,1 0 0,-1 1 0,0-1 0,0 0 0,1 0 0,-1 0 0,0 0 0,1 0 0,-1 0 0,0 0 0,0 0 0,1 0 0,-1-1 0,0 1 0,0 0 0,0-1 0,1 1 0,-1-1 0,1 0 0,62-22 0,74-18 0,-12 5 0,-91 25 0,91-32 0,-103 33 0,0 0 0,-1-2 0,28-19 0,-14 3 0,-1-1 0,-1-1 0,-1-2 0,-2-2 0,-2 0 0,35-54 0,-56 75 0,0 0 0,-1 0 0,-1 0 0,0-1 0,-1 0 0,-1-1 0,0 1 0,-1-1 0,0 1 0,-1-1 0,-1 0 0,0-19 0,-1 34 0,0-1 0,0 1 0,0-1 0,0 1 0,-1-1 0,1 1 0,0-1 0,0 1 0,0-1 0,0 1-1,-1-1 1,1 1 0,0 0 0,0-1 0,-1 1 0,1-1 0,0 1 0,-1 0 0,1-1 0,0 1 0,-1-1 0,1 1 0,-1 0 0,1 0-1,-1-1 1,1 1 0,-1 0 0,1 0 0,0 0 0,-1-1 0,0 1 0,-20 4-3,-20 20 23,38-22-13,-14 10 8,0 1 1,1 1 0,1 0 0,0 1 0,1 1 0,0 0-1,1 1 1,2 0 0,-1 1 0,2 0 0,0 1 0,-10 30-1,12-26-14,1 1 0,0 1-1,2 0 1,1-1 0,1 1 0,2 1-1,0-1 1,1 0 0,2 0-1,4 26 1,-4-41-26,0 0 1,0 0-1,1 0 1,0-1-1,0 1 0,1-1 1,1 1-1,0-1 0,0-1 1,0 1-1,1-1 1,13 15-1,51 36-2983,34 39-9898</inkml:trace>
  <inkml:trace contextRef="#ctx0" brushRef="#br0" timeOffset="8164.2">3524 2648 11904,'0'0'2048,"1"-5"-1920,27-101 1045,-28 102-981,0 0 0,0 0 0,-1 0 0,0 0 0,1 0 0,-1 0 0,-3-7 746,4-11-622,0 17-143,0 11 213,-3 44-212,-2-1 0,-20 83 0,4-28-13,20-97-141,-2 8-3,0 1 1,2-1-1,-1 0 0,3 32 0,2-21 15,-2 1 0,-1 0 0,-6 48 0,2-41-32,2 58 0,2-91 1,0 0-1,0 1 0,0-1 0,0 1 0,1-1 0,-1 1 0,0-1 0,1 0 0,-1 1 0,1-1 1,-1 0-1,1 1 0,0-1 0,-1 0 0,1 0 0,0 1 0,0-1 0,0 0 0,2 2 1,-2-3-2,0 1 1,0-1 0,1 1-1,-1-1 1,0 0 0,0 0 0,0 1-1,1-1 1,-1 0 0,0 0 0,0 0-1,0 0 1,1 0 0,-1-1-1,0 1 1,0 0 0,1-1 0,0 0-1,4-1 13,-1-1 1,1 0-1,-1 0 0,0 0 0,0-1 0,0 0 1,0 0-1,3-5 0,17-20-1,21-34 0,3-4-12,-30 44 1,31-26 0,-16 16 0,-19 17 0,23-33 0,-25 31 0,26-29 0,-11 19 0,26-35 0,-53 61 0,-1 2 0,-1-1 0,1 1 0,-1 0 0,1-1 0,-1 1 0,1-1 0,-1 1 0,1-1 0,-1 1 0,1-1 0,0 1 0,-1-1 0,1 1 0,0-1 0,0 1 0,-1-1 0,1 1 0,0-1 0,0 0 0,0 1 0,0-1 0,-1 0 0,1 1 0,0-1 0,0 1 0,0-1 0,1 0 0,-1 1 0,0-1 0,0 0 0,0 1 0,0-1 0,1 1 0,-1-1 0,0 0 0,13-22 0,-9 18 0,19-21 0,-16 13 0,-3 5 0,1 0 0,0 0 0,0 0 0,0 1 0,8-8 0,0-11 0,-5 12 0,-9 34 0,-12 35 30,-26 77 0,8-32 60,-45 192 166,58-221-168,14-48-46,-2 0 0,0-1 0,-2 0 1,0 0-1,-13 22 0,21-44-47,0 0 0,0 1 1,0-1-1,0 0 0,0 0 0,0 1 1,0-1-1,-1 0 0,1 0 0,0 0 0,0 1 1,0-1-1,0 0 0,-1 0 0,1 0 1,0 0-1,0 1 0,0-1 0,-1 0 0,1 0 1,0 0-1,0 0 0,0 0 0,-1 0 1,1 0-1,0 0 0,0 0 0,-1 0 0,1 0 1,0 0-1,0 0 0,-1 0 0,1 0 1,0 0-1,0 0 0,-1 0 0,1 0 0,0 0 1,0 0-1,-1 0 0,1 0 0,0 0 1,0 0-1,0 0 0,-1-1 0,1 1 0,0 0 1,0 0-1,0 0 0,0 0 0,-1-1 1,1 1-1,0 0 0,0 0 0,0-1 0,-10-18-413,8 15 357,-16-41-2648,-2-4-8789</inkml:trace>
  <inkml:trace contextRef="#ctx0" brushRef="#br0" timeOffset="9995.91">4352 2986 14976,'0'-5'-107,"-2"-124"342,-16 148 277,3 5-308,2 0 1,0 1 0,2 1 0,-14 47 0,9-26-78,-115 249 1132,131-295-1255,0-1 0,0 1 0,0-1 0,0 1 0,0-1 1,1 0-1,-1 1 0,0-1 0,0 0 0,1 1 0,-1-1 0,0 0 0,1 1 0,-1-1 0,0 0 0,1 1 0,-1-1 0,1 0 1,-1 0-1,0 0 0,1 1 0,-1-1 0,1 0 0,-1 0 0,1 0 0,-1 0 0,0 0 0,1 0 0,0 0 0,16 4 40,-16-4-39,20 3 164,40 1 0,-3-1 5,-49-3-148,0 1 0,0-1-1,0-1 1,0 0 0,0 0 0,-1 0 0,1-1 0,0-1 0,-1 1 0,0-1 0,0-1 0,1 0 0,12-8-1,-16 10-110,-19 25-4736</inkml:trace>
  <inkml:trace contextRef="#ctx0" brushRef="#br0" timeOffset="10875.66">4794 3248 10368,'-23'9'-24,"-11"3"-135,34-12 157,0 0 1,0 0-1,0 0 0,0 0 1,0 0-1,0 0 1,0 0-1,0 0 0,0 0 1,0 0-1,0 0 0,0-1 1,0 1-1,0 0 0,0 0 1,0 0-1,0 0 1,0 0-1,0 0 0,0 0 1,0 0-1,0 0 0,0 0 1,0 0-1,0 0 1,0 0-1,0 0 0,0 0 1,0-1-1,0 1 0,0 0 1,0 0-1,0 0 0,0 0 1,0 0-1,0 0 1,0 0-1,0 0 0,19-12-7,-14 8 55,-1 1 1,0-1-1,0 0 1,0 0-1,0 0 1,0-1 0,-1 1-1,0-1 1,0 0-1,0 0 1,-1 0-1,0 0 1,0-1-1,0 1 1,0 0 0,-1-1-1,1-8 1,2-13 540,-2-1 1,-1-34 0,-1 52-373,0 7-114,1-1 30,-1 1 0,0 0 0,0 0 0,-1 0 0,1-1 0,-1 1 0,0 0 0,-2-6 0,2 9-45,-1 1 1,0-1 0,0 1-1,1-1 1,-1 1 0,1-1-1,-1 1 1,0 0 0,1 0-1,-1 0 1,1 0 0,0 0-1,-1 0 1,1 0 0,-1 2-1,-7 5-37,0 1 1,1 1-1,0-1 0,1 1 0,0 0 1,1 1-1,0 0 0,1 0 0,0 0 0,0 1 1,1-1-1,-3 17 0,5-16-23,-1 0 0,2 0 0,0 0-1,0 0 1,2 20 0,-1-30-23,1 0 0,-1 0 1,0 1-1,1-1 0,-1 0 0,1 0 0,0 0 1,-1 0-1,1 0 0,0 0 0,0 0 1,1 0-1,-1 0 0,0 0 0,1 0 0,-1-1 1,1 1-1,-1 0 0,1-1 0,0 1 1,0-1-1,0 0 0,0 0 0,0 0 1,0 0-1,0 0 0,0 0 0,0 0 0,0-1 1,0 1-1,1-1 0,-1 1 0,0-1 1,0 0-1,1 0 0,-1 0 0,4-1 0,-1 1 6,0-1 0,0-1-1,0 1 1,0-1-1,0 1 1,0-1-1,-1-1 1,1 1-1,-1-1 1,0 0-1,6-4 1,5-5 82,22-26 1,-5 5-15,17-6 72,-64 87-149,2-22 0,-1-1 0,-22 30 0,16-25 0,12-19-42,0 1-1,-1-1 0,-1 0 1,0-1-1,-14 11 0,75-47-4991,-24 9-2731</inkml:trace>
  <inkml:trace contextRef="#ctx0" brushRef="#br0" timeOffset="11406.9">5163 3038 12672,'-5'7'20,"3"-5"18,1 0-1,-1 0 0,1 1 1,0-1-1,-1 0 1,1 1-1,0-1 0,0 0 1,0 1-1,1-1 0,-1 1 1,1-1-1,-1 1 0,1 0 1,0-1-1,0 1 1,0-1-1,0 1 0,1 3 1,-1 0 109,0-1 1,-1 1-1,0-1 1,0 1-1,0-1 1,0 1-1,-1-1 1,0 0-1,-4 7 1,-1 7 19,-29 71 289,19-50-44,-17 59 0,34-98-410,0-1-1,0 0 0,0 1 1,0-1-1,0 0 0,0 0 1,0 1-1,0-1 0,0 0 1,0 1-1,0-1 0,0 0 1,0 0-1,0 1 0,0-1 1,0 0-1,0 1 0,1-1 1,-1 0-1,0 0 0,0 1 1,0-1-1,0 0 0,1 0 1,-1 1-1,0-1 0,0 0 1,0 0-1,1 0 1,-1 0-1,0 1 0,0-1 1,1 0-1,-1 0 0,0 0 1,0 0-1,1 0 0,-1 0 1,0 0-1,1 1 0,-1-1 1,0 0-1,0 0 0,1 0 1,-1 0-1,0 0 0,1 0 1,-1 0-1,0-1 0,0 1 1,1 0-1,-1 0 0,0 0 1,0 0-1,1 0 1,-1 0-1,0 0 0,0-1 1,1 1-1,21-9 64,-19 7-62,28-16-28,-2-1 0,0-2 0,45-41-1,-68 57 21,20-19-28,24-21-160,-46 42 167,-1 1 0,1-1 1,0 1-1,0 0 1,1 0-1,-1 0 0,0 0 1,1 1-1,-1 0 1,1 0-1,5-1 1,-7 2 17,0 0 0,0 1 0,-1 0 0,1-1 0,0 1 0,0 0 0,0 0 0,-1 0 0,1 1 0,0-1 0,-1 0 0,1 1 0,-1 0 0,0 0 0,0 0 0,1 0 0,-1 0 0,0 0 0,2 4 0,-1-2-3,1 1 0,-1 0 1,0 0-1,-1 0 0,1 0 1,-1 1-1,0-1 0,3 12 1,-5-10 10,0 0 0,0 0 0,0 0 0,-1 0 0,0 0 0,-1 0 0,0 0 0,0 0 0,0 0 0,0 0 0,-7 10 0,5-8 0,0 1 0,0 0 0,1 0 0,-3 14 0,-5 44 106,11-69-152,0 1 0,0 0-1,-1 0 1,1-1-1,0 1 1,0 0 0,0 0-1,0 0 1,0-1 0,-1 1-1,1 0 1,0 0 0,0 0-1,-1 0 1,1-1 0,0 1-1,0 0 1,0 0 0,-1 0-1,1 0 1,0 0 0,0 0-1,-1 0 1,1 0 0,0 0-1,-1 0 1,1 0 0,0 0-1,0 0 1,-1 0 0,1 0-1,0 0 1,0 0 0,-1 0-1,1 0 1,0 0-1,0 0 1,-1 0 0,1 0-1,0 0 1,0 1 0,-1-1-1,1 0 1,0 0 0,0 0-1,0 0 1,-1 1 0,1-1-1,0 0 1,0 0 0,0 1-1,0-1 1,0 0 0,-1 0-1,1 1 1,0-1 0,0 0-1</inkml:trace>
  <inkml:trace contextRef="#ctx0" brushRef="#br0" timeOffset="12075.47">5714 3338 11264,'-1'0'4,"1"1"0,-1-1 0,0 1 0,0-1 0,0 0 0,0 0 1,0 1-1,0-1 0,0 0 0,0 0 0,0 0 0,0 0 0,0 0 1,0 0-1,0 0 0,0 0 0,0-1 0,0 1 0,0 0 0,0 0 1,0-1-1,0 1 0,0-1 0,0 1 0,-1-2 0,2 0 36,-1 0 0,1 1 0,0-1-1,0 0 1,0 0 0,0 0 0,0 0 0,1 0-1,-1 0 1,1 0 0,0-3 0,2-6 143,-3 10-164,11-65 1189,-11 60-1087,1-1 0,-1 0 1,0 1-1,-1-1 0,0 0 0,0 1 1,-3-13-1,3 18-118,1 1 0,0 0 0,-1-1 0,1 1 0,0 0 0,-1-1 0,1 1 0,0 0 0,-1-1 0,1 1 0,0 0 0,-1 0 0,1-1 0,-1 1 0,1 0 0,-1 0 0,1 0 0,-1 0 0,1 0 1,-1-1-1,1 1 0,-1 0 0,1 0 0,-1 0 0,1 0 0,0 1 0,-1-1 0,1 0 0,-1 0 0,1 0 0,-1 0 0,1 0 0,-1 0 0,1 1 0,-1-1 0,1 0 0,0 0 0,-1 1 0,1-1 0,0 0 0,-1 1 0,1-1 0,-1 1 0,-18 16 99,5 2-102,0 1 0,2 0 0,0 1 0,1 1 0,1 0 0,-13 44 0,15-45 0,6-18 0,1-1 0,-1 1 0,1 0 0,0-1 0,0 1 0,0 0 0,0 0 0,1 0 0,-1 0 0,1 0 0,0 0 0,0 0 0,0 0 0,0-1 0,0 1 0,2 6 0,-2-9 1,0 1 0,1-1 0,-1 1 0,1-1 0,-1 0 0,0 1 0,1-1 0,-1 0 0,1 1 0,-1-1 0,1 0 0,0 0 0,-1 1 0,1-1 0,-1 0 0,1 0 0,-1 0 0,1 0 0,0 0 0,-1 0 0,1 0 0,-1 0 0,1 0 0,-1 0 0,1 0 0,0 0 0,0-1 0,20-5 57,-16 4-38,24-9 60,43-24 0,-41 19-21,36-13 0,-67 28-59,1 1 1,0-1-1,-1 1 1,1 0 0,0 0-1,0-1 1,-1 1-1,1 0 1,0 0 0,-1 0-1,1 0 1,0 0 0,0 0-1,0 0 1,-1 0-1,1 0 1,0 0 0,-1 0-1,1 0 1,0 0-1,0 1 1,-1-1 0,1 0-1,0 1 1,-1-1 0,1 0-1,0 1 1,-1-1-1,1 1 1,-1-1 0,1 1-1,-1-1 1,1 1-1,-1 0 1,1-1 0,-1 1-1,1-1 1,-1 1 0,0 0-1,1-1 1,-1 1-1,0 0 1,0 0 0,0-1-1,1 1 1,-1 0-1,0 0 1,0-1 0,0 1-1,0 0 1,0 1 0,0 2 11,-1 1 0,1 0 0,-1-1 0,0 1 0,0-1 0,0 1 0,-4 6 0,-13 24 201,-1 0 0,-33 43 1,40-62-87,-1-1 1,0-1 0,-1 0 0,0-1 0,-1 0 0,-29 18 0,6-9 256,-75 34 0,97-50-373,1-1-1,-1 0 1,0-2-1,0 1 1,-32 1-1,-8-3-2440,27-2-7746</inkml:trace>
  <inkml:trace contextRef="#ctx0" brushRef="#br0" timeOffset="12788.34">5090 2484 16895,'-9'44'0,"7"-44"0,1-7 0,5-17 0,1 10-7,0 4-15,-1-1 0,4-17-1,-8 26 20,1-1-1,-1 1 1,1 0-1,-1 0 0,0 0 1,0 0-1,0 0 1,0-1-1,-1 1 1,1 0-1,0 0 0,-1 0 1,0 0-1,1 0 1,-1 0-1,0 0 0,0 0 1,0 0-1,0 0 1,-2-2-1,3 4 3,0 0-1,-1 0 1,1-1 0,0 1-1,0 0 1,0 0 0,0 0-1,-1 0 1,1 0 0,0 0 0,0 0-1,0-1 1,0 1 0,-1 0-1,1 0 1,0 0 0,0 0-1,0 0 1,-1 0 0,1 0-1,0 0 1,0 0 0,0 0-1,-1 0 1,1 0 0,0 0-1,0 0 1,0 0 0,-1 1-1,1-1 1,0 0 0,0 0-1,0 0 1,0 0 0,-1 0-1,1 0 1,0 0 0,0 1-1,-6 8-73,-1 14-32,7-22 107,-14 58-11,-32 89 0,110-241-4490,-41 51-3520</inkml:trace>
  <inkml:trace contextRef="#ctx0" brushRef="#br0" timeOffset="12939.84">5291 2376 13568,'0'0'0,"-10"35"0,9-8 128,1 8 128,0-10 0,0-1 128,0-2 0,0-6-256,-15 8 128,-5 2-384,2 5 128,-1-2-512,7-9 128</inkml:trace>
</inkml:ink>
</file>

<file path=xl/ink/ink10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1:50.04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1027 146 13952,'0'0'-235,"6"-3"-554,6-1 752,53-19-179,-59 21 204,0 1 0,-1 0 0,1 0 0,0 0 0,0 1 0,0 0 0,0 0 0,0 0 1,0 1-1,5 1 0,0 0 58,0 0 0,0 0 0,0-1 0,0 0 0,19-2 0,-15 0 40,1 2-1,15 1 1,-21-1 3,0 0 0,1 0 1,-1-2-1,0 1 0,1-1 0,-1 0 0,0-1 1,0-1-1,0 1 0,12-6 0,-11 4-2,1 1 0,1 0 1,-1 1-1,0 0 0,14 0 0,66 3 195,-40 0-41,307-7 1017,-83-24-677,-65 4-266,-83 12-230,-69 6-10,0 3 0,0 2-1,66 5 1,171 6 62,-218-8-125,441 20-12,-198 18 0,-82-8 0,-170-23 0,200 12 0,-201-21 8,216 5 91,-236-1-45,78-7 0,-4-1-13,-9 7-18,206-8 82,210-8 23,-430 15-130,62 3 111,-143 0-83,0 0 0,-1 1 1,20 8-1,28 7 18,-2 2-22,-62-21-16,0 1 0,0-1 0,0 1 1,0 0-1,0-1 0,0 1 0,0 0 0,-1 0 1,1-1-1,0 1 0,0 0 0,-1 0 0,1 0 0,-1 0 1,1 0-1,-1 0 0,1 0 0,-1 0 0,0 0 1,1 0-1,-1 0 0,0 0 0,0 0 0,0 1 1,0-1-1,0 0 0,0 1 0,5 16 55,-4-15-60,7 7 24,-1 1 1,0 0-1,-1 0 1,0 1 0,-1 0-1,0 0 1,-1 1-1,0-1 1,2 17-1,-3 6 0,-2 1-1,-1-1 1,-5 46-1,-27 105 110,31-176-131,-87 588 205,40-229-32,-7 212 123,54-201 62,1-377-360,2 38 31,2 1 0,1-1 0,19 69 0,-18-83-15,-2 0 0,-1 0 0,0 1-1,-3 28 1,1-6-207,0 144-2072,5-101-361,2 50-7617</inkml:trace>
  <inkml:trace contextRef="#ctx0" brushRef="#br0" timeOffset="1483.79">0 6366 18047,'113'3'116,"0"-4"-1,124-19 0,130-2 158,90 40 15,-35-1 85,-401-17-344,483-3 710,257-1 8,-529-2-691,-52 0 59,132-2 65,92 2 109,-154 5-33,-121 12-13,-4 0-59,-14-12-10,101 2 164,-174 1-265,-21-2-15,0 1 0,0 0-1,0 2 1,29 7 0,-44-9-242,0-1 0,1 1 0,-1-1 0,0 0 0,1 1 0,-1-1 0,0 0 0,1-1 0,2 1 0,18-8-5079</inkml:trace>
  <inkml:trace contextRef="#ctx0" brushRef="#br0" timeOffset="2450.31">6171 3383 18175,'0'0'128,"6"0"0,371-12 356,-86-3 51,-226 16-448,0 2 0,92 16 0,-143-16-127,1 0 0,0 1 0,18 8 0,-27-10-8,0 1 0,0 1 0,-1-1 0,1 1 0,-1 0 0,0 0 0,0 1 0,0 0 0,7 8 0,-5-3-712,0 0-1,0 0 0,-1 1 0,-1 0 0,5 12 0</inkml:trace>
  <inkml:trace contextRef="#ctx0" brushRef="#br0" timeOffset="3273.07">5752 3702 17279,'-53'113'128,"51"-107"-78,0 0-1,1-1 1,0 1 0,0 0-1,0 0 1,1 0-1,-1 0 1,2 0-1,-1 0 1,0 0-1,3 8 1,2 3 218,0 0 0,11 24 0,-1-7-131,41 87 92,-40-92-198,-2 0 0,-1 1 0,-1 0 0,10 44 0,-16-40-13,-2-11 37,0 0 0,13 35 1,-16-53-32,1 0 0,0-1 0,0 0 0,0 1 0,0-1 0,1 0 0,0 0 0,0 0 0,0 0 0,0-1 0,1 1 0,-1-1 0,1 0 0,0 0 0,0 0 0,0-1 0,0 1 0,6 1 0,-7-3-9,0 0 0,1-1 1,-1 1-1,0-1 0,1 0 0,-1 0 0,0-1 0,0 1 0,1 0 0,-1-1 0,0 0 0,6-2 0,40-19 204,-33 13-122,16-7 54,-22 10-97,0 1 1,0 0 0,0 0 0,1 1-1,-1 1 1,23-5 0,-10 6-16,0 1 0,1 2 0,-1 0 0,0 1 0,0 2 0,0 0 0,0 1 1,-1 1-1,0 2 0,0 0 0,34 18 0,-8-3 11,1-3 0,83 24-1,-109-39-23,1 0 0,0-2-1,0-1 1,0-1-1,0 0 1,0-2 0,1-1-1,-1-1 1,37-10-1,-41 6 21,0-1 0,-1 0 0,0-2 0,-1-1 0,0 0 0,-1-1 0,0-1 0,-1 0 0,0-1-1,-1-1 1,-1-1 0,13-17 0,4-8 34,-3-2 0,-2-1 1,37-84-1,-55 111-45,-1-1 1,-1 0-1,-1 0 1,0-1-1,3-34 1,-8 47-34,0 0 0,0 1 1,0-1-1,-1 1 0,0-1 0,-1 1 0,1-1 0,-1 1 1,0-1-1,0 1 0,-6-9 0,-2-1-3,0-1 0,-16-15-1,10 11 1,-1 2-239,-1 0 0,-1 0 0,-40-28 0,39 32-50,1-1 0,0 0 0,1-2 0,-18-21 0,3-7-2782,-23-25-8597</inkml:trace>
  <inkml:trace contextRef="#ctx0" brushRef="#br0" timeOffset="5066.31">6403 4797 17535,'22'-34'-98,"-9"17"-586,-1-1 0,0-1 0,-2 0 0,0 0 0,8-25 0,-14 37 627,-1-1 1,1 1-1,0 0 1,1 1-1,0-1 1,0 1-1,0 0 0,8-6 1,4-7 288,-8 13 1537,-10 15-888,-12 30-431,7-21-137,-3 21-75,2 0 0,1 1 1,3-1-1,1 56 0,0-14-43,-50 665-1315,41-621-341,-14 157-8949</inkml:trace>
  <inkml:trace contextRef="#ctx0" brushRef="#br0" timeOffset="7127.96">8141 2580 20223,'0'0'1046,"-7"12"-854,-13 21-144,1 0 0,3 2 0,-19 52 0,16-14-31,3 2 1,4 0 0,3 0 0,3 1 0,8 141-1,-2-215-17,1 12 0,0 0 0,0 0 0,1 0 0,1 0 0,5 13 0,-8-26-8,0 0-1,0 1 0,1-1 0,-1 0 0,1 0 0,-1 1 1,1-1-1,0 0 0,-1 0 0,1 0 0,0 0 0,0 0 1,0 0-1,-1 0 0,1 0 0,0 0 0,0-1 1,1 1-1,-1 0 0,0 0 0,0-1 0,0 1 0,0-1 1,1 1-1,-1-1 0,0 0 0,0 1 0,1-1 0,-1 0 1,0 0-1,1 0 0,-1 0 0,0 0 0,0 0 1,1 0-1,-1 0 0,0 0 0,1-1 0,-1 1 0,0-1 1,0 1-1,0-1 0,1 1 0,-1-1 0,0 0 1,0 1-1,0-1 0,2-2 0,7-5-154,-1 0-1,0-1 1,0 0 0,9-12-1,-14 16 91,15-21-1172,0 0 1,27-55-1,-5 3-10082</inkml:trace>
  <inkml:trace contextRef="#ctx0" brushRef="#br0" timeOffset="7783.95">8499 2397 18815,'0'0'768,"-3"-7"-512,-52-108 1046,53 112-1193,-8-19 288,12 13-269,-1 9-123,-1 0 0,1 0-1,-1 0 1,1-1 0,0 1 0,-1 0 0,1 0-1,0 0 1,-1 0 0,1 0 0,0 0-1,-1 0 1,1 0 0,0 0 0,-1 0 0,1 1-1,-1-1 1,2 0 0,9 4 4,0 0 0,-1 0 0,1 1 1,-1 1-1,0 0 0,11 8 0,56 51 56,-24-19-45,-44-40-20,-1 0 0,-1 1 0,1 0 0,-1 0 0,-1 1 0,9 11 0,-13-15 0,0 0 0,0 0 0,-1 0 0,1 0 0,-1 0 0,0 1 0,0-1 0,-1 0 0,1 1 0,-1-1 0,0 0 0,0 1 0,-1-1 0,1 0 0,-1 1 0,0-1 0,0 0 0,-2 5 0,-4 14 13,-2-1 0,-1 0 0,0-1 0,-19 30-1,19-38-4,1 1 0,-2-1 0,0-1 0,0 0 0,-1-1 0,-1 0 0,-20 14 0,11-9 27,15-11-16,1 0 0,-1-1-1,0 0 1,-11 6-1,14-8-11,4-1-2,-1-1 1,1 1-1,-1-1 1,0 1-1,1-1 1,-1 0-1,1 1 1,-1-1-1,0 0 1,1 0-1,-1 0 1,0 1-1,1-1 1,-1 0 0,0 0-1,1 0 1,-1 0-1,0 0 1,0 0-1,1 0 1,-2 0-1,2 0-5,0 0 0,0 0 0,-1 0 0,1 1 0,0-1 0,0 0 0,0 0 0,0 0 0,0 1 0,-1-1 0,1 0 0,0 0 0,0 1 0,0-1 0,0 0 0,0 1 0,0-1 0,0 0 0,0 0 0,0 1 0,0-1 0,0 0 0,0 1 0,0-1 0,0 0 0,0 0 0,0 1 0,0-1 0,0 0 0,0 0 0,1 1 0,-1-1 0,0 0 0,0 1 0,6 15 0,-4-8 0,23 115-138,0 6-1,-18-102 120,34 138-322,-34-134 276,-3 0 1,0 1-1,-2 40 0,-9-14-63,7-57 99,0-1-1,0 0 0,-1 0 0,1 0 1,0 0-1,0 0 0,0 0 0,0 0 1,0 0-1,-1 0 0,1 0 0,0 1 1,0-1-1,0 0 0,0 0 0,-1 0 1,1 0-1,0 0 0,0 0 0,0 0 1,-1 0-1,1-1 0,0 1 0,0 0 1,0 0-1,0 0 0,-1 0 0,1 0 1,0 0-1,0 0 0,0 0 0,0 0 0,0 0 1,-1 0-1,1-1 0,0 1 0,0 0 1,-1-3-114,1 0 0,-1 0 0,1 0 0,0 0 0,0 0 0,0 0 0,1 0 0,-1 0 1,1-3-1,1-7-242,-2-17-2452,0 1-7765</inkml:trace>
  <inkml:trace contextRef="#ctx0" brushRef="#br0" timeOffset="8301.03">9011 3180 19967,'0'0'1280,"0"7"-1152,-3 33 35,-2-1 0,-11 44-1,2-7-10,9-45-93,-1-4-9,2 1 1,1 0 0,1 0 0,1-1-1,4 37 1,-2-61-42,-1 0 1,0-1-1,1 1 1,0 0-1,0-1 1,0 1-1,0-1 1,0 1-1,0-1 1,1 1-1,-1-1 1,1 0-1,3 4 1,-4-6-5,0 1 0,0 0 0,0-1 0,1 1 0,-1-1 1,0 1-1,0-1 0,0 0 0,1 0 0,-1 1 1,0-1-1,1 0 0,-1 0 0,0 0 0,0 0 1,1-1-1,-1 1 0,0 0 0,0 0 0,1-1 1,-1 1-1,0-1 0,0 1 0,0-1 0,0 1 0,1-1 1,-1 0-1,0 0 0,0 1 0,0-1 0,1-2 1,49-43 95,-34 30-57,1 0 1,29-19-1,-34 26-42,-6 4-5,1 0-1,-1 0 1,1 1 0,0 0-1,1 1 1,14-5 0,-22 7-24,0 1 1,-1 0-1,1 0 0,0 0 0,0 1 1,0-1-1,0 0 0,-1 0 1,1 0-1,0 1 0,0-1 1,-1 0-1,1 1 0,0-1 1,0 0-1,-1 1 0,1-1 0,0 1 1,-1-1-1,1 1 0,-1 0 1,1-1-1,-1 1 0,1-1 1,-1 1-1,1 0 0,-1 0 1,1-1-1,-1 1 0,0 0 0,1 1 1,7 30-1583,-7-24 1320,10 60-3679,-8-41-6954</inkml:trace>
  <inkml:trace contextRef="#ctx0" brushRef="#br0" timeOffset="8900.14">9848 3180 20479,'-74'-14'0,"71"14"0,-1 0 0,1 0 0,-1 0 0,1 1 0,0-1 0,0 1 0,-1 0 0,1 0 0,0 0 0,0 1 0,0-1 0,0 1 0,-3 2 0,-38 30 0,26-20 0,-16 13 0,-50 50 0,72-64 0,0 1 0,1 0 0,0 1 0,1 0 0,1 1 0,-11 24 0,19-38 0,0 0 0,0-1 0,1 1 0,-1 0 0,1-1 0,-1 1 0,1 0 0,0 0 0,-1-1 0,1 1 0,0 0 0,0 0 0,0 0 0,1-1 0,-1 1 0,0 0 0,1 0 0,-1-1 0,1 1 0,0 0 0,-1-1 0,1 1 0,0-1 0,0 1 0,0-1 0,0 1 0,0-1 0,2 2 0,-1-1 0,0-1 0,1 0 0,-1 1 0,0-1 0,1 0 0,0 0 0,-1 0 0,1-1 0,0 1 0,-1 0 0,1-1 0,0 0 0,-1 0 0,1 0 0,0 0 0,0 0 0,4-1 0,-1 0 0,0-1 0,0 0 0,1 0 0,-1-1 0,-1 0 0,1 0 0,0 0 0,-1 0 0,8-7 0,6-6 0,19-21 0,-22 20 0,100-92 0,-113 107 0,-6 9 0,-6 10 0,-14 22 21,2 2-1,-19 52 0,26-61 26,-15 39-18,-80 170 72,97-226-880,12-15 754,-1 0 0,1 0 0,0 0 0,0 1 0,-1-1 0,1 0 0,0 0 0,0 0-1,-1 0 1,1 0 0,0 0 0,0 0 0,-1 0 0,1 0 0,0 0 0,-1-1 0,1 1 0,0 0 0,0 0 0,-1 0 0,1 0 0,0 0 0,0 0 0,0 0 0,-1-1 0,1 1 0,0 0 0,0 0 0,0 0 0,-1-1 0,1 1 0,0 0 0,0 0 0,0-1 0,-2-2-387,1 1 0,0-1-1,1 0 1,-1 0 0,0 0-1,1 0 1,-1 0 0,1 0 0,0-4-1,0-16-9612</inkml:trace>
  <inkml:trace contextRef="#ctx0" brushRef="#br0" timeOffset="9410.13">10153 3428 12288,'23'-21'647,"32"-22"0,-18 14 576,-18 6-270,-19 22-921,1 1 0,-1-1-1,0 1 1,1 0 0,-1-1 0,0 1-1,0-1 1,1 1 0,-1-1 0,0 1-1,0 0 1,0-1 0,0 1 0,0-1-1,1 1 1,-1-1 0,0 1 0,0-1-1,0 1 1,0-1 0,0 0 0,-1 1-1,1-1 1,0 1 0,0 0 0,0-1 0,0 1-1,0-1 1,-1 1 0,1-1 0,0 1-1,0-1 1,-1 1 0,1 0 0,0-1-1,-1 1 1,1-1 0,-1 1 0,1 0-1,0-1 1,-1 1 0,1 0 0,-1 0-1,1-1 1,-1 1 0,1 0 0,-1 0-1,1 0 1,0 0 0,-1 0 0,1-1-1,-1 1 1,0 0 0,1 0 0,-1 0-1,1 0 1,-1 0 0,1 1 0,-1-1-1,-25 1 126,0 1-1,1 1 1,-1 1-1,1 2 1,0 0-1,0 2 1,1 0-1,-43 23 0,55-23-119,0 2 0,0 0 0,1 0 0,0 1 0,1 0 0,0 1-1,1 0 1,0 1 0,1 0 0,-7 15 0,13-24-35,1-1 1,0 1-1,0 1 1,0-1 0,0 0-1,1 0 1,-1 0-1,1 0 1,0 0-1,0 0 1,1 1 0,-1-1-1,1 0 1,0 0-1,0 0 1,0 0-1,1 0 1,0 0 0,-1-1-1,1 1 1,0 0-1,1-1 1,-1 1-1,1-1 1,-1 0 0,4 3-1,2 2 2,-1 0 0,2-1 1,-1 0-1,1 0 0,0-1 0,0 0 0,0-1 0,20 9 0,-24-13 0,0 0 0,0 1-1,0-1 1,0-1-1,6 1 1,-23 23 337,11-21-330,0-1 0,0 0 0,-1 0 0,1 0 0,-1 1 0,1-1-1,-1-1 1,0 1 0,1 0 0,-1 0 0,0-1 0,0 1 0,-3 1 0,-34 17 87,9-6-72,12-1-482,0 0-1,-29 29 0,-3 2-4274</inkml:trace>
  <inkml:trace contextRef="#ctx0" brushRef="#br0" timeOffset="9726.44">10472 3010 18047,'-3'10'150,"-10"29"26,-53 139 1397,42-126-1383,2 2 0,2 0 0,-23 110 0,37-128-408,0 1 1,3 0-1,1 0 0,2 0 1,1 1-1,2-1 0,10 44 1,-11-71-340,0 0 0,1 0 0,0-1 0,1 1 0,0-1 0,0 0 0,1 0 0,8 11 0,5 2-8787</inkml:trace>
  <inkml:trace contextRef="#ctx0" brushRef="#br0" timeOffset="9877.83">10187 3782 19711,'0'0'0,"33"46"0,-16-24 0,1 1-128,13 1 0,9-4-256,33 24-13311</inkml:trace>
</inkml:ink>
</file>

<file path=xl/ink/ink10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3:00.67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1319 1529 16256,'0'0'0,"-38"-91"0,-23-61-128,-12-14 128,-11-31-128,-5 30 128,-10 10-256,-7 7 0,0 13-1408,-31 28 128,-23 25 768,-23 24 0,0 1-6656</inkml:trace>
</inkml:ink>
</file>

<file path=xl/ink/ink10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3:47.98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1305 216 16895,'6'-27'-106,"-6"27"105,0 1 1,0-1-1,0 0 0,0 0 1,0 0-1,0 0 1,0 0-1,0 0 0,0 0 1,0 0-1,-1 0 1,1 0-1,0 0 1,0 0-1,0 0 0,0 0 1,0 0-1,0 0 1,0 0-1,0 0 0,0 0 1,0 0-1,0-1 1,0 1-1,0 0 0,0 0 1,-1 0-1,1 0 1,0 0-1,0 0 0,0 0 1,0 0-1,0 0 1,0 0-1,0 0 0,0 0 1,0 0 0,0 1 0,0-1 0,0 0 0,-1 1 0,1-1-1,0 0 1,0 1 0,0-1 0,0 0 0,0 1 0,0-1 0,0 0-1,1 1 1,-1-1 0,0 0 0,0 0 0,0 1 0,0-1 0,0 0-1,0 1 1,0-1 0,1 0 0,-1 0 0,0 1 0,0-1-1,0 0 1,1 0 0,-1 1 0,0-1 0,0 0 0,1 0 0,-1 0-1,0 1 1,1-1 0,5 2 27,54 30 463,-8-15-243,20 9 225,2-4 1,117 20-1,-151-40-413,0-1-1,0-2 0,47-8 0,25 0 93,117 5 227,15 0-37,-1-21-36,382-127 535,-587 142-784,15-4 68,0 4 0,0 1 0,1 3-1,71 1 1,-76 5 175,0 2-1,92 18 1,-133-18-85,-7-2-274,0 0-1,0 1 0,0-1 1,0 0-1,0 0 0,1 1 0,-1-1 1,0 0-1,0 0 0,0 0 1,0 0-1,0-1 0,1 1 1,-1 0-1,0 0 0,0-1 0,0 1 1,0-1-1,0 1 0,0-1 1,0 1-1,0-1 0,0 0 1,0 1-1,0-1 0,0 0 1,-1 0-1,1 1 0,0-1 0,0 0 1,0-2-1,24-24-2926,11-11-9172</inkml:trace>
  <inkml:trace contextRef="#ctx0" brushRef="#br0" timeOffset="1053.83">4181 13 20863,'10'-1'187,"0"0"0,-1-2-1,14-3 1,-23 6-184,-1-1 1,1 1-1,0 0 0,0 0 0,-1 0 0,1 0 1,0 0-1,0-1 0,-1 1 0,1 0 1,0 0-1,0 0 0,-1 0 0,1 0 1,0 0-1,-1 0 0,1 0 0,0 0 1,0 0-1,-1 0 0,1 0 0,0 0 1,-1 0-1,1 0 0,0 1 0,0-1 1,-1 0-1,1 0 0,0 0 0,0 0 1,-1 0-1,1 1 0,0-1 0,0 0 1,-1 0-1,1 0 0,0 1 0,0-1 1,-1 1-1,4 13 83,12 17-3,-10-24-64,21 31 88,1-1 1,63 65-1,34 6 64,66 65 85,-128-111-143,-3 3 1,63 90 0,-32-14-39,-41-60 165,101 124 0,-129-179-290,-12-14 125,0-1 0,1 0 0,0 0 0,23 17 0,-30-26-131,0 0 0,1 0-1,-1 0 1,1 0 0,0-1 0,-1 0-1,1 0 1,0 0 0,0 0 0,0 0 0,0-1-1,0 1 1,0-1 0,0 0 0,0 0-1,-1-1 1,1 1 0,0-1 0,0 0 0,0 0-1,0 0 1,-1-1 0,5-1 0,20-11-1221,27-20 1,-32 19-587,72-42-10254</inkml:trace>
  <inkml:trace contextRef="#ctx0" brushRef="#br0" timeOffset="2051.17">4048 1281 18431,'38'4'8,"-19"-1"8,1-1 1,-1-1 0,1-1-1,-1 0 1,39-7-1,-32 1 41,1 1 0,1 1 0,-1 1 0,1 2 0,29 1 0,138 21 518,28 24 178,-22-4-247,329 23 223,-155-23-326,-6 20 1,-326-53-372,0-3 0,0-2 0,1-1 0,0-2 0,-1-3 0,1-1 0,71-16 0,-103 17-285,0 0 0,0-1 1,-1 0-1,1-1 0,-1 0 0,0-1 1,19-14-1,-20 13-957,-1-1-1,12-14 1</inkml:trace>
  <inkml:trace contextRef="#ctx0" brushRef="#br0" timeOffset="2937.98">5981 1437 17791,'37'-15'0,"-33"12"22,-7 2 233,7-5-148,39-46 197,-32 38-270,0 0 0,17-16 0,12-2 116,0 1 1,58-31 0,51-39 378,31-55-44,-53 44-309,134-102 118,-32 28 52,-172 136-206,68-53 126,-97 83-228,61-42 181,-76 54-151,1 1 0,0 0 0,1 1 0,27-8 0,-41 13-62,-1 1 0,1 0 1,0 0-1,0-1 0,0 1 0,0 0 0,0 0 1,-1 0-1,1 0 0,0 0 0,0 0 0,0 0 1,0 0-1,0 0 0,0 0 0,-1 1 0,1-1 1,0 0-1,0 1 0,0-1 0,-1 0 1,1 1-1,0-1 0,0 1 0,1 1 0,-2-1-8,1 0 0,-1 0 0,0 0 0,1 0 0,-1 0 0,0 1 0,1-1 0,-1 0 0,0 0 0,0 0 0,0 1 0,0-1 0,0 0 0,-1 0 0,1 1-1,-1 0 1,0 5-861,-1-1-1,-1 1 0,0-1 1,1 0-1,-7 9 0</inkml:trace>
  <inkml:trace contextRef="#ctx0" brushRef="#br0" timeOffset="5129.68">7420 338 15232,'0'0'1941,"-7"1"-1728,-39 8-8,0 3 1,2 1-1,-69 30 0,-9 3-2,107-41-166,1 2-1,-1 0 0,1 0 1,1 2-1,-23 17 1,-57 59 149,76-71 49,19-14-217,-1-1 0,1 1 0,-1-1 1,1 1-1,-1 0 0,1 0 0,0-1 0,-1 1 0,1 0 0,-1 0 1,1 1-1,-1-1 0,1 0 0,-1 0 0,1 1 0,-1-1 0,1 1 0,-1 0 1,1-1-1,-1 1 0,0 0 0,1 0 0,1 1 0,9 4 102,7-4-41,3-1 25,-21 0-102,0-1 0,-1 0 0,1 0 0,0 0 0,-1 1 0,1-1 0,-1 0 0,1 1 0,0-1 0,-1 0 1,1 1-1,-1-1 0,1 1 0,-1-1 0,1 1 0,-1-1 0,1 1 0,-1-1 0,1 1 0,-1 0 0,0-1 0,1 1 0,-1-1 0,0 2 0,3 8 2,-3-7 3,1 0 0,-1 1 0,1-1 0,0 0 0,1 1-1,-1-1 1,0 0 0,1 0 0,0 0 0,0 0 0,0 0 0,0-1-1,0 1 1,3 3 0,17 10 15,-13-9-22,0 0 0,0 1 0,-1 0 0,0 0-1,9 11 1,-15-15 4,0-1-1,1 1 0,0-1 0,0 0 0,0 0 1,0 0-1,0 0 0,1 0 0,-1-1 0,1 1 1,0-1-1,0 0 0,-1 0 0,1 0 0,1-1 1,-1 1-1,0-1 0,0 0 0,6 0 0,-6-1 0,0 0 0,-1 0-1,0-1 1,1 1-1,-1-1 1,1 0-1,-1 0 1,0-1-1,1 1 1,-1 0 0,0-1-1,0 0 1,0 0-1,0 0 1,-1 0-1,1 0 1,0-1-1,-1 1 1,1-1 0,-1 0-1,0 1 1,0-1-1,0 0 1,1-5-1,7-11-62,-1 0 0,-1-1-1,0 0 1,-2-1-1,6-36 1,-6 38-263,0 0 1,0 0-1,2 0 1,1 1-1,0 0 1,22-32 0,-13 22-160,16-34-1,-34 61 535,0 0-1,1 0 1,-1 0-1,1 0 0,-1 0 1,1 0-1,0 0 1,-1 0-1,1 0 0,0 0 1,0 0-1,0 1 1,-1-1-1,1 0 0,0 1 1,0-1-1,0 1 1,0-1-1,0 1 0,0-1 1,1 0-1,-10 2 147,-1 1 1,0-1-1,0 2 0,1-1 0,-1 1 1,1 0-1,0 1 0,-11 6 0,7-4 34,1-1-1,-1 0 0,-20 5 0,-80 5 50,76-12-165,-44 9-1,56-7-115,1 1 0,-1 1 0,1 1 0,-31 16 0,45-20 0,5-2 0,0 0 0,0 1 0,1-1 0,-1 0 0,-5 6 0,8-7 0,0 1 0,0-1 0,0 1 0,0 0 0,0-1 0,0 1 0,0 0 0,0 0 0,1-1 0,-1 1 0,1 0 0,0 0 0,-1 0 0,1 0 0,0 0 0,0 2 0,0-1-8,0 0-1,0-1 1,0 1-1,1 0 1,-1 0-1,1 0 1,-1-1-1,1 1 1,0 0-1,0-1 0,0 1 1,0 0-1,1-1 1,1 4-1,-1-4 0,1 0-1,-1 0 0,1 0 0,0 0 0,-1-1 0,1 1 0,0-1 1,0 1-1,0-1 0,0 0 0,0 0 0,5 0 0,71 13 10,-58-12 0,0 1 0,0 2 0,32 10 0,-7 1 0,-21-8 0,32 15 0,-50-20 0,-1 1 0,1-1 0,-1 2 0,0-1 0,0 0 0,-1 1 0,1 0 0,-1 1 0,6 8 0,-4 0 76,-3-6 43,-5-21-58,0 6-161,0 0 1,1 0-1,0 1 0,0-1 0,1 0 0,0 0 0,0 0 0,1 1 0,2-8 0,24-57-3757,-24 64 3146,12-32-9593</inkml:trace>
  <inkml:trace contextRef="#ctx0" brushRef="#br0" timeOffset="5885.54">7749 125 15104,'-35'-11'0,"34"11"11,1 0 0,-1 0 0,1 0 0,0-1 0,-1 1 0,1 0 0,-1 0 0,1 0 0,0-1 0,0 1 0,-1 0 0,1-1 1,0 1-1,-1 0 0,1-1 0,0 1 0,0 0 0,0-1 0,-1 1 0,1-1 0,0 1 0,0 0 0,0-1 0,0 1 0,0-1 1,0 1-1,0-1 0,0 1 0,0 0 0,0-1 0,0 1 0,0-1 0,0 1 0,0-1 0,0 1 0,0 0 0,0-1 0,1 1 1,-1-1-1,0 1 0,0 0 0,0-1 0,1 1 0,-1 0 0,0-1 0,1 1 0,-1 0 0,0-1 0,0 1 0,1 0 0,0-1 1,0 0 46,0 0 1,0 0 0,1 0-1,-1 0 1,0 0 0,1 0-1,-1 0 1,1 0 0,-1 0-1,1 1 1,2-1 0,-6-3 656,4 8-513,1-3-109,1 0 1,-1 0-1,0 0 0,1 0 1,-1-1-1,6 1 1,1 0 126,17 6 48,0 2 0,0 0 0,-1 2 0,49 28 0,-42-22-117,0-1 0,44 15-1,37 1 149,2-6 0,133 13-1,-149-31-107,113-7 0,-9-1 67,15 14-2,83 2 107,-179-14-296,193-3 165,2 7 96,-86 2-59,-65 4-888,-166-12 538,1 0 0,0 0 0,0-1 0,0 1 0,-1 0-1,1 0 1,0-1 0,0 1 0,-1-1 0,1 0 0,0 0-1,-1 1 1,1-1 0,-1 0 0,1 0 0,-1 0 0,3-3 0,4-10-3045</inkml:trace>
  <inkml:trace contextRef="#ctx0" brushRef="#br0" timeOffset="11856.55">5603 2986 17919,'0'0'1430,"-6"-2"-1089,-38-10 127,15 3-164,0 1 1,-1 2-1,-34-3 0,-145-1 592,23-13-277,90 11-437,-100-27 0,49 8-13,143 30-159,-494-77 642,321 58-402,-130-12 97,124 14-292,-124-8 87,252 25-122,1 2 0,0 3 0,-89 17 0,102-13-20,0-2 0,-1-1 0,1-3 0,-1-1 0,1-2 0,-1-2 0,-53-11 0,83 12-178,9 2-161,0 0 0,0 0 1,0-1-1,0 1 0,0-1 0,1 1 0,-1-1 1,0 0-1,0 0 0,1-1 0,-1 1 0,1 0 0,-1-1 1,1 1-1,-1-1 0,1 0 0,0 0 0,0 0 1,-3-3-1</inkml:trace>
  <inkml:trace contextRef="#ctx0" brushRef="#br0" timeOffset="12892.23">2525 304 15104,'0'0'3839,"1"9"-3711,10 160 461,-2-3-47,-2-91-243,-3 1-1,-7 76 1,1-134-261,-1-1-1,-1 1 1,-8 24-1,6-24 0,1 0 1,1 0-1,-2 18 0,-3 36 27,9-72-70,0 1 0,0 0 1,0-1-1,0 1 0,0 0 0,0-1 1,0 1-1,0-1 0,0 1 1,0 0-1,0-1 0,0 1 1,0-1-1,0 1 0,1 0 0,-1-1 1,0 1-1,1-1 0,-1 1 1,0-1-1,1 1 0,-1-1 0,0 1 1,1-1-1,-1 1 0,1-1 1,0 1-1,17-1-1617,-11 0 163</inkml:trace>
  <inkml:trace contextRef="#ctx0" brushRef="#br0" timeOffset="13463.34">1957 1455 18943,'97'-12'-110,"-53"5"62,0 3-1,47 0 0,78 7 49,64 3 0,-167 2-1396,123 28 0,-178-33 903</inkml:trace>
  <inkml:trace contextRef="#ctx0" brushRef="#br0" timeOffset="14363.84">1889 1480 19839,'97'-8'-21,"-84"5"-86,-14-2 1,1 4 105,0 1 0,-1 0 1,1-1-1,-1 1 0,1 0 1,0-1-1,-1 1 0,1 0 1,-1 0-1,1 0 0,-1-1 1,1 1-1,-1 0 0,1 0 0,-1 0 1,1 0-1,-1 0 0,1 0 1,-1 0-1,1 0 0,-1 0 1,1 0-1,-1 0 0,1 0 1,-1 0-1,1 0 0,-1 1 1,1-1-1,-1 0 0,1 0 1,-1 1-1,1-1 0,0 0 0,-1 1 1,1-1-1,-1 0 0,1 1 1,-1 0-1,-1 0 2,1 1-1,-1 0 1,0-1-1,1 1 1,0 0-1,-1 0 1,1 0-1,0 0 1,-1 4-1,0 0 0,0 1 0,1 0 0,0 0 0,0-1 0,1 1 0,0 0 0,1 9 0,9 53 0,-1-9 0,-2 42 77,19 147 252,-21-221-244,-2 0 0,0 40 1,-2-67-79,-1-1 1,0 1-1,0 0 1,0 0-1,1 0 1,-1 0 0,1 0-1,-1-1 1,0 1-1,1 0 1,-1 0-1,1-1 1,0 1-1,-1 0 1,1-1-1,0 1 1,-1 0 0,1-1-1,0 1 1,0-1-1,-1 1 1,1-1-1,0 0 1,0 1-1,0-1 1,0 0-1,-1 0 1,1 1 0,0-1-1,0 0 1,0 0-1,1 0 1,38 0-39,-28 0 47,109 4 72,68-2 80,-52-21-104,-1 0 0,-84 20-64,-43 0 0,1 0 0,-1-1 0,1 0 0,0 0 0,13-4 0,-20 4 5,1-1-1,-1 0 1,0 0-1,0-1 1,0 1-1,1-1 0,-1 1 1,-1-1-1,1 0 1,0 0-1,0 0 1,-1-1-1,1 1 1,-1 0-1,0-1 0,0 0 1,0 1-1,0-1 1,0 0-1,0 0 1,-1 0-1,0-1 1,2-4-1,10-26 55,-1 0 0,-2 0 0,-1-1 0,-2 0 0,-2-1 0,-1 0 1,-2 0-1,-1 0 0,-2 0 0,-1 1 0,-2-1 0,-12-51 0,-2 27-1889,7 36-1886</inkml:trace>
  <inkml:trace contextRef="#ctx0" brushRef="#br0" timeOffset="15094.41">2563 2216 18303,'14'-1'-53,"15"-4"-43,-24 2-11,-1 3 26,-2 1 46,7-5 23,-8 4 12,-1 0 0,0 0 0,0 0 0,0 0 0,0 0 0,1 0 0,-1 0 0,0 0 0,0 0 0,0 0 0,0 0 0,0 0 0,1 0 0,-1 0 0,0-1 0,0 1 0,0 0 0,0 0 0,0 0 0,1 0 0,-1 0 0,0 0 0,0 0 0,0-1 0,0 1 0,0 0 0,0 0 0,0 0 0,1 0 0,-1 0 0,0-1 0,0 1 0,0 0 0,0 0 0,0 0 0,0 0 0,0 0 0,0-1 0,0 1 0,0 0 0,0 0 0,0 0 0,0 0 0,0-1 0,0 1 0,0 0 0,0 0 0,0 0 0,0 0 0,0-1 0,-1 1 0,1 0 0,0 0 0,0 0 0,0 0 0,0-1 0,-8 0 0,8 1 0,-7 2 128,2 1 0,-1-1 0,0 1 0,-8 6 0,13-8-98,1 0 0,-1 0 0,0-1 0,1 1-1,-1 0 1,0 0 0,1 0 0,-1 0-1,1 0 1,0 0 0,-1 0 0,1 0 0,0 0-1,0 0 1,-1 1 0,1-1 0,0 0-1,0 0 1,0 2 0,3 22 164,0-15-97,0 0 0,9 18 0,-8-19-46,-1 0 0,1 0 0,-1 0 0,-1 0 0,2 12 0,-1 5 34,-2 0 1,0-1-1,-2 1 0,-1 0 1,-1 0-1,-1-1 0,-1 1 1,-1-1-1,-2 0 0,0-1 1,-17 34-1,19-47-30,0 0 1,0 1-1,1 0 1,1 0-1,0 0 1,1 0-1,0 1 1,1 0-1,-1 14 1,2-18-96,1-1 0,-2 0 1,1 0-1,-1-1 1,0 1-1,-6 14 0,16-36-1531,0 0-1,20-23 1,-7 12-9586</inkml:trace>
  <inkml:trace contextRef="#ctx0" brushRef="#br0" timeOffset="17502.56">2674 2820 15616,'0'0'5503,"-3"5"-5396,-5 4-69,-15 22 112,22-29-144,0 0 1,-1 1-1,1-1 0,0 0 1,1 1-1,-1-1 1,0 1-1,1-1 0,-1 1 1,1-1-1,0 1 1,0-1-1,0 3 0,2 1-6,1-1 0,-2-5-12,-1 0-1,0 1 0,1-1 0,-1 0 1,0 0-1,1 1 0,-1-1 0,0 0 1,1 0-1,-1 0 0,1 0 0,-1 1 1,0-1-1,1 0 0,-1 0 0,1 0 1,-1 0-1,1 0 0,-1 0 0,0 0 1,1 0-1,-1 0 0,1-1 0,13 0-363,-29 4-1506,23-3-823,-7-1 2584,0 1-1,0 0 1,0-1-1,0 0 1,0 1-1,0-1 1,-1 1 0,1-1-1,0 0 1,0 0-1,0 1 1,-1-1-1,2-1 1,5-6-312,-5 7 251,-2 2 249,0-1-1,0 0 1,2 4 1864,-2-4-1865,0 1 1,0-1 0,0 0-1,1 0 1,-1 0-1,0 0 1,0 0 0,0 0-1,0 0 1,1 0-1,-1 0 1,0 0-1,0 0 1,0 0 0,0 0-1,1 0 1,-1 0-1,0 0 1,2-1 599,-2 1-600,-13 8 1705,13-8-1742,-1 0 0,0 0 0,1 1 0,-1-1 1,1 0-1,-1 1 0,0-1 0,1 0 0,-1 1 0,1-1 0,-1 1 0,1-1 0,-1 1 1,1-1-1,0 1 0,-1-1 0,1 1 0,0 0 0,-1-1 0,1 1 0,0-1 0,-1 1 0,1 0 1,0-1-1,0 1 0,0 0 0,0-1 0,0 1 0,0 0 0,0 0 0,0-1 0,0 1 1,0 0-1,0-1 0,0 1 0,1 0 0,-1-1 0,0 1 0,0-1 0,1 1 0,-1 0 0,1 0 1,-1 0-15,1 0-1,-1 0 1,0 0 0,1 0 0,-1 0 0,0 0 0,1 0 0,-1 0 0,0 0 0,0 1 0,0-1 0,0 0 0,0 0 0,-1 0 0,1 0 0,0 0 0,0 0 0,-1 0 0,1 0 0,0 0 0,-1 0 0,1 0 0,-1 0 0,0 0 0,1 0-1,-1 0 1,0 0 0,-1 1 0,-25 19 247,22-18-240,0 1 1,0 0 0,0 0-1,0 0 1,1 1 0,0-1-1,0 1 1,0 0 0,0 1-1,1-1 1,-5 9 0,-13 53 140,16-45-74,-13 28 0,17-45-76,0-1 0,-1 0 0,1 1 0,1-1 0,-1 1 0,1 0 0,0-1-1,0 1 1,0-1 0,0 1 0,1-1 0,0 1 0,0-1 0,0 1 0,1-1 0,-1 0 0,4 7 0,6 22 31,-10-30-41,-1-1 0,0 1 0,0 0-1,0-1 1,0 1 0,0-1-1,0 1 1,-1 0 0,1-1 0,-1 1-1,0-1 1,-1 5 0,-19 29 61,5-6-36,13-20-28,1 0 0,1 0 0,-1 0 0,2 1 0,-1-1 0,1 1 0,3 13-1,-2 10 24,-2 21 18,0-28-9,0 0 1,2 0-1,1 0 0,1 0 0,12 48 0,-14-74-43,-1 0-1,0-1 1,0 1-1,0 0 1,1-1-1,-1 1 0,0 0 1,0-1-1,1 1 1,-1-1-1,1 1 1,-1 0-1,1-1 1,-1 1-1,1-1 0,-1 1 1,1-1-1,-1 0 1,1 1-1,-1-1 1,1 0-1,0 1 1,-1-1-1,1 0 0,0 1 1,-1-1-1,1 0 1,0 0-1,1 0 1,-1 0-52,1 0 1,-1-1 0,1 1-1,0-1 1,-1 1-1,1-1 1,-1 0 0,0 0-1,1 0 1,-1 1 0,1-1-1,0-2 1,5-3-347,-1 0-1,0-1 1,8-10 0,-2-2-2663</inkml:trace>
  <inkml:trace contextRef="#ctx0" brushRef="#br0" timeOffset="18319.24">1683 4020 18431,'172'-62'9,"-146"54"4,86-18 157,-34 10-84,-47 8-27,4-1 42,0 2 0,59-6 0,-45 12 70,80 9-1,52 17 474,-171-23-605,52 6 249,0-2 0,0-3 0,71-6 0,-115 3-230,-1 0 0,0 1 0,1 1 0,-1 1 0,0 1 0,17 5 0,-34-9-57,0 0 0,0 0 1,0 0-1,0 0 0,0 0 1,0 0-1,1 0 0,-1 0 1,0 0-1,0 0 0,0 0 1,0 0-1,0 0 0,1 0 1,-1 0-1,0 0 0,0 0 1,0 0-1,0 0 0,0 0 1,0 0-1,1 0 0,-1 0 1,0 0-1,0 0 0,0 1 1,0-1-1,0 0 0,0 0 1,0 0-1,0 0 0,0 0 1,1 0-1,-1 0 0,0 1 1,0-1-1,0 0 1,0 0-1,0 0 0,0 0 1,0 0-1,0 0 0,0 1 1,0-1-1,0 0 0,0 0 1,0 0-1,0 0 0,0 0 1,0 1-1,0-1 0,0 0 1,0 0-1,0 0 0,-1 0 1,1 0-1,0 0 0,0 1 1,0-1-1,0 0 0,0 0 1,0 0-1,0 0 0,-14 6 234,-22 1-5974</inkml:trace>
  <inkml:trace contextRef="#ctx0" brushRef="#br0" timeOffset="18703.25">3104 3739 21375,'0'0'128,"0"5"-21,-2 106 289,0-25-95,3 1 1,16 108 0,-14-181-275,23 167 458,-26-167-164,1-1-5399</inkml:trace>
  <inkml:trace contextRef="#ctx0" brushRef="#br0" timeOffset="19986.42">2424 3933 20991,'0'0'768,"-6"9"-640,-8 16-34,-147 251 452,104-159-297,-62 180 1,87-212-87,-7 18 221,39-103-384,0 1 1,0-1 0,0 0-1,1 0 1,-1 0 0,0 1-1,0-1 1,0 0 0,0 0 0,0 0-1,0 0 1,0 1 0,0-1-1,0 0 1,0 0 0,0 0-1,0 0 1,1 1 0,-1-1 0,0 0-1,0 0 1,0 0 0,0 0-1,0 0 1,1 0 0,-1 0-1,0 0 1,0 1 0,0-1-1,0 0 1,1 0 0,-1 0 0,0 0-1,0 0 1,0 0 0,1 0-1,-1 0 1,0 0 0,0 0-1,0 0 1,0 0 0,1 0 0,-1 0-1,0 0 1,0 0 0,0 0-1,0 0 1,1-1 0,-1 1-1,0 0 1,0 0 0,1 0 0,20-4 35,-15 3-31,-1-1 1,0 2 0,0-1-1,0 0 1,10 1-1,5 9-5,-18-8 0,1 1 0,0-1 0,-1 0 0,1 0 0,0 0 0,0 0 0,0 0 0,0-1 0,3 1 0,-3-1 0,12 1 0,0-1 0,0 2 0,0 0 0,-1 1 0,25 7 0,-24-4 0,0 0 0,0-1 0,0-1 0,0-1 0,1 0 0,-1-1 0,1-1 0,0 0 0,-1-1 0,1-1 0,0 0 0,-1-2 0,1 1 0,-1-2 0,19-6 0,-5 1 0,-15 6 0,0-2 0,25-11 0,-36 14 0,1 0 0,-1 0 0,0 0 0,0-1 0,0 1 0,0-1 0,0 0 0,0 0 0,0 0 0,-1 0 0,0 0 0,0 0 0,0-1 0,0 1 0,2-6 0,10-37 0,8-56 0,-16 68 0,2-16 0,-2 0 0,-2 0 0,-3-1 0,-8-85 0,-50-194 0,52 306 0,-17-45 0,18 60 0,-1-1 0,1 1 0,-2 0 0,1 0 0,-1 1 0,-1 0 0,-7-9 0,14 17-1,0 0 1,0 0-1,0 0 0,0 0 0,0 0 0,0 0 0,-1 0 0,1 0 0,0 0 0,0 0 1,0-1-1,0 1 0,0 0 0,0 0 0,0 0 0,0 0 0,0 0 0,0 0 1,0 0-1,-1 0 0,1 0 0,0 0 0,0 0 0,0 0 0,0 0 0,0 0 0,0 0 1,0 0-1,0 0 0,0 0 0,-1 0 0,1 0 0,0 0 0,0 0 0,0 0 1,0 0-1,0 0 0,0 0 0,0 0 0,0 0 0,0 1 0,0-1 0,-1 0 1,1 0-1,0 0 0,0 0 0,0 0 0,0 0 0,0 0 0,0 0 0,0 0 0,0 0 1,0 0-1,0 0 0,0 1 0,0-1 0,0 0 0,0 0 0,-1 10-155,2 11-468,3-2-126,0-1-1,2 0 0,0-1 0,14 31 1,-2-7-2046,2 9-8254</inkml:trace>
  <inkml:trace contextRef="#ctx0" brushRef="#br0" timeOffset="20549.27">2326 4748 22015,'36'-44'0,"-15"98"0,-20-41 16,-1-1-1,-1 25 1,-1 10 44,6 2 21,15 65 0,-2-13 13,2 71 35,6 46 147,15 128 108,-34-307-1067,-4-29-808,-3-17-1327</inkml:trace>
  <inkml:trace contextRef="#ctx0" brushRef="#br0" timeOffset="21620.01">0 5681 21631,'250'11'-256,"123"13"677,-136-4-74,544-14 165,-189-57 0,-240 27-238,-81 9-36,51-7 93,360 23 0,-548 5-278,167-14 0,14-7 63,-205 12 24,411 14 116,106-6 0,-208-7-112,0 33 77,-362-26-202,556 62 412,-403-43-328,374 10 238,-277-45-359,-258 5-426,-1-2-1,1-2 1,-2-2-1,58-23 1,-32 4-3012,44-18-10538</inkml:trace>
  <inkml:trace contextRef="#ctx0" brushRef="#br0" timeOffset="22923.84">2552 2650 20223,'0'0'384,"-8"1"-277,-23 5-9,0 0 1,-45 17-1,63-18-71,-1 0-1,1 1 1,0 1-1,1 0 1,-1 0-1,1 2 0,1-1 1,-15 15-1,24-20-26,-1 1 0,1-1 0,0 1 0,0 0 0,0 0 0,0 0 0,1 0 0,-1 0 0,1 0 0,0 1 0,1-1 0,-1 0 0,1 0 0,0 6 0,0 6 0,1 0 0,3 22 0,-2-25 0,1-1 0,0 0 0,0 0 0,1 0 0,1-1 0,0 1 0,0-1 0,1 0 0,8 10 0,-10-16 0,0 0 0,0-1 0,0 1 0,1-1 0,0 0 0,0 0 0,0 0 0,1-1 0,-1 0 0,1 0 0,0 0 0,-1 0 0,1-1 0,1 0 0,-1-1 0,0 1 0,0-1 0,0 0 0,11 0 0,-5-2-1,1 0 0,-1 0 0,1-1-1,-1 0 1,0-1 0,0-1 0,0 0 0,0 0-1,-1-2 1,0 1 0,0-1 0,0-1 0,-1 0-1,1 0 1,-2-1 0,1 0 0,-1-1-1,-1 0 1,12-15 0,-6 5 28,-1 1 1,-1-2-1,-1 0 1,-1 0-1,-1-1 1,-1 0-1,0 0 0,-2-1 1,0 0-1,2-23 1,-8 39 8,3-7 93,-2-1-1,0 0 0,-2-21 0,1 32-107,0 0-1,0 0 1,-1 0 0,0 0-1,1 0 1,-1 0-1,0 0 1,-1 0 0,1 0-1,0 0 1,-1 0-1,0 1 1,1-1 0,-1 1-1,0-1 1,0 1-1,-1 0 1,1 0 0,0 0-1,-1 0 1,-4-3-1,-2 2 8,1 0 1,-1 0-1,1 1 0,-1 0 0,0 1 0,0 0 0,0 0 0,0 1 1,0 0-1,-15 3 0,1 0 17,0 1 0,0 2 1,-23 8-1,34-10-28,1 1 1,-1 0-1,1 1 0,0 0 1,0 1-1,1 0 0,-1 1 0,2 0 1,-1 1-1,1-1 0,-12 17 1,16-18-14,0 0-1,1 1 1,0-1 0,0 1 0,1 0 0,-1 0 0,2 0 0,-1 1-1,1-1 1,1 1 0,-1-1 0,1 1 0,1 0 0,0-1 0,0 1 0,1 0-1,2 13 1,-1-13-4,0-1 0,0 0 0,1 1 0,0-1 0,1 0 0,0-1 0,0 1 0,0-1 0,1 1 0,0-1 0,1-1 0,-1 1 0,1-1 0,0 0 0,1 0 0,8 5 0,-8-6 0,0-1 0,1-1 0,-1 0 0,0 0 0,1 0 0,0-1 0,-1 0 0,1 0 0,0-1 0,0 0 0,0-1 0,0 1 0,0-2 0,0 1 0,0-1 0,0 0 0,13-4 0,-8 0 15,0 0 0,-1 0-1,0-2 1,0 1 0,0-2-1,-1 0 1,0 0 0,0-1 0,-1 0-1,0 0 1,-1-1 0,0-1-1,13-19 1,-1-2 35,-2-2 0,0 0 0,21-59 0,-32 71 11,-2 1 0,0-2 1,-2 1-1,0-1 0,-2 1 1,0-1-1,-3-45 0,1 67-56,0 0 0,0 1 0,0-1 0,0 0 0,0 1 0,0-1 0,-1 0 0,1 0 0,0 1 0,0-1 0,0 0 0,-1 1 0,1-1 0,0 1 0,-1-1 0,1 0 0,-1 1 0,1-1 0,0 1 0,-1-1 0,1 1 0,-1-1 0,0 1 0,1 0 0,-1-1-1,1 1 1,-1-1 0,0 1 0,1 0 0,-1-1 0,-2 1 3,1 0 0,0 0 1,0 0-1,0 1 0,0-1 0,0 0 0,0 1 0,0-1 0,-3 2 0,-7 3 5,1 0 0,0 0 0,0 1 0,1 1 0,0 0 0,-14 11 0,-2 6 16,-25 29 0,19-15-87,2 1-1,-34 56 0,-41 97-341,-4 27-2885,-60 110-10901</inkml:trace>
</inkml:ink>
</file>

<file path=xl/ink/ink10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4:16.66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345 18 17279,'41'30'-106,"-63"-57"84,21 25 50,0 1-1,-1-1 1,1 0-1,0 1 0,-1-1 1,1 1-1,-1-1 1,0 1-1,-3-3 0,4 4 7,1 0-1,-1-1 0,0 1 1,0 0-1,1 0 0,-1-1 1,0 1-1,0 0 0,1 0 0,-1 0 1,0 0-1,0 0 0,0 0 1,0 0-1,1 0 0,-1 0 1,0 0-1,0 1 0,1-1 1,-1 0-1,0 0 0,0 1 1,1-1-1,-1 1 0,0-1 0,-1 1 1,2 0-12,-1-1-1,1 0 1,0 0 0,-1 0 0,1 1 0,-1-1 0,1 0 0,-1 1-1,1-1 1,0 0 0,-1 1 0,1-1 0,0 1 0,-1-1 0,1 0-1,0 1 1,0-1 0,-1 1 0,1-1 0,0 1 0,0-1 0,0 1-1,0-1 1,-1 1 0,1-1 0,0 1 0,0-1 0,0 1 0,0-1-1,0 1 1,0-1 0,0 1 0,1-1 0,-1 2 0,2 12 237,-4-2-122,0 1 0,-1-1 0,0 0 0,-1 0 0,-1-1 1,1 1-1,-10 14 0,-4 14 131,-14 24 21,22-46-169,2-1 0,-1 1-1,-9 35 1,-15 65 362,-5 21-120,32-111-285,1 0 0,2 0 0,0 29 0,3-9-32,-7 202 324,3-213-273,-2 0 1,-1 0-1,-1 0 1,-23 57-1,11-46 160,18-34-160,2-14-91,0 0 0,0 0 0,0 1 0,0-1 0,0 0 0,0 0 0,0 1 1,0-1-1,0 0 0,0 0 0,0 0 0,0 1 0,0-1 0,0 0 0,0 0 0,0 0 0,0 1 0,0-1 0,-1 0 0,1 0 0,0 0 0,0 1 0,0-1 1,0 0-1,0 0 0,-1 0 0,1 0 0,0 0 0,0 0 0,0 1 0,-1-1 0,1 0 0,0 0 0,0 0 0,0 0 0,-1 0 0,1 0 0,0 0 1,-1 0-1,0 0 229,0 2-127,1-2-106,-1 0-1,1 0 1,-1 1-1,1-1 1,-1 0 0,1 1-1,0-1 1,-1 1-1,1-1 1,0 0 0,-1 1-1,1-1 1,0 1-1,0-1 1,-1 1 0,1-1-1,0 1 1,0-1-1,0 1 1,0 0 0,-1-1-1,1 1 1,0-1-1,0 1 1,0-1 0,0 1-1,0-1 1,0 1-1,1-1 1,-1 1 0,0 0-1,0-1 1,0 1-1,0-1 1,1 1 0,-1-1-1,0 1 1,1-1-1,14 8-4,-11-6 6,-1 2-2,-3-3 0,0 0 0,0 0 1,1 0-1,-1 1 0,0-1 0,1 0 0,-1 0 0,1 0 0,0 0 0,-1 0 0,1 0 0,0 0 0,0 0 0,0 0 1,0 0-1,-1 0 0,1 0 0,0 0 0,0-1 0,1 1 0,-1 0 0,1 0 0,-1-1-1,0 1-1,1-1 1,-1 1 0,0 0-1,-1-1 1,1 1 0,0 0-1,0 0 1,0 0 0,0-1-1,-1 1 1,1 0-1,0 0 1,-1 0 0,1 0-1,0 2 1,2 5-82,-1 0 1,0 0 0,-1 0-1,1 9 1,0 5-2855,3 21-11612</inkml:trace>
  <inkml:trace contextRef="#ctx0" brushRef="#br0" timeOffset="1832.08">3362 4438 14080,'0'0'0,"44"-24"-640,-28 9 128,-5-5-1664,2-3 128,-2-7 768,2 1 128,-2 0-2816</inkml:trace>
  <inkml:trace contextRef="#ctx0" brushRef="#br0" timeOffset="2504.21">3477 4144 13184,'0'0'4735,"6"0"-4500,51 8 172,1 2-46,183 17 829,14 1-588,-188-27-454,116-13 0,-87 3-39,188-26 183,-222 23-176,0-3 0,95-37 0,-17-5 67,273-100 296,-364 141-415,-1-3 0,-1-1 0,50-29 0,-58 28-6,1 1 1,2 3 0,85-25-1,-121 40-58,1 0 0,0 0 0,0 1 0,0 0 0,0 1 0,0-1 0,0 1 0,0 1 0,0-1 0,0 1 0,0 0 0,0 1 0,0 0 0,0 0 0,-1 0 0,1 1 0,11 7 0,-9-5 0,0 1 0,0 1 0,-1 0 0,1 0 0,-2 0 0,1 1 0,-1 1 0,0-1 0,-1 1 0,0 0 0,-1 0 0,1 1 0,4 13 0,-1 0 0,-5-12 0,1 1 0,0 0 0,0-1 0,1 0 0,14 17 0,-2-6-5,-7-10-9,0 1-1,0 0 1,-2 0-1,0 1 1,0 1-1,7 18 1,-15-32-34,-1 0 1,0 0 0,1 0-1,-1 0 1,1 0 0,-1 0-1,1 1 1,-1-1 0,1 0-1,0-1 1,-1 1 0,1 0-1,0 0 1,0 0 0,0 0-1,0 0 1,0-1 0,0 1-1,0-1 1,1 2 0,0-2-289,1 0 0,-1 0 0,1 0 0,-1 0 0,0-1 0,1 1 0,-1-1 0,0 1-1,3-2 1,-1 1-365,25-5-11160</inkml:trace>
</inkml:ink>
</file>

<file path=xl/ink/ink10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4:42.57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1824 233 20607,'4'41'203,"0"48"0,-3-68-23,6 34 1,2 12 55,-7 45 58,-1-52-110,9 74-1,1-38 30,-4 1-1,-11 175 0,-46 195 126,26-274-161,18-140-113,1-1 0,4 0 0,4 61 0,3-67-15,-2-12 13,-1-1 0,-2 61 0,-17 30 66,15-119-331,2-6 23,4-13-141,5-27-362,2-25-2879,6-31-9259</inkml:trace>
  <inkml:trace contextRef="#ctx0" brushRef="#br0" timeOffset="734.65">877 2502 20735,'19'-6'57,"-12"4"1,-1 0 0,0-1 0,0 1 0,0-1 1,7-5-1,-12 7 48,-1 2 22,1 1-109,-1 0-1,1-1 0,0 1 0,-1-1 0,1 1 1,0-1-1,0 0 0,0 1 0,0-1 1,0 0-1,0 1 0,0-1 0,1 0 0,-1 0 1,0 0-1,1 0 0,-1 0 0,3 0 0,32 19 129,-28-17-106,47 21 87,1-3 0,1-2 0,0-2 0,89 13 0,-39-18 132,168-3 0,-154-8-55,489 33 456,-475-18-543,105 13 42,-211-24-292,0-1 0,1-2 1,0-1-1,-1-1 1,59-8-1,-86 8 23,1 0 20,-1-1 0,1 1 0,-1-1-1,1 0 1,0 1 0,-1-1 0,0 0 0,1-1 0,-1 1 0,0 0 0,4-3 0,3-11-3170</inkml:trace>
  <inkml:trace contextRef="#ctx0" brushRef="#br0" timeOffset="2009.42">867 2513 19199,'0'7'59,"0"0"-1,0 0 0,-1-1 0,0 1 0,0 0 0,-1-1 1,1 1-1,-1-1 0,-1 1 0,-3 6 0,-2 5 104,1 1 0,0 0 0,1 0-1,1 0 1,-2 21 0,-6 102 108,3-29-103,-5 20 296,5 0-1,13 238 0,-3-371-462,0 7 26,1 1 0,0-1-1,4 14 1,-4-19-19,-1 0-1,1-1 0,-1 0 1,1 1-1,0-1 0,0 1 1,0-1-1,0 0 0,0 1 1,0-1-1,0 0 1,0 0-1,0 0 0,0 0 1,1 0-1,-1 0 0,0 0 1,1-1-1,-1 1 1,1 0-1,-1-1 0,1 1 1,1 0-1,14 0 124,0-1 0,0 0 0,0-1 0,0-1-1,27-6 1,-13 2-98,11-1-17,0 1 0,0 2 0,1 2 1,-1 2-1,1 1 0,59 11 0,225 39-15,130 9 0,-377-51 0,0 3 0,118 35 0,-164-37 0,143 44-5,-130-42 18,88 10 1,-124-21 5,1-1 1,-1 0 0,0 0-1,0-1 1,0-1 0,0 0 0,0-1-1,0 0 1,0 0 0,-1-1-1,16-8 1,-13 4-8,-1 0 0,1-1 0,-2 0 1,1-1-1,-1 0 0,-1 0 0,17-23 0,-8 5 7,-2-1 1,0-1-1,-2 0 1,-2-1-1,0 0 1,15-66-1,4-37-8,22-197-1,-31 138-10,-15 135 0,-9 36-53,1 22 42,0 0 0,0-1 0,0 1 0,0 0 0,0 0 0,0 0 0,0-1 0,0 1 0,0 0 0,-1 0 0,1 0 0,0 0 0,0 0 0,0-1 0,0 1 0,-1 0 0,1 0 0,0 0 0,0 0 0,0 0 0,0 0 0,-1 0 0,1 0 0,0 0 0,0 0 0,0 0 0,-1 0-1,1 0 1,0 0 0,0 0 0,0 0 0,-1 0 0,1 0 0,0 0 0,0 0 0,0 0 0,-1 0 0,1 0 0,0 0 0,0 0 0,0 0 0,0 0 0,-1 0 0,1 1 0,-4 2-259,0 1 0,0-1-1,0 1 1,-6 8 0,-4 4-112,-25 20-2925,-4-1-9535</inkml:trace>
  <inkml:trace contextRef="#ctx0" brushRef="#br0" timeOffset="2846.88">1 4280 19199,'0'0'406,"5"0"-22,303 14 1536,-54 1-1046,-135-5-701,336 31 1388,-2 24-479,27 16-1082,-99-18 0,208 6 0,-454-62 22,229 8 162,1-22-27,-291 3-137,166-19-19,-225 21-37,0-1 0,0-1-1,0 0 1,-1-1 0,1-1 0,-1 0-1,-1-1 1,1-1 0,13-9 0,-24 14-407,-1 1 0,1-1 0,0 0 0,-1 0 0,0 0 0,0 0 0,0 0 0,0-1 0,2-5 0,-1 4-1122</inkml:trace>
  <inkml:trace contextRef="#ctx0" brushRef="#br0" timeOffset="3959.04">1800 4347 22143,'7'59'139,"1"76"0,15 330 518,0 28-418,-50 2-59,-27 0-25,34-322-106,-2 14 4,-73 722 491,44-508 317,23-209-655,21-156-139,5-27 65,0 1 1,0-1-1,1 12 1,0-21-5,0 0-122,1 0 1,0 0-1,-1 0 1,1 0-1,-1 0 1,1 0-1,0 0 1,-1 0-1,1 0 1,0 0-1,-1 0 1,1 0-1,0 0 1,-1-1-1,1 1 1,-1 0-1,1 0 1,0 0-1,0-1 1,-1 1-1,1 0 1,0 0-1,-1-1 1,1 1-1,0 0 1,0 0-1,-1-1 1,1 1-1,0 0 1,0-1-1,0 1 1,0-1-1,-1 1 1,1 0-1,0-1 1,0 1-1,0 0 1,0-1-1,0 1 1,0-1-1,-6-14 133,6 15-138,0 0 0,0 0-1,0 0 1,0 0 0,0 0 0,-1-1-1,1 1 1,0 0 0,0 0-1,0 0 1,0 0 0,0 0 0,0-1-1,0 1 1,0 0 0,0 0-1,0 0 1,-1 0 0,1-1 0,0 1-1,0 0 1,0 0 0,0 0-1,0 0 1,0-1 0,0 1 0,0 0-1,0 0 1,1 0 0,-1 0 0,0-1-1,0 1 1,0 0 0,0 0-1,0 0 1,0 0 0,0-1 0,0 1-1,0 0 1,0 0 0,1 0-1,-1 0 1,0 0 0,0 0 0,0 0-1,0-1 1,0 1 0,1 0-1,-1 0 1,0 0 0,0 0 0,0 0-1,0 0 1,1 0 0,-1 0 0,0 0-1,0 0 1,0 0 0,0 0-1,1 0 1,-1 0 0,0 0 0,0 0-1,16 2 70,-10 0-58,36 1-12,0-1 0,76-6 0,12 0 0,768 53 240,-422-17-96,-107-13 55,683 55 370,-41 18-36,-306-84-703,-689-8-143,0-1 0,0 0 0,0-1 0,-1-1 0,1-1 1,0 0-1,-1-1 0,28-13 0,36-33-3399,50-24-10730</inkml:trace>
  <inkml:trace contextRef="#ctx0" brushRef="#br0" timeOffset="5676.55">2165 35 17919,'22'55'0,"-22"-43"0,-5-11 0,-10-8 0,14 6 0,-4-1 0,0-1 0,0 0 0,1 0 0,-1-1 0,1 1 0,0-1 0,-1 0 0,2 0 0,-5-5 0,6 6 0,-1 1 0,-1-1 0,1 1 0,0 0 0,0 0 0,-1 0 0,1 0 0,-1 0 0,-4-1 0,-40-10 0,33 9 0,-2-1 103,0 2-1,0 0 1,0 1-1,-31 0 0,47 2-77,1 0 0,-1 0-1,1 0 1,-1 0 0,1 0-1,-1 0 1,1 0-1,0 0 1,-1 0 0,1 0-1,-1 0 1,1 0 0,-1 0-1,1 1 1,0-1 0,-1 0-1,1 0 1,0 0-1,-1 1 1,1-1 0,-1 0-1,1 1 1,0-1 0,0 0-1,-1 1 1,1-1 0,0 0-1,-1 1 1,1-1-1,0 0 1,0 1 0,0-1-1,0 1 1,-1-1 0,1 1-1,0-1 1,0 0-1,0 1 1,0-1 0,0 1-1,0-1 1,0 1 0,0-1-1,0 1 1,0-1 0,0 0-1,1 1 1,-1-1-1,0 1 1,0-1 0,0 1-1,0-1 1,1 0 0,-1 1-1,0-1 1,0 0-1,1 1 1,-1-1 0,1 1-1,16 21 909,-10-15-805,0 0 0,1 0 0,1-1 0,-1 0 0,16 8 0,-18-12-111,-5-2-18,1 0 0,-1 1 0,0-1 0,0 1 0,0-1 1,1 1-1,-1 0 0,0-1 0,0 1 0,0 0 0,0 0 1,0 0-1,0 0 0,0 0 0,-1 0 0,1 0 0,0 0 1,0 0-1,0 3 0,0-4-106,-41 27-211,34-21 254,-1-1-1,0 0 1,0-1 0,-11 5-1,96 12 1452,-14-7-1196,-45-11-138,0 0 1,-1 2-1,0 0 1,0 1-1,25 12 1,-6 2 35,2-2 0,0-2 0,0-2 0,2-1-1,71 13 1,511 65 786,-536-83-846,359 55 198,-14 53-74,-97-23-7,-214-66-12,221 19 0,128-24 231,-248-14-124,462 4 293,-494-16-420,86 2 28,-38 9 3,208 4 94,154-23 145,-415-3-207,-95 7-10,97 2 0,-153 6-64,52-7 0,-35 2 75,-38-1-374</inkml:trace>
  <inkml:trace contextRef="#ctx0" brushRef="#br0" timeOffset="6706.63">6421 8651 18815,'10'-1'76,"-1"0"0,1-1-1,-1 0 1,0 0 0,0-1-1,0-1 1,0 1 0,0-1-1,9-7 1,-14 9-43,35-17 280,0 2-1,1 1 1,1 3 0,0 1 0,1 2 0,0 1 0,1 3 0,50-2 0,220 15 1037,2 22-568,14 1-226,-271-26-443,0 0-42,69-3 1,-121-1-141,0-1 1,0 0 0,1 0-1,-1 0 1,0-1 0,0 1-1,0-2 1,-1 1 0,7-4-1,17-10-2749,-24 13 2032,44-25-13635</inkml:trace>
</inkml:ink>
</file>

<file path=xl/ink/ink10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5:11.72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229 307 9216,'-6'-63'256,"5"61"-192,0 1 0,0-1 0,0 0 0,0 1 0,1-1 0,-1 0 0,0 0 0,1 1 0,-1-1 0,1-2 0,-2-12 525,-1-1 0,-1 1 1,0 0-1,-1 0 0,-11-24 1,14 36-415,0 0 1,0 1 0,0-1-1,-1 1 1,1-1 0,-1 1-1,0 0 1,0 0 0,0 0-1,-1 1 1,1-1 0,-4-1 0,4 2-125,0 1 0,0 0 1,1 1-1,-1-1 1,0 0-1,0 1 0,0 0 1,0 0-1,0-1 0,0 2 1,0-1-1,0 0 1,0 1-1,0-1 0,1 1 1,-1 0-1,0 0 1,0 0-1,-3 2 0,1 0-57,0 0 0,0 0-1,1 1 1,-1 0-1,1 0 1,0 0 0,0 0-1,1 1 1,-1 0-1,1-1 1,0 1 0,0 0-1,0 1 1,-3 9-1,2-3-15,0-1-1,1 0 0,0 1 0,1 0 0,0 0 0,1 14 0,2-10-21,1 0 0,1 0-1,1 0 1,0-1-1,1 0 1,0 0-1,1 0 1,1-1 0,1 0-1,0 0 1,10 13-1,-17-24 42,1-1-1,0 0 0,0 0 1,-1 0-1,1 0 0,1 0 1,-1-1-1,0 1 0,0-1 1,1 1-1,-1-1 0,1 0 1,-1 0-1,1 0 0,-1 0 1,1 0-1,0 0 1,-1-1-1,1 1 0,0-1 1,-1 0-1,1 0 0,0 0 1,0 0-1,-1-1 0,1 1 1,0-1-1,0 1 0,-1-1 1,1 0-1,3-2 1,7-3 6,0-1 0,-1-1 1,0 0-1,20-18 0,-22 18-9,146-129-4,-133 114 33,-1-1 1,-1-1-1,-1-2 0,22-36 0,-40 60-8,-1 1 0,1-1 0,-1 1 0,0-1 1,0 0-1,0 0 0,0 0 0,0 0 0,-1 0 0,1 0 0,-1 0 0,0 0 0,0 0 0,0 0 0,-1-4 0,1 6 14,-1-1-1,0 0 0,0 0 0,0 1 0,0-1 0,0 0 1,-1 1-1,1-1 0,0 1 0,-1-1 0,1 1 0,-1 0 1,0 0-1,1 0 0,-1 0 0,0 0 0,0 0 0,0 0 1,1 0-1,-1 1 0,0-1 0,0 1 0,-3-1 0,-6-1 36,1 1 0,-1 0 0,0 1 0,0 0 0,0 1 0,0 0 0,0 0 0,0 1 0,0 1 0,1 0 0,-1 0 0,1 1 0,0 1 0,0-1 0,-12 9 0,4-2 32,1 0 0,1 2 0,0-1 0,1 2 0,0 0 0,1 1 0,-18 24 0,23-26-121,0 0 0,1 0-1,-12 29 1,18-36 15,0 0 0,0 0-1,0 1 1,1-1 0,0 1 0,0-1-1,1 1 1,0-1 0,0 1 0,0 0-1,1-1 1,2 8 0,0 0-16,1 0 1,1 0-1,0 0 0,1-1 1,15 25-1,-17-32 34,1 0 0,-1 0 0,1-1 0,0 1 0,1-1 0,-1-1 0,1 1 0,0-1 0,0 0-1,1 0 1,-1 0 0,1-1 0,14 5 0,-13-5-4,1-1 0,0 0-1,0 0 1,15 0 0,-22-2 2,1 0 0,0 0 0,-1 0 0,1-1 0,-1 1-1,1-1 1,0 1 0,-1-1 0,0 0 0,1 0 0,-1 0 0,1 0 0,-1-1 0,0 1 0,0 0 0,0-1 0,0 0 0,0 1 0,0-1 0,0 0-1,2-3 1,2-6 37,0-1 0,0 1-1,-1-1 1,0 0 0,-1-1-1,0 1 1,2-18 0,-2 2 56,-1 1 1,0-43-1,-3 55 46,-1 1 1,0 0-1,-1-1 0,0 1 0,-2 0 0,1 0 0,-2 0 0,1 1 0,-2-1 0,0 1 0,-1 1 0,0-1 0,0 1 0,-19-21 0,24 30-139,0 1-1,-1-1 0,1 1 1,-1 0-1,0 0 0,0 0 1,1 0-1,-1 1 0,0-1 1,-1 1-1,-5-2 0,7 3-1,-1-1-1,1 1 0,0 0 1,-1 0-1,1 0 1,0 0-1,-1 1 0,1-1 1,0 1-1,0-1 0,-1 1 1,1 0-1,0 0 1,0 0-1,0 0 0,0 0 1,0 1-1,-3 2 0,-7 8-77,0 0 0,1 1 0,1 0-1,0 1 1,1 0 0,1 1 0,-9 18 0,1-2-826,5-13-569,2 1 0,0 0 0,1 1 0,1 0 1,0 0-1,-5 39 0,3 56-345,-11 63-2132</inkml:trace>
</inkml:ink>
</file>

<file path=xl/ink/ink10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5:31.63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1 113 13952,'5'-2'-107,"2"-2"94,35-13-1,-40 16 15,1 0-1,0 1 0,-1-1 1,1 0-1,0 1 1,-1 0-1,1 0 0,0 0 1,-1 0-1,1 0 0,0 0 1,-1 1-1,1-1 0,3 2 1,10 4 48,0-1-1,1 0 1,-1-1 0,1 0 0,0-2 0,0 0 0,33-1 0,10 3 50,-46-4-64,1 0 1,-1 0-1,1-1 0,-1-1 1,19-5-1,67-24 303,-73 22-226,-11 4-30,0 2 0,-1 0 1,32-1-1,-33 4-22,-1-1-1,1-1 1,-1 0 0,0-1-1,0 0 1,19-8-1,-17 6 17,-1 0 0,1 1 0,0 0 0,29-2 0,1-1-50,-30 5-26,-1 1 1,1 0-1,-1 2 1,1-1 0,-1 2-1,27 6 1,3-1 101,-37-5-78,0-1-1,0 1 1,0 1-1,0 0 1,11 6 0,-10-5-22,0 0 0,0-1 0,13 4 0,16 5 19,0 2 0,0 1 0,-2 2 0,52 33 0,-5-4 1,-56-32 76,1 0-1491,44 18 1,-18-10-7952</inkml:trace>
</inkml:ink>
</file>

<file path=xl/ink/ink10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5:39.51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0 166 11392,'62'-20'-235,"-83"20"1238,29-13-235,1 5-594,0 0 1,0 0-1,1 1 1,0 1-1,0-1 1,1 1-1,0 1 1,0 0-1,0 1 1,16-4 0,-19 5-7,0 1 1,1 1 0,13-1 0,-17 2-44,0 0 1,0-1-1,0 1 1,0-1-1,-1 0 1,1 0-1,0-1 1,-1 1-1,1-1 1,-1 0-1,1-1 1,-1 1-1,8-6 0,-5 4 29,1 0-1,0 1 1,0 0-1,0 0 0,0 1 1,0 0-1,1 0 0,9 0 1,-8 0-127,-5 2 5,1-1 0,0 0 0,-1 1 0,1 0 0,0 0 0,-1 1 0,1 0 0,0 0 0,-1 0 0,1 1 0,-1-1 0,1 1 0,-1 1 0,0-1 0,0 1 0,0 0 0,0 0 0,-1 0 0,7 6 0,-6-6-3,0-1-1,-1 1 0,1-1 0,0 0 1,0-1-1,0 1 0,0-1 0,10 1 1,20 6 79,-22-3-98,0-1 0,0 0 0,0-1-1,0-1 1,0 0 0,1 0 0,-1-2 0,1 1 0,0-2 0,-1 0-1,1 0 1,25-7 0,-27 5 27,0 1-1,1 1 1,-1 0 0,0 1 0,1 0-1,23 4 1,-12-2-17,11-5-20,-30 2 0,1 0 0,-1 1 0,0-1 0,11 1 0,0 3 0,-13-2 0,1 0 0,0 0 0,-1-1 0,1 0 0,-1 1 0,1-1 0,5-1 0,22-3 0,0 2 0,0 2 0,46 4 0,-4 4 99,-42-3-20,35 0-1,83-12-78,-132 5 0,0 1 0,-1 1 0,1 1 0,0 0 0,0 1 0,-1 1 0,26 8 0,-32-9 0,1 0 0,0 0 0,0-1 0,0 0 0,15-1 0,-12-1 0,0 1 0,27 5 0,205 38 0,-194-35 0,77 2 0,18 2 0,-96-7-2,1-3-1,-1-2 1,56-6-1,-45 1 61,90 5 1,-117 4-54,-1-3 1,1-1-1,37-4 0,168-33-389,-126 24-1000,-78 9-410,92-9-9619</inkml:trace>
</inkml:ink>
</file>

<file path=xl/ink/ink10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5:47.05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271 299 16384,'0'23'17,"0"-1"0,-1 0 0,-1 0 0,-1 1 0,-2-1 0,-9 32 0,-1 8 141,-40 299 851,27 5-382,5-55-365,-12 362-646,36-660 293,-2 4-198,2 0 0,0 0 0,1 0 0,6 24 0,-8-41 240,0 0 0,0 0 0,0 1 0,0-1-1,0 0 1,0 0 0,0 0 0,1 1-1,-1-1 1,0 0 0,0 0 0,0 1-1,0-1 1,0 0 0,0 0 0,0 0-1,0 0 1,1 1 0,-1-1 0,0 0-1,0 0 1,0 0 0,0 0 0,1 1 0,-1-1-1,0 0 1,0 0 0,0 0 0,0 0-1,1 0 1,-1 0 0,0 0 0,0 0-1,1 0 1,-1 0 0,0 0 0,0 0-1,0 0 1,1 0 0,-1 0 0,0 0-1,0 0 1,1 0 0,-1 0 0,0 0-1,0 0 1,0 0 0,1 0 0,-1 0 0,0 0-1</inkml:trace>
  <inkml:trace contextRef="#ctx0" brushRef="#br0" timeOffset="797.57">0 0 18303,'18'16'17,"0"0"0,0-1-1,1-1 1,1-1-1,1-1 1,0-1 0,0 0-1,42 13 1,15-2 107,1-3 0,0-3 0,87 5 0,-31-13 1,144-11 0,-213 0-72,165-4 129,-15 5-94,82 3 116,-230 3-166,0 3 0,91 21-1,-102-13 113,-56-15-140,0 0 1,0 0-1,0 0 1,0 0 0,0 0-1,0 1 1,0-1-1,0 0 1,-1 0 0,1 1-1,0-1 1,0 1-1,0-1 1,-1 1 0,1-1-1,0 1 1,0-1-1,-1 1 1,1 0-1,0-1 1,-1 1 0,1 0-1,-1 0 1,1 0-1,-1-1 1,0 1 0,1 0-1,-1 0 1,0 0-1,1 0 1,-1 0 0,0-1-1,0 1 1,0 0-1,0 0 1,0 0-1,0 0 1,0 0 0,0 0-1,0 0 1,0 0-1,-1 1 1,-1 4 35,-1-1 0,1 0 0,-1 1 0,-1-1-1,-5 7 1,4-5-51,-25 37 78,3 2 0,1 2 0,3 0 1,2 1-1,2 1 0,-17 69 0,24-67-22,-11 99 0,13 49 18,9-93-30,5-1 0,5 1 0,5-2 0,4 1 0,62 199 0,36 29-39,-23-70 0,-56-126 22,-37-137-18,0-1 0,0 0 0,0 0 0,0 0 0,0 0 0,1 1 0,-1-1 0,0 0 1,0 0-1,0 0 0,0 0 0,-1 1 0,1-1 0,0 0 0,0 0 0,0 0 0,0 0 0,0 1 1,0-1-1,0 0 0,0 0 0,0 0 0,0 0 0,0 0 0,0 1 0,-1-1 0,1 0 0,0 0 1,0 0-1,0 0 0,0 0 0,0 0 0,0 0 0,-1 0 0,1 1 0,0-1 0,0 0 0,0 0 1,0 0-1,-1 0 0,1 0 0,0 0 0,0 0 0,0 0 0,0 0 0,-1 0 0,1 0 0,0 0 1,0 0-1,0 0 0,0 0 0,-1 0 0,1 0 0,0 0 0,0-1 0,0 1 0,0 0 0,-1 0 1,1 0-1,-14-5 93,12 4-78,-60-19 339,-112-24 0,-69 7-50,-554-17 226,244 22-300,517 28-282,-13-2-1530,0 2 1,-1 2 0,-83 7 0,92 1-10241</inkml:trace>
</inkml:ink>
</file>

<file path=xl/ink/ink1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4:50.33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7144 2781 19455,'4'24'136,"-1"-1"-1,-1 1 0,-1 0 0,-2-1 0,-4 37 0,1-27 217,2 0-1,0 0 1,5 37-1,16 103 285,-10-98-267,4 35-76,45 337 120,31-9-991,-85-416 260,3 1-768,1-5-3782,8-22-1289,-10-26 5817,-6 28-224,6-36-5836</inkml:trace>
  <inkml:trace contextRef="#ctx0" brushRef="#br0" timeOffset="1078.36">7317 2256 17663,'3'3'56,"-1"0"0,1 0 0,-1 0 0,1 0 0,0-1 0,0 1 0,0-1-1,1 0 1,-1 0 0,0 0 0,1 0 0,-1 0 0,1-1 0,0 0 0,0 1-1,-1-1 1,1-1 0,0 1 0,0-1 0,6 1 0,29 4 351,0 1 1,-1 2-1,0 2 1,51 21-1,-12-6 116,218 71-389,500 144-34,-664-212 18,1-5 1,1-7-1,238 0 0,398-64 409,-742 46-524,68-7 61,111-26 0,72-37 99,2-1 719,-255 67-799,-13 2-33,1 0 0,0 1 1,0 1-1,0 0 0,24 1 0,-36 1-48,0 0 1,0 0-1,0 1 0,-1-1 0,1 0 1,0 1-1,0-1 0,-1 1 0,1-1 0,0 1 1,-1-1-1,1 1 0,0-1 0,-1 1 1,1 0-1,-1-1 0,1 1 0,-1 0 0,1 0 1,-1-1-1,0 1 0,1 0 0,-1 0 0,0 0 1,0-1-1,1 2 0,3 29 112,-2-10-53,1-3-56,-1 0-1,0 0 1,-1 1-1,-2 19 1,-12 76-8,4-34 4,-16 435 127,55-39-133,0-54 32,-33-294 20,-26 165 0,11-142-35,10 83-12,7-99 0,-22 166 0,22-290 22,1 0-1,0 0 0,2 14 1,0 10 20,-23-70-42,15 27 0,-1 0 0,1 0 0,-2 1 0,1 0 0,-1 0 0,0 1 0,0 0 0,0 1 0,-12-6 0,-13-10 0,7 1 0,-39-39 0,46 40 0,-1 1 0,0 1 0,-34-22 0,-11 4 30,-112-43 0,-75-9 37,226 79-66,-54-16-1,-125-20 0,-85 7 0,289 37 0,-1191-76 726,442 0-534,531 46-178,-47-8-33,187 24 10,-102-34 1,130 28-473,1-3 0,-83-50 0,115 63 260,-12-8-198,-13-14-8770,37 28 7367,0-2-1,1 1 1,0-1 0,1 0 0,-5-6-1,-5-21-1698,7-2 3521</inkml:trace>
  <inkml:trace contextRef="#ctx0" brushRef="#br0" timeOffset="2814.13">7697 3750 17023,'17'1'49,"-10"-2"43,1 1 0,-1 0-1,0 1 1,1 0 0,-1 0 0,1 1 0,-1 0-1,8 3 1,-9 3 781,-6-7-829,0-1 0,0 1 0,0-1 0,0 1 0,1-1 0,-1 0 0,0 1 0,0-1 0,0 1 0,1-1 0,-1 0 0,0 1 0,1-1 0,-1 0 0,0 1 0,1-1-1,-1 0 1,0 1 0,1-1 0,-1 0 0,0 0 0,1 1 0,-1-1 0,1 0 0,-1 0 0,1 0 0,-1 0 0,1 0 0,-1 0 0,0 1 0,1-1 0,-1 0 0,2-1 0,293-11 2324,140 1-1088,-294-3-996,28-2 55,-141 16-148,1 0 0,-1 2 0,56 11 0,88 28-265,-100-23-3052</inkml:trace>
  <inkml:trace contextRef="#ctx0" brushRef="#br0" timeOffset="3390.01">9276 3838 17407,'0'0'640,"7"-8"-21,122-158 1450,-107 138-1921,1 1 0,1 2 0,2 0 0,30-22 0,-25 21-160,-2-1 0,43-48 0,-64 66 46,-1 0-1,15-12 0,-9 12-2268,0-1 1,0 2-1,15-8 0,44-16-8012,-23 15 8022,-10 5 2225</inkml:trace>
  <inkml:trace contextRef="#ctx0" brushRef="#br0" timeOffset="4074.75">9930 3767 19711,'36'-6'80,"-16"2"296,37-1 0,-21 6 1104,-21 0-1355,1-1 1,21-2-1,1-2-45,1 2-1,-1 2 0,1 2 1,64 10-1,148 45 143,-175-33 620,30 21-11270,-40-17 4694,-22-11 4948,-11-4-3694</inkml:trace>
  <inkml:trace contextRef="#ctx0" brushRef="#br0" timeOffset="5807.02">3281 3911 17919,'0'0'790,"9"2"-385,-8-2-399,7 2 22,0 0 0,1-1 0,-1 0-1,0-1 1,0 0 0,1 0 0,-1 0-1,12-3 1,111-29 322,170-32 537,429 11 756,-279 13-972,-265 19-233,300-14-248,-359 33 14,228 26 0,229 33 777,-464-57-861,-22-2 165,-70 4 2353,0 3-3802,57 18-14763,-29-8 5165,-29-8 10762</inkml:trace>
  <inkml:trace contextRef="#ctx0" brushRef="#br0" timeOffset="7590.18">11281 3863 16128,'163'36'789,"-341"-79"1899,166 37-1047,22 3-1147,29 0-554,-34 3 267,6 0-137,0 0 0,0 1 0,-1 0 0,1 1 0,0 0 0,17 6 0,61 30 187,-60-25-129,33 12 0,-7-10 115,89 11 1,-38-8-70,413 59 509,-358-53-332,63 5 23,-139-23-235,100 18 0,-135-16 58,102 3 0,51-16-162,-110 1 133,51-3-83,191-34 1,-102 7 208,115-24-226,-286 46-68,1 3 0,111-2 0,-156 10 0,197 0 0,-185-5 0,-2-2 0,-23 8-21,-5 0-47,-1 0 0,1 0-1,-1-1 1,1 1 0,0 0 0,-1 0 0,1 0 0,0 0-1,-1-1 1,1 1 0,-1 0 0,1 0 0,0-1 0,0 1-1,-1 0 1,1 0 0,0-1 0,-1 1 0,1 0 0,0-1-1,0 1 1,0 0 0,-1-1 0,1 1 0,0-1 0,0 1-1,0 0 1,0-1 0,-3-18-621,6-18-3749</inkml:trace>
  <inkml:trace contextRef="#ctx0" brushRef="#br0" timeOffset="8522.65">15254 3692 19199,'21'38'-106,"-21"-38"105,0 1 0,0-1 1,1 1-1,-1-1 0,0 0 1,0 1-1,1-1 1,-1 1-1,0-1 0,0 1 1,0-1-1,0 1 0,0-1 1,0 1-1,0-1 0,0 1 1,0-1-1,0 1 0,0-1 1,0 1-1,0-1 0,0 1 1,0 0-1,-10-1-10,-19-15 74,23 11 7,-37-20 255,34 18-279,0 0 1,-1 1-1,1 0 1,-1 1-1,0 0 1,-1 0-1,1 1 1,-1 0-1,-20-2 1,13 5 3,-1 0 0,0 2 1,1 0-1,-1 1 1,1 1-1,0 0 0,0 2 1,-20 8-1,30-11-28,-1 1 0,1 1 1,0-1-1,0 2 0,0-1 0,1 1 0,0 0 0,0 0 1,0 1-1,1-1 0,0 2 0,0-1 0,1 1 0,0 0 1,0 0-1,1 0 0,0 1 0,-3 9 0,2 7 53,0 1 0,2-1-1,1 1 1,1 0 0,2 0-1,0 0 1,1 0 0,2-1-1,9 36 1,-12-55-65,1-1 0,0 1 0,0-1-1,0 1 1,1-1 0,0 0 0,0 0 0,0 0 0,1 0-1,-1 0 1,1-1 0,0 0 0,0 0 0,1 0 0,-1 0-1,1-1 1,0 1 0,0-1 0,0 0 0,1-1 0,-1 1-1,0-1 1,1 0 0,0-1 0,8 2 0,-3-1 21,0-1 0,0-1 0,1 0 1,-1 0-1,0-1 0,1-1 0,-1 0 0,0 0 1,0-1-1,0-1 0,-1 1 0,16-9 0,-2 0 91,0-2-1,-1 0 0,33-28 0,-46 33-92,0 0-1,-1 0 0,0-1 1,0-1-1,-1 1 0,0-2 0,-1 1 1,0-1-1,6-15 0,-6 7 54,-1 1 0,-1-1 0,0 0-1,-2 0 1,3-40 0,-6 56-77,0 0 0,-1 0 0,1 0 0,-1 1 0,0-1 0,0 0 1,0 0-1,0 1 0,-1-1 0,1 1 0,-1-1 0,0 1 0,0-1 0,0 1 0,-4-4 0,2 3 9,-1 0 0,1 0-1,-1 1 1,1 0 0,-1 0 0,0 0-1,0 0 1,0 1 0,-10-3 0,2 1 6,-1 1 1,0 1 0,1 0 0,-1 1-1,0 0 1,0 1 0,0 1 0,-15 2-1,14 0-20,1 0 0,0 1 0,0 1 0,0 0 0,0 1 0,1 1 0,0 0 0,0 0 0,1 1 0,0 1 0,0 0 0,-16 17 0,15-12 0,1 1 0,0 0 0,1 0 0,1 1 0,0 0 0,1 1 0,1 0 0,1 0 0,-9 31 0,15-43 1,-6 17 43,2-1 1,-3 34-1,7-50-37,1 0 0,-1 0 0,1 0-1,1 0 1,-1 0 0,1 0 0,0 0 0,0 0-1,0 0 1,0 0 0,1 0 0,0 0-1,0 0 1,1-1 0,-1 1 0,1-1-1,3 5 1,-2-6-7,0-1 0,0 1 0,0 0 0,0-1 0,0 0 0,0 0 0,1 0 0,-1-1 0,1 1 0,-1-1 0,1 0 0,0-1 0,0 1 0,-1-1 0,7 0 0,-2 0 0,0 0 0,0-1 0,0 0 0,0 0 0,0-1 0,-1 0 0,11-5 0,-5 1 58,0-2-1,-1 1 0,19-15 1,-26 16-26,1 1 1,-1-1 0,0 0-1,0 0 1,0 0 0,-1-1-1,7-12 1,-23 27-1735,-22 17-7945,-9 10 120,-7 4 7790,40-32 1908,-81 64 1301</inkml:trace>
  <inkml:trace contextRef="#ctx0" brushRef="#br0" timeOffset="10671.92">14874 11974 21119,'0'0'512,"-5"1"-384,-21 3 30,-12 3-32,-1-1 1,0-2-1,-1-1 0,-48-4 1,-11-11 65,-136-9 85,-42 18 3,1 0 148,3-21-240,61-8-93,-599-85 343,685 102-307,-439-69 250,-485-77 515,1034 159-884,-301-29 232,-330-41 247,-777-32 405,1368 99-884,-643-38 125,-614-32 271,886 43-283,147 9-20,-378-17 25,616 39-130,-274-12 0,-714-32 128,422 77-149,585-29-195,-142 13 3,56-15-6057,100-2 3189,0 1 0,1 1-1,-1-1 1,-9 3 0,-29 12-2921,25-8 6782,-56 18 1481</inkml:trace>
  <inkml:trace contextRef="#ctx0" brushRef="#br0" timeOffset="12550.94">6364 6690 18559,'17'9'78,"-14"-6"-8,1-1 0,-1 0 0,1 0 0,0-1 0,0 1 0,0-1 0,0 1 0,0-1 0,0 0 0,0-1 0,6 1 618,-15 9 507,1-2-1126,0 1-1,0 1 1,1-1 0,0 0-1,1 1 1,-1 12 0,-3 61-45,6-81-17,11 258 388,24 8-65,28 129-4,32 238 458,-52-134-487,-34-385-786,-4-79-1090,0-27-2283,13-33-2545,-18 23 6351,6-17-181,-1-1-1,0 1 1,-1-1 0,-1 1 0,2-32-1,-3 29-429,9-89-5711</inkml:trace>
  <inkml:trace contextRef="#ctx0" brushRef="#br0" timeOffset="13585.94">6483 6369 21887,'6'111'150,"-8"-102"-44,-3-17 1,-12-36 160,-21-90-1,38 133-265,0 1 0,0 0 0,-1-1-1,1 1 1,0-1 0,0 0 0,0 1-1,0-1 1,0 1 0,0-1 0,0 1-1,0-1 1,0 1 0,0-1 0,0 1-1,0-1 1,0 1 0,0-1 0,0 1 0,1-1-1,-1 1 1,0-1 0,0 1 0,1-1-1,-1 1 1,0-1 0,1 1 0,-1 0-1,0-1 1,1 1 0,-1 0 0,0-1-1,1 1 1,-1 0 0,1-1 0,-1 1-1,1 0 1,-1 0 0,1-1 0,22 4 60,-16-1-46,394 122 138,-99-24-29,-139-61 90,0-6-1,2-8 0,273 7 1,591-50 234,-293-61 64,-280 3-31,-376 60-450,-29 6 45,1 3 1,-1 2 0,1 2 0,93 7 0,-144-4-81,0 0 1,0 0 0,1 0 0,-1 0 0,0 0 0,0 0 0,0 0 0,0 0-1,0 1 1,1-1 0,-1 1 0,0-1 0,0 1 0,0-1 0,0 1 0,0-1-1,0 1 1,0 0 0,0 0 0,-1-1 0,1 1 0,0 0 0,0 0 0,-1 0 0,1 0-1,0 0 1,-1 0 0,1 0 0,-1 0 0,1 0 0,-1 0 0,0 0 0,1 1-1,-1-1 1,0 0 0,0 0 0,0 0 0,0 0 0,0 0 0,0 2 0,1 10-7,2 15 7,-1 0 0,-1 1 0,-4 33 0,-31 163-109,-16 125-138,43-288 238,-41 557-19,48-508 8,-12 441-61,2-259 84,-4 67 0,-22-6 0,35-343 0,1 0 0,0 0 0,0 0 0,1-1 0,1 1 0,0 0 0,0-1 0,5 12 0,0-2 0,2-2 0,0 1 0,14 20 0,-22-38-1,1 1-1,-1 0 0,0 0 1,0 0-1,-1 0 0,1 0 1,0 0-1,-1 0 0,1 0 1,-1 0-1,1 0 1,-1 3-1,0-6 0,0 1 1,0 0 0,0 0-1,0 0 1,0 0-1,0 0 1,0 0-1,-1-1 1,1 1 0,0 0-1,0 0 1,0 0-1,0 0 1,0 0-1,0 0 1,0-1-1,0 1 1,-1 0 0,1 0-1,0 0 1,0 0-1,0 0 1,0 0-1,0 0 1,-1 0-1,1 0 1,0 0 0,0 0-1,0 0 1,0 0-1,0 0 1,-1 0-1,1 0 1,0 0 0,0 0-1,0 0 1,0 0-1,-1 0 1,1 0-1,0 0 1,0 0-1,0 0 1,0 0 0,0 0-1,0 0 1,-1 1-1,1-1 1,0 0-1,0 0 1,0 0-1,0 0 1,0 0 0,0 0-1,0 0 1,0 1-1,-1-1 1,1 0-1,0 0 1,0 0 0,0 0-1,0 0 1,0 1-1,0-1 1,0 0-1,0 0 1,0 0-1,0 0 1,0 0 0,0 1-1,-2-3-4,-232-152-122,196 131 169,0 2 0,-1 1 0,-1 2-1,0 2 1,-79-20 0,-222-25 323,223 43-311,-174-25 142,-216-37-6,281 36-129,-72-12-14,-554-39 290,737 84-309,-579-27-1286,602 38-1256,7 6-7876,86-6 10356,-9 1-1968,1 0 1,0 0-1,0 1 1,-10 4-1,15-5 1766,1 0 0,-1 1 0,0-1 0,1 1 0,0 0 0,-1-1 0,1 1 0,-4 5 0,-12 20 237</inkml:trace>
  <inkml:trace contextRef="#ctx0" brushRef="#br0" timeOffset="16302.11">8671 6558 17407,'0'0'896,"1"-7"-298,26-193 1490,3-21-777,-19 159-1208,30-93 0,99-361 324,-130 463-360,4-25 117,4-1-1,39-110 1,-56 188-184,3-8-6,0-1 0,-1 0 0,0 0 0,0 0 0,-1 0 0,1-15 0,-3 23-24,0 0 1,0 0 0,1 0-1,-1 0 1,0 0 0,1 0-1,-1 0 1,1 0 0,0 1-1,0-1 1,-1 0 0,1 0-1,0 0 1,1 1 0,-1-1-1,0 0 1,0 1 0,1-1-1,-1 1 1,1-1 0,-1 1-1,1 0 1,3-2 0,-5 3 17,0 0 0,0-1-1,0 1 1,0 0 0,0 0 0,0 0 0,1 0 0,-1 0 0,0-1 0,0 1 0,0 0 0,0 0 0,1 0 0,-1 0 0,0 0 0,0 0 0,0 0 0,0 0 0,1 0 0,-1 0 0,0 0 0,0 0 0,0 0-1,1-1 1,-1 1 0,0 1 0,0-1 0,0 0 0,1 0 0,-1 0 0,0 0 0,0 0 0,0 0 0,1 0 0,-1 0 0,0 0 0,0 0 0,0 0 0,0 0 0,1 0 0,-1 1 0,0-1 0,0 0 0,0 0-1,0 0 1,0 0 0,0 1 0,1-1 0,-1 0 0,0 0 0,0 0 0,0 0 0,0 1 0,0-1 0,0 0 0,0 0 0,0 0 0,0 1 0,0-1 0,0 0 0,0 0 0,0 0 0,0 1 0,0-1-1,0 0 1,0 0 0,0 0 0,0 1 0,-5 19-866,3-13 262,-10 45-8291,-6 54 0,11-36 6370,2-26 2537</inkml:trace>
  <inkml:trace contextRef="#ctx0" brushRef="#br0" timeOffset="17068.09">8985 4747 17279,'0'6'0,"0"25"0,-3 34 0,3-63 1,-1-1-1,1 0 0,0 0 0,0 0 0,0 0 0,-1 0 0,1 1 0,0-1 0,-1 0 0,1 0 0,-1 0 0,0 0 0,1 0 0,-1 0 0,0 0 0,1 0 0,-1 0 0,0-1 0,0 1 0,0 0 0,0 0 0,0-1 0,0 1 0,0-1 0,0 1 0,0 0 0,0-1 1,0 0-1,0 1 0,0-1 0,-1 0 0,1 0 0,0 1 0,0-1 0,0 0 0,-1 0 0,1 0 0,0-1 0,0 1 0,-2 0 0,0-1 12,1 1 1,-1 0-1,1 0 0,-1 0 1,1 1-1,0-1 0,-1 1 1,1-1-1,-1 1 0,1 0 0,-3 1 1,-8 8 101,0 1 1,1 1 0,0 0 0,0 0-1,2 1 1,-14 19 0,11-14-22,-43 70 319,1 0-227,48-77-178,0 1 0,1-1 0,0 1 0,-7 24-1,-7 16 88,3-21-70,-10 24-28,25-50 16,0 0 0,0 1 0,1-1 0,0 0 0,0 1 0,0-1 0,0 1 0,1 8 0,2 1-9,0 0 0,0 0 0,7 19 0,-7-28 8,0-1-1,0 0 1,0 0-1,1 0 1,0 0-1,0 0 1,0-1 0,0 1-1,1-1 1,0 0-1,0 0 1,5 4-1,-7-7 1,0 0 0,1 0 0,-1 0-1,1 0 1,-1 0 0,1-1 0,0 1 0,-1-1-1,1 1 1,0-1 0,-1 0 0,1 0-1,2-1 1,37-5 93,-39 5-103,56-9 28,72-2 0,-78 9 70,103-19 0,-152 21-63,0 0-1,1-1 0,-1 1 0,0-1 0,0 0 0,0 0 1,0 0-1,-1 0 0,1-1 0,0 1 0,-1-1 0,5-5 1,-3 1 15,0 0 1,-1 0 0,0 0 0,0 0 0,4-14-1,1 4 197,16-28 0,-14 27 127,14-31 0,-23 44-327,0-1-1,0 1 1,0-1 0,-1 1 0,0-1-1,0 1 1,-1-1 0,1 0 0,-1 0-1,-1-9 1,-8-8 1033,-7 2-5711,6 15 355,8 5 3741,1 1 0,-1-1-1,1 1 1,0 0 0,-1 0 0,1-1-1,-1 1 1,1 0 0,-1 0-1,1 0 1,-1 1 0,1-1-1,-1 0 1,1 0 0,0 1-1,-1-1 1,1 1 0,-1-1-1,1 1 1,0 0 0,0 0 0,-1-1-1,-4 6-1602,-13 14 2137</inkml:trace>
  <inkml:trace contextRef="#ctx0" brushRef="#br0" timeOffset="24392.68">301 6491 16511,'-3'16'15,"-5"30"298,-25 75-1,-22 35-157,-40 188-1,4 165 433,84-456-459,1 1 0,4 103 0,4-144-106,0 1-1,1-1 1,0 1-1,1-1 1,1 0-1,0 0 1,0-1-1,12 19 1,-14-26-2,0-1 0,0 1 1,0 0-1,1-1 0,0 0 1,0 0-1,0 0 0,0 0 1,1-1-1,-1 1 1,1-1-1,0 0 0,0-1 1,0 1-1,0-1 0,0 0 1,1 0-1,-1-1 0,1 0 1,-1 1-1,1-2 0,7 1 1,-7-1 26,0-1 0,0 0 0,0-1 0,0 1 0,0-1 1,0-1-1,-1 1 0,1-1 0,-1 0 0,1 0 0,-1 0 0,0-1 1,0 0-1,-1 0 0,1 0 0,-1 0 0,8-11 0,3-5 24,-2-1-1,0 0 1,11-27-1,25-56-32,54-100 180,-86 175-190,117-209 179,-56 82-79,112-170 0,-163 283-109,-10 17 57,35-45 0,-41 58-1,-9 12-55,-3 2-10,-17 33-9,-34 109 17,11-24 114,23-72-105,-102 280 260,94-242-199,-29 171 0,34-103-1677,-2 220 0,24-331 514,3 0-1,1-1 1,2 0 0,19 64 0,-11-52-8034</inkml:trace>
  <inkml:trace contextRef="#ctx0" brushRef="#br0" timeOffset="24944.1">1565 7898 19967,'0'0'0,"24"43"128,-20-8 0,-4 13-128,-4 1 0,1 6 0,10-3 0,0 1 128,2-9 128,2-6-1920,17-5 0,6-9-6655,-3-15-513,4-12 8832,-17-39 0</inkml:trace>
  <inkml:trace contextRef="#ctx0" brushRef="#br0" timeOffset="25142.34">1713 6989 21887,'0'0'0,"13"44"-128,-11-26 128,7 6-9855,-3-19 9855,-1 1 0</inkml:trace>
  <inkml:trace contextRef="#ctx0" brushRef="#br0" timeOffset="25675.76">2155 7750 19967,'4'9'128,"-1"1"-76,1 0 0,-2 0 0,1 1 0,-2-1-1,1 1 1,-1 14 0,-3 65 305,0 146-287,3-224-77,0 1-1,1-1 1,0 1 0,1-1 0,6 14 0,-9-26 5,0 1 0,1 0 1,-1 0-1,1 0 0,-1 0 0,1-1 0,0 1 0,-1 0 1,1 0-1,0-1 0,-1 1 0,1-1 0,0 1 0,0-1 1,0 1-1,0-1 0,-1 1 0,1-1 0,0 0 1,0 1-1,0-1 0,0 0 0,0 0 0,0 1 0,0-1 1,0 0-1,0 0 0,0 0 0,0-1 0,0 1 0,0 0 1,0 0-1,0 0 0,0-1 0,0 1 0,-1 0 1,3-2-1,3 0-6,-1 0 1,1-1-1,-1 0 1,9-6-1,-4 1 8,0-1 0,-1 0 0,0-1 0,-1 1 0,0-2 0,0 1 0,8-17 0,37-83 0,-47 96 0,26-63 0,23-50 0,-45 108 0,1 0 0,1 0 0,1 1 0,17-20 0,-26 34 18,0 0-1,0-1 0,0 2 0,1-1 0,0 0 0,0 1 1,0 0-1,8-4 0,-10 6 4,0 0 0,0 0 0,0 1 0,0-1 0,0 1 0,0 0 0,0 0 0,1 0 0,-1 0 0,0 0 0,0 1 0,0-1 1,0 1-1,0 0 0,0 0 0,0 0 0,4 2 0,1 2 50,0 0 1,0 0-1,-1 1 0,0-1 1,0 2-1,0-1 1,-1 1-1,0 0 1,0 0-1,-1 1 0,8 13 1,1 7-17,-1 0 1,10 33 0,20 82 81,-18-57-296,-24-79-10,1 1 0,0-1 0,1 0 0,0 0 0,0 0 0,1 0-1,-1-1 1,2 1 0,-1-1 0,1 0 0,-1 0 0,2 0 0,9 8-1,47 27-2518,30 28-8767</inkml:trace>
  <inkml:trace contextRef="#ctx0" brushRef="#br0" timeOffset="27904.54">16030 66 16000,'0'0'-128,"-1"6"21,-5 27 102,2 0 0,2 1 0,1-1 0,4 45 0,-1 1 9,-3 11 11,4 118 76,0-157-77,16 281 169,-19-253-114,-4 1 1,-16 95-1,4-85-17,-32 236 152,36 194 357,7-153-12,3-337-538,1-15 24,0 0 0,3 28 0,-1-38-37,-1-1 0,1 0 0,0 0 0,1 0 0,-1 0 0,1-1 0,-1 1 0,1 0 0,0 0 0,1-1-1,-1 1 1,1-1 0,-1 0 0,7 5 0,-9-7-8,0-1 0,0 0 0,0 0 0,1 0-1,-1 0 1,0 0 0,0 0 0,0 0 0,1 0 0,-1 0 0,0 0 0,0 0-1,1 0 1,-1 0 0,0 0 0,0 0 0,1 0 0,-1 0 0,0 0-1,0 0 1,0 0 0,1 0 0,-1 0 0,0 0 0,0 0 0,1 0 0,-1 0-1,0 0 1,0-1 0,0 1 0,1 0 0,-1 0 0,0 0 0,0 0-1,0-1 1,0 1 0,0 0 0,1 0 0,-1-1 0,6-6-302,1-1-1,-1 0 1,-1 0 0,0-1 0,0 1-1,-1-1 1,1 0 0,-2-1 0,0 1-1,4-18 1,8-26-9074</inkml:trace>
  <inkml:trace contextRef="#ctx0" brushRef="#br0" timeOffset="29011.31">16114 1709 14336,'4'5'128,"15"23"47,0-2 0,35 36 0,-44-52-123,1-1 0,0 0 0,0-1 0,1 0 0,0 0 0,0-2 0,1 0 0,-1 0 0,19 5 0,234 56 695,-194-45-525,511 126 814,-327-112-460,342 4 0,-163-49-218,-189 1-183,316 5-216,-295 9-2776,41 2-8276</inkml:trace>
  <inkml:trace contextRef="#ctx0" brushRef="#br0" timeOffset="30836.02">16197 1782 16384,'7'-37'29,"1"0"0,3 1 0,1 0 1,1 1-1,2 1 0,1 0 1,30-46-1,21-22 228,-39 55-92,1 2 0,3 1 0,54-56 0,-64 81-69,1 1 0,0 1 0,47-25 1,-47 30-46,1-2 0,-2-1 0,0-1 0,38-36 0,-35 26-51,1 2 0,1 0 0,1 2 0,1 1 0,0 1 0,53-26 0,215-90 512,-259 119-512,-1-1 0,0-2 0,-2-1 0,0-2 0,-2-1 0,51-47 0,-58 43 0,-19 20 0,0 0 0,1 0 0,0 1 0,10-8 0,17-5 63,0 1-1,53-19 1,-42 18-16,72-29 81,-112 46-119,1 0 0,-1 0 1,0-1-1,0 0 0,0-1 0,-1 1 0,1-1 0,-1 0 0,9-11 1,22-19 47,-29 30-57,1 1 0,1 0 0,-1 1 0,0 0 0,1 0 0,13-1 0,-8 0 0,-2 1 0,0-1 0,-1 1 0,1 0 0,0 1 0,0 0 0,0 1 0,1 0 0,-1 1 0,14 1 0,-12 1 0,1-2 0,-1 0 0,0 0 0,0-1 0,27-6 0,-2 1 0,37-5 2,-25 3 4,1 2 1,73 1 0,-96 6 75,-8 0-97,0 0-1,-1 1 1,28 6 0,-23-1-1724,44 20 1,-10-2-8907</inkml:trace>
  <inkml:trace contextRef="#ctx0" brushRef="#br0" timeOffset="62594.84">19525 751 13440,'0'0'5375,"5"2"-5268,119 48 277,-112-46-363,-12-4-18,1 0-1,-1 0 0,0 1 0,1-1 1,-1 0-1,0 0 0,1 1 1,-1-1-1,0 0 0,1 0 0,-1 1 1,0-1-1,0 0 0,1 1 0,-1-1 1,0 0-1,0 1 0,0-1 0,0 1 1,0-1-1,1 0 0,-1 1 0,0-1 1,0 1-1,0-1 0,0 0 1,0 1-1,0-1 0,0 1 0,0-1 1,0 0-1,-1 1 0,1-1 0,0 0 1,0 1-1,0-1 0,0 1 0,0-1 1,-1 0-1,1 1 0,0-1 0,-1 1 1,1-1 6,-4 12 9,2-5 13,-1 0 1,1 0-1,1 1 0,-2 12 0,3-17-26,0-1 0,0 0 0,0 1 1,1-1-1,-1 0 0,1 1 0,0-1 0,-1 0 0,1 0 1,0 0-1,0 1 0,0-1 0,1 0 0,-1 0 1,0-1-1,1 1 0,0 0 0,-1 0 0,3 1 0,10 9 1,-2-2 17,0 0 1,12 15-1,-22-22-19,1 1 0,0 0 0,-1-1 0,0 1 0,0 0 0,0 0 0,0 0 0,0 0 0,-1 0 0,0 0 0,0 1 0,1 6 0,-2-7-4,1 0 0,-1 0 0,1 0 0,0-1 0,1 1 0,-1 0 0,0-1 0,1 1 0,0 0 0,0-1 0,0 0 0,0 0 0,1 1 0,-1-1 0,5 3 0,-6-5 0,0 0 0,-1-1 0,1 1 0,0 0 0,-1 0 0,1 0 0,0 0 0,-1-1 0,1 1 0,-1 0 0,0 0 0,1 0 0,-1 0 0,0 0 0,1 0 0,-1 1 0,0-1 0,0 0 0,0 0 0,0 0 0,0 0 0,0 0 0,0 0 0,0 0 0,-1 0 0,1 0 0,0 0 0,-1 0 0,1 0 0,0 0 0,-1 0 0,0 1 0,-2 4 0,20 25 0,-17-28 13,1-1-1,-1 0 0,0 0 0,-1 0 0,1 1 0,0-1 0,-1 0 0,1 0 0,-1 0 1,-1 4-1,2-5-3,-1 0 1,0 0 0,1 1 0,-1-1-1,1 0 1,0 1 0,-1-1-1,1 0 1,0 1 0,0-1 0,0 1-1,0-1 1,0 0 0,0 1-1,0-1 1,1 0 0,-1 1 0,0-1-1,1 0 1,-1 1 0,1-1-1,-1 0 1,1 1 0,0-1 0,0 0-1,-1 0 1,2 2 0,32 24 107,-27-22-120,1 1 1,-1 0-1,8 9 0,-8-7 3,-1 1 0,-1 0 0,7 12 0,2 4 0,-12-22 9,1-1-1,-1 1 0,1-1 1,0 0-1,0 0 0,0 0 1,0 0-1,1 0 0,-1-1 1,0 0-1,8 2 0,40 10 20,-6-16 79,-28 5-84,2-2 3,1 2 1,-1 1-1,33 7 0,-5 20 17,-25-20 159,-17-8-163,1 1 0,-1-1-1,1 0 1,-1 0 0,1-1-1,0 1 1,10 0 0,-11-1 16,1 0 0,-1 1-1,0 0 1,0 0 0,0 1 0,10 5 0,0 0 51,-9-7-106,0 0 0,0 0 0,0 0 0,0-1 0,0 0 0,1 0 0,-1-1 0,0 0 0,7-1 0,13-2 0,32-2 119,-26 2 25,39 0-1,-69 4-65,-1 0-72,-1 0-1,1 0 0,0 0 0,-1 0 0,1 0 1,-1 0-1,1 0 0,-1 0 0,1-1 0,-1 1 1,1 0-1,-1 0 0,1-1 0,-1 1 0,1 0 1,-1-1-1,1 1 0,-1 0 0,1-1 0,-1 1 1,0-1-1,1 1 0,-1 0 0,0-1 0,1 1 1,-1-1-1,0 1 0,0-1 0,1 0 0,2-3-5,3 5 0,0-1 0,20-14-810,-10 7-2198</inkml:trace>
  <inkml:trace contextRef="#ctx0" brushRef="#br0" timeOffset="65180.18">15400 1170 15232,'5'0'-107,"24"1"96,52 7 1,17 0 10,-50-3 206,0-1 0,93-7 1,-79 1-58,-17 3 359,83 12 0,-83-7-67,89 2 0,92-10 87,99-5-32,-65 6-243,-190 3-207,150 11 135,279 51 0,-323-27-125,-108-21 0,1-2-1,1-3 0,83 1 1,-70-13 43,159 8 143,0 14-8,-181-20-141,0-2-1,62-10 1,150-12 3,-27 2-43,-124 11-53,127 7 0,-74 2 0,-102-2 0,-24 1 0,86 6 0,164 50-64,-5 22-115,-22-5-68,46-1-1462,-244-54 196,266 56-10006</inkml:trace>
</inkml:ink>
</file>

<file path=xl/ink/ink1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6:38.86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 3457 21247,'-18'-30'0,"27"38"6,1-1 35,0 1 0,14 15-1,-12-8-36,-1 2 0,0-1-1,-2 2 1,0-1 0,10 31-1,-4-4 157,12 59 0,-19-64-104,8 30 108,9 111 0,-74-613-1615,28 335 2323,-3 2 1,-41-100-1,57 171-844,5 18-16,0-1 28,0 0 1,1 1 0,0-1 0,1 0-1,-2-10 1,3 17-41,0 1 0,0-1 0,1 0 0,-1 1 0,0-1 0,0 0 0,0 1 0,1-1 0,-1 1 0,0-1 0,1 1 0,-1-1 0,1 1 0,-1-1 0,0 1 0,1-1 0,-1 1 0,1-1 0,-1 1 0,1-1 0,-1 1 0,1 0 0,0 0 0,-1-1 0,1 1 0,-1 0 0,1 0 0,0-1 0,-1 1 0,1 0 0,0 0 0,-1 0 0,1 0 0,0 0 0,-1 0 0,2 0 0,28 3 0,-21-2 0,157 10 0,81 9 0,-215-15 0,0 1 0,-1 2 0,0 1 0,0 2 0,46 22 0,-56-22 15,0 1 0,-1 1-1,28 23 1,-42-32-9,-1 1 0,0 1 0,-1-1 1,1 1-1,-1-1 0,0 1 0,3 7 0,-5-9-3,-1-1 0,1 0 0,-1 1-1,0-1 1,-1 1 0,1-1 0,-1 1-1,1-1 1,-1 1 0,0 0 0,0-1-1,-1 1 1,1-1 0,-2 8 0,-1-2 25,-1 0 0,1 0 1,-1-1-1,-1 1 0,0-1 1,0 0-1,-1 0 0,1-1 1,-2 1-1,1-1 0,-1-1 1,0 1-1,0-1 0,-14 9 1,13-11-4,1 0 0,0 0 0,-1-1 1,0 0-1,0 0 0,0 0 0,0-1 0,-1-1 0,1 1 1,0-1-1,-1-1 0,1 0 0,-1 0 0,1 0 1,-1-1-1,-13-3 0,-10-9 124,32 13-149,0 0 0,0 0 0,0 0 0,0 0 0,-1 0 0,1 0 0,0 0 0,0-1 0,0 1 0,0 0 0,0 0 0,0 0 0,-1 0 0,1 0 0,0 0 0,0 0 0,0 0 0,0 0 0,0 0 0,0 0 0,-1 0 0,1 1 0,0-1 0,0 0 0,0 0 0,0 0 0,0 0 0,0 0 0,0 0 0,0 0 0,-1 0 0,1 0 0,0 0 0,0 0 0,0 0 0,0 1 0,0-1 0,0 0 0,0 0 0,0 0 0,0 0 0,0 0 0,0 0 0,0 0 0,0 1 0,-1 3-2,0 0-1,1 0 0,-1 1 1,1-1-1,0 0 0,1 0 1,-1 0-1,1 1 0,0-1 1,0 0-1,0 0 0,0 0 1,3 6-1,5 7-32,15 27 1,-7-18 46,1-1 1,1-1 0,2 0-1,0-1 1,1-2 0,2 0-1,40 27 1,9-1 54,113 54-1,-175-96-130,0 0 0,1-1 0,0 0 0,13 2 0,-19-5-32,0 0 0,0 0 0,1-1 0,-1 1 0,0-1 0,0-1 0,1 1 0,-1-1 0,8-3 0,-13 4-130,0-1 0,0 1 0,0-1 0,0 1 0,-1-1 0,1 1 0,0-1 0,-1 0 0,1 1 1,0-1-1,-1 0 0,1 0 0,-1 0 0,1 1 0,-1-1 0,0 0 0,1 0 0,-1 0 0,0 0 0,1 0 0,-1 0 0,0 0 0,0 0 0,0 1 0,0-1 0,0 0 0,0 0 0,0 0 0,0 0 0,-1-2 0,-8-32-7697,6 25 5465,1-10-2335,2 2 3549,1 9 1244</inkml:trace>
  <inkml:trace contextRef="#ctx0" brushRef="#br0" timeOffset="378.02">1296 4094 18559,'0'0'406,"5"1"170,4 1-174,-6 0-304,0-1-1,0 0 1,0 0 0,0-1-1,0 1 1,0-1 0,0 1-1,0-1 1,0 0 0,0 0-1,0 0 1,0 0 0,0-1-1,0 1 1,0-1 0,0 0-1,0 0 1,0 0 0,-1 0-1,6-3 1,4-8-28,-1 0 0,-1 0 0,0-1 0,-1 0 0,13-23 0,18-26 22,28-25-3,-13 18 80,56-93 0,-98 143-63,-10 16-22,0-1-1,0 0 0,-1 1 1,1-1-1,-1 0 1,0 0-1,0-1 0,-1 1 1,1 0-1,1-9 1,-3 12-61,-1 1 0,1-1 0,0 1 0,-1-1 0,1 1 0,-1-1 0,1 1 0,0-1 0,-1 1 0,1 0 0,-1-1 0,1 1 0,-1 0 0,1-1 0,-1 1 0,1 0 0,-1 0 0,0-1 0,1 1 0,-1 0 0,1 0 0,-1 0 0,0 0 0,1 0 0,-1 0 0,1 0 0,-1 0 0,0 0 0,-25 0 55,21 0-55,-6 1-14,-1 0 1,0 0 0,0 1 0,0 1 0,1 0 0,-1 0-1,1 1 1,0 1 0,0 0 0,0 0 0,-13 10-1,18-10-10,0 0-1,0 0 0,0 0 1,0 1-1,1 0 0,0 0 0,0 1 1,0-1-1,1 1 0,0 0 1,1 0-1,0 1 0,0-1 0,0 1 1,1 0-1,0-1 0,0 1 1,0 8-1,0-1-7,2 0 1,0-1-1,0 1 0,1 0 1,1-1-1,0 1 0,7 19 1,-7-25 5,2-1 0,-1 0 1,1 0-1,0 0 0,0-1 1,1 0-1,0 1 0,1-1 1,-1-1-1,1 1 0,1-1 1,-1 0-1,15 9 0,-9-7-497,1-1 0,0-1 0,21 8 0,-15-8-1088,-1-1 0,1-1 0,-1-1-1,29 1 1,-20-3-538,0-2 0,-1-1 0,1-1 0,-1-1-1,45-13 1,28-16 782,56-16 4011</inkml:trace>
  <inkml:trace contextRef="#ctx0" brushRef="#br0" timeOffset="2812.16">3223 4004 13824,'55'-25'256,"-37"14"150,-18 11-393,0 0-1,0 0 0,0 0 1,0 0-1,-1 1 0,1-1 0,0 0 1,0 0-1,0 0 0,0 0 1,0 0-1,0 0 0,0 0 0,0 0 1,0 0-1,0 0 0,-1-1 1,1 1-1,0 0 0,0 0 0,0 0 1,0 0-1,0 0 0,0 0 1,0 0-1,0 0 0,0 0 1,0 0-1,0 0 0,0 0 0,-1 0 1,1 0-1,0 0 0,0 0 1,0 0-1,0 0 0,0-1 0,0 1 1,0 0-1,0 0 0,0 0 1,0 0-1,0 0 0,0 0 0,0 0 1,0 0-1,0 0 0,0 0 1,0-1-1,0 1 0,0 0 0,0 0 1,0 0-1,0 0 0,0 0 1,0 0-1,0 0 0,0 0 0,0 0 1,0 0-1,0 0 0,0-1 1,1 1-1,-1 0 0,0 0 0,0 0 1,0 0-1,-27 3 1926,21-2-1407,6 0-516,0-1-1,0 0 1,-1 0-1,1 0 1,0 0-1,0 1 1,0-1-1,0 0 1,0 0-1,-1 0 1,1 1-1,0-1 1,0 0-1,0 0 1,0 0-1,0 1 1,0-1-1,0 0 1,0 0-1,0 1 1,0-1-1,0 0 1,0 0-1,0 0 1,0 1-1,0-1 1,0 0-1,0 0 1,0 1-1,0-1 1,1 0-1,-1 0 1,0 0-1,0 1 1,0-1-1,0 0 1,0 0-1,0 0 1,1 0-1,-1 1 1,0-1-1,7 11 423,6-3-199,-1-1 1,1 1-1,1-2 0,-1 0 1,1-1-1,26 7 1,3 2-138,44 18 172,43 18 401,181 43 1,-263-83-648,12 2 78,-2 2 0,0 3 0,72 30 1,-72-20-21,0-2 0,119 31 1,-73-33-60,0-4 1,2-5 0,197-1-1,-173-15 10,222 1 246,-248 6-185,144 24 0,37 35 40,-27-5-18,-39-14-65,199 32 127,189 7-160,-330-50-21,134 19 0,542 139 256,-461-111-181,1-38 329,-460-41-371,353 18 198,-49-4-56,204-10 187,-503-8-310,0-2 0,-1-1 0,0-2-1,0-2 1,0-1 0,60-26 0,-62 22-29,45-23-25,-76 36 2,8-9 0,-12 9 0,1 1 0,0-1 0,0 0 0,-1 0 0,1 0 0,0 0 0,-1 0 0,1 0 0,-1 0 0,1 0 0,-1 0 0,0 0 0,1-1 0,-1 1 0,0 0 0,0 0 0,0 0 0,0 0 0,0-2 0,0-1 0,2-15 0,-2-1 0,0 0 0,-3-22 0,-1-22 0,14-301 0,-1-18 0,-24-440 0,8 519 0,-32-836 128,11 753-128,-3-107 0,30-165 0,4 604-21,-2 54-86,1 0 81,1-1 0,-1 1 0,1 0 0,-1 1 0,1-1-1,0 0 1,-1 1 0,1 0 0,0-1 0,0 1 0,-1 0 0,1 0-1,0 1 1,0-1 0,-1 1 0,1-1 0,0 1 0,-1 0 0,1 0 0,3 1-1,19 15-2100,-2 5-3367</inkml:trace>
  <inkml:trace contextRef="#ctx0" brushRef="#br0" timeOffset="3695.09">12566 1 17279,'-35'54'0,"33"-52"6,1 0-1,-1 0 0,0 0 1,0 0-1,0 0 0,0-1 0,-1 1 1,1-1-1,0 0 0,-1 1 0,1-1 1,0 0-1,-1 0 0,1-1 0,-1 1 1,0 0-1,-4-1 0,-1 1 102,0-2-1,1 1 1,-1-1-1,-11-3 1,11 3 19,0-1-1,1 1 1,-14 0 0,13 2-89,-123 12 450,117-11-374,0 1 1,1 0-1,-1 1 0,1 1 0,0 0 0,0 1 0,-15 9 0,22-10-67,0 0-1,0 0 0,1 1 0,0 0 0,0 0 1,0 0-1,1 0 0,-1 1 0,2 0 0,-1 0 1,1 0-1,0 0 0,0 0 0,-1 10 0,-3 11 71,2 0-1,-3 43 0,5-25-61,2 1-1,2 0 0,2-1 0,10 56 0,-8-79-17,0 0 0,1-1 0,2 0 0,0 0 0,1 0 0,1-1 0,1 0 0,1-1 0,1-1 0,20 25 0,-30-40 3,1 0 0,0 0 0,1 0 0,-1-1 0,0 1 0,1-1 0,0 0 0,6 3 1,-8-5-21,-1 0 1,1 0-1,0-1 1,-1 1 0,1-1-1,0 0 1,0 0 0,-1 0-1,1 0 1,0 0 0,0 0-1,-1-1 1,1 1 0,0-1-1,-1 0 1,1 0 0,-1 0-1,5-2 1,6-5 16,0 0 0,-1 0 0,0-2 0,-1 1 0,0-1 0,0-1 0,-1 0-1,-1-1 1,0 0 0,8-13 0,0-4 31,-1-1-1,-1-1 1,13-39-1,18-73 169,-39 115-160,-2 0-1,0 0 1,0-32 0,-5 49-21,-1 1 1,0-1-1,-1 1 1,0-1-1,0 1 1,-1-1-1,-1 1 1,0 0-1,0 1 1,-1-1-1,0 1 1,-1 0-1,0 0 1,0 0-1,-1 1 1,0 0-1,-12-11 1,14 15-19,0 0 1,0 1-1,0-1 1,-1 1-1,1 0 0,-1 0 1,1 0-1,-1 1 1,0 0-1,-7-1 0,-5-1 44,1 2 0,-23-1 0,36 2-72,-1 1 0,1 0-1,-1 0 1,1 1 0,0-1 0,-1 1-1,1 0 1,0 0 0,-1 0 0,1 1 0,0 0-1,0 0 1,0 0 0,1 0 0,-1 0 0,0 1-1,1-1 1,-1 1 0,1 0 0,0 0 0,0 1-1,0-1 1,1 0 0,-1 1 0,1 0 0,-1 0-1,1-1 1,1 1 0,-1 1 0,0-1 0,1 0-1,-1 5 1,0 1-6,0 1-1,0 0 1,2-1-1,-1 1 1,1 0-1,1 0 1,0-1 0,0 1-1,1 0 1,0-1-1,1 1 1,5 10-1,0 0-1,21 36 0,-26-53 0,0 1 0,0-1 0,0 1 0,0-1 0,1 0 0,-1-1 0,1 1 0,0 0 0,0-1 0,1 0 0,-1 0 0,1 0 0,-1-1 0,7 3 0,0-2 17,-1-1-1,1 0 0,15 1 0,-23-3-5,0 0 0,0 1-1,0-2 1,0 1-1,0 0 1,0-1 0,0 1-1,0-1 1,0 0-1,0 0 1,0 0 0,0 0-1,-1 0 1,1-1-1,0 1 1,-1-1 0,5-3-1,-3-1 39,0 0-1,0 0 0,0-1 1,-1 1-1,0-1 0,0 1 1,2-10-1,-4 12-16,0 0 1,0 0 0,0 0-1,-1 0 1,1 0-1,-1-1 1,0 1-1,0 0 1,0 0-1,-1 0 1,1 0-1,-1 0 1,0 0-1,-2-5 1,2 8-29,0 0 1,0 0 0,0 0-1,0-1 1,0 1 0,-1 0-1,1 1 1,0-1-1,0 0 1,-1 0 0,1 0-1,-1 1 1,1-1-1,-1 1 1,1-1 0,-1 1-1,1 0 1,-1 0 0,0-1-1,1 1 1,-1 0-1,1 0 1,-1 0 0,1 1-1,-4 0 1,-2 0 5,-1 0 0,1 1 0,0 0 0,-10 4 1,2 2 4,0 0 0,1 1 1,0 0-1,0 2 0,1-1 1,1 2-1,0-1 0,0 2 1,-18 25-1,1 4-220,-46 88 1,35-43-1566,-42 133 1,74-198 636,-23 71-13800</inkml:trace>
</inkml:ink>
</file>

<file path=xl/ink/ink1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6:45.87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344 65 12544,'51'22'73,"-27"-12"95,-57-28-4,10 6-225,-73-33 3423,85 41-3008,-1 0 1,0 0-1,0 1 0,0 1 1,0 0-1,-17 0 0,28 2-320,0 0 0,0 0 0,0 1 0,0-1-1,0 0 1,1 1 0,-1-1 0,0 1 0,0-1 0,1 1 0,-1 0 0,0-1 0,1 1-1,-1 0 1,1-1 0,-1 1 0,1 0 0,-1-1 0,1 1 0,-1 0 0,1 0-1,0 0 1,-1 0 0,1-1 0,0 1 0,0 1 0,-7 32 194,5-22-112,-15 109 359,-2 137 1,11-116-254,-9 74 419,-8 167-301,-16 286 776,36-616-1080,2-15-36,-1 10 0,2 68 0,2-113 0,0 0 0,1 0 0,-1 0 0,1 0 0,0 0 0,-1 0 0,2 0 0,-1 0 0,0 0 0,0 0 0,1 0 0,2 2 0,-1 1 0,20-26-277,7-2 1587,22-4-9134,37-6-8547,-59 22 16366,13-5 5</inkml:trace>
</inkml:ink>
</file>

<file path=xl/ink/ink1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7:39.39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4416 2501 17023,'36'-27'128,"54"-30"0,-69 45-51,1 2 0,0 0 0,0 2 0,28-7-1,27 0 209,1 4 0,111-2 0,-136 11-158,234-8 1367,114-8-578,52 9-735,-3 31 193,-66-3 10,-372-18-453,137 0-456,-119-2-1557,37-8 1,-38 4-9652</inkml:trace>
  <inkml:trace contextRef="#ctx0" brushRef="#br0" timeOffset="1081.78">4461 2346 16000,'0'29'27,"-1"-15"305,1 1-1,0-1 1,1 0-1,5 22 1,15 62 241,-17-70-309,2 1-1,1-1 1,1-1-1,1 1 1,19 37-1,43 49 370,-35-58-391,-20-33-202,0-1-1,2-1 1,0 0 0,2-2-1,0 0 1,1-1-1,1-1 1,0-1 0,1-1-1,1-1 1,0-1-1,1-1 1,42 13 0,21 2 436,102 15 1,94 0-428,-234-34-49,-1 2 0,0 1 0,86 34 0,169 75 0,-272-108 18,1-2 0,1 0 0,-1-3-1,1 0 1,45 1 0,-72-8-6,-1 0 0,1-1 0,-1 0 0,1 0 0,-1 0 1,1-1-1,-1 0 0,0-1 0,0 1 0,0-1 0,0 0 0,0-1 0,-1 1 0,1-1 0,-1 0 1,0 0-1,7-9 0,5-5 29,-2-1 1,0 0-1,16-29 1,-14 18-33,-1-1-1,21-58 1,12-71-12,-29 89 1,22-83 2,12-37 0,-44 161 11,4-12 48,9-48-1,-23 88-61,0 0 1,1 0-1,-1 0 0,-1 0 0,1 0 0,0 0 1,0 0-1,-1 0 0,1 0 0,-1 0 0,0 0 1,1 0-1,-1 1 0,0-1 0,-2-3 0,-6-17-80,9 17 27,-1 1 0,2 0 0,-1-1 0,0 1 0,1 0 0,0-1 0,0 1 0,0 0-1,0 0 1,1 0 0,2-6 0,28-43-1236,-28 47 1124,48-64-4354,-28 40-6358</inkml:trace>
  <inkml:trace contextRef="#ctx0" brushRef="#br0" timeOffset="2035.8">3848 3755 15232,'0'0'1152,"8"-1"-555,264 5 747,-94 14-822,122 9 1388,636-11-205,5-38-1618,-270 33 254,-541 0-693,262-13 0,-337-6-515,-31 1-1999,5-2-9827</inkml:trace>
  <inkml:trace contextRef="#ctx0" brushRef="#br0" timeOffset="2866.09">5638 3990 20095,'-14'25'128,"10"-22"28,8-12 104,0 4-16,-5 18-136,-1 1-78,0 0 0,2 1-1,-1-1 1,2 0-1,0 0 1,4 21 0,28 87 373,-8-29-160,2 60 65,11 213 1,-32-277-265,16 344 228,-17-303-11,21 153 144,-1 10-170,-25-276-946,0 0 0,-1 1 0,-1-1 0,-1 0 0,0 0 0,-1 0 0,-1-1 0,-12 27-1,20-105-16439,-7-18 17151</inkml:trace>
  <inkml:trace contextRef="#ctx0" brushRef="#br0" timeOffset="3583.43">5662 2204 17535,'67'-3'150,"-127"-12"1407,58 15-1194,1-7 895,-10-48-703,2 0 0,-4-97-1,-37-353 108,-29-118-214,75 573-1482,-6-65 682,5 78-5116,-1 0-5470,3 25 9082</inkml:trace>
  <inkml:trace contextRef="#ctx0" brushRef="#br0" timeOffset="4895.22">9143 2173 18431,'28'-24'-106,"-27"24"104,-1 0 0,0 0 0,0 0 0,0 0 0,1 0 1,-1 0-1,0 0 0,0 0 0,1 0 0,-1 0 0,0 0 0,0 0 1,0 0-1,1 0 0,-1 0 0,0 0 0,0 0 0,1 0 0,-1 0 1,0 0-1,0 0 0,0 0 0,1 0 0,-1 0 0,0 1 0,0-1 0,0 0 1,0 0-1,1 0 0,-1 0 0,0 1 0,0-1 0,0 0 0,0 0 1,0 0-1,0 0 0,1 1 0,-1-1 0,0 0 0,0 0 0,0 1 1,0-1-1,0 0 0,0 0 0,0 0 0,0 1 0,0-1 0,0 0 0,0 0 1,0 1-1,0-1 0,0 0 0,0 0 0,0 0 0,-1 1 0,2 20-82,-2-10 17,4-1 39,-1-1 0,2 1 0,-1 0 1,1-1-1,1 0 0,-1 0 0,13 16 1,6 15-29,-16-26 61,-1 1 0,0 1 0,-1 0 0,-1-1 0,3 18-1,4 81 58,1 2-3,-12-115-64,2 8 53,0 1 0,6 18 0,-7-26-54,0-1 0,-1 1 1,1-1-1,0 0 0,0 1 0,0-1 0,0 0 1,0 1-1,0-1 0,0 0 0,2 2 0,-2-3-10,0 0 0,-1 1-1,1-1 1,-1 0 0,1 0-1,0 0 1,-1 0-1,1 0 1,0 0 0,-1 0-1,1 0 1,0 0-1,-1 0 1,1 0 0,0 0-1,-1 0 1,1 0 0,0 0-1,-1-1 1,1 1-1,-1 0 1,1-1 0,0 1-1,-1 0 1,1-1 0,-1 1-1,1 0 1,0-2-1,3-2-112,0 0 0,0 0-1,0-1 1,-1 0-1,0 1 1,1-1 0,-2 0-1,5-10 1,13-48-1797,-15 46 750,13-43-7741</inkml:trace>
  <inkml:trace contextRef="#ctx0" brushRef="#br0" timeOffset="5946.71">9286 1576 17151,'10'27'0,"-6"-18"0,0 0 0,0 1 0,0-1 0,1-1 0,7 11 0,-10-17 8,0-1 0,0 1-1,0-1 1,0 0 0,0 1-1,0-1 1,0 0 0,0 0-1,0 0 1,0 0-1,1-1 1,-1 1 0,5 0-1,34 2 217,-22-2-64,314 4 927,-207-6-873,291-21 401,-78 1-206,-74 28-228,-55 0-106,-210-7-64,1 0-1,-1 0 1,0 0-1,0 0 0,0 0 1,1 0-1,-1 0 0,0 0 1,0 0-1,0 0 1,1 0-1,-1 0 0,0 0 1,0 0-1,0 0 1,1 0-1,-1 0 0,0 1 1,0-1-1,0 0 0,0 0 1,1 0-1,-1 0 1,0 0-1,0 1 0,0-1 1,0 0-1,0 0 1,0 0-1,0 0 0,1 1 1,-1-1-1,0 0 1,0 0-1,0 0 0,0 1 1,0-1-1,0 0 0,0 0 1,0 0-1,0 1 1,0-1-1,0 0 0,0 0 1,0 0-1,0 1 1,0-1-1,0 0 0,0 0 1,0 0-1,0 1 0,-1-1 1,1 0-1,0 0 1,0 0-1,-10 17 132,0 0-76,8-10-39,1 1 1,0-1 0,0 1-1,1 12 1,-3 18 47,-4 20-43,3-1 0,2 1 1,2 0-1,9 59 0,46 232-51,-16-125 48,2 92 333,-40-307-362,-12-57 0,9 41 0,0 0 0,0 0 0,0 0 0,-1 0 0,1 0 0,-2 1 0,1-1 0,-1 1 0,0 0 0,0 0 0,-1 0 0,1 1 0,-2-1 0,1 1 0,0 1 0,-1-1 0,-7-4 0,-12-6 0,1 1 0,-2 1 0,-29-10 0,29 12 0,-79-33 22,-3 4-1,-224-51 0,280 82-10,-1 3 0,0 2 0,-75 3 0,91 4-7,1 1-1,-1 2 0,1 2 1,0 1-1,-59 23 0,-244 110-3,209-86-523,-51 19-1263,134-58 1020,-93 20 1,137-37 354,2 1 206,0-1 1,0 0 0,0 0-1,0 0 1,0 0-1,0 0 1,0 0 0,1 0-1,-1 0 1,0 0 0,0 0-1,0 0 1,0 0 0,-2-1-1</inkml:trace>
  <inkml:trace contextRef="#ctx0" brushRef="#br0" timeOffset="6765.34">8856 3523 20223,'32'-22'-1,"-29"19"4,-20 13 17,1 0 86,13-8-21,0 0 0,-1 1 1,1-1-1,0-1 1,-1 1-1,1 0 0,-1-1 1,0 0-1,1 0 1,-1 0-1,-5 1 0,163-13 322,12 0-323,254 7 152,96 2-195,-342 12-30,196 38 0,-163-4 137,-19-2-39,-142-34-365,1-3-1,50 1 1,-94-6 61,10-2-598</inkml:trace>
  <inkml:trace contextRef="#ctx0" brushRef="#br0" timeOffset="7327.88">9910 3536 22015,'37'24'0,"-37"-24"0,0 0 0,0 0 0,0 0 0,0 0 0,0-1 0,0 1 0,0 0 0,0 0 0,0 0 0,0-1 0,0 1 0,0 0 0,0 0 0,0 0 0,0-1 0,0 1 0,0 0 0,1 0 0,-1 0 0,0-1 0,0 1 0,0 0 0,0 0 0,0 0 0,0 0 0,0 0 0,1-1 0,-1 1 0,0 0 0,0 0 0,0 0 0,0 0 0,1 0 0,-1 0 0,0 0 0,0 0 0,0-1 0,0 1 0,1 0 0,-1 0 0,0 0 0,0 0 0,0 0 0,1 0 0,-1 0 0,0 0 0,0 0 0,0 0 0,1 0 0,-1 0 0,0 0 0,0 1 0,0-1 0,1 0 0,-1 0 0,0 0 0,0 0 0,0 0 0,0 0 0,1 0 0,-1 0 0,0 1 0,-3-12 30,-1-1-1,0 1 0,-1 1 1,0-1-1,-1 1 0,0 0 1,-13-16-1,18 25-25,1 1-1,-1 0 1,0 0-1,1-1 1,-1 1-1,1 0 1,-1 0-1,0 0 1,1 0-1,-1 0 1,0 0 0,1 0-1,-1 0 1,1 0-1,-1 0 1,0 0-1,1 0 1,-1 1-1,0-1 1,1 0-1,-1 0 1,1 1 0,-1-1-1,1 0 1,-1 1-1,1-1 1,-1 1-1,1-1 1,-1 0-1,1 1 1,-1-1-1,1 1 1,0-1 0,-1 2-1,-15 18 44,10-8-27,1 0 0,0 0 0,1 1 0,0-1 0,1 1 0,0 0 0,1 0 0,0 0 0,1 0 0,1 1 0,1 15 0,3 19 46,19 80 0,-17-96-54,63 396 322,-36-202-284,79 402 148,-72-415-140,-11-70 8,17 103-15,-37-174-110,2 107 1,-9-166 48,-2-10-153,-2-10-688,-48-128-707,14 8-1407,-2-6-9301</inkml:trace>
  <inkml:trace contextRef="#ctx0" brushRef="#br0" timeOffset="8079.61">9945 1514 17151,'0'0'1920,"-1"-5"-1664,-1-25-8,0-1-1,3 1 0,0-1 0,7-33 1,-3 20-77,12-95 331,39-154-1,-39 218-369,-3 0-1,-4-1 1,-3 0-1,-3-1 1,-7-90-1,1 154-140,2 2-60,0 1 1,-2 0-1,1 0 0,-1-1 0,-1 1 0,-6-18 1,8 28 23,1-1-1,-1 0 1,1 1 0,-1-1 0,0 1 0,1-1 0,-1 1 0,0-1 0,1 1-1,-1 0 1,0-1 0,0 1 0,1 0 0,-1-1 0,0 1 0,0 0 0,0 0-1,1 0 1,-1 0 0,0 0 0,0 0 0,0 0 0,1 0 0,-1 0-1,0 0 1,-1 0 0,-8 2-2875</inkml:trace>
  <inkml:trace contextRef="#ctx0" brushRef="#br0" timeOffset="9581.95">1404 460 17663,'15'-33'0,"-15"32"13,1 1 0,-1-1 0,0 0-1,0 1 1,1-1 0,-1 0-1,0 0 1,0 1 0,0-1 0,0 0-1,0 0 1,0 1 0,0-1-1,0 0 1,0 0 0,0 1-1,0-1 1,-1 0 0,1 0 0,0 1-1,0-1 1,-1 0 0,1 1-1,0-1 1,-1 0 0,1 1 0,-1-1-1,1 1 1,-1-1 0,1 1-1,-1-1 1,1 1 0,-1-1-1,0 1 1,1-1 0,-1 1 0,0 0-1,1-1 1,-1 1 0,0 0-1,0 0 1,1-1 0,-1 1 0,0 0-1,0 0 1,0 0 2,0 0 1,1 0-1,-1 0 0,0 0 1,1-1-1,-1 1 0,0 0 1,1 0-1,-1-1 0,1 1 1,-1 0-1,0-1 0,1 1 1,-1 0-1,1-1 0,-1 1 1,1-1-1,-1 1 0,1-1 1,0 1-1,-1-1 0,1 1 1,-1-1-1,1 0 0,0 1 1,0-1-1,-1 1 0,1-1 1,0 0-1,0 1 0,0-1 1,0 0-1,0 1 0,0-1 1,0 0-1,0 0 0,1-5 51,0 1-1,1 0 0,0 0 0,0 0 0,1 0 0,-1 0 0,1 0 0,0 1 0,0-1 0,1 1 0,-1 0 1,1 0-1,0 0 0,0 0 0,0 1 0,1 0 0,-1 0 0,1 0 0,0 0 0,0 1 0,0 0 0,0 0 1,6-2-1,13-3 50,0 2 0,0 1 0,47-3 0,-49 5 60,47-3-84,587-27 692,-436 37-745,244-1 172,-335-9-142,205-34 0,-100-7 12,138-24 118,-13 29-81,371 6 0,-376 41-117,94-3 0,191-9 0,-280 10 22,-308-2 17,455 36 178,-331-2-101,-45-8 2,42 2 94,193 40 67,-205-35-254,111 31-29,239 58 4,-277-95 86,-97-16-22,118 22 222,316 26 196,-501-62-682,1-4 1,79-15 0,-144 20 154,-1-1-1,0 0 1,1 0 0,-1 0-1,0-1 1,6-2-1,-8 3-208,0 0-1,-1-1 0,1 1 1,0-1-1,-1 1 1,1-1-1,-1 0 0,1 1 1,-1-1-1,0 0 1,0 0-1,0 0 0,2-4 1</inkml:trace>
  <inkml:trace contextRef="#ctx0" brushRef="#br0" timeOffset="10957.43">2206 5778 16895,'30'-47'0,"-17"33"137,-5 18 139,-7-3-261,-1-1 0,1 1 0,0-1 0,-1 1 1,1-1-1,0 1 0,0-1 0,0 1 0,-1-1 0,1 0 1,0 1-1,0-1 0,0 0 0,1 0 0,13 0 104,0-2-1,-1 0 1,1-1-1,-1-1 1,0 0-1,16-7 0,-1 1-51,29-8 138,0 3 0,1 2 0,1 3 0,78-4-1,64 9 182,157-9 892,-207-4-623,16-3-264,208 6 128,-292 13-420,309 8 478,-36 1-130,267 5-297,-80 57-81,1 1-32,77-58 99,-82-5 6,-473-2-96,266 3 121,-110-24-149,218-6 135,-133 36-12,-177-6-69,180 27 36,-2 25 61,544 61 471,-336-58-149,-472-57-726,331 42 1052,-185-37-1649,6-15-3377,-141 1-10766</inkml:trace>
  <inkml:trace contextRef="#ctx0" brushRef="#br0" timeOffset="12227.58">5346 449 10368,'0'-11'58,"0"5"15,0-1 0,0 1 0,0 0 0,1 0 0,0 0 1,1 0-1,-1 0 0,1 0 0,5-10 0,13-30 1139,-6 10 1117,-13 35-2301,-1 0-1,1 0 1,0 0 0,-1 1-1,1-1 1,0 0 0,-1 0-1,1 0 1,0 1 0,0-1-1,0 1 1,0-1 0,0 0-1,0 1 1,0 0-1,0-1 1,0 1 0,0 0-1,0-1 1,0 1 0,0 0-1,0 0 1,0 0 0,0 0-1,0 0 1,0 0-1,0 0 1,0 0 0,0 0-1,0 0 1,0 1 0,0-1-1,0 0 1,0 1 0,0-1-1,0 1 1,0-1 0,0 1-1,0 0 1,1 0-1,5 4-38,-1-1 0,1 1 0,10 12-1,-3-2 66,-9-8 199,1-1 0,0 0 0,0 0 0,9 7-1,-13-12-210,-1 0-1,0 0 0,1 0 1,-1 0-1,1-1 0,-1 1 1,1-1-1,-1 1 1,1-1-1,-1 1 0,1-1 1,-1 0-1,1 0 0,0 1 1,-1-1-1,1-1 0,0 1 1,-1 0-1,1 0 0,-1 0 1,1-1-1,-1 1 0,1-1 1,-1 1-1,1-1 0,-1 0 1,1 0-1,1-1 0,8-8 47,-1-1 0,0 0 0,-1-1-1,-1 1 1,0-2 0,0 1-1,-1-1 1,7-18 0,-4 9 49,28-65 214,-34 76-190,0 0-1,-1-1 0,0 0 1,-1 0-1,1-21 0,-3 33-155,-1-1 0,1 0 0,0 0 0,-1 1 0,1-1-1,0 0 1,-1 1 0,1-1 0,-1 1 0,1-1 0,-1 0 0,0 1-1,1-1 1,-1 1 0,1 0 0,-1-1 0,0 1 0,1-1 0,-1 1-1,0 0 1,0 0 0,1-1 0,-1 1 0,0 0 0,0 0 0,1 0-1,-1 0 1,0 0 0,0 0 0,0 0 0,1 0 0,-1 0-1,0 0 1,0 0 0,0 1 0,-31 5 34,21-2-8,1 1 1,1 0 0,-1 1 0,1 0-1,0 1 1,0 0 0,-11 11-1,3-1 13,1 1-1,-20 29 1,-1 11 134,-35 76 0,15-23-44,27-55-134,34-56 6,8-8 15,12-12 102,-9 0-68,-1 0-1,0 0 1,12-28 0,-7 14-40,14-32 391,-2-2-1,42-137 0,-74 195-336,1 9-69,-1 1 0,1 0-1,0 0 1,-1 0 0,1 0 0,-1 0 0,1 0 0,-1 0 0,1 0-1,-1 0 1,1 0 0,0 0 0,-1 0 0,1 0 0,-1 0 0,1 0-1,-1 0 1,1 0 0,-1 1 0,1-1 0,0 0 0,-1 0 0,1 1 0,0-1-1,-1 0 1,1 0 0,0 1 0,-1-1 0,1 0 0,0 1 0,-1-1-1,1 1 1,-19 16 71,-22 27 0,6-7 43,15-16 1017,-34 47 1,36-40-3671,-20 42 0,11-9-7487,-30 107-1,22-53 12800</inkml:trace>
  <inkml:trace contextRef="#ctx0" brushRef="#br0" timeOffset="13338.3">151 2041 20095,'0'0'256,"-6"10"-149,-14 31-71,2 2 0,2 0 0,1 0 1,3 1-1,-9 57 0,-15 241 408,33-301-377,0-1 39,2 0-1,6 58 1,-4-93-92,0 0 0,0 0 0,0 0 0,0-1 0,1 1 0,0 0 0,0-1 0,0 1 0,1-1 0,-1 0 0,1 0-1,0 0 1,1 0 0,-1-1 0,0 1 0,1-1 0,4 4 0,-5-5-1,1 0 0,-1 0 0,1-1-1,-1 1 1,1-1 0,0 0 0,0 0 0,-1 0 0,1 0-1,0-1 1,0 0 0,0 1 0,0-1 0,0-1 0,0 1 0,-1-1-1,1 1 1,0-1 0,0 0 0,0 0 0,6-4 0,14-7 79,-1 0 0,0-2 0,-1-1 0,0 0 0,37-37 0,-35 28-58,-1-2 1,-1 0 0,-2-1-1,21-36 1,27-58 9,-23 39-9,2 3 0,69-87 0,-84 126-24,42-49 55,-60 74-47,0 1-1,0 1 0,27-19 0,-39 31-16,2-2 8,0 1 0,0-1-1,1 1 1,-1-1 0,1 1 0,7-2-1,-11 4-8,0 0 0,0 0 0,0 0 0,0 0 0,0 0 0,0 0 0,1 0 0,-1 1 0,0-1 1,0 0-1,0 1 0,0-1 0,0 0 0,0 1 0,0-1 0,0 1 0,0 0 0,-1-1 0,1 1 0,0 0 0,0 0 0,0-1 0,-1 1 0,1 0 0,0 0 0,-1 0 0,1 0 0,-1 0 0,1 0 0,-1 0 0,1 0 0,-1 0 0,0 0 0,1 2 0,0 4-1,0-1 0,-1 1 0,1-1 0,-1 1 0,-1-1 0,1 1 0,-1-1 0,0 1 0,-3 8 0,1-2 0,-55 218 0,-21 109-1109,76-330 579,-1 6-1077,1 0-1,1 0 1,-1 17-1,3-30 883,-1 1 0,2 0 0,-1 0 0,0-1 0,1 1 0,0 0 0,0-1 0,0 1 0,0 0 0,0-1 0,1 1 0,0-1 0,-1 0 0,1 0 0,0 1 0,1-1 0,-1-1 0,5 6 0,-5-7 625,-1 0 1,1 1-1,0-1 0,0 0 1,0 0-1,0 0 1,0 0-1,0-1 1,0 1-1,0 0 1,3 0-1,-4-1 100,1-1 0,0 1 0,-1 0 0,1 0 0,0-1 0,-1 1 0,1-1 0,-1 1 0,1-1 0,-1 0 0,3-1 0</inkml:trace>
  <inkml:trace contextRef="#ctx0" brushRef="#br0" timeOffset="13777.18">1427 2709 22015,'0'0'512,"0"6"-405,-5 26-42,1-8 52,-1 30 0,6-48 861,29-56-19876,-21-1 17469,0-1-491</inkml:trace>
  <inkml:trace contextRef="#ctx0" brushRef="#br0" timeOffset="13958.34">1564 1832 21119,'-9'73'0,"-9"49"0,22-109 128,12-57-128,-3 15 0,-2-8 0,-2 13 128,-3 8-256,-3 7 0</inkml:trace>
  <inkml:trace contextRef="#ctx0" brushRef="#br0" timeOffset="14944.73">1915 2507 21631,'-23'-18'-247,"20"17"61,15 12 107,-11-8 85,1-1 0,0 1 0,0-1 0,-1 1 0,1 0 0,-1-1 0,0 1 0,0 0 0,0 0 0,0 0 0,-1 0 0,1 0 0,-1 0 0,0 0 0,0 5 0,-3 47 154,-13 11-36,2-6-77,7-29 202,-1 1 0,-16 38-1,2-8 115,20-55-308,1-5-30,0 1 0,0-1-1,1 1 1,-1-1 0,1 1-1,0-1 1,-1 1 0,2 3 0,0-15-15,1 1 0,0-1 0,0 0 1,1 1-1,0 0 0,1 0 0,0 0 1,9-13-1,6-16 4,9-27-4,-14 31-7,1 0 0,1 1 0,37-53 0,-36 61-6,-13 18 13,-1 0 0,2 0 0,-1 0 0,1 1 0,0-1 0,0 1 0,0 0 0,1 0 0,-1 1-1,11-6 1,-14 9-12,0 1 0,0-1-1,0 1 1,0 0 0,0 0 0,0 0-1,0 0 1,0 0 0,0 1-1,0-1 1,0 1 0,0-1 0,0 1-1,0-1 1,0 1 0,-1 0-1,1 0 1,0 0 0,-1 0 0,1 0-1,0 1 1,-1-1 0,1 0-1,-1 1 1,0-1 0,1 1 0,1 3-1,1 0-5,-1 1 0,1-1 0,-1 1 0,0 0 0,0 0 0,-1 1 0,2 6 0,3 25 8,-2 1 0,-1 0 0,-3 59 0,-1-95 7,0-2-1,0-1-1,0 1 0,0 0 0,0-1 0,0 1 0,0 0 0,1-1 1,-1 1-1,0-1 0,0 1 0,1 0 0,-1-1 0,0 1 0,1-1 0,-1 1 1,0-1-1,1 1 0,-1-1 0,1 1 0,0 0 0,7 9 8,-7-5 9,-1-4 84,0 25 428,3 18-424,-2-33-38,0 0 0,-1 0-1,0 0 1,-2 21 0,-1-19-854,-2 19 1782,6-21-4554</inkml:trace>
  <inkml:trace contextRef="#ctx0" brushRef="#br0" timeOffset="17388.16">10186 237 19327,'33'-6'0,"-33"6"1,1 0-1,-1 0 1,0 0-1,1 0 0,-1 0 1,0 0-1,1 0 0,-1 0 1,0 0-1,1 0 1,-1 0-1,0 0 0,1 0 1,-1-1-1,0 1 0,0 0 1,1 0-1,-1 0 1,0-1-1,0 1 0,1 0 1,-1 0-1,0-1 1,0 1-1,0 0 0,1-1 1,-1 1-1,0 0 0,0 0 1,0-1-1,0 1 1,0 0-1,0-1 0,0 1 1,0-1-1,-8-8 58,-18-3 105,17 10-151,-1-1 19,1 1 0,0 1 0,-1 0 1,-15 0-1,21 1-25,1 1 0,0-1-1,0 1 1,-1 0 0,1 0 0,0 0-1,0 0 1,0 0 0,0 1 0,0 0-1,0-1 1,1 1 0,-1 0 0,0 0-1,1 1 1,0-1 0,-1 0 0,-1 4-1,-12 16-5,1 1 0,1 1 0,1 1 0,-12 33 0,8-13 0,-18 78 0,33-113 10,0 1 0,1 0-1,-1 0 1,2-1-1,0 1 1,0 0 0,1 0-1,0 0 1,4 11-1,-4-18-3,0-1-1,0 0 0,0 1 0,1-1 0,0 0 0,-1 0 1,1 0-1,0 0 0,1 0 0,-1 0 0,0-1 0,1 1 1,0-1-1,-1 1 0,1-1 0,0 0 0,0 0 0,0 0 0,0-1 1,1 1-1,-1-1 0,0 0 0,1 0 0,-1 0 0,1 0 1,-1 0-1,1-1 0,-1 0 0,1 1 0,6-2 0,1 0 16,0 0-1,-1-1 0,1-1 0,-1 0 0,0 0 1,0-1-1,0 0 0,11-6 0,-1-1 31,-2-1-1,1 0 1,16-16-1,-7 0 39,-1-1 0,-1-1 0,-2-1 0,-1-1 0,19-37 0,-35 58-20,24-44 260,-28 50-253,-1 0-1,0-1 1,0 1-1,-1-1 1,1 1-1,-1-1 1,1-11-1,-2 16-63,0 1 1,0-1-1,0 1 0,0-1 0,0 1 0,0-1 0,0 0 0,0 1 0,-1-1 1,1 1-1,0-1 0,0 1 0,0-1 0,-1 1 0,1-1 0,0 1 0,-1-1 1,1 1-1,0-1 0,-1 1 0,1-1 0,0 1 0,-1 0 0,1-1 0,-1 1 0,1 0 1,-1-1-1,1 1 0,-1 0 0,1 0 0,-1-1 0,1 1 0,-1 0 0,0 0 1,1 0-1,-1 0 0,1 0 0,-1 0 0,1 0 0,-2 0 0,-25 6 213,23-4-200,-40 16 172,1 1 1,0 3-1,-50 35 0,74-44-96,-29 28 1,37-31-165,0 0 1,-1 0-1,0-1 1,-1 0-1,0-2 1,-16 9 0</inkml:trace>
  <inkml:trace contextRef="#ctx0" brushRef="#br0" timeOffset="18386.08">10480 5797 20479,'-11'3'0,"6"-1"0,1 0 0,-1-1 0,1 0 0,-1 0 0,0 0 0,-5 0 0,8-2 0,0 1 0,0 0 0,0-1 0,0 1 0,0-1 0,0 1 0,0-1 0,0 0 0,0 0 0,0 0 0,0 0 0,1 0 0,-1-1 0,0 1 0,1 0 0,-1-1 0,-2-2 0,-22-23 90,-54-42 0,45 40 93,32 27-182,1 0 0,0 1 0,-1-1-1,1 1 1,-1-1 0,1 1 0,-1 0 0,0 0 0,1 0-1,-1 0 1,0 1 0,0-1 0,0 1 0,0 0 0,0 0-1,1 0 1,-1 0 0,0 0 0,0 0 0,0 1 0,0-1-1,0 1 1,1 0 0,-1 0 0,0 0 0,1 0 0,-1 1-1,0-1 1,1 1 0,0-1 0,-4 4 0,1-1-2,-1 1 1,1 0-1,0 0 1,1 1-1,-1-1 1,1 1 0,0 0-1,1 0 1,-1 1-1,1-1 1,-3 10-1,4-9 1,1 0 0,0-1 0,0 1 0,0 0 0,1 0 0,0 0 0,0 0 0,3 12 0,2 3 0,11 29 0,-1-2 0,-15-48 2,0-1 0,0 1 0,1-1 0,-1 1 0,0-1 0,0 0 0,1 1 0,-1-1 0,0 0 0,1 1-1,-1-1 1,0 0 0,1 1 0,-1-1 0,0 0 0,1 0 0,-1 1 0,1-1 0,-1 0 0,1 0 0,-1 0 0,0 0 0,1 0-1,-1 1 1,1-1 0,-1 0 0,1 0 0,-1 0 0,1 0 0,-1 0 0,1 0 0,-1-1 0,1 1 0,-1 0 0,0 0-1,1 0 1,-1 0 0,1 0 0,-1-1 0,1 1 0,-1 0 0,0 0 0,1-1 0,-1 1 0,0 0 0,1-1 0,-1 1 0,0 0-1,1-1 1,2-1 18,-1 0 0,1-1 0,-1 1 0,0 0 0,0 0 0,0-1 0,3-4 0,-2 0 13,0 0-1,0-1 0,-1 1 0,0-1 0,-1 0 1,0 0-1,1-8 0,-2-62 213,0 44-108,0 22-51,0 1 0,-1-1 0,-3-16 0,3 25-60,0-1-1,0 1 0,-1-1 0,1 1 0,-1 0 0,1-1 0,-1 1 1,0 0-1,0 0 0,0 0 0,-1 1 0,1-1 0,-1 0 1,1 1-1,-5-3 0,1 0 1,-1 1-1,0 0 1,0 1-1,0 0 1,0 0 0,0 0-1,-1 1 1,1 0-1,-1 1 1,0-1 0,1 1-1,-1 1 1,0 0-1,0 0 1,1 0 0,-1 1-1,0 0 1,0 0-1,-11 5 1,2 1-8,1 0 0,1 1-1,0 1 1,0 1 0,1 0 0,0 1-1,0 0 1,1 1 0,1 1 0,0 0 0,1 0-1,0 1 1,-10 18 0,7-7-28,0 0 0,1 1 1,2 0-1,1 1 0,0 0 0,3 0 0,-8 41 1,14-60-53,-3 29-331,4-35 344,0 0 0,0 0-1,1 0 1,-1 0 0,0 0-1,1 0 1,-1 0-1,1 0 1,-1-1 0,1 1-1,0 0 1,0 0 0,0 0-1,2 2 1,17 8-3087</inkml:trace>
  <inkml:trace contextRef="#ctx0" brushRef="#br0" timeOffset="19385.64">5837 5621 20351,'0'0'384,"-6"8"-277,-6 8-132,0 1-1,1 1 1,-10 23 0,16-31 10,0 1 0,1 0 0,0 0 0,1 1 1,0-1-1,1 1 0,1-1 0,-1 14 0,2-20 9,1 0-1,0-1 0,0 1 0,1-1 1,-1 0-1,1 1 0,0-1 0,0 0 1,0 0-1,0 0 0,1 0 0,0 0 1,0-1-1,5 6 0,-7-8 7,0 0 0,1 1 0,-1-1-1,1 0 1,-1 1 0,1-1 0,0 0 0,-1 0 0,1-1 0,0 1-1,0 0 1,-1 0 0,1-1 0,0 1 0,0-1 0,0 0 0,0 1-1,0-1 1,0 0 0,0 0 0,0 0 0,0-1 0,0 1 0,0 0-1,-1-1 1,1 1 0,0-1 0,0 1 0,0-1 0,-1 0 0,1 0-1,0 0 1,0 0 0,-1 0 0,1 0 0,1-3 0,5-5 64,0 0 1,0 0 0,-1-1-1,0 0 1,-1-1-1,9-20 1,23-76 228,-16 45 92,-15 44-179,0 0-1,-1-1 0,-1 0 1,-1 0-1,-1 0 0,0-1 1,-1-38-1,-2 58-199,0 0 0,0-1 0,0 1 0,0 0 0,0-1 1,0 1-1,0 0 0,0-1 0,0 1 0,0 0 0,0-1 0,0 1 0,0 0 0,0-1 0,0 1 0,0 0 1,0-1-1,0 1 0,-1 0 0,1-1 0,0 1 0,0 0 0,0 0 0,-1-1 0,1 1 0,0 0 1,0 0-1,-1-1 0,1 1 0,0 0 0,-1 0 0,1 0 0,0-1 0,0 1 0,-1 0 0,1 0 0,0 0 1,-1 0-1,1 0 0,0 0 0,-1 0 0,1 0 0,-1 0 0,1 0 0,0 0 0,-1 0 0,1 0 1,0 0-1,-1 0 0,1 0 0,0 0 0,-1 0 0,1 0 0,0 1 0,-1-1 0,1 0 0,0 0 0,0 0 1,-1 1-1,1-1 0,-21 20 123,16-15-118,-19 20 72,1 1 1,2 1-1,-27 43 0,39-55-46,1 0-1,0 1 0,1 1 1,1-1-1,1 1 1,0 0-1,1 0 1,-3 32-1,7-41 29,-1 5-325,0 0 0,1 0 0,1 1 1,2 13-1,-2-23-565,0 0 0,0 0 1,0 0-1,1 0 1,0 0-1,-1-1 0,5 6 1,66 29-15088,-12-15 18792</inkml:trace>
</inkml:ink>
</file>

<file path=xl/ink/ink1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8:03.11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698 3967 19967,'6'-1'128,"70"-15"266,129-22 642,-103 31-711,1 5 1,140 14 0,202 48 53,-320-41-242,47 10-12,119 15-79,-263-42-228,0-1 1,0-2 0,0-1-1,0-1 1,52-12 0,-75 14 52,-1 0 1,1-1-1,0 0 1,-1 0-1,1 0 1,5-3 0,5-9-2813</inkml:trace>
  <inkml:trace contextRef="#ctx0" brushRef="#br0" timeOffset="1035.13">556 3723 15872,'0'0'3861,"1"9"-3328,4 43 27,-2 0 0,-3 0 0,-8 74 0,-41 381 305,47-411-782,5-1-1,3 0 0,26 125 1,-32-216-62,1-1 1,0 1 0,0 0 0,0-1-1,1 1 1,-1 0 0,1-1 0,0 0 0,0 1-1,0-1 1,5 5 0,-5-5-6,1-2 1,-1 1-1,1 0 0,0-1 1,0 1-1,0-1 1,0 0-1,0 0 0,0 0 1,0 0-1,0 0 1,0-1-1,7 1 0,25 0-16,0-1 0,36-6 0,14 0 0,251 17 0,7 3 0,-10-1 0,-135 0 0,-167-13 0,0-2 0,0 0 0,-1-3 0,37-8 0,-60 10 6,0 1 0,0-1 0,-1 0-1,1 0 1,-1-1 0,0 0 0,0 0-1,0-1 1,-1 1 0,0-1 0,0 0 0,0-1-1,0 1 1,7-12 0,0-5 38,0 0 0,17-45 0,-20 45-28,-2 7 2,-2-1 1,0 0-1,0 1 0,-2-1 0,0-1 1,2-20-1,1-177 131,-8 101-170,0 80-14,1-1-1,7-61 0,-5 74-820,-4 23-49,-5 9 277,-11 24-2657,-7 13-9344</inkml:trace>
  <inkml:trace contextRef="#ctx0" brushRef="#br0" timeOffset="1769.13">1305 5210 16384,'0'0'5119</inkml:trace>
  <inkml:trace contextRef="#ctx0" brushRef="#br0" timeOffset="2554.73">1 5481 18175,'13'-1'311,"0"-2"-1,1 0 1,20-7-1,-18 5 19,34-7-1,40 3 46,23-3 538,-96 8-738,0 0 0,0 0-1,0-2 1,26-12 0,-9 3-142,1 1 0,0 2 0,1 2 0,0 1 0,1 1 1,39-2-1,24 3 197,103 5-1,23 11 14,-155-4-181,80 19-1,-138-22-57,137 30 145,206 16 0,62-34 342,-197-5-289,47 1 89,-266-10-290,39 1 96,-1-2 0,1-2 0,58-12 0,-91 15 32,-7 0-135,-1 0-1,0 0 1,0 0 0,0 0 0,0 0-1,1 0 1,-1 0 0,0 0 0,0 0-1,0 0 1,0 0 0,1 0 0,-1 0-1,0 0 1,0 0 0,0 0 0,0 0-1,1 0 1,-1 0 0,0 0-1,0 0 1,0 0 0,0 1 0,0-1-1,0 0 1,1 0 0,-1 0 0,0 0-1,0 0 1,0 1 0,0-1 0,0 0-1,0 0 1,0 0 0,0 0 0,0 1-1,0-1 1,0 0 0,0 0 0,0 0-1,0 0 1,0 1 0,0-1 0,0 0-1,0 0 1,0 0 0,0 0 0,0 1-1,0-1 1,0 0 0,0 0 0,0 0-1,0 0 1,0 0 0,0 1-1,0-1 1,0 0 0,-1 0 0,1 0-1,0 0 1,0 0 0,0 1 0,0-1-1,0 0 1,0 0 0,-1 0 0,1 0-1,-7 8-437,5-7 219,0 0 0,0 0 0,0 0-1,-1 0 1,1 0 0,0 0 0,0-1-1,0 1 1,-1-1 0,1 0 0,0 1-1,0-1 1,-1 0 0,-2-1 0,3 1-455</inkml:trace>
  <inkml:trace contextRef="#ctx0" brushRef="#br0" timeOffset="3733.73">1610 3675 18303,'-2'40'0,"4"-42"2,-1 2 91,-1-1 0,1 1 0,0-1-1,0 0 1,0 0 0,0 1 0,-1-1-1,1 0 1,0 0 0,-1 0 0,1 0 0,-1 0-1,1 0 1,-1 0 0,1 0 0,-1 0-1,0 0 1,1 0 0,-1 0 0,0 0 0,0 0-1,0 0 1,0 0 0,0 0 0,0 0-1,0-1 1,0 1 0,-1 0 0,1 0 0,0 0-1,0 0 1,-1 0 0,1 0 0,-1 0-1,1 0 1,-2-1 0,-2-3-18,0-1-1,1 0 1,-1 0-1,1 0 1,0-1-1,1 1 1,0-1-1,0 0 1,0 1-1,1-1 1,-2-11-1,-2-11-29,-6-26 153,-5-99 0,12-56 132,4 197-310,-5-266 258,-29-19 468,33 293-694,1 1 0,-1-1 0,-1 1-1,1-1 1,-1 1 0,-3-8 0,5 12-52,0 0 1,-1-1-1,1 1 1,0 0-1,0 0 1,0 0-1,0 0 1,-1-1-1,1 1 1,0 0-1,0 0 1,0 0 0,-1 0-1,1 0 1,0 0-1,0-1 1,-1 1-1,1 0 1,0 0-1,0 0 1,-1 0-1,1 0 1,0 0-1,0 0 1,-1 0-1,1 0 1,0 0-1,0 0 1,-1 0-1,1 0 1,0 0-1,0 0 1,0 1-1,-1-1 1,1 0-1,0 0 1,0 0-1,-1 0 1,1 0-1,0 1 1,0-1-1,0 0 1,0 0-1,-1 0 1,1 0-1,0 1 1,0-1-1,0 0 1,-7 9-47,6-4-61,0 0 0,0 0 0,0 1 0,0-1 0,1 0 0,0 0 0,0 0 0,0 1 0,1-1 0,1 5 0,0 16-871,0 1-2414,2 15-9578</inkml:trace>
  <inkml:trace contextRef="#ctx0" brushRef="#br0" timeOffset="4566.14">331 2152 13952,'64'22'816,"-43"-14"-120,-17-7-371,-7-2-50,-24-10 684,0-2 1,-29-17 0,48 25-808,-1 0-1,-1 0 0,1 1 0,-1 1 1,0-1-1,0 1 0,0 1 1,0 0-1,0 0 0,-12 0 0,55 4-2,0 2-1,45 10 0,94 27 594,-62-14-521,38 3-160,-67-15 26,89 28 0,-104-21-50,404 127 225,-147-79 100,-295-66-268,0-2 0,1-2-1,42-3 1,82-19 150,-107 11-44,-14 2-1463,-8 5-2474</inkml:trace>
  <inkml:trace contextRef="#ctx0" brushRef="#br0" timeOffset="5646.18">472 1387 18047,'51'-34'128,"-41"25"42,-18 11 29,-13 7 94,5-1-196,6-2 722,10-5-774,1-1 0,-1 1 0,1 0 0,-1-1 0,1 1 0,0-1 0,-1 0 0,1 1 0,0-1 0,0 1 0,-1-1 0,1 0 0,0 0 0,0 1 0,0-1-1,-1 0 1,1 0 0,1 0 0,41 11 754,236 70-211,-241-66-494,73 40-1,-21-9 19,-51-26-84,-27-13 15,1 0-1,0-1 1,1 0-1,28 7 1,-39-12-40,0 0-1,0-1 1,1 0 0,-1 1 0,0-1 0,0-1 0,1 1-1,-1 0 1,0-1 0,0 0 0,1 0 0,-1 0-1,0 0 1,0 0 0,0 0 0,0-1 0,0 0-1,-1 1 1,1-1 0,0 0 0,-1 0 0,1-1 0,-1 1-1,0 0 1,0-1 0,0 1 0,2-5 0,6-7-97,-7 7-6,1 1-1,0 0 0,0 1 1,0-1-1,1 1 0,0 0 1,0 0-1,0 0 0,1 1 1,-1-1-1,8-2 0,-5 3-191,1 0 0,0 1-1,0 0 1,0 1 0,0 0 0,17-1-1,10 2-3036</inkml:trace>
  <inkml:trace contextRef="#ctx0" brushRef="#br0" timeOffset="7327.12">602 723 14336,'60'29'533,"-66"-35"598,-27-25 521,31 29-1576,0 0-1,-1 0 1,1 0-1,-1 0 1,0 0 0,0 1-1,0-1 1,0 1 0,0 0-1,0 0 1,-4-1-1,6 2-54,0 0-1,1 1 1,-1-1-1,1 0 1,-1 0-1,1 1 1,-1-1-1,1 1 1,-1-1-1,1 0 1,-1 1-1,1-1 1,-1 1-1,1-1 1,0 1-1,-1-1 1,1 1-1,0 0 1,-1-1-1,1 1 1,0-1-1,0 1 0,0 0 1,-1 0-1,-3 18 108,-1 32 82,2 1-1,2 0 0,7 55 1,-1-19-130,-7 280 1541,0-347-1828,0-16-766,2-13-684,5-137-2101,1 1 4487,-5 99 380,2-1 0,15-79 0,-17 121-1072,0 0-1,0 0 0,0 0 0,1 0 1,0 0-1,0 1 0,0-1 0,0 0 1,0 1-1,1 0 0,-1 0 0,1 0 0,0 0 1,0 0-1,3-3 0,0 3-19,-1 0 0,0 0-1,1 0 1,0 1 0,-1 0-1,1 0 1,0 0 0,0 1-1,7-1 1,10 0 28,0 1 0,1 1 0,-1 2 0,27 4 0,-39-5 29,116 17 444,-30-3-31,197 5 1,95-9-104,-203-5-107,-186-6-277,4 0 15,0 0-1,1 0 0,-1 1 0,0-1 0,0 1 1,1 0-1,-1 0 0,7 3 0,-30 40 392,-4 2-359,17-36-37,1 1 0,-1 0 0,2 0 0,0 1-1,-6 21 1,7-5-2,1 0 0,1 0 0,1 1 0,1-1 0,2 0 0,1 0 0,10 38 0,5 0 24,51 119 0,-34-91-32,-22-55 0,2-1 0,26 49 0,-39-83 0,1 0 22,-3-3 84,-9-8 129,-4-5-165,0-1 1,-17-24 0,22 26-59,-1 0 0,0 0 1,-1 1-1,0 1 1,0 0-1,-22-16 1,0 8 10,-1 1 0,-53-18 1,49 21-12,1-1 0,-42-25 0,47 21-12,-1 1 0,-1 1 0,0 2 0,-1 1 0,-1 1 0,0 2 0,-60-9 0,88 18 5,0 1-1,-1-1 1,1 1 0,0 1-1,0-1 1,0 1-1,0 0 1,0 1-1,0-1 1,0 1 0,0 0-1,0 1 1,-6 3-1,3 0 5,1 0 1,-1 1-1,1 0 0,0 0 0,1 1 0,-12 16 0,8-12 93,9-10-479,0 0 1,0 0-1,0 0 1,0 0-1,1 0 1,-1 1 0,1-1-1,0 0 1,-1 1-1,1-1 1,0 4-1</inkml:trace>
  <inkml:trace contextRef="#ctx0" brushRef="#br0" timeOffset="9244.89">1398 712 21247,'0'0'896,"-5"-5"-789,-7-6-81,-2 0 63,1-2 1,1 0-1,-16-19 1,27 30-71,0 0-1,1-1 1,-1 1 0,0 0-1,1 0 1,-1 0 0,1-1-1,0 1 1,0 0 0,0 0-1,0-1 1,1-2 0,5-31 125,-2 17-104,39-254 472,-35 230-317,2 0 1,20-57 0,-14 52-58,-5 16-117,17 42-21,-27-9 0,0 0 0,0-1 0,0 1 0,0-1 0,1 1 0,-1-1 0,0 1 0,0-1 0,1 0 0,-1 1 0,0-1 0,1 0 0,-1 0 0,0 0 0,1 0 0,-1 0 0,0-1 0,2 1 0,3-1 0,50 0 0,-35-1 0,-1 1 0,0 1 0,0 1 0,0 1 0,0 1 0,38 10 0,23 18 94,-29-10-77,97 25 0,244 73 42,-268-75-25,195 42 1,311 52 93,-470-98 11,233 28 0,53-43 271,-235-18-223,-28 1-164,250 17-25,-52 0 2,-173-11 70,155 19 138,-193 7-131,-40-6-48,485 40 59,-244-40-48,342 60-40,-261-54 123,-106-12-11,-141-11 19,-164-16-189,0-1 0,82-12 0,-121 12-80,0-1 0,0 1 0,-1-1 0,1 1 0,0-1 0,-1 0 0,1 0 0,-1 0-1,1-1 1,-1 1 0,0 0 0,3-3 0,7-11-3848</inkml:trace>
</inkml:ink>
</file>

<file path=xl/ink/ink1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8:13.87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204 210 22458,'-203'-117'0,"419"24"0,-432 186 0,7924 364 0</inkml:trace>
</inkml:ink>
</file>

<file path=xl/ink/ink1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8:34.65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1 588 15872,'33'5'0,"-32"-5"0,1 0 0,-1 0 0,0 0 0,0 0 0,0 0 0,0 0 0,0-1 0,0 1 0,0 0 0,0-1 0,0 1 0,0-1 0,0 1 0,0-1 0,0 0 0,0 1 0,0-1 0,0 0 0,0 0 0,-1 1 0,1-1 0,0 0 0,0 0 0,-1 0 0,1 0 0,-1 0 0,1-1 0,7-30 0,-8 28 0,5-62 47,3-17 55,-5 73-80,0 0 0,0 0 0,0 1 0,1 0 0,1 0 0,8-14 1,3 0 145,20-24-1,-30 41-139,0 0-1,0 1 1,0-1-1,1 1 0,0 1 1,0-1-1,0 1 1,1 0-1,-1 1 0,1-1 1,0 2-1,0-1 0,0 1 1,0 0-1,0 1 1,0 0-1,1 0 0,-1 1 1,0 0-1,1 0 1,13 3-1,-8-1 12,-1 1 0,-1 0 1,1 1-1,0 1 0,-1 0 0,0 0 1,0 1-1,-1 1 0,1 0 0,-1 0 1,-1 1-1,0 0 0,10 11 0,-7-5 7,-2 0-1,0 0 1,0 1-1,-1 0 1,8 18-1,-14-23-21,1 1 0,-1 0 0,-1 0 0,0 0 0,-1 0 0,0 0 0,0 0 0,-1 0-1,-1 16 1,-3 8 44,-2-1-1,-1 0 0,-13 43 1,-42 101 117,42-126-149,-9 23 39,-61 119-1,-102 116 694,179-296-512,11-13-128,5-2 0,115-42 118,90-28-103,-178 63-148,0 1 0,1 1 0,0 2-1,55-1 1,-70 7-43,0-1 0,0 2-1,0 0 1,0 1 0,-1 1-1,0 0 1,20 10 0,26 16-2659,-13-4-9282</inkml:trace>
  <inkml:trace contextRef="#ctx0" brushRef="#br0" timeOffset="947.94">1542 933 22399,'0'0'256</inkml:trace>
  <inkml:trace contextRef="#ctx0" brushRef="#br0" timeOffset="1859.16">2624 1 19455,'-6'1'0,"0"1"0,0 0 0,1 0 0,-1 1 0,1 0 0,0 0 0,0 0 0,0 1 0,0-1 0,0 1 0,1 0 0,0 0 0,0 1 0,0-1 0,0 1 0,1 0 0,-1 0 0,1 0 0,-3 8 0,-3 9 0,0 1 0,1 1 0,-6 33 0,11-46 0,-18 90 3,-9 132 1,10 104 185,18-285-129,-6 58 42,3-67-36,2-1-1,2 1 0,9 82 0,-7-120-66,3 22 26,1 0 0,0-1 0,2 0 0,2 0 0,13 32 0,-20-55-17,0-1 0,0 1-1,0 0 1,0-1 0,1 0-1,-1 1 1,1-1 0,-1 0-1,1 0 1,0 0 0,0 0-1,0-1 1,0 1 0,0-1-1,0 0 1,0 0 0,0 0-1,1 0 1,-1-1 0,0 1-1,1-1 1,-1 0 0,0 0-1,1 0 1,-1 0 0,4-1-1,6-1 19,-1 0 0,1-1 0,0-1 0,-1 0 0,17-8 0,0-4 36,-1-1 1,0-1-1,-1-2 1,-2 0-1,30-30 1,-46 42-54,16-18 20,-1 0 0,-1-1 0,-1-2 0,-1 0 0,29-57 0,62-163 93,-107 234-119,119-311 186,-79 202-122,36-52 151,-63 140-202,-25 113-16,-25 26 0,-1-1 0,-12 179 0,24 0 0,14-167 0,4-70-24,-1-10-138,3 1-1,4 58 0,-3-90-37,0 0-1,1 1 0,-1-1 0,1 0 1,0 0-1,0 0 0,1 1 1,-1-1-1,1 0 0,-1 0 0,1-1 1,0 1-1,0 0 0,0-1 1,0 1-1,0-1 0,1 0 0,-1 1 1,1-1-1,0 0 0,3 2 0</inkml:trace>
  <inkml:trace contextRef="#ctx0" brushRef="#br0" timeOffset="2609.27">3860 1194 19327,'0'0'512,"0"11"-405,-3 39-96,-14 83-1,0-63-49,4-17-283,-11 88 1,24-140 266,-1-1 0,1 1 1,0 0-1,0-1 1,0 1-1,0 0 0,0-1 1,0 1-1,0 0 0,0 0 1,0-1-1,0 1 0,0 0 1,0-1-1,1 1 0,-1 0 1,0-1-1,0 1 1,1 0-1,-1-1 0,0 1 1,1-1-1,-1 1 0,1 0 1,-1-1-1,1 1 0,17-4-2505,-13 1 1732,20-4-8601</inkml:trace>
  <inkml:trace contextRef="#ctx0" brushRef="#br0" timeOffset="3637.53">4224 1378 20863,'0'0'-128,"-6"5"-106,-11 9 231,1 1 0,1 0 0,0 1 0,1 1-1,1 0 1,-13 23 0,5 6 30,3 2 0,2 0-1,-18 94 1,31-124-8,3-16-15,0-4-3,8-31-25,54-201-560,-13 56-219,-40 141 627,36-135-450,-34 137 474,2 1 0,30-60 0,-20 61 125,-22 32 27,1-1 1,-1 1-1,1-1 0,-1 1 1,1 0-1,-1 0 0,1 0 0,0 0 1,-1 0-1,1 0 0,0 0 1,0 0-1,0 1 0,-1-1 1,1 1-1,0-1 0,3 1 0,-4 0 0,0 1 0,1-1 0,-1 1 0,0-1 0,0 1 0,1 0 0,-1-1 0,0 1 0,0 0 0,0 0 0,0 0 0,0 0 0,0 0 0,0 0 0,0 0 0,0 0 0,1 2 0,15 28 0,-10-20 0,14 31 194,-1 1-1,20 66 0,-28-75-111,0-1 38,132 331 1125,-46-135-456,-96-284-3349,-2 28-490,0 1-7083</inkml:trace>
  <inkml:trace contextRef="#ctx0" brushRef="#br0" timeOffset="3922.24">4755 944 19327,'-7'45'22,"6"-44"22,-1-5 6,-3-12 64,-5-15 168,10 31-278,0 0-1,0 0 0,-1 0 0,1 0 0,0 0 0,0-1 0,0 1 0,0 0 0,0 0 1,0 0-1,0 0 0,0 0 0,0 0 0,0 0 0,0 0 0,-1 0 0,1-1 1,0 1-1,0 0 0,0 0 0,0 0 0,0 0 0,0 0 0,0 0 0,-1 0 1,1 0-1,0 0 0,0 0 0,0 0 0,0 0 0,0 0 0,0 0 0,-1 0 1,1 0-1,0 0 0,0 0 0,0 0 0,0 0 0,0 0 0,0 0 0,0 0 0,-1 0 1,1 0-1,0 1 0,0-1 0,0 0 0,0 0 0,0 0 0,0 0 0,0 0 1,0 0-1,-1 0 0,-2 11 94,1 17 24,19 350 126,33-2-813,-23-189 96,11 92-2282,21 156-8554</inkml:trace>
</inkml:ink>
</file>

<file path=xl/ink/ink1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8:57.60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18 15488,'0'0'1791,"9"0"-1684,47-4-96,100 8-1,-78 2 151,0-4 0,78-8-1,85 1 233,-66 11-218,136 9 311,296-11 531,-283-11-626,-98 5-216,300 7 269,-324 1-49,212-21-1,-336 8-297,200-9 340,-92 13-307,133 3 102,-162 19-261,-100-11-48,-44-7-2782</inkml:trace>
</inkml:ink>
</file>

<file path=xl/ink/ink1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21:18.39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1906 855 18431,'8'14'4,"-7"-11"6,1 0 1,0 0-1,-1 0 0,0 0 1,1 0-1,-1 1 0,-1-1 0,1 0 1,0 5-1,-1-7-8,0-1 0,0 1 0,0-1-1,0 1 1,0 0 0,0-1 0,0 1 0,-1-1-1,1 1 1,0-1 0,0 1 0,-1-1 0,1 1 0,0-1-1,-1 1 1,1-1 0,0 1 0,-1-1 0,1 0-1,-1 1 1,1-1 0,-1 1 0,1-1 0,-1 0 0,1 0-1,-1 1 1,1-1 0,-1 0 0,0 0 0,-8 7 92,5-2-54,1 1-1,-1-1 0,1 1 0,1 0 0,-1 0 0,1 0 1,0 0-1,-1 10 0,-8 57 246,9-56-197,-47 289 957,45-270-922,2 0 0,1 0-1,2 0 1,9 64 0,2 52 74,-25 41 152,1-64-101,7 468 324,8-380-376,7 291 44,-3-194-53,24 119 47,-22-278-234,-7-105 0,12 73 384,-14-119-984,1 1 1,-1-1-1,1 0 0,0 0 0,1 0 0,-1 0 1,1 0-1,0 0 0,0 0 0,0 0 0,0-1 0,1 1 1,-1-1-1,1 1 0,0-1 0,5 4 0</inkml:trace>
  <inkml:trace contextRef="#ctx0" brushRef="#br0" timeOffset="1166.85">14 4079 13696,'111'44'512,"-99"-44"-256,-13-10 0,-8-3 96,0 1 0,0 0 0,-2 0 0,1 1-1,-1 0 1,-1 1 0,0 0 0,0 1 0,-20-11 0,24 17-266,75 14 639,41-5 575,148-11 0,-227 4-1404,277-23 880,49-2-699,479 43 201,-132 42 106,-330-43-282,5-21 133,-274 3 4,216 1-69,26-1 84,-1-19-124,-306 16-130,30-3 0,95 1 0,207-2 0,117-3 0,-27 1 0,-305 5 35,141-10 58,-277 14-87,283-22 98,-208 21-95,118 11 0,-82-2 65,233-19 0,-359 12-72,29-1 1402,36-3-2206,0-1-4351,78-16-14210,-73 8 22136</inkml:trace>
  <inkml:trace contextRef="#ctx0" brushRef="#br0" timeOffset="2977.02">1813 4273 16511,'34'7'22,"-78"-1"84,37-5-102,0 0-1,0 1 0,0 0 1,1 0-1,-1 1 0,1-1 0,-1 1 1,1 1-1,0-1 0,0 1 1,1 0-1,-10 9 0,15-12 24,-1 0-1,1-1 1,-1 1-1,1 0 1,0 0-1,-1 0 1,1 0-1,0 0 1,-1 0-1,1 0 1,0 0-1,0 0 1,0 0-1,0 0 1,0 0-1,0 0 1,0 0-1,1 0 1,-1-1-1,0 1 1,0 0 0,1 0-1,-1 0 1,1 1-1,16 26 641,-7-12-482,-8-10-129,0 1 0,0 0 0,0-1 0,-1 1-1,1 11 1,5 23 78,11 16 2,2 8 831,25 132-1,-39-135-582,-5-37-352,2-1 0,0 0 0,9 29 0,-9-41 39,-1 0 1,0 0-1,0 0 0,-1 0 0,-1 0 0,0 0 0,0 0 0,-4 19 0,3-28-73,1-1-13,-1 0 0,1 0 0,0 0 0,0 0 0,0 0 0,0 0 0,0 0 0,0 0 1,0 0-1,1 0 0,-1 0 0,1 0 0,-1 0 0,1 0 0,0 0 0,1 1 0,2 1-113,1-3 0,-4-1 0,-1-21-362,2-35 451,19-100 0,-13 114 25,-1-1 0,-3 0-1,-1 0 1,-5-67-1,-3 69 44,-1-22 168,-3 1-1,-23-84 1,31 141-190,-1-1-1,2 0 1,-1 0 0,1 0-1,0 0 1,0 0 0,0 0-1,1 0 1,0 0 0,3-9-1,-2 9 13,-1-1-1,1 1 0,-1 0 0,-1 0 1,1 0-1,-1-1 0,-1 1 0,1 0 1,-2-7-1,-5-5 3,3 13-63,3 4-172,0 13-19,0-11 212,1 1-1,0-1 1,0 1-1,0-1 1,-1 0-1,2 1 1,-1-1 0,0 1-1,0-1 1,0 0-1,1 1 1,0 1-1,5 19-291,-1 1 0,-1-1 0,2 44 0,-7 72-2845,-1-10-762,3-105 2904,1 0 0,1-1 0,9 33 0,-12-54 750,0 0 0,0 0 0,0 0 0,0 0 0,1 0-1,-1 0 1,0 0 0,1 0 0,-1 0 0,1 0 0,-1 0 0,1 0 0,-1 0 0,1 0 0,0 0-1,-1-1 1,1 1 0,0 0 0,0 0 0,0-1 0,-1 1 0,1-1 0,0 1 0,0 0 0,0-1-1,0 0 1,0 1 0,0-1 0,2 1 0,5 1 441,16 13 1852</inkml:trace>
  <inkml:trace contextRef="#ctx0" brushRef="#br0" timeOffset="4521.87">7973 3620 16895,'0'0'534,"1"10"-342,84 588 2901,-84-591-3081,5 52 75,-4-50-51,-5-39-22,-6-89-14,-6 1 0,-51-194 0,54 265 199,-5-52-1,6 33-83,10 65-100,1 0-1,0 0 0,0 0 1,-1 0-1,1 0 0,0 0 1,0 0-1,0 0 0,0 0 1,0 0-1,0-1 0,0 1 1,0 0-1,1 0 0,-1 0 1,0 0-1,1 0 0,-1 0 1,1 0-1,-1 0 0,1 0 1,-1 0-1,1 0 0,0 1 0,-1-1 1,1 0-1,0 0 0,0 1 1,0-1-1,-1 0 0,1 1 1,0-1-1,0 0 0,1 0 1,3 0 18,-1 1 0,1-1 1,-1 1-1,1 0 0,-1 0 1,1 0-1,6 1 0,111 16 298,195 53 0,-221-42-337,-2 5 1,-1 3 0,156 85-1,-118-41 284,-131-80-273,0 1 0,1-1 0,-1 0 0,1 0 0,-1 0 0,0 0 0,1 0 0,-1 0 0,0 0 0,1 1 0,-1-1 0,0 0 0,1 0 0,-1 1 0,0-1 0,1 0 0,-1 0 0,0 1 0,0-1 0,1 0 0,-1 1 0,0-1 0,0 0 0,0 1 0,0-1 0,1 0 0,-1 1 0,0-1 0,0 0 0,0 1 0,0-1 0,0 1 0,0-1 0,0 0 0,0 1 0,0-1 0,0 0 0,0 1 0,0-1 0,0 1 0,0-1 0,0 0 0,-1 1 0,1-1 0,0 0 0,0 1 0,0-1 0,0 0 0,-1 1 0,1-1 0,0 0 0,0 1 0,-1-1 0,1 0 0,0 0 0,-1 1 0,1-1 0,0 0 0,-1 0 0,1 0 0,0 1 0,-1-1-1,1 0 1,0 0 0,-1 0 0,0 0 0,-32 11 15,25-9-12,-71 22-8,-125 57 0,133-48 82,-1-3 0,-82 21-1,109-39-753,-1-2 0,0-2 1,0-1-1,-84-1 0,128-6 381,1 0 0,-1 0-1,1 0 1,-1 0 0,1 0 0,-1 0 0,1 0 0,-1 0 0,1-1 0,-1 1 0,1-1-1,-1 1 1,1-1 0,-1 1 0,1-1 0,0 0 0,-1 0 0,1 0 0,0 0 0,0 0 0,0 0-1,-1 0 1,0-1 0,2 0-51,0-1 0,-1 1 0,1 0 0,0 0 0,0-1 0,0 1 0,0 0 0,1 0 0,-1 0 0,1-1 0,-1 1 0,1 0 0,0 0 0,1-3 0,6-22-618,1 1-3840</inkml:trace>
  <inkml:trace contextRef="#ctx0" brushRef="#br0" timeOffset="6586.78">2011 12 17791,'18'49'203,"-17"-47"1,-2-6 80,-8-27 561,8 29-736,-8-20 176,2 19-302,-2 12 46,0 9 12,2 0-1,-1 1 1,2-1 0,-7 36 0,3-13-11,-4 13 43,4-13 128,-1-1-1,-2-1 1,-30 63-1,42-100-196,-5 8 38,0 1 0,0 0 1,1 1-1,1-1 0,0 1 0,0 0 1,1 0-1,-1 14 0,3-8 6,0-5-18,0 0-1,0-1 1,-1 1 0,-1 0 0,0-1-1,-6 16 1,-11 12-18,-38 59 1,22-40-17,35-57-3,-1 1 0,1-1 0,-1 1 1,1 0-1,0 0 0,0-1 0,0 1 0,0 0 0,1 0 0,-1 0 0,1 0 0,0 0 0,0 0 0,0 0 0,0 0 0,0 0 0,1 0 0,-1 0 0,1 0 0,0 0 0,0 0 0,1 2 0,2 1-18,0 0 1,0 0-1,1 0 0,-1-1 0,1 0 0,1 0 0,-1 0 0,8 5 0,0 0 29,0 0-1,0 1 1,-1 1 0,0 0-1,17 25 1,-22-27 23,1 0 1,0 0-1,1-1 0,0-1 1,0 1-1,1-1 1,13 7-1,-2-1-22,2-1 0,36 14 0,-51-24 3,1 0 0,-1-1-1,1 0 1,-1 0 0,1-1-1,-1 0 1,1-1 0,0 0-1,0 0 1,-1-1 0,1 0 0,0 0-1,8-3 1,-5 0 37,0 0 0,0-1 0,-1 0 0,0-1 0,0 0 0,0-1-1,-1 0 1,15-13 0,4-4 124,-15 13-77,-1-1 0,13-13 0,-22 20-76,-1 1-1,1-1 1,-1 0 0,0 0 0,0 0 0,0 0 0,-1-1-1,0 1 1,0-1 0,1-6 0,2-15 6,11-45-23,-14 62 11,1-1 1,-1 1-1,-1-1 0,0 0 0,0 1 0,-1-1 0,0 0 0,-1 1 1,-2-13-1,-1 8 9,0 1 0,-1 0 0,0 0 0,-1 0 0,0 0 0,-11-14 0,15 25-17,-19-33 61,-2 0 1,-1 2-1,-36-39 1,52 65-59,-200-185 139,204 190-145,-106-94-360,127 118 107,24 37 0,29 39-156,-22-42 410,82 74 0,-102-105 0,40 34 0,-60-50 0,0 1 0,0 0 0,0 0 0,-1 0 0,6 13 0,-11-18 0,-1-1 0,1 1 0,-1 0 0,0 0 0,0 0 0,-1 0 0,1 5 0,-1-9 1,0 0-1,0 0 1,0 0-1,0 0 1,0 0-1,0 0 1,0 0-1,0-1 1,0 1-1,0 0 1,0 0-1,0 0 1,0 0-1,0 0 0,-1 0 1,1 0-1,0 0 1,0 0-1,0 0 1,0 0-1,0 0 1,0 0-1,0 0 1,0 0-1,0 0 1,0 0-1,0 0 1,-1 0-1,1 0 1,0 0-1,0 0 1,0 0-1,0 0 0,0 0 1,0 0-1,0 0 1,0 1-1,0-1 1,0 0-1,0 0 1,0 0-1,0 0 1,0 0-1,0 0 1,0 0-1,-1 0 1,1 0-1,0 0 1,0 0-1,0 0 1,0 0-1,0 0 0,0 1 1,0-1-1,0 0 1,0 0-1,0 0 1,0 0-1,-8-11 68,-7-14 92,-14-34 66,15 27-136,-21-33 0,30 57-86,-171-250 354,128 190-592,48 68 230,0 1 0,0-1 0,0 0 0,0 0 0,0 0 0,0 0 0,0 0 0,0 1 0,0-1 0,0 0 0,0 0 1,0 0-1,0 0 0,0 0 0,0 1 0,0-1 0,0 0 0,0 0 0,0 0 0,0 0 0,-1 0 0,1 0 0,0 1 0,0-1 0,0 0 1,0 0-1,0 0 0,0 0 0,0 0 0,0 0 0,-1 0 0,1 0 0,0 1 0,0-1 0,0 0 0,0 0 0,0 0 0,0 0 0,-1 0 1,1 0-1,0 0 0,0 0 0,0 0 0,0 0 0,0 0 0,-1 0 0,1 0 0,0 0 0,0 0 0,0 0 0,0 0 0,0 0 0,-1 0 1,1 0-1,0 0 0,0-1 0,0 1 0,0 0 0,0 0 0,0 0 0,0 0 0,-1 0 0,1 0 0,0 0 0,0 0 0,0 0 0,0-1 1,0 19-108,0-11 83,4 91 256,5-1-1,31 144 1,-39-237-164,0 2 67,1 0 0,-1 0 0,-1 0 0,1 0 0,-1 0 0,-1 13 0,-7-61 125,-12-106-320,18 131-1352,0 39 763,-5 47 766,-1 127-9205,11-112 8173,1-11-532,-2-4-5802</inkml:trace>
</inkml:ink>
</file>

<file path=xl/ink/ink1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21:37.17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138 26 9216,'55'39'42,"-54"-40"-39,-1 1 0,0 0 0,0 0-1,0 0 1,0 0 0,0 0-1,0 0 1,0 0 0,0 0 0,0 0-1,0 0 1,0 0 0,0 0 0,0 0-1,0 0 1,0 0 0,0 0-1,0-1 1,0 1 0,1 0 0,-1 0-1,0 0 1,0 0 0,0 0 0,0 0-1,0 0 1,0 0 0,0 0-1,0 0 1,0 0 0,0 0 0,0 0-1,0 0 1,1 0 0,-1 0 0,0 0-1,0 0 1,0 0 0,0 1-1,0-1 1,0 0 0,0 0 0,0 0-1,0 0 1,0 0 0,0 0 0,-7-10 212,-16-11 572,17 17-548,0 0 0,-1 1 0,0 1 0,1-1 0,-1 1 0,0 0 0,-1 0-1,1 1 1,-14-1 0,20 2-224,1 0 0,-1 0-1,0 1 1,1-1 0,-1 0-1,0 0 1,1 1 0,-1-1-1,0 0 1,1 1-1,-1-1 1,1 1 0,-1-1-1,1 1 1,-1-1 0,1 1-1,-1-1 1,1 1 0,-1-1-1,1 1 1,0 0 0,-1-1-1,1 1 1,-1 1 0,-5 18 197,5-14-129,-12 49 897,2 1 1,-4 73 0,7-46-702,6-70-200,-11 134 437,12-124-439,2 0 0,0 0 1,2 0-1,6 31 0,-8-52-65,-1 1 0,1 0 0,0-1 0,0 1 0,0-1 0,0 1 0,1-1 0,-1 0 0,1 1 0,-1-1 0,1 0 0,0 0 0,0 0 0,0 0 0,0 0 0,0-1 0,0 1 0,0 0 0,1-1 0,-1 0 0,1 1 0,-1-1 0,1 0 0,-1 0 0,1-1 0,-1 1 0,1-1 0,0 1 0,0-1 0,-1 0 0,6 0 0,0 1 15,-1 0 0,0-1 0,1 0 0,-1-1 0,1 0 0,-1 0 0,0 0 0,1-1 0,-1 0 0,0 0 0,0-1-1,-1 0 1,1 0 0,0-1 0,-1 1 0,0-2 0,0 1 0,8-7 0,23-26 13,-1-2-1,-2-1 1,-2-2 0,-2-1-1,-2-1 1,37-76-1,87-196-423,-148 324 144,3 17 202,6 37 188,-11-35-81,-1 1-1,-4 45 1,0 14 3,7-1 26,-1-28 23,-6 92 1,3-149-138,-3 25 81,1 35-1,8-19-3195,8-1-7333</inkml:trace>
  <inkml:trace contextRef="#ctx0" brushRef="#br0" timeOffset="947.11">1196 554 16000,'-57'19'0,"56"-18"3,0-1 1,0 0-1,-1 1 1,1-1 0,0 0-1,0 0 1,0 0 0,0 0-1,0 0 1,0 0 0,-1 0-1,1 0 1,-1-1 0,1 1 1,1 0 0,0 0 0,-1 0 0,1-1 0,0 1 0,0 0 0,-1 0 0,1-1 0,0 1 0,0 0 0,-1-1 0,1 1 0,0 0 0,0-1 0,0 1 0,-1 0 0,1-1 0,0 1 0,0 0 1,0-1-1,0 1 0,0-1 0,0 1 0,0 0 0,0-1 0,0-3 56,1 0 0,0 0 1,0 0-1,0 0 1,4-7-1,0-6 178,-5 14-216,0 0 1,-1 1 0,1-1-1,-1 1 1,0-1 0,0 0-1,0 1 1,0-1 0,-1 1-1,1 0 1,-1-1 0,1 1-1,-1 0 1,0 0-1,0 0 1,0 0 0,0 0-1,0 1 1,0-1 0,0 0-1,-1 1 1,1 0 0,-1 0-1,1-1 1,-1 1 0,1 1-1,-1-1 1,0 0-1,-2 0 1,-5 0 45,1 0-1,0 0 1,-1 1 0,1 0-1,-1 0 1,1 1 0,-12 3-1,18-3-67,0 0-1,1 0 0,-1 0 1,1 0-1,0 1 0,-1-1 0,1 1 1,0 0-1,0-1 0,0 1 0,0 0 1,0 0-1,0 0 0,1 1 1,-1-1-1,1 0 0,-1 1 0,-1 4 1,-2 6-6,0 0 0,-5 20 0,6-20-7,2-2 12,0-1-1,0 1 1,1 0-1,0 0 1,0 0-1,2-1 1,-1 1-1,1 0 1,1 0-1,4 15 1,-1-9 4,1-1 1,0 0-1,1 0 1,1-1-1,18 26 0,-26-40 2,1 1-1,0 0 0,0-1 0,0 1 0,0-1 0,1 1 0,-1-1 0,0 0 1,1 0-1,-1 0 0,1 1 0,-1-1 0,1 0 0,-1-1 0,1 1 0,0 0 1,-1 0-1,1-1 0,0 1 0,0-1 0,-1 1 0,1-1 0,0 0 0,0 0 0,0 0 1,3 0-1,0-2 20,0 0 0,0 0 0,-1 0 1,1-1-1,0 1 0,-1-1 0,7-6 1,1 1-4,150-108-1,-121 79 142,-37 34-199,-1-1-1,-1 1 1,1-1 0,0 1 0,-1-1 0,0 0 0,0 0 0,0 0 0,0 0 0,1-8 0,-3 12-195,0 0 115,0-1 1,1 1-1,-1 0 0,0-1 1,0 1-1,0 0 1,0 0-1,0-1 1,0 1-1,-1 0 1,1-1-1,0 1 1,0 0-1,0 0 0</inkml:trace>
  <inkml:trace contextRef="#ctx0" brushRef="#br0" timeOffset="1713.48">1461 468 14464,'-44'104'256,"36"-85"-194,2 1 0,-6 21 0,10-32-34,1 0-1,0 0 0,0 0 1,1 0-1,1 0 0,-1 0 1,4 16-1,4 21 85,-5-28 15,0 0-1,1-1 1,7 22 0,-9-37-60,-1 1 0,0-1 1,1 0-1,-1 0 1,1 0-1,0 0 0,0 0 1,0 0-1,4 3 1,4 3 303,-10-7-158,1-1-205,1 0 0,-1-1 1,0 1-1,0 0 0,0-1 0,0 1 0,0-1 0,-1 1 1,1-1-1,0 0 0,0 1 0,0-1 0,0 0 0,-1 0 0,1 0 1,0 1-1,-1-1 0,1 0 0,0-2 0,11-20-26,-10 17 44,15-25 77,-10 18-251,-1 0-1,0-1 1,5-18-1,-8 23-37,-3 6 42,1 1-1,-1 0 1,1-1 0,0 1 0,0 0 0,0 0 0,0-1 0,0 1 0,2-2-1,-2 3 105,0 0-1,0 1 1,0-1-1,0 0 0,0 1 1,0-1-1,0 1 1,0 0-1,1-1 0,-1 1 1,0 0-1,0 0 0,0 0 1,1 0-1,-1 0 1,0 0-1,0 0 0,0 0 1,1 0-1,-1 1 0,0-1 1,0 0-1,1 1 1,4 1 52,-1 0 0,0 0 1,0 0-1,0 1 0,-1-1 1,1 1-1,-1 1 1,1-1-1,-1 0 0,0 1 1,0 0-1,-1 0 0,6 7 1,4 8 38,-1 0 0,10 23 0,8 13-271,-19-41-292,-9-12-450,0 1 0,1 0 0,-1-1 0,1 1 0,0-1 1,-1 0-1,1 0 0,0 0 0,0 0 0,1-1 0,3 2 0,12-1-1041,-4-5 2003</inkml:trace>
  <inkml:trace contextRef="#ctx0" brushRef="#br0" timeOffset="2066.88">1957 26 14720,'-3'12'0,"-1"-1"0,1 1 0,0 0 0,1 0 0,0 0 0,1 0 0,0 19 0,5 44 0,-2-7 0,3 0 0,24 116 0,-10-106-1760,11 107 0,-28-166-3264,9 38 0,-4-38 4000</inkml:trace>
  <inkml:trace contextRef="#ctx0" brushRef="#br0" timeOffset="2266.93">1855 572 18431,'0'0'0,"29"49"-128,-16-33 128,-2-3-1919,18 5 127,10-1-5120,10 18-640,8 10 7552,50 34 2176</inkml:trace>
</inkml:ink>
</file>

<file path=xl/ink/ink1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21:57.65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198 176 9600,'0'0'7935,"-5"4"-7828,-4 4-57,1-1 0,0 1-1,1 1 1,0 0 0,-7 11 0,-3 7 133,3-6-165,1 0 0,2 1 1,-11 26-1,8-6 74,2 1 0,2 0 0,-7 74 0,8 133 393,8-248-479,1 0 1,0 0-1,0 0 1,1 0-1,-1 0 0,0 0 1,1 0-1,-1 0 1,1 0-1,-1 0 0,1 0 1,0 0-1,0 0 0,0 0 1,0 0-1,0-1 1,1 1-1,1 2 0,-1-3 8,-1 0-1,1 0 0,0 0 0,-1 0 1,1-1-1,0 1 0,-1-1 0,1 1 1,0-1-1,0 0 0,0 1 0,0-1 1,-1 0-1,1 0 0,0 0 0,3-1 1,6-2 38,0 0 1,-1-1-1,1 0 1,-1 0-1,13-9 0,1 1-9,0-2 0,0-1-1,-2-1 1,0-1 0,31-30-1,20-19 65,-56 52-62,0 0 1,-1-1-1,0 0 0,-2-1 1,0-1-1,0-1 0,10-19 1,-5-6-33,-2-1 0,14-59 0,-15 50-10,-15 47-3,2 0 0,-1 1 0,1-1 0,4-6 0,-7 11 0,0 1 0,0-1 0,1 1 0,-1-1 0,0 1 0,0-1 0,1 1 0,-1-1 0,0 1 0,1-1 0,-1 1 0,1 0 0,-1-1 0,0 1 0,1 0 0,-1-1 0,1 1-1,-1 0 1,1-1 0,-1 1 0,1 0 0,0 0 0,2 9 3,-6 15-26,-2 18-85,4-26 108,-1-1 1,0 1-1,-9 25 0,9-34-2,0-3 10,0 1 0,0-1 1,1 1-1,0-1 1,0 1-1,0 0 1,0-1-1,1 1 0,0 0 1,0 0-1,0-1 1,2 7-1,1 3-5,0-1-1,0 1 1,-2 0 0,1-1-1,-2 1 1,0 0 0,-3 23-1,-2-5 25,1 0 0,1 1-1,4 63 1,0-78-508,9 64 966,3-31-6846,-12-49 5910,-1-1 0,1 1 0,0-1 1,0 1-1,0 0 0,0-1 0,0 0 0,0 1 0,0-1 1,3 2-1,-3-1 314,1-1 1,0 0-1,0-1 1,0 1 0,0 0-1,-1 0 1,1-1-1,0 1 1,0-1-1,0 0 1,0 1 0,0-1-1,4 0 1,11 0-4664</inkml:trace>
  <inkml:trace contextRef="#ctx0" brushRef="#br0" timeOffset="600.43">1160 683 17151,'3'9'107,"12"37"-86,-3-14 33,7 35-1,-18-57-32,-1 0-1,0-1 1,0 1 0,-1 0 0,-1-1-1,1 1 1,-2-1 0,1 1-1,-1-1 1,-7 16 0,5-16-4,2 1 1,-1-1 0,1 1 0,1 0 0,0 0-1,0 0 1,1 1 0,0-1 0,1 14-1,1-21-146,-1-1 0,1 1-1,0 0 1,0-1-1,0 1 1,0-1-1,0 1 1,1-1 0,2 4-1,2 3-1498,11-42-10973,-16 30 12402,12-33 818</inkml:trace>
  <inkml:trace contextRef="#ctx0" brushRef="#br0" timeOffset="783.06">1106 1 18815,'0'34'0,"-4"21"-128,2-40 128,2-23 0,2-4-896,47 24-16767,-34-4 17663</inkml:trace>
  <inkml:trace contextRef="#ctx0" brushRef="#br0" timeOffset="1747.6">1520 694 13952,'-6'-45'0,"3"35"112,1 12 160,2 13 368,0-12-373,0 0 0,0 0 0,-1 1 0,1-1 1,-1 0-1,1 0 0,-1 0 0,0 0 0,0 0 1,-2 4-1,-4 12-135,2 14 52,1 0 1,1 57-1,3-55-105,-1 0 0,-9 44 0,-9 9 518,33-187-574,1-1-25,-7 60 2,51-208 0,-56 240 0,0 0 0,0 0 0,1 1 0,9-15 0,-11 19 0,0 0 0,0 0 0,1 0 0,-1 1 0,1-1 0,-1 0 0,1 1 0,0 0 0,0 0 0,1 0 0,-1 0 0,0 0 0,5-1 0,-7 3 0,1 0 0,-1 1 0,0-1 0,1 1 0,-1-1 0,0 1 0,0 0 0,1-1 0,-1 1 0,0 0 0,0 0 0,0 0 0,0 0 0,0 0 0,0 0 0,0 0 0,0 0 0,0 0 0,-1 0 0,1 1 0,0-1 0,-1 0 0,2 3 0,2 3 0,25 35 11,44 70-34,-61-91 58,-1 0 0,-1 1 0,11 33 0,-13-33 20,0-1-1,2-1 1,1 1-1,21 30 0,-16-25-48,-12-20-17,0 0 0,1-1 1,0 0-1,-1 0 0,2 0 1,-1 0-1,0-1 0,1 0 1,0 0-1,0 0 0,0-1 1,0 0-1,9 3 0,-12-6-502,-1 0-1,0 0 1,0 0-1,0 0 0,0-1 1,0 1-1,0-1 1,0 1-1,0-1 1,0 0-1,0 1 0,0-1 1,2-2-1,27-18-7025,-20 13 8317,10-7-1418,-1 0-2560</inkml:trace>
  <inkml:trace contextRef="#ctx0" brushRef="#br0" timeOffset="2110.71">2143 263 16895,'-8'30'162,"-20"43"0,6-15 5,20-51-164,1-1-1,0 1 1,0 0-1,0 0 1,1 0 0,0 0-1,0 0 1,2 8-1,-1-8-2,0 0 0,-1 0 0,0 0-1,0 1 1,-1-1 0,1 0 0,-5 13-1,-2 4 68,2 1 0,0 0 0,1 0-1,-1 47 1,14 103 261,-8-158-336,0 0 1,-1 0 0,-4 30-1,-7-8-5551</inkml:trace>
</inkml:ink>
</file>

<file path=xl/ink/ink1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38:26.86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965 863 14720,'0'0'2069,"-2"-4"-1045,-41-66 1664,42 69-2454,67 4 605,88 16-1,-94-10-897,116 3-1,-23-15 307,273-10 231,-299 0-452,148-34 0,-137 21 93,-23 3 78,-50 9-92,2 2 0,94-4 0,30 18 358,46 0-308,-171-4-107,167-12 288,-230 14-336,4-2 0,0 2 0,0-1 0,0 1 0,0 0 0,0 0 0,9 2 0</inkml:trace>
  <inkml:trace contextRef="#ctx0" brushRef="#br0" timeOffset="608.16">4070 120 18047,'-4'46'128,"3"-44"-103,0 0 0,0 0 0,0-1 0,-1 1 0,1-1 0,0 1 0,-1-1 0,1 1 0,-1-1-1,1 0 1,-1 0 0,0 0 0,0 0 0,1 0 0,-1 0 0,0 0 0,0 0 0,-4 0 0,-16 11 227,11-2-187,0 1 1,1 0 0,0 1-1,1 0 1,0 0 0,1 1 0,1 0-1,0 1 1,-5 16 0,-4 14 852,-14 75 0,10-37-275,-24 79-289,-37 155 17,26-57-94,55-239-3711,6-43-3892,3-31 1,-3 0 2378,-2 17 5068,4-29-121</inkml:trace>
  <inkml:trace contextRef="#ctx0" brushRef="#br0" timeOffset="1473.77">3788 128 20095,'5'-25'179,"2"-14"-97,-7 37-82,1 1-1,-1-1 1,1 1 0,-1-1 0,1 1 0,0 0-1,0-1 1,0 1 0,-1 0 0,1 0 0,0 0-1,0 0 1,0-1 0,1 1 0,-1 1-1,0-1 1,0 0 0,1 0 0,-1 0 0,2 0-1,12-2 22,0 1-1,1 0 1,-1 1-1,1 1 1,-1 0-1,26 4 1,-7 0 70,44 5 278,116 28-1,-184-35-316,61 14 144,2-4-1,0-3 1,0-3 0,1-3-1,83-8 1,-109-3-87,-1-2 0,0-2 0,76-30 0,32-10 73,-151 51-151,1 0 0,-1 0 0,0 1 0,1-1 0,-1 1 0,1 0 0,-1 0 1,0 1-1,1-1 0,4 2 0,-9-1-29,1-1 0,-1 0 0,0 1 0,1-1 0,-1 1 0,0-1 0,0 1 0,1-1 0,-1 1 0,0-1 0,0 1 1,0-1-1,0 1 0,0-1 0,0 1 0,0-1 0,0 1 0,0-1 0,0 1 0,0-1 0,0 1 0,0-1 0,0 1 0,-1 0 1,-3 18-9,2-12 2,-3 24 4,1 0 0,2 1 0,1 0 0,4 35 0,22 130 0,-7-74 0,6 45 0,14 147 0,-41-217 125,1-65-17,2 43 1,1-67-91,1 19-6,-1 40 0,-1-51 34,1-16-41,-1 0 0,0 0 0,0 0 1,0 0-1,0 0 0,0 0 1,0 0-1,0 0 0,0 0 0,0 0 1,0 0-1,0 0 0,-1 0 0,1 0 1,0 0-1,-1-1 0,1 1 0,-1 0 1,1 0-1,-1 0 0,1 0 1,-1-1-1,1 1 0,-1 0 0,0 0 1,1-1-1,-1 1 0,0-1 0,0 1 1,0 0-1,0-1 0,1 0 0,-1 1 1,0-1-1,0 1 0,0-1 0,0 0 1,0 0-1,-1 1 0,-17 3-5,1 0 0,-1-1 0,0 0 0,-1-2 0,1 0 0,-31-4 0,1 2 0,9 1 4,-155-3 70,147-1-64,-1-1-1,-47-13 1,-31-13-46,2-6 1,-200-88-1,310 118-1558,0 0-1,-1 1 0,0 1 1,-25-5-1,37 9 1299,1 0-1,-1 1 1,0 0-1,1-1 1,-1 2-1,0-1 1,0 0-1,1 1 1,-1-1-1,1 1 1,-1 0-1,0 1 1,1-1-1,0 0 1,-1 1-1,1 0 1,0 0-1,0 0 1,0 0-1,0 0 1,0 1 0,0-1-1,1 1 1,-1 0-1,1 0 1,-2 3-1,-7 12-684,0-1-3819</inkml:trace>
  <inkml:trace contextRef="#ctx0" brushRef="#br0" timeOffset="3013.79">7435 863 11648,'3'5'245,"4"9"462,-7-13-600,0-1 1,0 0 0,0 1-1,0-1 1,-3 6 2370,3-6-2371,-1 0 1,1 0 0,0 0 0,-1 0-1,1 0 1,0 0 0,0 1-1,-1-1 1,1 0 0,0 0 0,-1 0-1,1 0 1,0 0 0,0 0 0,-1 0-1,1 0 1,0 0 0,-1-1-1,1 1 1,-1 0-61,0 1 0,0-1 0,0 0-1,1 1 1,-1-1 0,0 0 0,0 1 0,1-1-1,-1 1 1,0-1 0,1 1 0,-1-1 0,0 1 0,1 0-1,-1-1 1,1 1 0,-1 0 0,1-1 0,-1 1-1,1 0 1,-1 0 0,1-1 0,0 1 0,0 0 0,-1 0-1,1 0 1,0 0 0,0 0 0,0-1 0,0 1 0,0 0-1,0 0 1,0 0 0,0 0 0,0 0 0,1 1-1,4 37 511,-4-34-499,9 69 588,-3 2 1,-4 129 0,-4-115-305,-8 40-37,5-96-545,1 0 0,2 0 0,1 1-1,6 38 1,7-17-10917</inkml:trace>
  <inkml:trace contextRef="#ctx0" brushRef="#br0" timeOffset="3828.79">6869 1827 19199,'10'6'158,"0"-1"0,0-1 0,0 0 0,1 0 0,-1-1 0,1 0 0,20 2 0,23 6 520,27 10 271,158 21 0,160 4-927,-149-35-22,-145-13-4431,-94 2 3592,48-4-14483,-36 0 12664,-17 4 2975,14-4-317</inkml:trace>
  <inkml:trace contextRef="#ctx0" brushRef="#br0" timeOffset="4340.82">6550 2359 18431,'15'8'175,"0"-2"-1,1 0 0,0 0 1,0-2-1,25 5 0,88 2 479,-76-7-410,273 17 448,237 21 828,-176 1-9766,-255-25-841</inkml:trace>
  <inkml:trace contextRef="#ctx0" brushRef="#br0" timeOffset="5594.17">7188 2567 22143,'20'50'230,"60"164"287,-61-152-468,-3 0 0,12 93 0,-3 130 83,-1-13 336,-24-270-467,35 395 296,-27-271-175,27 146-1,-23-192-108,-7-25-16,-5-44 5,1 1 1,0-1 0,0 0 0,1 0 0,1 0-1,0 0 1,0 0 0,9 18 0,11 19 103,-14-35 39,-20-20 201,0 3-355,0 1 1,0 0-1,0 1 1,0 0-1,0 1 1,0 0-1,0 0 1,-1 1-1,-15 3 0,-14-2-12,-190 10 201,101-2-104,-422 30 217,298-19-202,-274 8-161,69-5 12,-497 6 80,108-8 980,-298-9-490,697 11-7540,215-7-514,173-11-1378,-9 0 5787,2-5 3133</inkml:trace>
  <inkml:trace contextRef="#ctx0" brushRef="#br0" timeOffset="6637.39">7281 761 20095,'13'29'406,"-13"-28"-383,0-1 0,1 1 0,-1-1 0,0 0 0,1 1 0,-1-1 0,0 0 0,1 0 0,-1 1 0,1-1 0,-1 0 0,1 0 1,-1 0-1,0 1 0,1-1 0,-1 0 0,1 0 0,-1 0 0,1 0 0,-1 0 0,1 0 0,-1 0 0,1 0 0,-1 0 0,1 0 0,-1 0 0,1 0 1,-1-1-1,0 1 0,1 0 0,-1 0 0,1-1 0,18-9 539,-10 4-349,-5 5-165,1-1 0,-1 1 1,1 0-1,-1 1 0,1-1 0,-1 1 1,1 0-1,0 0 0,8 1 0,44 12 176,-25-5-162,254 72 450,-22-10 255,-112-33-532,-71-17-18,2-4 0,-1-3 0,1-4 0,1-4 0,157-10 0,-34-31 20,-118 17-218,-8 3 51,392-67-268,-345 65 1070,59-7-9154,148-21-9417,-152 22 20259</inkml:trace>
  <inkml:trace contextRef="#ctx0" brushRef="#br0" timeOffset="7576.82">7530 4697 17535,'0'0'2454,"4"0"-2156,29 3 5,-1 2 0,0 1 0,0 1 0,48 19 0,25 13 451,1-4 0,150 29-1,-205-54-723,1-3 0,0-3 0,1-1 0,64-6 0,489-15-457,-517 17-59,-2-4-3737,86-14-12721,-146 15 16720,-1-1 0,0-1 0,45-17 0,-4-4-885</inkml:trace>
  <inkml:trace contextRef="#ctx0" brushRef="#br0" timeOffset="8585.98">7696 4662 22143,'-8'-18'22,"7"15"106,5-19 106,-5 19-257,1 0 0,-1 1-1,0-1 1,0 0 0,0 0 0,0 1-1,-1-1 1,1 1 0,-1-1 0,1 1-1,-1-1 1,0 1 0,0 0-1,0 0 1,0 0 0,-1 0 0,1 0-1,0 1 1,-1-1 0,1 1 0,-1-1-1,0 1 1,1 0 0,-1 0-1,0 0 1,0 0 0,0 1 0,1-1-1,-1 1 1,0 0 0,0 0 0,-5 0-1,0 0-40,0 2 0,1-1 0,-1 1 0,0 0 0,1 0 0,-1 1 0,1 0 0,0 0 0,0 1 0,0 0 0,-8 6 0,2 0 79,-1 0-1,2 1 0,-1 1 0,2 0 0,0 1 1,0 0-1,1 1 0,-14 25 0,20-31-7,1 0 0,-1 0 0,2 0-1,-1 0 1,1 0 0,0 1 0,1-1-1,0 1 1,1 0 0,-1-1-1,2 1 1,-1-1 0,1 1 0,0 0-1,1-1 1,0 0 0,0 1 0,7 14-1,-5-16 9,-1-1-1,1 1 0,0-1 0,1 0 0,-1 0 0,1 0 0,0 0 1,1-1-1,0 0 0,-1 0 0,2 0 0,-1-1 0,0 0 1,1 0-1,0-1 0,0 0 0,0 0 0,0 0 0,10 1 1,-7-2 57,0 0 1,0-1 0,0 0-1,0 0 1,1-1 0,-1-1 0,0 0-1,0 0 1,1-1 0,-1 0-1,-1-1 1,1 0 0,16-8 0,-21 8-10,0 0 0,0-1 1,0 0-1,0 0 0,-1 0 1,1 0-1,-1-1 0,0 0 1,-1 1-1,1-2 0,-1 1 1,0 0-1,0-1 0,-1 1 1,3-8-1,2-8 62,-1 0-1,5-41 0,-7 43-50,-2-1-1,0 1 1,-2 0-1,0-1 1,-1 1-1,0-1 1,-2 1-1,-6-23 1,8 35-47,-1 0-1,-1 0 1,1 0 0,-1 0 0,0 0 0,-1 0 0,1 1 0,-1 0 0,-1 0 0,1 0 0,-1 0 0,0 0 0,0 1 0,-1 0 0,0 0 0,0 1 0,0-1 0,-9-4 0,6 5-28,-1 0 0,1 1 0,-1-1 1,0 2-1,0-1 0,0 2 0,0-1 1,0 1-1,0 1 0,0 0 0,0 0 1,-1 1-1,1 0 0,0 1 0,-13 4 1,14-4-8,1 1 1,0 0 0,0 0 0,0 1-1,1 0 1,-1 1 0,1-1 0,0 1 0,1 1-1,-1-1 1,1 1 0,0 1 0,0-1-1,1 1 1,0 0 0,0 0 0,0 0-1,-4 11 1,4-4-2,0 0 0,1-1 0,1 1 0,1 1-1,0-1 1,0 0 0,1 1 0,1-1 0,1 0-1,3 26 1,-2-29-221,0-1-1,1 1 0,0-1 0,1 1 0,0-1 1,0 0-1,1 0 0,1-1 0,-1 1 1,2-1-1,-1 0 0,1-1 0,0 0 0,15 13 1,-17-18-809,0 0 0,0 1 0,1-2 0,-1 1 1,1-1-1,0 1 0,11 1 0,0 1-1615,46 17-2018</inkml:trace>
  <inkml:trace contextRef="#ctx0" brushRef="#br0" timeOffset="9523.52">7435 849 22271,'29'9'142,"-27"-8"-53,-3-1 22,-15-4 187,8 2-278,1 0 0,-1 0-1,1-1 1,0 0 0,0-1-1,0 0 1,1 0 0,-1 0 0,1-1-1,0 0 1,0 0 0,-9-11-1,15 15-64,-1 0 0,0 0-1,0 0 1,0 0 0,0 0-1,-1 0 1,1 0-1,0 0 1,0 0 0,0 0-1,-1 1 1,1-1 0,0 1-1,-1-1 1,1 1 0,-1-1-1,1 1 1,-1 0 0,1 0-1,-1-1 1,1 1 0,0 0-1,-1 0 1,1 1 0,-1-1-1,1 0 1,-1 0-1,1 1 1,-1-1 0,1 1-1,0-1 1,-1 1 0,1 0-1,0-1 1,0 1 0,-1 0-1,1 0 1,0 0 0,0 0-1,0 0 1,0 0 0,0 0-1,-1 2 1,-2 3 39,0 0 0,0-1 0,0 1 1,1 1-1,0-1 0,0 0 0,1 1 0,-2 8 0,2-5 44,0 0 0,1 0 0,1 0 0,-1 0 0,2 0 0,-1 1 0,2-1 0,-1 0 0,1 0 0,1-1 0,0 1 0,0 0 0,1-1 0,0 0 0,9 15 0,-10-19-14,0 0-1,0-1 0,1 1 0,0-1 0,0 0 0,0 0 1,1 0-1,-1 0 0,1-1 0,0 0 0,0 0 0,0 0 1,0 0-1,0-1 0,1 0 0,-1 0 0,1-1 0,-1 1 1,1-1-1,0 0 0,0-1 0,-1 0 0,1 1 0,0-2 1,0 1-1,-1-1 0,1 0 0,8-2 0,0-2 4,0 0 0,0-1-1,-1 0 1,0-1 0,0-1-1,-1 0 1,0-1 0,-1 0-1,20-20 1,-18 16-7,-1 0 0,-1-1 0,0-1 0,-1 0 0,-1 0 0,0-1 0,12-29 0,-15 27 135,-1-1 0,0 1 0,-1-1 0,-1 0 0,-1 0 0,0 0 0,-2-27 1,-1 38-81,0-1 0,-1 1 0,0 0 0,0 0 0,0 0 0,-1 0 0,0 0 0,-6-10 1,6 13-53,-1 1 0,1-1 0,-1 0 1,0 1-1,0 0 0,-1 0 0,1 0 0,-1 0 1,0 1-1,0-1 0,0 1 0,-10-4 1,8 5-15,1 0 0,-1 0-1,0 1 1,0 0 0,1 0 0,-1 1 0,0 0 0,0 0 0,0 0 0,1 1 0,-1 0 0,0 0 0,1 1 0,-1 0 0,1 0 0,-1 1 0,1-1 0,-12 8 0,6-2-49,-1 0 0,1 1 0,0 0 0,1 1 0,0 0 0,1 1 0,-16 22 0,6-4-320,1 0 0,2 2-1,0 0 1,3 1 0,-18 55-1,26-63-1627,0-1-1,-3 41 0,8-49 467,1 1 0,2 20-1,3-9 841,1 1 0,1-1 0,14 38 0,1-2-5718</inkml:trace>
  <inkml:trace contextRef="#ctx0" brushRef="#br0" timeOffset="11048.96">9361 4969 17535,'32'-5'683,"0"-2"0,42-16-1,-65 20-577,0 1-1,1 0 0,-1 0 0,0 1 0,1 0 1,-1 0-1,1 1 0,12 1 0,8 3 207,38 10-1,-3 0 393,-27-9-450,0-1 0,0-3 1,47-3-1,115-24 568,-106 10-927,0 3-1,168 1 0,-207 14 919,-1 0-4657,73 4-9246,-34-6 12682,5 0-3473</inkml:trace>
  <inkml:trace contextRef="#ctx0" brushRef="#br0" timeOffset="12035.87">10899 2377 19839,'1'16'100,"-1"1"-1,0-1 1,-2 1-1,0-1 1,-7 31-1,-3 15 179,3 9 113,-27 294 803,35-316-1095,2 0-1,2 0 1,2 0-1,3 0 1,18 66-1,-23-103-68,1-1 0,0 1-1,11 19 1,-14-28-7,1-1 0,0 0-1,-1 1 1,1-1 0,0 0-1,0 0 1,0 0 0,0 0 0,1 0-1,-1 0 1,1-1 0,-1 1-1,1-1 1,-1 0 0,1 1-1,0-1 1,-1 0 0,1-1 0,0 1-1,0 0 1,3-1 0,3 0-21,-1-1 1,1 0 0,-1 0 0,0-1-1,1-1 1,-1 1 0,0-1-1,0 0 1,-1-1 0,1 0 0,-1 0-1,0-1 1,0 0 0,0 0-1,0 0 1,9-12 0,8-9 31,-1 0 1,32-49-1,84-158 48,-16-12 35,28-52-39,-147 290-78,0-2 0,1 1 0,0-1 0,1 1 0,9-11 0,-15 19 0,0 0 0,1-1 0,-1 1 0,0 0 0,0 0 0,0-1 0,0 1 0,1 0 0,-1 0 0,0 0 0,0 0 0,0-1 0,1 1 0,-1 0 0,0 0 0,0 0 0,1 0 0,-1 0 0,0 0 0,0 0 0,1 0 0,-1-1 0,0 1 0,0 0 0,1 0 0,-1 0 0,0 0 0,1 0 0,-1 0 0,0 1 0,0-1 0,1 0 0,-1 0 0,0 0 0,0 0 0,1 0 0,1 11 0,-6 17 0,3-27 0,-21 95 0,-11 49 0,4 22 18,-33 220-142,59-366-171,1 0 0,2 0 0,1 26 0,8 1-4115</inkml:trace>
  <inkml:trace contextRef="#ctx0" brushRef="#br0" timeOffset="13583.8">12211 3196 20351,'-1'0'0,"0"1"0,0-1 0,0 1 0,0-1 0,0 1 0,0-1 0,0 0 0,0 1 0,0-1 0,0 0 0,0 0 0,0 0 0,0 0 0,0 0 0,0 0 0,0 0 0,0 0 0,0 0 0,0-1 0,0 1 0,0 0 0,0 0 0,-1-2 0,1 0 0,1 0 0,-1 0 0,1 0 0,0-1 0,0 1 0,0 0 0,0 0 0,0-1 0,0 1 0,2-4 0,-2 5 0,0-2 17,-1 0 0,1-1-1,-1 1 1,1 0 0,-1 0 0,0 0-1,0 0 1,0 0 0,-1 0-1,1 0 1,-1 0 0,0 0-1,0 1 1,0-1 0,0 1-1,0-1 1,0 1 0,-1 0 0,1 0-1,-1 0 1,1 0 0,-6-3-1,-4-2 80,0 0 0,-1 1 0,-25-10 0,31 14-85,0 0-1,0 1 0,0-1 0,0 1 0,0 1 0,-1 0 1,1 0-1,0 0 0,0 1 0,-1 0 0,1 0 1,0 1-1,0 0 0,0 0 0,1 0 0,-1 1 0,0 0 1,1 1-1,0-1 0,0 1 0,-11 9 0,9-6 1,0 0 0,1 1-1,0 0 1,0 0 0,1 1-1,0 0 1,1 0 0,0 0-1,0 0 1,1 1 0,0 0-1,0 0 1,1 0 0,-2 16-1,2-3-10,2 0 0,0 0 0,4 39 0,-1-48 0,0 1 0,1-1 0,1 0 0,0 0 0,0 0 0,2-1 0,6 14 0,-10-23 10,1 0 1,0 1-1,0-1 0,0 0 0,0-1 0,0 1 0,1 0 0,0-1 0,0 0 0,0 0 1,0 0-1,0 0 0,0-1 0,1 1 0,-1-1 0,1 0 0,0-1 0,0 1 0,-1-1 0,1 0 1,0 0-1,0-1 0,0 1 0,0-1 0,0 0 0,0 0 0,0-1 0,0 1 0,0-1 0,0 0 1,0-1-1,0 1 0,0-1 0,-1 0 0,1 0 0,-1-1 0,9-5 0,-1-2 18,0-1 0,-1-1 0,0 0 0,-1 0 0,0-1 0,-1 0 0,0-1 0,-1 0 0,12-29 0,-8 12-13,-1-1 1,-2-1-1,10-56 1,-16 68-150,-1 13-115,0-1 0,-1 0 0,0 0 0,-1 0 0,0 1 0,-2-18-1,2 25 194,0 1 0,0-1-1,0 0 1,-1 1 0,1-1 0,-1 0-1,1 1 1,0-1 0,-1 1-1,1-1 1,-1 1 0,1-1-1,-1 1 1,1-1 0,-1 1-1,1-1 1,-1 1 0,0 0 0,1-1-1,-1 1 1,0 0 0,1-1-1,-1 1 1,0 0 0,1 0-1,-1 0 1,0 0 0,0 0 0,1 0-1,-1 0 1,0 0 0,1 0-1,-1 0 1,0 0 0,0 0-1,1 0 1,-1 0 0,0 1-1,1-1 1,-2 1 0,-27 14-2224,25-13 1386,-26 15-9111</inkml:trace>
  <inkml:trace contextRef="#ctx0" brushRef="#br0" timeOffset="14228.78">12477 3245 20607,'-34'35'0,"34"-34"0,0-1 0,-1 0 0,1 0 0,0 1 0,0-1 0,0 0 0,0 0 0,-1 1 0,1-1 0,0 0 0,0 0 0,-1 0 0,1 0 0,0 1 0,0-1 0,-1 0 0,1 0 0,0 0 0,-1 0 0,1 0 0,0 0 0,-1 0 0,1 0 0,0 0 0,0 0 0,-1 0 0,1 0 0,0 0 0,-1 0 0,1 0 0,0 0 0,-1 0 0,1 0 0,0 0 0,0 0 0,-1 0 0,1-1 0,0 1 0,-1 0 0,1 0 0,0 0 0,0 0 0,0-1 0,-1 1 0,1 0 0,0 0 0,0-1 0,0 1 0,-1-1 0,-2-17 0,1 7 0,1 11 0,0 0 0,0 0 0,0 0 0,0 0 0,0 0 0,0 1 0,0-1 0,0 0 0,0 1 0,0-1 0,0 0 0,0 1 0,1-1 0,-1 1 0,0 0 0,0-1 0,0 1 0,1 0 0,-1-1 0,0 1 0,0 1 0,-18 18 0,14-11 21,0 0-1,0 1 0,1-1 0,0 1 0,1 0 1,0 0-1,1 0 0,0 0 0,0 0 0,1 0 0,0 1 1,1-1-1,1 19 0,1-13 22,0 0 0,1 0 0,1 0 0,0 0 0,1-1 0,1 1 1,1-1-1,8 15 0,-13-26 4,1 0-1,-1 0 1,1 0 0,0 0 0,1 0 0,-1-1 0,1 1 0,-1-1 0,1 0-1,0 0 1,0 0 0,1-1 0,-1 1 0,7 2 0,-7-4-16,0 0 0,-1-1 0,1 1 0,0-1 0,0 0 0,0 1 0,0-2 0,0 1 0,0 0 0,0-1 0,0 0 0,0 0 0,-1 0 0,1 0 0,0-1 0,-1 1 0,1-1 0,3-2 0,4-4 15,-1 1-1,0-1 1,0-1-1,-1 0 1,0 0-1,0-1 1,12-20-1,43-80 240,-56 92-164,-1-1-1,10-34 1,-5 10 12,-12 43-131,1 0-1,-1 0 1,0 0-1,0 0 1,0 0-1,0 0 1,0 0 0,0 0-1,0 0 1,0 0-1,0 0 1,0 0-1,0 0 1,0 0 0,0 0-1,0 0 1,0 0-1,0 0 1,0 0-1,0 0 1,0 0 0,1 0-1,-1 0 1,0 0-1,0 0 1,0 0-1,0 0 1,0 0 0,0 0-1,0 0 1,0 0-1,0 0 1,0 0 0,0 0-1,0 0 1,0 0-1,0 13 6,-2 18-12,-10 41-138,3-24-456,-4 94 0,13-141 508,0 0-1,0 0 0,-1 0 1,1 0-1,0 1 0,0-1 1,1 0-1,-1 0 1,0 0-1,0 0 0,0 0 1,1 0-1,-1 0 0,0 0 1,1 0-1,-1 0 0,1 0 1,-1-1-1,1 1 0,0 0 1,-1 0-1,1 0 1,0-1-1,0 1 0,-1 0 1,2 0-1,-1-1-58,0 0 0,0 0 1,0 0-1,0-1 0,0 1 0,0 0 1,0-1-1,0 1 0,0 0 0,0-1 1,0 1-1,-1-1 0,1 0 0,0 1 1,0-1-1,0 0 0,-1 1 0,1-1 1,-1 0-1,1 0 0,0 0 0,-1 1 0,1-1 1,-1 0-1,1-2 0</inkml:trace>
  <inkml:trace contextRef="#ctx0" brushRef="#br0" timeOffset="14512.7">12993 3196 21887,'-1'23'0,"-3"14"0,1 9 0,2 10 0,1 2 0,0 5 0,4 13 0,5 8-128,-4-33 128,-1-20-1280,1-6 0,0-12-256</inkml:trace>
  <inkml:trace contextRef="#ctx0" brushRef="#br0" timeOffset="14708.11">12887 3231 18687,'0'0'0,"29"27"0,19 17 0,-3-14 0,4-2-128,-13-10 128,-4-9-256,-5-10 128</inkml:trace>
  <inkml:trace contextRef="#ctx0" brushRef="#br0" timeOffset="16497.05">1 2416 18943,'8'22'55,"-1"0"0,0 0-1,-2 1 1,3 23 0,3 92 472,4 25-176,-4-97-257,24 74-1,-26-112-57,2 0 1,0 0-1,2-1 1,1-1-1,18 26 1,-30-48-20,1 0 1,0 0-1,0-1 1,0 1 0,0-1-1,0 0 1,1 0-1,0 0 1,-1-1 0,1 1-1,0-1 1,5 3-1,-6-4 16,1-1-1,-1 1 0,1 0 1,-1-1-1,1 0 1,-1 0-1,1 0 0,-1 0 1,1-1-1,-1 1 0,0-1 1,1 0-1,-1 0 1,0 0-1,6-3 0,2-1 41,-1 0-1,0-1 1,0-1 0,0 0-1,0 0 1,-1-1-1,-1 0 1,1-1-1,-1 0 1,-1 0 0,9-13-1,5-13-68,33-72 0,-31 59 13,128-239 56,110-251 110,-259 531-181,9-19-6,-8 22 9,-2 15 14,-6 36 47,-19 78 0,8-52 15,-65 404 196,69-402-1860,-7 64-6126,18-122 6830,1 0 0,1 0 0,0 0 0,2 0 0,-1 0 0,8 20 0,-5-20-4027</inkml:trace>
  <inkml:trace contextRef="#ctx0" brushRef="#br0" timeOffset="16910.71">1267 2893 24703,'0'0'0,"-27"0"-128,27 3 128,7 2 0,-2-1 0,3-1-128,0-1 128,3-1-768,-3 1 128</inkml:trace>
  <inkml:trace contextRef="#ctx0" brushRef="#br0" timeOffset="17176.99">1331 2256 23807,'0'0'0,"-9"41"0,11-11 0,3 5-256,-2-7 128,3-2-4736,-4-5 129,-1-6-1793,10 7 640,-1-1 6784</inkml:trace>
  <inkml:trace contextRef="#ctx0" brushRef="#br0" timeOffset="17775.74">1721 2841 23423,'-26'-3'-157,"22"2"-26,10 4 4,8 4 80,-13-6 98,1 0-1,-1 0 1,0 0 0,0 0 0,0 1 0,1-1 0,-1 0 0,0 1 0,0-1-1,-1 0 1,1 1 0,0-1 0,0 1 0,-1 0 0,1-1 0,-1 1 0,1 0-1,-1-1 1,0 3 0,2 39 55,-1-26 0,7 188 95,-5-192-157,-3-12 7,0-1 0,0 0 1,0 0-1,0 0 0,0 0 1,0 0-1,0 0 0,1 0 0,-1 1 1,0-1-1,0 0 0,0 0 1,0 0-1,0 0 0,0 0 1,0 0-1,1 0 0,-1 0 0,0 0 1,0 0-1,0 0 0,0 0 1,0 0-1,0 0 0,1 0 1,-1 0-1,0 0 0,0 0 0,0 0 1,0 0-1,0 0 0,0 0 1,1 0-1,-1 0 0,0 0 0,0 0 1,0 0-1,0 0 0,0 0 1,0 0-1,1 0 0,-1-1 1,14-19-154,-12 18 133,14-28-281,-2-1 0,-1-1-1,-1 0 1,10-46 0,-10 35 151,31-75 0,-38 108 236,1-1 0,0 2 0,0-1 0,1 1 0,13-15-1,-18 22-37,0 0-1,0 0 0,1-1 0,-1 1 0,0 1 0,1-1 0,0 0 0,-1 1 0,1-1 0,0 1 0,0 0 0,-1 0 0,1 0 0,0 0 0,0 0 0,0 1 0,0-1 0,1 1 0,-1 0 0,0 0 0,0 0 0,0 0 0,0 1 0,0-1 0,5 2 0,1 2-27,0 1 0,-1 0 0,0 0 0,0 1 0,0 0 0,0 1 0,-1-1 0,0 2 0,11 13 0,-10-10-16,0 1 1,-1 0-1,0 0 1,-1 1-1,0-1 0,5 19 1,-5-7 62,-2 0 1,4 33-1,-4-11-2621,-1-7-3867,1-1-5685,-4-13 10187,0-24 1920,-1 0 0,0 0 0,1 1 0,-1-1 0,0 0 0,0 0 0,0 0 0,0 0 0,0 0 0,-1 0 0,1-1 0,-1 2 0</inkml:trace>
  <inkml:trace contextRef="#ctx0" brushRef="#br0" timeOffset="18233.74">1196 2769 22015,'30'5'0,"20"6"0,-41-11 0,-21-5 128,3 2 0,-4-2 0,0 16 0,0 7 0,4 10 128,4 7-256,8 17 128,8 12-512,13 29 0,12 21-10367,-6 5-641,2 14 11392,29 118 3200</inkml:trace>
</inkml:ink>
</file>

<file path=xl/ink/ink1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38:48.93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0 574 18687,'33'5'128,"-33"-5"-124,0 0 0,-1 0-1,1 0 1,0 0 0,0 0-1,0 0 1,0 0 0,0 0-1,0 0 1,0 0 0,0 0-1,0 0 1,0 0 0,0 0-1,0 0 1,0 1-1,0-1 1,0 0 0,0 0-1,0 0 1,0 0 0,0 0-1,0 0 1,0 0 0,0 0-1,0 0 1,0 0 0,0 0-1,0 0 1,0 0 0,0 0-1,0 1 1,0-1-1,0 0 1,0 0 0,0 0-1,0 0 1,0 0 0,1 0-1,-1 0 1,0 0 0,0 0-1,0 0 1,0 0 0,0 0-1,0 0 1,0 0 0,0 0-1,0 0 1,0 0-1,0 0 1,0 0 0,0 0-1,0 0 1,0 0 0,1 0-1,-1 0 1,0 0 0,0 0-1,0 0 1,0 0 0,0 0-1,0 0 1,0 0 0,0 0-1,0 0 1,0 0-1,-6 2 190,6-2-192,-1 0 1,1 0-1,0 0 0,-1 0 0,1 0 1,0 0-1,-1 0 0,1 0 0,0-1 0,-1 1 1,1 0-1,0 0 0,-1 0 0,1 0 1,0-1-1,0 1 0,-1 0 0,1 0 1,0 0-1,0-1 0,-1 1 0,1 0 0,0 0 1,0-1-1,0 1 0,-1 0 0,1-1 1,0 1-1,0 0 0,0 0 0,0-1 1,0 1-1,0 0 0,0-1 0,0 1 0,0 0 1,0-1-1,0 1 0,0 0 0,0-1 1,0 1-1,0 0 0,0-1 0,0 1 0,0 0 1,0-1-1,0 1 0,0 0 0,1-1 1,-1 1-1,0 0 0,0 0 0,0-1 1,1 1-1,-1 0 0,0 0 0,1-1 0,14-29 2,3 1 0,0 1-1,1 0 1,2 1 0,1 2-1,1 0 1,40-34 0,12-13 295,-54 50-154,1 0 0,1 2 0,40-29 0,-36 34-63,0 1 1,1 1-1,43-13 0,92-18 128,-128 37-147,0 1-1,1 2 1,-1 1 0,1 2 0,0 2 0,0 1 0,-1 1 0,1 2-1,53 16 1,-77-17-62,0 0 0,0 1 0,-1 0 0,1 1 0,-1 1-1,-1 0 1,1 0 0,-1 1 0,-1 0 0,1 1 0,12 14-1,-9-5 5,-1-1 0,0 2 0,-1 0 0,-1 0 0,15 39 0,-2 2 49,49 88 0,-67-138-52,1 2 13,1 0 0,0 0 0,0-1 0,2 0 1,-1 0-1,1-1 0,0 0 0,19 15 0,-18-18-8,-3-2 46,-1-1 1,1 1-1,-1-1 1,15 6 0,-19-10-29,1 1 1,-1-1 0,1 1 0,-1-1 0,1 0 0,-1 1 0,1-1 0,0-1 0,-1 1 0,1 0 0,-1-1 0,1 1 0,-1-1 0,0 1 0,1-1 0,-1 0 0,1 0 0,-1-1 0,3-1 0,206-143 423,-114 76-362,-28 21-1159,-5 2-8812,84-47 1,-9 22 8476,75-42 4181</inkml:trace>
</inkml:ink>
</file>

<file path=xl/ink/ink1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14.27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1749 1 18815,'3'23'0,"-4"-20"0,0-10 0,1 1 0,5 9 0,0 7 0,0 1 0,-1-1 0,0 1 0,0 0 0,-2 1 0,1-1 0,1 18 0,-1-6 0,39 173 201,5 29 110,41 667 585,-84-13 256,-7-512-656,3-281-352,3 262 368,-4-344-521,1 0 0,0 0-1,1 0 1,-1 0 0,1 0-1,0 0 1,-1-1 0,2 1-1,-1 0 1,0-1 0,1 1-1,0 0 1,0-1 0,0 0-1,4 6 1,-5-9-50,-1 0 0,0 0 1,1 0-1,-1 0 0,0 0 0,1 0 1,-1 0-1,0 0 0,1 0 0,-1-1 1,0 1-1,1 0 0,-1 0 0,0 0 1,1-1-1,-1 1 0,0 0 0,1 0 1,-1-1-1,0 1 0,0 0 0,0-1 1,1 1-1,-1 0 0,0-1 0,0 1 1,0 0-1,0-1 0,1 1 0,-1 0 1,0-1-1,0 1 0,0-1 0,7-16-844,0-10-2084,0-3-8255</inkml:trace>
  <inkml:trace contextRef="#ctx0" brushRef="#br0" timeOffset="1132.93">358 2408 17535,'323'40'1429,"-109"-10"-575,244 49 191,-369-60-831,0-4-1,1-4 0,0-4 1,0-4-1,173-17 0,193-22 180,-22 2-39,32-6-77,-379 36-277,0 3 0,140 17 0,-7 5 138,53 9 87,-189-15-143,96 22 135,-150-27-161,1-2 1,0-1 0,0-2 0,0-1 0,57 1 0,113 1 83,-84-1 19,-21 5 203,-37-7-763,-19 7-3656</inkml:trace>
  <inkml:trace contextRef="#ctx0" brushRef="#br0" timeOffset="2931.01">1978 3063 15616,'0'-1'0,"7"-15"0,-7 16 0,0 0 0,0-1 0,0 1 0,1 0 0,-1-1 0,0 1 0,0 0 0,1 0 0,-1-1 0,0 1 0,1 0 0,-1 0 0,0-1 0,1 1 0,-1 0 0,0 0 0,1 0 0,-1-1 0,0 1 0,1 0 0,-1 0 0,1 0 0,-1 0 0,0 0 0,1 0 0,-1 0 0,1 0 0,-1 0 0,0 0 0,1 0 0,-1 0 0,1 0 0,-1 0 0,0 1 0,1-1 0,-1 0 0,0 0 0,1 0 0,-1 0 0,0 1 0,1-1 0,-1 0 0,0 0 0,1 1 0,-1-1 0,0 0 0,0 1 0,1-1 0,-1 0 0,0 1 0,0-1 0,0 0 0,1 1 0,-1 0 0,2 4 61,-1 0 1,0 0 0,0 0 0,0 0 0,-1 0 0,1 1 0,-1-1-1,-1 0 1,0 6 0,-1 24 143,-5 108 1041,9-88-952,1 143 436,8 65 192,1-45-95,1-52-182,-5-96-373,1 37 166,-7 170-1,-9-158-1162,11-193-3073,-1 5-8169</inkml:trace>
  <inkml:trace contextRef="#ctx0" brushRef="#br0" timeOffset="4132.14">5 2421 17407,'6'3'0,"27"5"0,-35-9 12,-2-1 1,1 0 0,-1 0 0,0 0 0,0 1 0,0-1 0,0 1 0,0 0-1,-7 0 1,14 0 19,-1 1 0,0-1-1,0 1 1,0-1 0,0 0-1,0 0 1,0 0 0,0 0-1,-1 0 1,1 0 0,0 0-1,0-1 1,-1 1 0,2-2-1,-2 1-15,1 1-1,-1 0 0,0-1 1,0 1-1,1 0 1,-1 0-1,0 0 0,1 0 1,-1 0-1,1 0 0,-1 1 1,1-1-1,0 0 1,-1 1-1,1 0 0,0-1 1,-1 1-1,1 0 0,0-1 1,0 1-1,-1 0 1,1 1-1,0-1 0,0 0 1,3 1-1,29 14 188,-20-8-123,0-1 0,1 0 0,0-1 0,0 0 0,30 4 0,21-7 345,-42-2-254,41 5 1,-23 4 108,73 26 1,-23-6 11,-82-27-258,0-1 0,0 0 0,-1-1 0,1 0 1,0-1-1,0 0 0,0 0 0,-1-1 0,1-1 0,-1 1 0,12-6 0,-8 3-5,1 1 0,-1 1 0,1 0 1,26-1-1,-24 5-138,1 1 0,-1 0 0,0 2 0,0 0 0,0 1 0,19 8 0,-1-1-2008,48 16-10512</inkml:trace>
</inkml:ink>
</file>

<file path=xl/ink/ink1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32.78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19 16128,'38'-9'21,"-29"4"141,-12 1 290,3 4-429,0 0 0,0 0 1,-1 0-1,1 0 0,0-1 1,0 1-1,0 0 0,-1 0 1,1 0-1,0 0 1,0 0-1,-1 0 0,1 0 1,0 0-1,0 0 0,-1 0 1,1 0-1,0 0 0,0 0 1,-1 0-1,1 0 1,0 1-1,0-1 0,-1 0 1,1 0-1,0 0 0,0 0 1,-1 0-1,1 0 0,0 1 1,0-1-1,0 0 1,0 0-1,-1 0 0,1 1 1,0-1-1,0 0 0,0 0 1,0 0-1,0 1 0,0-1 1,-1 0-1,1 0 1,0 1-1,0-1 0,0 0 1,0 0-1,0 1 0,0-1 1,0 0-1,0 0 0,0 1 1,0-1-1,0 0 0,2 3 6,-1 0 0,0-1-1,1 1 1,-1-1 0,1 0-1,0 0 1,-1 1 0,1-1 0,0 0-1,1 0 1,-1-1 0,0 1-1,0 0 1,1-1 0,-1 1-1,1-1 1,-1 0 0,1 0-1,0 0 1,4 1 0,5 1 246,1 0 1,24 2 0,57 11 640,-72-11-862,1-1-1,0 0 1,44-1-1,56-10 222,-11 0 110,141 8 1,148 5 262,-236-8-400,250-3 93,-312 5-197,-20 1-3,156-18 1,-205 12 644</inkml:trace>
</inkml:ink>
</file>

<file path=xl/ink/ink1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40.821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39 47 14208,'14'48'149,"-15"-46"251,-4-8-24,-4-7 197,9 13-550,0 0-1,0-1 1,0 1-1,0 0 0,0 0 1,-1 0-1,1-1 0,0 1 1,0 0-1,0 0 0,-1 0 1,1 0-1,0-1 1,0 1-1,0 0 0,-1 0 1,1 0-1,0 0 0,0 0 1,-1 0-1,1-1 0,0 1 1,0 0-1,-1 0 0,1 0 1,0 0-1,0 0 1,-1 0-1,1 0 0,0 0 1,0 0-1,-1 0 0,1 0 1,0 1-1,-1-1 0,-2 4 91,0 0 0,0 0 0,0 1 0,0-1 0,1 1-1,0-1 1,0 1 0,0 0 0,0 0 0,1 0 0,0 0-1,0 0 1,-1 10 0,2 3 38,1 0 0,4 30 0,2 18 462,-4 185 603,4-8-388,-3-170-782,-4-72-45,0-1-1,0 1 0,0 0 0,1-1 0,-1 1 0,0-1 1,0 1-1,0-1 0,0 1 0,1-1 0,-1 1 0,0-1 1,1 1-1,-1-1 0,0 0 0,1 1 0,-1-1 0,0 1 1,1-1-1,-1 0 0,1 1 0,-1-1-1,0 0 0,1 0 1,-1 0-1,0 0 0,0 0 0,0 0 0,1 0 0,-1 0 1,0 0-1,0 0 0,0 0 0,0 0 0,1-1 0,-1 1 0,0 0 1,0 0-1,0 0 0,0 0 0,1 0 0,-1 0 0,0-1 1,0 1-1,0 0 0,0 0 0,0 0 0,0 0 0,0-1 0,1 1 1,-1 0-1,0 0 0,0 0 0,0 0 0,0-1 0,0 1 1,0 0-1,0 0 0,0 0 0,0-1 0,0 1 0,0 0 1,0 0-1,0 0 0,0-1 0,0 1 0,0 0 0,0 0 0,-1 0 1,1-1-1,0 1 0,0 0 0,0 0 0,0 0 0,0 0 1,-1-1-1,0-14-152,0 0 1,0 0-1,3-18 1,-1-19-70,-5-38-365,9-105 0,-1 154 373,0 16 134,-2-1 0,-1 0 1,-4-44-1,1 42 45,0-1 0,4-35 0,-2 51 33,1 1 51,-1 1 1,-1 0-1,0 0 0,-1 0 0,0 0 0,-1 0 0,0 0 0,0 1 0,-9-18 0,10 24-28,3 4-21,-1 0 0,0 0 0,0 0 0,0 0 0,0 0 0,0 0 0,0 0 0,0 1 0,0-1-1,0 0 1,0 0 0,0 0 0,1 0 0,-1 0 0,0 0 0,0 0 0,0 0 0,0 0 0,0 0-1,0 0 1,0 0 0,1 0 0,-1 0 0,0 0 0,0 0 0,0 0 0,0 0 0,0 0 0,0 0-1,0 0 1,1 0 0,-1 0 0,0 0 0,0 0 0,0 0 0,0 0 0,0 0 0,0 0 0,0 0 0,0-1-1,0 1 1,1 0 0,-1 0 0,0 0 0,0 0 0,0 0 0,0 0 0,0 0 0,0 0 0,0 0-1,0-1 1,0 1 0,0 0 0,0 0 0,6 9 27,6 17 199,2 0 0,1-1 0,1 0 0,37 44 0,-32-51-123,0 0 0,1-1 0,0-1 0,2-1 0,36 18 0,-11-6 69,-6 0-44,-1 2 0,-1 1 0,42 42 0,-81-70-89,0 0 1,0 0 0,-1 0 0,1 1-1,-1-1 1,1 0 0,-1 1 0,0-1-1,1 1 1,-2 0 0,1-1 0,0 1 0,0 0-1,-1 0 1,1 0 0,-1-1 0,0 1-1,0 0 1,0 0 0,0 0 0,-2 5-1,0-6-31,-1 0 1,0 0-1,0 0 0,0-1 0,0 1 0,0-1 0,0 1 1,-1-1-1,1 0 0,0 0 0,-1-1 0,-3 1 0,-7 3 14,-56 23 42,1 3 0,2 3 0,-72 47 0,121-67-156,0-1-1,-28 28 1,46-39-121,0-3 211,0 0 0,0 1 0,0-1 0,0 1 0,0-1 0,1 1 0,-1-1 0,1 1 0,-1-1 0,2-1 0,18-45-131,33-54 0,-7 17 15,-7 21 58,-3 4-29,-59 71-530,10-2 602,1 1-1,0 0 0,1 1 0,0 1 0,1-1 1,0 2-1,0-1 0,-14 28 0,3 2-30,-27 74 0,36-93 176,12-23-126,0 1-1,0-1 0,0 0 1,0 0-1,0 0 0,0 0 1,-1 0-1,1 0 1,0 0-1,0 0 0,0 0 1,0 0-1,0 0 0,0 0 1,0 0-1,0 0 0,0 0 1,0 0-1,0 0 0,-1 0 1,1 0-1,0 0 0,0 0 1,0 0-1,0 0 1,0 0-1,0 0 0,0 0 1,0 0-1,0 0 0,0 0 1,0 0-1,-1 0 0,1 0 1,0 0-1,0 0 0,0 0 1,0 0-1,0 0 0,0 0 1,0-1-1,0 1 1,0 0-1,0 0 0,0 0 1,0 0-1,0 0 0,0 0 1,0 0-1,0 0 0,0 0 1,0 0-1,0 0 0,0 0 1,0-1-1,0 1 1,0 0-1,0 0 0,0 0 1,0 0-1,0 0 0,0 0 1,0 0-1,0 0 0,1-16 39,8-26-40,2 0 0,2 1 0,2 1 0,39-76 0,-41 90 15,0 1 23,-1 0-1,9-28 1,-42 75-166,2 3 146,2 0 0,1 2 0,1 0-1,1 0 1,-17 49 0,28-68 54,-6 17 361,7-23-233,4-15-116,8-19-38,1 1-1,25-52 0,-20 50 15,22-68 0,-38 101-60,0 0 0,0 0 0,0 0 0,0 0 0,0 0 0,0 0 0,0 0 0,0 0 0,-1 0 0,1 0 0,0 0 0,0 0 0,0 0 0,0 0 0,0 0 0,0 0 0,0 0 0,0 0 0,-1 0 0,1 0 0,0 0 0,0 0 0,0-1 0,0 1 0,0 0 0,0 0 0,0 0 0,0 0 0,0 0 0,0 0 0,-1 0 0,1 0 0,0 0 0,0 0 0,0 0 0,0-1 0,0 1 0,0 0 0,0 0 0,0 0 0,0 0 0,0 0 0,0 0 0,0 0 0,0 0 0,0-1 0,0 1 0,0 0 0,0 0 0,0 0 0,0 0 0,0 0 0,0 0 0,0 0 0,0 0 0,0-1 0,0 1 0,0 0 0,0 0 0,0 0 0,1 0 0,-1 0 0,0 0 0,0 0 0,0 0 0,-11 9 0,-11 17 0,15-14-16,-1 0-1,-7 20 1,14-29 13,-1 0-1,1 0 1,0 0 0,0 1-1,0-1 1,0 0-1,1 1 1,0-1 0,-1 1-1,1-1 1,0 1 0,1-1-1,-1 0 1,0 1-1,1-1 1,1 5 0,-1-7 12,0 0 0,0-1 1,0 1-1,0 0 1,0-1-1,0 1 0,0-1 1,0 0-1,0 1 1,0-1-1,0 0 0,0 1 1,0-1-1,0 0 1,0 0-1,0 0 0,1 0 1,-1 0-1,0 0 1,1-1-1,24-5 156,-19 0-376,10-5-1242</inkml:trace>
</inkml:ink>
</file>

<file path=xl/ink/ink1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45.16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0 319 15872,'27'2'91,"-23"-1"-53,0 0 0,0-1 1,0 0-1,0 1 0,1-1 0,-1-1 1,0 1-1,0-1 0,0 1 0,7-4 1,-8 4 62,1 0 0,-1-1 1,0 1-1,0 0 1,0 0-1,0 1 1,0-1-1,1 1 1,-1-1-1,5 3 1,11 1 83,189 43 1009,-27-5 150,-2-6-909,92 14 304,18-29-542,4-24-32,-223-1-122,0-4 0,74-17-1,191-25 446,-42 9-58,-17 4 39,-168 18-446,-10 1-25,-76 13 2,-18 4 0,-1 0 0,1 0 0,-1 0 0,1 1 0,0-1 0,-1 1 0,10 1 2754</inkml:trace>
  <inkml:trace contextRef="#ctx0" brushRef="#br0" timeOffset="1028.36">2998 0 17663,'9'35'22,"-9"-35"-22,0 0 1,0 0 0,0 0-1,0 0 1,0 1 0,0-1-1,0 0 1,0 0 0,0 0-1,0 0 1,0 0 0,0 1-1,0-1 1,0 0-1,0 0 1,0 0 0,0 0-1,0 0 1,0 1 0,0-1-1,0 0 1,0 0 0,0 0-1,0 0 1,0 0 0,0 1-1,0-1 1,0 0-1,0 0 1,0 0 0,0 0-1,-1 0 1,1 0 0,0 1-1,0-1 1,0 0 0,0 0-1,0 0 1,0 0-1,-1 0 1,1 0 0,0 0-1,0 0 1,0 0 0,0 0-1,-1 0 1,1 0 0,0 0-1,0 0 1,0 0 0,0 0-1,0 0 1,-1 0-1,-10-6 35,-9-11 2,19 17-33,1-1 0,0 1 0,-1 0 0,1 0 0,0 0 0,-1-1 0,1 1 0,0 0 0,-1 0 0,1 0 0,0 0 0,-1-1 0,1 1 0,-1 0 0,1 0 0,0 0-1,-1 0 1,1 0 0,-1 0 0,1 0 0,0 0 0,-1 0 0,1 0 0,-1 0 0,1 1 0,0-1 0,-1 0 0,1 0 0,-1 0 0,1 0 0,0 1 0,-1-1 0,1 0 0,0 0-1,0 1 1,-1-1 0,1 0 0,0 1 0,-1-1 0,1 0 0,0 1 0,0-1 0,-10 17 278,9-15-243,-2 4 25,1 1 0,0-1 0,0 1 0,1 0 0,-1 0-1,1 0 1,1-1 0,-1 1 0,2 10 0,1 8 475,8 32 1,1 9-82,-8-17-262,-2-1-1,-2 1 1,-2-1-1,-2 1 1,-16 63-1,17-190 189,3-16-384,-1 25 0,8-79 0,-2 123 30,1 1 0,11-31 0,1-2 8,-17 55-38,0 0 0,1 0 0,-1 0 0,1 0 0,0 0 0,0 0 0,-1 0 0,1 0 0,0 0 0,1 0 0,-1 1 0,0-1 0,1 0 0,1-2 0,-1 4 0,-1 0 0,0-1 0,0 1 0,0 0 0,1 0 0,-1 0 0,0 0 0,0 0 0,0 0 0,1 0 0,-1 0 0,0 0 0,0 1 0,0-1 0,1 0 0,-1 1 0,0-1 0,0 1 0,0-1 0,0 1 0,0 0 0,0-1 0,0 1 0,0 0 0,1 1 0,51 36 23,-33-25-6,0 1 1,-1 0 0,-1 2-1,0 0 1,23 29-1,-37-40 12,-1 0-1,0 0 1,0 1-1,-1-1 1,0 1-1,0 0 1,0-1 0,-1 1-1,1 0 1,-1 0-1,0 8 1,-1-10-7,0 0 0,0 0 1,0-1-1,-1 1 1,1 0-1,-1-1 0,0 1 1,0 0-1,-1-1 1,1 1-1,-1-1 0,1 0 1,-1 1-1,0-1 1,0 0-1,-1 0 0,1 0 1,-5 5-1,0-3-13,1-1-1,-1 1 0,0-1 1,0 0-1,0 0 0,0-1 1,-15 5-1,1-3-25,-36 3-1,49-7 50,2 0-55,0 0 0,1 0 0,-1 0 0,1 1 0,0 0 0,-1 0 0,1 0 0,0 1 0,0 0 0,-8 6 0,11-8-99,0 1 0,0 0 0,0 0 0,1-1 0,-1 1 0,1 0 0,0 0 0,-1 1 0,1-1 0,0 0 0,0 0 0,0 1 0,1-1 0,-1 0 0,0 1 0,1-1 0,0 0 0,-1 1 0,1-1 0,0 1 0,0-1 0,1 1 0,-1-1 0,0 1 0,1-1 0,0 0 0,1 5 0,-1-5-931,54 39-17200,-27-35 18253</inkml:trace>
  <inkml:trace contextRef="#ctx0" brushRef="#br0" timeOffset="6496.77">1062 795 16511,'-1'0'38,"0"0"-1,0 0 0,-1 0 0,1 0 0,0 0 0,0 0 0,0 0 0,0 0 0,0 1 0,-1-1 1,1 0-1,0 1 0,0-1 0,0 1 0,0-1 0,-1 1 0,2 0 28,-1 0 0,1 0 0,0 0 0,-1 0 0,1 0 1,0 0-1,0 0 0,0 0 0,-1 0 0,1 0 0,0 0 0,1 0 0,-1 0 0,0 1 0,0 10 120,-1 7-7,-1-1 0,-1 1 0,-1-1-1,-12 32 1,-4 24 299,10-21-315,-5 70 1,14-103-121,1-1 0,1 1 0,0-1 0,2 1 0,0-1 0,1 0 0,7 20 0,-10-37-40,0 1-1,0-1 1,0 0-1,0 1 1,0-1-1,1 0 1,-1 0-1,1 0 1,0 0-1,-1 0 1,1 0-1,0 0 1,2 1-1,-2-2 0,0 0 1,-1-1-1,1 1 0,-1 0 0,1-1 0,0 1 0,0-1 0,-1 0 0,1 0 0,0 1 0,0-1 0,0 0 0,-1-1 0,1 1 0,0 0 0,0 0 1,-1-1-1,1 1 0,3-2 0,18-8 191,41-25 0,-21 10-107,-18 11 1,-1-1 0,-1-1 0,-1-1 0,0-2 0,-1 0 1,28-32-1,-17 10 104,-1-1 0,41-74 0,-53 85-152,1 1-1,2 1 0,28-29 1,-69 104 474,2 1-199,2 0 1,2 1-1,-10 74 1,9-49-2994,-2 0-4342,13-35-2322,3-29 6251</inkml:trace>
  <inkml:trace contextRef="#ctx0" brushRef="#br0" timeOffset="7578.37">1841 1158 17663,'-2'2'63,"0"-1"-1,0 1 1,0 0-1,1 0 1,-1-1-1,0 1 0,1 0 1,-1 0-1,1 1 1,-1-1-1,1 0 0,0 0 1,0 1-1,0-1 1,1 1-1,-1-1 1,0 0-1,1 1 0,0-1 1,-1 1-1,1 0 1,0-1-1,0 1 0,1-1 1,-1 1-1,1 3 1,4 33 59,-2 1 0,-2-1-1,-4 46 1,2-72-119,-3 43 392,-23 107 0,27-163-423,0 1 0,0 0-1,0-1 1,0 1 0,0-1 0,0 1 0,-1 0 0,1-1 0,0 1 0,0-1 0,0 1 0,-1-1 0,1 1 0,0-1-1,-1 1 1,1-1 0,0 1 0,-1-1 0,1 1 0,-1-1 0,1 1 0,0-1 0,-1 0 0,0 1 0,-7-11-1282,-2-25-2459,8 13 2961,1 0 0,1 0 0,1 0 0,5-30 0,-1 4 496,3-35 1592,29-129 0,-27 168 188,-9 31-1207,2 0-1,0 0 1,0 0-1,1 1 1,1 0 0,0 0-1,1 0 1,0 0 0,8-11-1,-13 21-199,1 0 0,-1 0 0,1 0 0,0 0 0,0 0 0,0 0 1,0 0-1,0 0 0,0 1 0,0-1 0,0 1 0,0 0 0,5-2 0,-5 3-6,-1 0 0,1 0 1,-1 0-1,1 1 0,-1-1 0,1 1 1,-1-1-1,0 1 0,1-1 0,-1 1 1,0 0-1,1 0 0,-1 0 0,0 0 1,0-1-1,0 2 0,0-1 0,0 0 1,0 0-1,0 0 0,0 0 0,0 1 1,0-1-1,-1 0 0,1 1 1,0 1-1,8 15 83,-1-1 1,-1 1-1,9 31 0,8 59 183,-22-99-246,0 0 0,-1 0-1,0 0 1,-1 0 0,0 0-1,-1 0 1,0 0 0,0 0-1,-1 0 1,0 0 0,-5 15-1,6-23-62,1-1 0,-1 1-1,1 0 1,-1-1-1,1 1 1,-1 0-1,0-1 1,1 1 0,-1-1-1,0 1 1,0-1-1,1 0 1,-1 1 0,0-1-1,0 0 1,0 1-1,0-1 1,1 0-1,-1 0 1,0 0 0,0 0-1,0 0 1,0 0-1,0 0 1,0 0 0,1 0-1,-2 0 1,-8 0 47,10 0-59,0 0 0,0 1 0,0-1 0,-1 0 0,1 0 0,0 0 0,0 0 0,0 1 0,0-1 0,-1 0 0,1 0 0,0 1 0,0-1 0,0 0 0,0 0 0,0 0 0,0 1 0,0-1 0,0 0 0,0 0 0,0 1 0,0-1 0,0 0 0,0 0 0,0 1 0,0-1 0,0 0 0,0 0 0,0 1 0,0-1 0,0 0 0,0 0 0,0 1 0,0-1 0,0 0 0,1 1 0,4 11 0,4 7 0,0-1 0,2 0 0,0 0 0,1-1 0,1 0 0,1-1 0,30 28 0,-4-13-372,48 37-2924,4-6-3403,-58-44-1457,7-1 6155,-37-15 2174,63 28 1747</inkml:trace>
</inkml:ink>
</file>

<file path=xl/ink/ink1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47.216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330 1 19455,'-1'3'41,"-2"1"82,1 1 1,0 0-1,1 0 1,-1 0-1,1 1 1,0-1-1,0 0 1,1 8-1,-2 19 152,-7 40-1,0 8-33,-21 1076 1401,33-1111-1612,-1 12 47,-2-45-43,0-1-1,1 0 1,1 0-1,3 19 1,3 1-2670,-2-10-2185,-1 0-3463,-5-21 8138,0 0 0,-1 1 0,1-1 0,0 1 0,0-1 0,0 0-1,0 1 1,1-1 0,-1 0 0,0 1 0,0-1 0,0 1 0,0-1 0,0 0 0,0 1 0,1-1-1,8-8-3043,-7-4 2315</inkml:trace>
  <inkml:trace contextRef="#ctx0" brushRef="#br0" timeOffset="811.16">1 1106 19327,'4'7'40,"11"19"-121,-14-25 101,-1 0 0,0 0-1,1 0 1,-1 0 0,0-1 0,1 1-1,-1 0 1,0 0 0,0 0-1,0 0 1,0 0 0,0 0-1,0 0 1,0 0 0,0 0-1,0-1 1,-1 1 0,1 0 0,0 0-1,0 0 1,-1 0 0,1 0-1,-1-1 1,1 1 0,-1 0-1,0 1 1,0-1 3,0 0 0,1 0 0,-1 0 0,1 0 0,-1 1 0,1-1 0,-1 0 0,1 0 0,-1 1 0,1-1 0,0 0 0,0 0 0,0 1 0,0-1 0,0 0 0,0 1 0,0-1 0,0 0 0,0 0 0,1 1 0,-1-1 0,0 0 0,1 0 1,0 2-1,16 34 150,-14-31-111,51 85 365,67 84 0,-101-147-407,-12-16 137,1-1-1,19 20 1,-28-31-158,0 0 1,0 0 0,0 0 0,0 0-1,1 0 1,-1 1 0,0-1 0,0 0-1,0 0 1,0 0 0,0 0 0,1 0-1,-1 0 1,0 0 0,0 0 0,0 0-1,0 0 1,1 1 0,-1-1-1,0 0 1,0 0 0,0 0 0,1 0-1,-1 0 1,0 0 0,0 0 0,0 0-1,0-1 1,1 1 0,-1 0 0,0 0-1,0 0 1,0 0 0,1 0 0,-1 0-1,0 0 1,0 0 0,0 0 0,0 0-1,0-1 1,1 1 0,-1 0-1,0 0 1,0 0 0,4-13-160,-3-14-138,-3-13 202,-2 0 0,-2 1 0,-1 0 0,-2 0 0,-1 0 0,-3 2 0,-29-66 0,29 73-138,15 29 247,-1-1 0,1 0-1,0 1 1,-1-1 0,1 1 0,0-1 0,0 1 0,0 0 0,0 0 0,0 0 0,0 0 0,1 0 0,1 0-1,-1-1 21,7-1-29,1 0-1,0 0 1,-1 0 0,1 2-1,0-1 1,0 1 0,0 1-1,0 0 1,19 3 0,-1 1 83,-1 1 0,42 14 1,-61-16 13,1 0 1,-1 0 0,0 1-1,-1 0 1,1 1 0,14 10 0,-20-13-82,-1 0 0,0 1 0,0-1 0,1 0 1,-2 1-1,1-1 0,0 1 0,0 0 0,-1 0 1,0 0-1,1-1 0,-1 1 0,0 1 1,0-1-1,-1 0 0,1 0 0,-1 0 0,0 0 1,1 0-1,-1 0 0,0 1 0,-1-1 0,1 0 1,-1 0-1,0 3 0,-3 8 34,0-1 1,-1-1-1,-1 1 1,0-1-1,-14 23 0,-47 54 43,33-46-8,26-32-92,-81 116-626,76-106-1490,-10 26-1,17-33-1149,1 1 1,-7 28-1,10-23 2394,0-1-3903</inkml:trace>
  <inkml:trace contextRef="#ctx0" brushRef="#br0" timeOffset="1646.34">871 483 17151,'0'0'1920,"-1"4"-1770,-13 29 63,1 0 0,2 1 0,1 1 0,-8 62-1,11-36 173,2-1 0,5 65-1,0-116-368,0 0-1,1 0 0,1 0 0,-1 0 1,1-1-1,1 1 0,0 0 0,0-1 0,1 1 1,0-1-1,0 0 0,1 0 0,9 12 1,-13-19-6,1 0 0,-1 0 0,0 0 0,0 0 0,0 0 0,1 0 0,-1-1 0,0 1 1,1 0-1,-1-1 0,1 1 0,-1-1 0,1 0 0,-1 1 0,1-1 0,-1 0 0,1 0 1,-1 0-1,1 0 0,-1 0 0,1 0 0,-1 0 0,1-1 0,-1 1 0,1-1 0,-1 1 0,1-1 1,-1 1-1,0-1 0,1 0 0,-1 0 0,0 1 0,1-1 0,-1 0 0,1-2 0,7-4 54,0-1 0,0 0-1,11-15 1,-12 14-64,4-3 0,0-1 0,0 0 0,-1-1 0,0 0 0,16-31 0,72-181-128,-28 57 235,-63 151-101,16-25 0,-21 38 18,0 1 0,0-1 0,1 1 0,-1 0 0,1 0 1,0 0-1,0 1 0,1 0 0,-1-1 0,6-2 0,-9 6-21,-1 0 0,0 0 0,0 0-1,1 0 1,-1 0 0,0 0 0,0 0-1,0 0 1,1 0 0,-1 0 0,0 0-1,0 0 1,1 0 0,-1 0 0,0 0-1,0 0 1,1 0 0,-1 0 0,0 0 0,0 0-1,1 0 1,-1 0 0,0 1 0,0-1-1,0 0 1,1 0 0,-1 0 0,0 0-1,0 1 1,0-1 0,0 0 0,0 0-1,1 0 1,-1 1 0,0-1 0,0 0-1,0 0 1,0 0 0,0 1 0,0-1 0,0 0-1,0 0 1,0 1 0,0-1 0,0 0-1,0 0 1,0 1 0,0-1 0,0 0-1,0 0 1,0 1 0,0-1 0,0 0-1,0 0 1,0 1 0,0-1 0,0 0-1,-1 0 1,1 0 0,0 1 0,0-1 0,-5 18 60,-17 52 117,-18 103 1,27-106-31,-43 130 0,52-187-350,-2 6-5375</inkml:trace>
  <inkml:trace contextRef="#ctx0" brushRef="#br0" timeOffset="3061.32">1502 925 20479,'-60'-4'150,"61"5"-65,-4-2-244,1 0 0,-1 0 0,0 0 0,1 0 0,-1 1 0,0-1 0,0 1 0,-3 0 0,6-1 137,-1 1-1,0 0 1,0 0 0,1 1-1,-1-1 1,0 0 0,0 0-1,1 0 1,-1 0-1,0 1 1,0-1 0,1 0-1,-1 1 1,0-1-1,1 0 1,-1 1 0,1-1-1,-1 1 1,0-1 0,1 1-1,-1-1 1,1 1-1,-1-1 1,1 1 0,0 0-1,-1-1 1,1 1-1,0 0 1,-1-1 0,1 1-1,0 0 1,0 0-1,-1-1 1,1 1 0,0 0-1,0 0 1,0-1 0,0 2-1,5 133 684,-9-100 214,17-29-1040,-10-5 312,0 1-1,0 0 1,1-1-1,-1 0 1,1 0-1,-1 0 1,1 0-1,-1 0 1,1-1-1,0 0 0,-1 0 1,1 0-1,0 0 1,-1 0-1,1-1 1,5-1-1,-1 0-110,0 1 0,0 0 0,0 0 0,0 0 0,11 2 0,21-3 154,-23-3-64,-14 4-105,0 0 1,1 0-1,-1 0 1,0 1-1,1-1 1,-1 1-1,1 0 1,-1 0-1,5 0 1,-3 1-129,-5-1 112,1 0 0,0 0 0,-1 1 0,1-1-1,0 0 1,0 0 0,-1 0 0,1 0 0,0 0-1,0 0 1,-1 0 0,1 0 0,0-1 0,-1 1-1,1 0 1,0 0 0,0-1 0,-1 1 0,2-1-1,-7-6 156,1 4-160,1-1 0,-1 1 0,1-1 0,0 0 0,-4-7 0,5 8 0,0 0 0,0 0 0,0 0 0,0 0 0,-1 0 0,0 0 0,1 1 0,-1-1 0,0 1 0,0 0 0,-6-3 0,-110-37-95,59 24 62,58 14 33,8-2 0,7-2 0,17-9-26,0-1-1,-1-2 0,38-33 1,30-21 132,-94 72-1216,-2 1 740,0 1 0,0-1 0,0 1 0,0 0 0,0-1 0,0 1 0,0 0 0,0-1 0,0 1 0,0 0 0,0 0 0,1 0 0,-1 0 248,-1 0 0,0 0 0,0 1 0,-3 19-6781</inkml:trace>
</inkml:ink>
</file>

<file path=xl/ink/ink1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1:21.404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0 364 17023,'0'0'534,"1"-3"-321,6-45 726,13 49 575,-20-2-1478,1 0-1,-1 1 0,1-1 1,0 0-1,0 1 0,-1-1 0,1 1 1,0-1-1,0 1 0,0-1 1,0 1-1,0 0 0,-1-1 0,1 1 1,0 0-1,0 0 0,0-1 1,0 1-1,0 0 0,0 0 1,2 0-1,-1 1 35,0 0 0,0 0 0,0 0 0,0 0 1,0 0-1,0 0 0,-1 0 0,4 4 0,1-2-7,0-1-1,0 1 0,1-1 0,-1 0 0,0-1 1,1 0-1,-1 0 0,1 0 0,11 0 0,-12-1-22,28 2 97,-13-1-12,1 0 0,37 9 0,-49-8-68,0-1 0,1 1 0,-1-2 1,0 0-1,1 0 0,15-2 1,61-17 181,-64 14-197,1 0 1,0 1 0,-1 2-1,31 0 1,207 2 234,-231 0-277,128-4 0,-129 4 0,0 1 0,-1 1 0,49 10 0,-62-10 0,6 1 0,-1-2 0,1-1 0,-1-1 0,1 0 0,31-7 0,-27 4 0,1 1 0,44 0 0,-43 3 0,49-6 0,-51 3 0,-1 1 0,41 1 0,-34 2 47,-1-3 0,0 0 0,1-2 0,52-13 0,-37 5-30,62-11-8,-97 22-9,0 0-1,1 1 0,-1 0 1,0 0-1,0 1 0,0 1 1,19 4-1,-15 2 1,-14-7 0,1 1 0,0-1 0,0 0 0,1 0 0,-1 0 0,0 0 0,0-1 0,0 1 0,0-1 0,4 1 0,-3 2 0,-3-3 0,1 0 0,0 0 0,-1 0 0,1 0 0,-1 0 0,1 0 0,0 0 0,-1-1 0,1 1 0,-1 0 0,1 0 0,-1 0 0,1-1 0,0 1 0,-1 0 0,1 0 0,-1-1 0,1 1 0,-1 0 0,0-1 0,1 1 0,-1-1 0,1 1 0,-1-1 0,0 1 0,1-2 0,1 1 0,-1-2-140,-7 3-232,6 0 349,0 0-1,0 0 1,0 0-1,-1 0 1,1-1-1,0 1 1,0 0-1,0 0 1,-1 0-1,1 0 1,0 0-1,0 1 1,0-1-1,-1 0 1,1 0-1,0 0 1,0 0-1,0 0 1,-1 0-1,1 0 1,0 0-1,0 0 1,0 0-1,0 1 1,-1-1-1,1 0 1,0 0-1,0 0 1,0 0-1,0 1 0,0-1 1,-1 0-1,1 0 1,0 0-1,0 0 1,0 1-1,0-1 1,0 0-1,0 0 1,0 0-1,0 1 1,0-1-1,0 0 1,0 0-1,0 0 1,0 1-1,0-1 1,0 0-1,14-6-4392</inkml:trace>
  <inkml:trace contextRef="#ctx0" brushRef="#br0" timeOffset="1420.05">2287 0 17279,'0'0'640,"-1"6"-512,-3 26 184,3 0-1,0 0 1,2 0-1,10 59 1,-3-33 509,2 79 0,-10-129-714,-1 0 0,1 0-1,-1 0 1,0 1 0,-4 9-1,12-41-1,-2 0-1,0 0 1,2-42-1,-5-75-138,-2 116 34,-1 0 0,-1 0 0,-1 1 0,-1-1 0,-1 1 0,-11-31 0,14 50 0,2 4 0,0 0 0,-1-1 0,1 1 0,0 0 0,0 0 0,-1-1 0,1 1 0,0 0 0,-1 0 0,1 0 0,0-1 0,-1 1 0,1 0 0,0 0 0,-1 0 0,1 0 0,0 0 0,-1 0 0,1 0 0,0-1 0,-1 1 0,1 0 0,-1 0 0,1 1 0,0-1 0,-1 0 0,1 0 0,0 0 0,-1 0 0,1 0 0,-1 0 0,1 0 0,0 1 0,0-1 0,0 0 0,0 0 0,0 0 0,0 0 0,-1 0 0,1 1 0,0-1 0,0 0 0,0 0 0,0 0 0,0 1 0,0-1 0,0 0 0,0 0 0,0 0 0,0 1 0,0-1 0,0 0 0,0 0 0,0 0 0,0 1 0,0-1 0,0 0 0,0 0 0,0 0 0,0 1 0,0-1 0,0 0 0,0 0 0,0 0 0,0 0 0,1 1 0,-1-1 0,41 36 0,-31-29 0,0-1 0,0 0 0,1 0 0,-1-1 0,1 0 0,0-1 0,13 4 0,-11-4 0,0 0 0,-1 1 0,1 1 0,-1 0 0,13 9 0,-1 4 0,-1 1 0,25 29 0,-46-46 0,1-1 10,-1 1 0,0-1-1,0 1 1,0 0 0,0 0 0,-1 0-1,1 0 1,-1 0 0,1 0-1,1 6 1,-4-9-1,1 1 0,0-1 0,-1 1 0,1-1 0,0 0 0,0 1 0,-1-1-1,1 1 1,-1-1 0,1 0 0,0 1 0,-1-1 0,1 0 0,-1 0 0,1 1 0,-1-1 0,1 0 0,-1 0 0,1 1 0,-1-1 0,1 0-1,-1 0 1,1 0 0,-1 0 0,1 0 0,-2 0 0,-19 2 73,14-2-21,-20 4-22,0 1-1,0 1 1,-27 11 0,42-13-27,1 0 0,0 1 0,0 1 1,0 0-1,1 1 0,0 0 0,0 0 1,1 1-1,-12 11 0,17-13-12,0 0 0,0 0 0,0 0 0,-4 10 0,7-14 0,0-1 0,0 1 0,1 0 0,-1 0 0,0 0 0,1-1 0,-1 1 0,1 0 0,0 0 0,0 0 0,-1 0 0,1 0 0,0 0 0,1 0 0,-1 0 0,0 0 0,1 0 0,-1 0 0,1-1 0,-1 1 0,2 3 0,0-5-83,-1 0 0,1 0 0,-1 0 0,1 0 0,-1 0 0,1 0 0,-1 0 0,1-1 0,-1 1 0,1 0 0,-1-1-1,1 1 1,-1-1 0,1 0 0,-1 1 0,0-1 0,0 0 0,2-1 0,5-2-579,27-6-3689</inkml:trace>
  <inkml:trace contextRef="#ctx0" brushRef="#br0" timeOffset="2020.63">2529 281 18687,'0'0'512,"-4"4"-405,-23 34 21,19-26-49,0 1 0,-1-1 1,-1-1-1,0 1 0,-1-2 0,-18 15 1,12-13 19,11-7 47,-1 0 1,0 0 0,0-1-1,-9 3 1,16-7-145,0 1-1,0-1 1,0 0 0,-1 0 0,1 0 0,0 0 0,0 0-1,-1 0 1,1 0 0,0 0 0,0 0 0,-1 0 0,1 0-1,0 0 1,0 0 0,-1 0 0,1 0 0,0-1 0,0 1-1,-1 0 1,1 0 0,0 0 0,0 0 0,0 0 0,-1 0-1,1-1 1,0 1 0,0 0 0,0 0 0,0 0 0,-1 0-1,1-1 1,0 1 0,0 0 0,0 0 0,0-1 0,0 1-1,0 0 1,0 0 0,0 0 0,0-1 0,0 1 0,-1 0-1,1 0 1,0-1 0,0 1 0,0 0 0,0 0 0,1-1-1,-1 1 1,0 0 0,0 0 0,0-1 0,0 1 0,0 0-1,0 0 1,0 0 0,0-1 0,0 1 0,1 0 0,-1 0-1,0 0 1,0-1 0,8-15 51,-1 11-221,-1 1 0,1 0 0,0 1 0,0-1 0,0 1 0,1 1-1,-1 0 1,1 0 0,-1 0 0,1 1 0,9-1 0,1-1-375,2 2-3680</inkml:trace>
  <inkml:trace contextRef="#ctx0" brushRef="#br0" timeOffset="2768.87">2487 832 20607,'-13'15'-106,"9"-20"65,-8-8 412,12 12-363,0 1 1,-1 0-1,1 0 0,0 0 1,-1 0-1,1 0 1,-1 0-1,1 0 0,0 0 1,-1 0-1,1 0 1,0 0-1,-1 0 0,1 0 1,-1 0-1,1 0 1,0 0-1,-1 0 1,1 0-1,0 1 0,-1-1 1,1 0-1,0 0 1,-1 0-1,1 1 0,0-1 1,-1 0-1,1 0 1,0 1-1,0-1 0,-1 0 1,1 1-1,0-1 1,0 0-1,0 1 0,-1-1 1,1 0-1,0 1 1,0-1-1,0 1 1,0-1-1,0 0 0,0 1 1,0-1-1,0 1 1,0-1-1,-11 35 124,1 0-1,-8 59 1,6-23-15,-47 160 310,59-231-489,0 1 0,0 0-1,0-1 1,-1 1 0,1-1 0,0 1 0,0-1 0,0 1 0,0-1 0,-1 1 0,1-1 0,0 1 0,0-1 0,-1 1 0,1-1-1,0 1 1,-1-1 0,1 0 0,-1 1 0,1-1 0,0 1 0,-1-1 0,1 0 0,-1 0 0,1 1 0,-1-1 0,1 0 0,-1 0-1,0 1 1,0-2-27,0 1 0,1-1 0,-1 0 0,0 1 0,1-1-1,-1 0 1,1 0 0,-1 1 0,1-1 0,-1 0 0,1 0 0,0 0-1,-1 0 1,1 1 0,0-3 0,-8-37-4003,4 13-5828</inkml:trace>
  <inkml:trace contextRef="#ctx0" brushRef="#br0" timeOffset="3211.24">2124 826 20351,'7'2'46,"0"1"-1,-1-1 0,1-1 0,0 1 0,0-1 0,0-1 1,0 1-1,0-1 0,0 0 0,0-1 0,0 1 0,0-1 1,0-1-1,0 1 0,0-1 0,9-5 0,10 0 137,-1 0-1,1 2 0,0 0 0,36 0 1,105 8 554,-155-3-729,8 1 2,1 1 0,0 1 0,35 9 0,-54-12-107,0 1 1,0 0 0,0 0-1,0 0 1,-1 0 0,1 0 0,0 0-1,-1 1 1,1-1 0,-1 1-1,0-1 1,1 1 0,-1-1-1,2 4 1,-1-2-582,-1 1 0,1-1 1,-1 1-1,0-1 0,0 1 0,0-1 0,0 6 0</inkml:trace>
  <inkml:trace contextRef="#ctx0" brushRef="#br0" timeOffset="3616.26">2004 1500 20735,'13'-4'62,"-6"2"34,0-1 1,1 0-1,-1 0 0,0 0 1,9-7-1,-12 8-65,-1 0 0,1 0 0,0 0 0,0 1 0,0-1 0,0 1 0,0 0 0,1 0 0,5 0 0,42-1 137,-45 3-134,18 0 40,0 1-1,-1 2 1,41 11-1,68 28 16,-105-33-66,283 113-407,-253-103-2475,-4 0-10303</inkml:trace>
</inkml:ink>
</file>

<file path=xl/ink/ink1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2:26.23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0 679 19071,'13'-3'74,"0"1"0,0 0 0,1 0-1,-1 2 1,19 1 0,67 11 766,1 1-331,68 2 200,-86-6-306,138-3 0,-79-19-28,-81 5-244,-1 4 0,79 3 0,-97 4-31,131 13 56,42-4-105,-55-6 410,-100 6-205,-53-13-235,-6 1-27,1 0 0,0 0 0,-1 0 0,1 0-1,0 0 1,0 0 0,-1 0 0,1 0 0,0 0 0,-1 0 0,1 0 0,0 0 0,0 1 0,-1-1 0,1 0 0,0 1 0,-1-1-1,1 0 1,-1 1 0,2 0 0</inkml:trace>
  <inkml:trace contextRef="#ctx0" brushRef="#br0" timeOffset="1447.73">1862 494 18943,'58'176'768,"-51"-151"-520,-1 0-1,-1 0 1,-1 0-1,1 48 0,-2-33 31,-2 74 129,-2-57-3,1-57-298,5-29-42,0-1 0,-2 0 0,-2 0 0,-1-1 0,-4-35 0,2 47-30,-2 1 0,0-1 0,-1 1 0,0 0 0,-2 1 0,-10-22 0,4 10-16,-13-50 110,26 79-126,0-1-1,0 1 0,0 0 1,0-1-1,1 1 0,-1 0 1,0-1-1,0 1 0,1 0 1,-1-1-1,0 1 0,0 0 0,1-1 1,-1 1-1,0 0 0,1 0 1,-1 0-1,0-1 0,1 1 1,-1 0-1,1 0 0,-1 0 1,0 0-1,1 0 0,-1-1 1,1 1-1,-1 0 0,0 0 1,1 0-1,-1 0 0,1 0 1,-1 0-1,0 0 0,1 1 1,-1-1-1,1 0 0,-1 0 1,0 0-1,1 1 0,25 2 70,-22-2-67,119 26-4,2 0 0,-69-14 0,-43-10 14,-8-2 2,0 0 1,0 0-1,0 1 0,0-1 1,0 1-1,8 5 0,-13-7-13,1 1 0,-1 0 0,0-1 0,0 1-1,1-1 1,-1 1 0,0-1 0,0 1 0,0 0-1,0-1 1,0 1 0,0 0 0,0-1 0,0 1 0,0-1-1,0 1 1,0 0 0,0-1 0,0 1 0,-1-1-1,1 1 1,0 0 0,0-1 0,-1 1 0,1-1 0,0 1-1,-1-1 1,1 1 0,0-1 0,-1 1 0,1-1-1,-1 0 1,1 1 0,-2 0 0,-20 23 138,17-19-125,-42 49 34,-57 89 1,43-56-24,52-75-24,-43 55 66,45-60-61,0 0 0,-1 0 0,0 0 0,0-1 0,0 0 0,-13 6 0,11-10-128,12-10-208,14-12-760,25-13-4821</inkml:trace>
  <inkml:trace contextRef="#ctx0" brushRef="#br0" timeOffset="2449.92">2123 766 18687,'-4'4'-10,"16"-14"-17,-10 9 21,1-1-1,-1 0 1,0 0 0,0 0 0,0 0-1,0 0 1,-1 0 0,1-1-1,0 1 1,1-6 0,1 0-19,-3 5 29,-9 7 17,-4 2 47,0 1 1,1 1-1,0 0 1,0 1-1,1 0 1,0 0 0,1 1-1,-14 17 1,11-9 85,0 1 0,1 0 0,0 0-1,-12 34 1,31-73 236,57-144 266,-61 155-581,-2 6-23,0-1-1,0 1 1,-1 0 0,1-1-1,-1 1 1,0-1 0,0 1-1,0-1 1,-1 1-1,1-1 1,-1 0 0,0-3-1,0 6-43,-1 1-1,1 0 0,-1 0 0,1 0 1,-1 0-1,1-1 0,-1 1 0,1 0 1,-1 0-1,1 0 0,-1 0 0,1 0 1,-1 0-1,1 0 0,-1 0 0,1 1 1,-1-1-1,1 0 0,-1 0 0,1 0 1,-1 1-1,1-1 0,-1 0 0,1 0 1,-1 1-1,1-1 0,0 0 0,-1 1 1,1-1-1,-1 0 0,1 1 0,0-1 1,-1 1-1,1-1 0,-1 2 0,-14 14 95,8-6-80,1 1 0,0-1 0,1 1 0,0 0 0,1 0 0,0 1 0,-2 11-1,0 3 92,2 0-1,-2 29 0,24-85-91,-9 8 1,-1 0-1,0-1 0,-2 0 1,-1 0-1,0 0 0,1-27 1,-7 50-13,1 1 0,-1-1 0,1 0 1,-1 0-1,1 0 0,-1 1 1,1-1-1,-1 0 0,1 0 0,-1 1 1,1-1-1,0 0 0,-1 1 0,1-1 1,0 1-1,-1-1 0,1 0 1,0 1-1,0-1 0,-1 1 0,1-1 1,0 1-1,-3 5-95,1-1 0,0 0 0,1 1 0,-1-1 0,1 1 0,-1 10 0,4 23-3728,1-4-8772</inkml:trace>
  <inkml:trace contextRef="#ctx0" brushRef="#br0" timeOffset="5149.8">2839 0 18687,'0'0'406,"-2"5"-214,-12 32 112,2 1 0,2 1-1,-9 68 1,8-45 81,11-60-376,-11 80 421,10-74-367,1 0-1,0 0 1,0 0-1,1 0 1,0 0 0,1 0-1,0-1 1,3 11-1,-5-17-49,1-1 0,-1 1 0,1 0-1,-1 0 1,1 0 0,-1-1 0,1 1-1,0 0 1,-1-1 0,1 1 0,0-1-1,0 1 1,-1-1 0,1 1 0,0-1-1,0 1 1,0-1 0,0 0 0,0 1-1,-1-1 1,1 0 0,0 0 0,0 0-1,0 1 1,0-1 0,0 0 0,0 0-1,0 0 1,0-1 0,0 1 0,0 0-1,-1 0 1,2-1 0,34-14 125,-25 10-91,3-3-5,0 0-1,0-2 1,-1 1-1,0-2 1,-1 1 0,0-2-1,13-15 1,-7 8 69,33-28 0,-32 32-15,-5 6-14,-1-1-1,22-23 1,-33 30-61,1 0-21,2 2 0,-4 2 6,0 0 0,0 0 0,0-1 0,0 1 0,-1 0-1,1 0 1,0 0 0,-1 0 0,1 0 0,-1 1 0,1-1 0,-1 0-1,1 0 1,-1 0 0,0 0 0,1 0 0,-1 1 0,0-1-1,0 0 1,0 3 0,0-3-1,2 20 39,0-1 0,-2 0 0,-1 0 0,0 0 0,-1 0 0,-6 22 0,3-16 24,1-1 0,0 47 0,4-47-68,-1-20 0,1 1 0,0 0 0,0 0 0,1 0 0,1 7 0,-2-13-10,0 0 0,0 0-1,0 0 1,0 1 0,0-1 0,0 0-1,1 0 1,-1 0 0,0 0 0,0 0-1,0 1 1,0-1 0,0 0-1,0 0 1,0 0 0,1 0 0,-1 0-1,0 0 1,0 0 0,0 1-1,0-1 1,0 0 0,1 0 0,-1 0-1,0 0 1,0 0 0,0 0 0,0 0-1,1 0 1,-1 0 0,0 0-1,0 0 1,0 0 0,0 0 0,1 0-1,-1 0 1,0 0 0,0 0 0,0 0-1,0 0 1,0 0 0,1-1-1,-1 1 1,0 0 0,0 0 0,0 0-1,0 0 1,0 0 0,1 0 0,-1 0-1,0 0 1,0-1 0,0 1-1,0 0 1,0 0 0,0 0 0,0 0-1,0-1 1,9-10-1125,-8 10 914,22-43-4131</inkml:trace>
  <inkml:trace contextRef="#ctx0" brushRef="#br0" timeOffset="5727.44">3207 3 20479,'1'19'59,"-1"0"-1,0 0 0,-5 31 1,-1 6 241,1-8-1,3-32-473,0 0 0,1 0-1,1 0 1,0 0-1,5 25 1,-5-40 61,0-1 0,0 0 0,0 1-1,0-1 1,0 1 0,0-1 0,0 0 0,0 1-1,0-1 1,0 0 0,1 1 0,-1-1 0,0 1 0,0-1-1,0 0 1,1 0 0,-1 1 0,0-1 0,0 0-1,1 1 1,-1-1 0,0 0 0,1 0 0,-1 1 0,0-1-1,0 0 1,1 0 0,-1 0 0,1 0 0,-1 1-1,0-1 1,1 0 0,-1 0 0,0 0 0,1 0 0</inkml:trace>
  <inkml:trace contextRef="#ctx0" brushRef="#br0" timeOffset="7067.14">3446 354 21247,'1'0'2,"0"0"0,0 0-1,1 0 1,-1 0-1,0 0 1,0 1-1,0-1 1,0 0 0,0 1-1,1-1 1,-1 1-1,0-1 1,0 1 0,0-1-1,0 1 1,0 0-1,0 0 1,-1-1-1,1 1 1,1 2 0,-1-2 11,0 1 0,-1-1 1,1 1-1,-1 0 1,1-1-1,-1 1 1,0 0-1,0-1 0,0 1 1,0 0-1,0 0 1,0-1-1,0 1 1,-1 3-1,-23 171 371,-1 21-107,21-186-347,0-15-105,-1-18-262,-2-44-764,2 32 634,3 0 0,2-63 0,3 61 492,15-62 0,-15 84 94,1 1 0,1 0-1,0 0 1,1 1 0,0 0 0,1 0 0,16-21-1,-20 30 30,0 1 0,0-1 0,0 1-1,1-1 1,-1 1 0,1 0 0,-1 0-1,1 1 1,0-1 0,0 1 0,0-1-1,0 1 1,0 1 0,0-1-1,0 1 1,0-1 0,0 1 0,1 0-1,-1 0 1,5 2 0,-2-2 44,1 1-1,0 1 1,0 0 0,-1 0 0,1 0-1,-1 1 1,0 0 0,1 1 0,10 7-1,-16-10-68,0 1-1,0 0 1,0-1 0,-1 1-1,1 0 1,-1 0-1,1 0 1,-1 0-1,1 1 1,-1-1-1,0 0 1,0 0 0,0 1-1,-1-1 1,2 5-1,-1-2 12,-1 1-1,0-1 1,0 0-1,0 0 1,0 0 0,-1 0-1,-2 7 1,-1 3 96,-2 1 0,1-2 0,-2 1 0,-8 13 0,-5 2 112,16-25-170,-1 1 0,1 0 0,0 1 1,1-1-1,0 1 0,-5 12 0,8-17-69,0 0 1,0 0-1,0 0 1,0 0-1,0-1 0,0 1 1,0 0-1,1 0 1,-1-1-1,1 1 0,-1 0 1,1 0-1,0-1 1,0 1-1,0-1 0,0 1 1,0-1-1,0 1 1,2 1-1,29 27 64,-14-15-53,2 2-37,28 19-1,-35-28-34,-1 1 0,0 0 0,-1 0 0,0 1 0,0 1 0,-1 0-1,17 24 1,-18-12-3675</inkml:trace>
</inkml:ink>
</file>

<file path=xl/ink/ink1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3:16.161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431 0 12544,'0'0'1301,"-2"3"-1088,-2 3-134,1 0-1,-1 0 0,1 0 1,0 1-1,1-1 1,0 1-1,0 0 1,0 0-1,-1 11 0,-4 73 674,6-62-474,-1-7 12,-9 35 1,7-40-130,1 0 0,0 0 0,2 0 0,-1 22 0,32 374 1268,-14-27-661,-19-341-597,-1 0 0,-20 84-1,13-55 50,5-21-56,-3 44 83,7-66-168,-9 54 1,-9 37 121,15-85-146,-7 10 50,10-40-81,0 0-1,0-1 1,0 1 0,1 0-1,0 0 1,0 0-1,1 0 1,-1 0-1,3 12 1,-1-11-22,1-1 1,0 0-1,1 0 1,0 0-1,0 0 1,0 0-1,6 7 1,-5-6-2,19 40-1,-22-46 0,5 9 0,2 0 0,-1 0 0,16 16 0,-23-27-10,1 0 0,-1 0-1,0 1 1,0-1 0,1 0-1,-1 0 1,0 0-1,0 0 1,1 0 0,-1 0-1,0 0 1,0 0 0,1 0-1,-1 0 1,0 0 0,0 0-1,1 0 1,-1 0 0,0 0-1,0 0 1,1 0-1,-1 0 1,0 0 0,0 0-1,0 0 1,1-1 0,-1 1-1,0 0 1,0 0 0,1 0-1,-1 0 1,0-1 0,0 1-1,0 0 1,0 0-1,1 0 1,-1-1 0,0 1-1,0 0 1,0 0 0,0 0-1,0-1 1,0 1 0,1 0-1,6-15-790,-6 11 618,16-39-3572</inkml:trace>
  <inkml:trace contextRef="#ctx0" brushRef="#br0" timeOffset="2312.31">1 1847 16895,'0'7'10,"1"0"0,0-1 0,0 1 0,0 0-1,1-1 1,0 1 0,1-1 0,-1 1-1,1-1 1,4 6 0,6 9 89,25 28 0,-11-14-21,23 28 191,-28-36-52,-1 0-1,18 30 0,-34-46-74,-3-8 325,0-14-217,-2 9-256,3-25 49,-2-1 1,-1 0-1,-1 0 0,-1 0 1,-10-48-1,-5 7 19,-28-71 0,17 80 365,46 59-214,32 9-102,-20-3-48,1-2-1,34 0 1,-2-4 43,-1-3 1,0-3 0,-1-3-1,0-2 1,106-37 0,-138 34-29,-25 13-49,1-1 0,-1 1 1,0-1-1,1 2 0,-1-1 0,1 0 1,0 1-1,6-2 0,-11 4-21,0 0 0,0 0 1,0 0-1,0 0 0,0-1 0,0 1 0,-1 0 1,1 0-1,0 0 0,0-1 0,-1 1 0,1 0 1,-1 0-1,1 0 0,0-1 0,-1 1 1,1 0-1,-1-1 0,-1 2 0,2-1-1,-14 22 29,7-11-19,0 0 1,-1 0 0,-15 15-1,-22 19 9,21-22 15,0 1 1,-22 31-1,-43 97 53,57-93-82,-85 178-12,114-247 0,1-9 0,2 16 0,-1-38-162,2 0 0,6-50 0,-5 79 124,0 0 0,0 0-1,1 0 1,1 1-1,0-1 1,0 1-1,1 0 1,0 0 0,1 1-1,0 0 1,0 0-1,1 0 1,10-10-1,-16 18 31,0 0 0,0 0-1,0 0 1,0 1-1,0-1 1,0 0-1,0 1 1,0-1 0,0 0-1,0 1 1,0 0-1,1-1 1,-1 1-1,0 0 1,0-1 0,0 1-1,1 0 1,1 0-1,-3 0 8,0 0-1,0 0 1,0 0-1,0 0 1,1 0-1,-1 0 1,0 1-1,0-1 0,0 0 1,0 0-1,0 0 1,0 0-1,0 0 1,0 0-1,1 0 1,-1 0-1,0 1 1,0-1-1,0 0 0,0 0 1,0 0-1,0 0 1,0 0-1,0 0 1,0 1-1,0-1 1,0 0-1,0 0 1,0 0-1,0 0 0,0 0 1,0 1-1,0-1 1,0 0-1,0 0 1,0 0-1,0 0 1,0 0-1,0 0 1,0 1-1,0-1 0,0 0 1,-1 0-1,-9 10-26,3-5 31,0 0 0,1 0 0,0 1 0,0 0 0,1 0 0,-1 0 0,1 1 0,-5 8 0,-1 5 25,-13 34 1,17-35-7,-2 0 0,-19 32 0,27-51-18,1 1 0,0-1 0,0 0 0,0 0 0,0 1 0,0-1 0,0 0 0,-1 1 0,1-1 0,0 0 0,0 0 0,0 0 0,-1 1 0,1-1 0,0 0 1,0 0-1,-1 0 0,1 1 0,0-1 0,0 0 0,-1 0 0,1 0 0,0 0 0,0 0 0,-1 0 0,1 0 0,0 0 0,-1 1 0,1-1 0,0 0 0,-1 0 0,1 0 0,0 0 0,-1-1 0,-3-10 76,4-27 6,1 31-52,2-100 109,0-83-9,-6 169-134,2 20 0,1 1 0,0 0 0,0 0 0,0 0 0,0 0 0,0 0 0,-1 0 0,1 0 0,0 0 0,0 0 0,0 0 0,0 0 0,-1 0 0,1 0 0,0 0 0,0 0 0,0 0 0,-1 0 0,1 0 0,0 0 0,0 0 0,0 0 0,0 0 0,0 0 0,-1 0 0,1 0 0,0 1 0,0-1 0,0 0 0,0 0 0,0 0 0,-1 0 0,1 0 0,0 0 0,0 0 0,0 1 0,0-1 0,0 0 0,0 0 0,0 0 0,0 0 0,0 1 0,0-1 0,0 0 0,-1 0 0,1 0 0,0 0 0,0 1 0,0-1 0,0 0 0,-14 41 0,10-29 0,-11 27 0,-1-1 0,-28 46 0,24-37 107,20-47-106,0 0-1,0 1 1,0-1-1,0 0 1,-1 0-1,1 0 1,0 1-1,0-1 1,0 0-1,0 0 1,0 0-1,0 1 1,-1-1-1,1 0 1,0 0-1,0 0 1,0 0-1,0 1 1,-1-1-1,1 0 1,0 0-1,0 0 1,0 0-1,-1 0 1,1 0 0,0 0-1,0 0 1,0 0-1,-1 1 1,1-1-1,0 0 1,0 0-1,-1 0 1,1 0-1,0 0 1,0-1-1,-1 1 1,1 0-1,0 0 1,0 0-1,-10-8 6,-7-19-12,11 13 48,1-1-1,1 0 0,-5-24 1,6 22 47,-1 1 1,0 0 0,-14-32-1,16 45-78,0-1 0,0 0-1,0 1 1,-1-1-1,1 1 1,-1-1 0,0 1-1,0 0 1,0 0-1,-1 1 1,1-1 0,-1 1-1,1 0 1,-1-1-1,0 2 1,0-1 0,0 0-1,0 1 1,0 0-1,-5-2 1,-8 3 12,13 0-26,11 0 4,18 1-1,-1 1 0,0 0 0,0 2 0,35 11 0,-56-15 0,-1 1 0,0 0 0,1 0 0,-1 1 0,0-1 0,0 0 0,0 1 0,0-1 0,0 1 0,0 0 0,0-1 0,-1 1 0,1 0 0,-1 0 0,1 0 0,1 3 0,0 3 0,1 0 0,-2 0 0,4 13 0,-4-13 0,1 0 0,-1 0 0,8 13 0,-6-13 0,-2-4 0,0 0 0,0 1 0,1-1 0,0-1 0,-1 1 0,1 0 0,1-1 0,-1 1 0,0-1 0,6 4 0,-8-7 0,-1 0 0,1 0 0,0 0 0,-1 0 0,1 0 0,0 0 0,-1 0 0,1 0 0,0-1 0,-1 1 0,1 0 0,0 0 0,-1-1 0,1 1 0,-1 0 0,1-1 0,0 1 0,-1 0 0,1-1 0,-1 1 0,1-1 0,-1 1 0,0-1 0,1 1 0,-1-1 0,1 1 0,-1-1 0,0 0 0,1 1 0,-1-1 0,0 1 0,0-1 0,0 0 0,1 0 0,8-27 0,-8 27 0,27-146 0,-26 146 0,0 7 0,1 7 0,22 192 22,-22-193 193,-1-26-180,-1-28-29,-4 23 31,1 14-31,1 1 0,0-1 1,1 1-1,-1-1 0,1 0 1,0 1-1,0-1 0,0 0 1,1 1-1,1-8 0,-2 12-6,0 0 0,0 0 0,0-1 0,1 1 0,-1 0 0,0 0 0,0 0 0,0 0 0,1 0 0,-1 0 0,0 0 0,0 0 0,0 0 0,1 0 0,-1 0 0,0 0 0,0 0 0,0 0 0,0 0 0,1 1 0,-1-1 0,0 0 0,0 0 0,0 0 0,0 0 0,1 0 0,-1 0 0,0 0 0,0 0 0,0 1 0,0-1 0,0 0 0,0 0 0,1 0 0,-1 0 0,0 0 0,0 1 0,0-1 0,0 0 0,0 0 0,0 0 0,0 1 0,0-1 0,0 0 0,0 0 0,0 0 0,0 0 0,0 1 0,0-1 0,0 0 0,5 10 0,-3 2 8,0 0-1,0-1 0,-1 1 1,0 0-1,-1 0 0,-1-1 1,-2 21-1,-23 79 84,20-95-37,3-22 25,4-26 22,0 25-105,4-33-142,-5 38 124,1 0-1,-1 0 1,1 0-1,-1 0 1,1 0-1,0 1 0,0-1 1,0 0-1,0 0 1,1 1-1,-1-1 1,0 0-1,1 1 1,-1-1-1,1 1 1,1-2-1,-2 3-54,0 0-1,1-1 1,-1 1 0,0 0 0,0 0-1,1-1 1,-1 1 0,0 0 0,0 0-1,1 1 1,-1-1 0,0 0-1,1 0 1,-1 1 0,0-1 0,0 0-1,0 1 1,1 0 0,-1-1 0,0 1-1,0-1 1,0 1 0,2 2-1,21 19-862,-3 4-2046,-2 3-8363</inkml:trace>
  <inkml:trace contextRef="#ctx0" brushRef="#br0" timeOffset="3745.7">1066 2056 17279,'-13'30'0,"13"-30"0,0 0 0,0 0 0,0 0 0,0 0 0,0 1 0,0-1 0,0 0 0,0 0 0,0 0 0,0 0 0,0 0 0,0 1 0,0-1 0,0 0 0,0 0 0,0 0 0,-1 0 0,1 0 0,0 0 0,0 0 0,0 1 0,0-1 0,0 0 0,0 0 0,0 0 0,-1 0 0,1 0 0,0 0 0,0 0 0,0 0 0,0 0 0,0 0 0,-1 0-1,1 0 1,0 0 0,0 0 0,0 0 0,0 0 0,0 0 0,-1 0 0,1 0 0,0 0 0,0 0 0,0 0 0,0 0 0,0 0 0,-1 0 0,1 0 0,0 0 0,0 0 0,0 0 0,0 0 0,0 0 0,0-1 0,0 1 0,-1 0 0,1 0 0,0 0 0,-5-13 186,-2-2 158,7 15-337,0-1 0,0 1 1,-1 0-1,1 0 0,0 0 0,0-1 0,0 1 1,0 0-1,-1 0 0,1 0 0,0 0 0,0 0 1,0-1-1,-1 1 0,1 0 0,0 0 0,0 0 1,-1 0-1,1 0 0,0 0 0,0 0 0,-1 0 1,1 0-1,0 0 0,0 0 0,0 0 0,-1 0 1,1 0-1,0 0 0,0 0 0,-1 0 1,1 0-1,0 0 0,0 0 0,-1 1 0,1-1 1,0 0-1,0 0 0,0 0 0,-1 0 0,1 0 1,0 1-1,0-1 0,0 0 0,0 0 0,0 0 1,-1 1-1,1-1 0,0 0 0,0 1 0,-4 4 95,0 1 0,0 0 0,0 0 0,1 0-1,0 1 1,0-1 0,1 1 0,-2 6 0,0 6 146,-3 30 1,-3 20 1,5-50-183,1 1 0,0-1-1,2 1 1,0-1 0,1 1-1,1 0 1,4 35 0,0-33-7,-3-14-32,0 0 0,0 0 0,1-1 0,0 1 0,1 0 0,3 8 0,-5-15-23,-1-1 0,1 1 0,0 0 0,-1-1 0,1 1 1,0 0-1,0-1 0,-1 1 0,1-1 0,0 1 0,0-1 0,0 0 0,0 1 1,-1-1-1,1 0 0,0 1 0,0-1 0,0 0 0,0 0 0,0 0 1,0 0-1,0 0 0,0 0 0,0 0 0,0 0 0,0 0 0,-1-1 1,1 1-1,0 0 0,0-1 0,0 1 0,0 0 0,0-1 0,0 1 1,-1-1-1,1 1 0,0-1 0,0 0 0,0-1 0,6-3 24,0-1-1,0 0 1,6-8 0,-9 10-8,36-43 80,47-73-1,15-19 104,-71 108-204,-45 79 235,-2 16-128,2 2-1,3 0 1,-2 71 0,13-137-107,-1 6-3,1 0 0,0-1 1,0 1-1,0 0 0,1 0 1,0 0-1,2 9 0,-2-15-17,-1 0-1,0 0 0,0 0 1,0 0-1,0 1 0,1-1 1,-1 0-1,0 0 0,0 0 1,0 0-1,1 0 1,-1 0-1,0 0 0,0 0 1,0 0-1,1 0 0,-1 0 1,0 0-1,0 0 0,0 0 1,1-1-1,-1 1 0,0 0 1,0 0-1,0 0 0,1 0 1,-1 0-1,0 0 1,0 0-1,0 0 0,0-1 1,0 1-1,1 0 0,-1 0 1,0 0-1,0 0 0,0-1 1,0 1-1,0 0 0,0 0 1,0 0-1,0-1 0,0 1 1,1 0-1,-1 0 1,0-1-1,7-10-459,20-45-3552,-13 28-7125</inkml:trace>
  <inkml:trace contextRef="#ctx0" brushRef="#br0" timeOffset="4349.87">1822 2329 18303,'0'0'918,"-3"0"-705,-7 2-139,1 0 0,-1 1 0,1 0 0,0 1 0,0 0-1,0 0 1,-9 6 0,-14 7 124,25-13-143,1 0-1,0 0 0,0 1 0,0-1 0,0 2 0,1-1 1,-10 12-1,-14 14 46,19-23-76,-1 1 36,0 1 0,1-1 0,-11 16-1,18-22-53,1 0-1,0 0 1,0 0-1,1 1 1,-1-1-1,1 1 1,-1-1-1,1 1 1,0-1-1,0 1 1,1-1-1,-1 1 1,1 0-1,0-1 1,0 1-1,0 0 1,1 6-1,0-8 2,0 1 0,1 0 0,-1-1 0,1 1-1,-1-1 1,1 0 0,0 1 0,0-1 0,0 0 0,0 0-1,0 0 1,0 0 0,1-1 0,-1 1 0,0-1-1,1 1 1,3 0 0,2 2 24,0 0 0,0-1 0,1 0 0,11 3 0,-13-5-2,0-1 0,0 1 0,0-1 1,0 0-1,0-1 0,0 1 1,13-4-1,47-18 325,-18 5-238,-47 16-92,1 1 1,-1-1 0,1 0-1,-1 1 1,1 0 0,-1 0 0,1 0-1,0 0 1,-1 0 0,1 0-1,-1 1 1,4 0 0,20 9-2956,-23-9 2405,35 14-12551</inkml:trace>
</inkml:ink>
</file>

<file path=xl/ink/ink1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3:24.757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0 13568,'0'0'-128,"3"1"-107,14 1 217,-7-2 17,-1 2 1,0-1-1,0 1 1,0 0-1,14 6 1,-15-4-10,0-1 48,0 1 0,0 0 0,0 0 0,0 1 0,0 0 0,10 10 0,9 8 268,0-2 0,60 36 0,-33-22-72,-26-15-106,37 36 0,-39-33-11,40 29 0,-64-51-115,279 196 679,-263-182-632,-1 1 0,-1 0 0,-1 2 0,15 19 0,-15-17 7,1 0 0,1-1 0,19 16 0,19 7 59,64 37 0,-48-34-68,28 31-47,-33-23 0,-20-18 32,-1 1 0,-1 3 0,43 50 0,-71-72-32,1 0 0,1-2 0,0 0 0,34 21 0,-38-26 0,-6-5 11,0 2 0,-1-1-1,0 1 1,0 0 0,-1 0-1,0 1 1,0 0-1,-1 0 1,1 0 0,-2 1-1,7 15 1,-8-18-11,11 21 154,1-1 0,1 0-1,1-1 1,37 41-1,-48-61-191,-1 0 0,1 0-1,0 0 1,0-1 0,0 0 0,0 0-1,13 5 1,0-1-2497,31 7 1,-29-10-5530</inkml:trace>
  <inkml:trace contextRef="#ctx0" brushRef="#br0" timeOffset="1316.86">1990 1705 14592,'5'-10'-24,"-1"5"-9,-2 0 0,1 0 1,-1 0-1,1 0 0,-1 0 0,-1-1 1,1 1-1,-1-1 0,0 1 0,0-7 1,-1 12 47,0 0 0,0 0 0,0 0 0,0-1 1,0 1-1,0 0 0,0 0 0,0-1 1,0 1-1,0 0 0,0 0 0,0 0 1,0-1-1,0 1 0,0 0 0,0 0 1,0-1-1,0 1 0,0 0 0,0 0 0,0 0 1,0-1-1,0 1 0,1 0 0,-1 0 1,0 0-1,0-1 0,0 1 0,0 0 1,0 0-1,1 0 0,-1 0 0,0-1 0,0 1 1,0 0-1,1 0 0,-1 0 0,0 0 1,0 0-1,0 0 0,1 0 0,-1 0 1,0 0-1,0 0 0,1-1 0,-1 1 0,0 0 1,1 1 19,-1-1 0,0 1 1,0-1-1,1 1 0,-1-1 1,0 1-1,0-1 0,0 1 1,0-1-1,0 1 0,0 0 1,0-1-1,0 1 0,0-1 1,0 1-1,0-1 0,0 1 1,0-1-1,0 1 0,0-1 1,0 1-1,-1-1 0,1 1 1,0-1-1,0 1 1,-1 0-1,1 0 53,-1 0 1,1 0 0,0 0-1,0 1 1,-1-1-1,1 0 1,0 0-1,0 0 1,0 1 0,1-1-1,-1 0 1,0 0-1,0 0 1,1 0-1,-1 1 1,0-1-1,1 0 1,-1 0 0,1 0-1,0 1 1,19 23 606,-7-8-434,0 2 81,1-1 0,22 23 0,-22-26-215,-1 0 1,0 1-1,13 22 1,68 108 640,-85-131-716,-1 1-1,-1 0 1,0 0 0,-1 0 0,-1 1 0,4 17-1,-9-33-50,0-1-1,0 0 0,0 1 0,0-1 0,0 0 1,0 0-1,0 1 0,0-1 0,0 0 1,0 1-1,0-1 0,0 0 0,0 0 0,0 1 1,1-1-1,-1 0 0,0 0 0,0 1 1,0-1-1,0 0 0,1 0 0,-1 0 0,0 1 1,0-1-1,0 0 0,1 0 0,-1 0 0,0 0 1,0 0-1,1 1 0,-1-1 0,0 0 1,1 0-1,-1 0 0,0 0 0,0 0 0,1 0 1,-1 0-1,0 0 0,0 0 0,1 0 1,-1 0-1,0 0 0,1 0 0,-1 0 0,0 0 1,0 0-1,1 0 0,-1-1 0,0 1 1,0 0-1,1 0 0,-1 0 0,0 0 0,0 0 1,1-1-1,-1 1 0,16-16-510,-10 10-145,18-15-3163</inkml:trace>
  <inkml:trace contextRef="#ctx0" brushRef="#br0" timeOffset="2778.07">2541 1871 15616,'0'0'-128,"-2"3"21,-17 24 84,12-20 27,1 1 0,1 0-1,0 0 1,0 0 0,-4 10 0,-12 34 689,-2 0 0,-2-2 1,-57 85-1,81-133-682,0-1 0,0 1-1,0-1 1,0 1 0,0-1-1,0 1 1,-1-1 0,1 0-1,-1 0 1,1 0 0,0 0 0,-3 2-1,3-3-12,1-1-1,0 1 1,-1 0-1,1 0 1,0 0-1,0 0 0,-1-1 1,1 1-1,0 0 1,-1 0-1,1 0 1,0-1-1,0 1 1,-1 0-1,1 0 1,0-1-1,0 1 1,0 0-1,0-1 0,-1 1 1,1 0-1,0-1 1,0 1-1,0 0 1,0-1-1,0 1 1,0 0-1,0-1 1,0 1-1,0 0 1,0-1-1,0 1 0,0 0 1,0-1-1,0 1 1,0-1-1,7-51-367,-6 41 332,1-6-10,1 0 0,1 0 0,0 0 0,1 0 0,0 1 0,2-1 0,11-21 0,-3 15 47,-7 12 263,-1 0-1,-1 0 1,9-21 384,-4 42 100,-8-4-655,1 1-1,-1-1 1,1-1-1,8 11 1,9 14 75,-9-11-93,1-1 0,0-1 0,17 18 0,12 14 40,-33-38-70,1 0 0,1-1 0,13 11-1,-14-14-6,-1 1-1,0 0 1,-1 1-1,1 0 1,6 11-1,-14-19-31,0 0-1,0 0 0,-1 1 1,1-1-1,-1 0 0,1 0 1,-1 0-1,1 0 1,-1 0-1,1 1 0,-1-1 1,0 0-1,0 0 0,0 1 1,0-1-1,0 0 0,0 2 1,0-2 2,-1 0 1,1-1-1,-1 1 1,1 0 0,0-1-1,-1 1 1,1-1-1,-1 1 1,0-1 0,1 1-1,-1-1 1,1 1 0,-1-1-1,0 1 1,1-1-1,-1 0 1,0 0 0,1 1-1,-1-1 1,0 0-1,-1 1 1,-5 0 59,-1-1 1,0 1-1,1-1 1,-14-2-1,0 1 15,-19 4-30,16 0 21,-34-2 0,52-1-65,0 0 0,0-1 0,0 0-1,1 0 1,-1 0 0,1-1 0,-1 0 0,1 0 0,-1 0 0,1-1-1,-6-3 1,9 3-7,2 2 0,-1 1 0,1-1 0,-1 0 0,1 1 0,0-1 0,-1 1 0,0-1 0,1 1 0,-1-1 0,1 1 0,-1-1 0,0 1 0,1-1 0,-1 1 0,0 0 0,1 0 0,-1-1 0,0 1 0,0 0 0,1 0 0,-3-1 0,2 1 0,-1 0 0,0 0-1,0 0 1,0 0 0,0 0-1,0 1 1,0-1 0,0 1-1,0-1 1,0 1-1,0 0 1,1-1 0,-1 1-1,-2 2 1,3-3 2,-1 1-1,1 0 1,0 0-1,0-1 1,-1 1-1,1-1 1,0 1 0,-1-1-1,1 0 1,-1 1-1,1-1 1,0 0-1,-1 0 1,1 0 0,-1 0-1,-1-1 1,-11-10 232,14 11-258,-1-1 1,0 1-1,1 0 0,-1-1 0,1 0 0,-1 1 0,0-1 0,1 1 1,0-1-1,-1 0 0,1 1 0,-1-1 0,1 0 0,0 1 0,-1-1 0,1 0 1,0 1-1,0-1 0,0 0 0,-1 0 0,1 0 0,0 1 0,0-1 0,0 0 1,0 0-1,1 0 0,5-23-3300,-4 19 1980</inkml:trace>
</inkml:ink>
</file>

<file path=xl/ink/ink1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3:30.66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7 204 18047,'0'0'1430,"-1"4"-1217,-2 16-94,1-1-1,2 1 1,0-1 0,5 38 0,0 24 55,-5-72-157,2 37 99,-2-45-110,0 0-1,0 0 1,0 1 0,1-1-1,-1 0 1,0 0 0,1 1 0,-1-1-1,1 0 1,-1 0 0,1 0-1,0 0 1,-1 0 0,1 0 0,0 0-1,0 0 1,0 0 0,0 0 0,0 0-1,0 0 1,0-1 0,0 1-1,0 0 1,0-1 0,0 1 0,0-1-1,1 1 1,1 0 0,-1-2 4,0 0 0,0 1 1,-1-1-1,1 0 0,0 0 1,0 0-1,0 0 1,-1-1-1,1 1 0,-1 0 1,1-1-1,-1 1 0,1-1 1,-1 1-1,2-4 0,4-3 38,33-33 85,-1-2 1,-2-2-1,60-97 0,-94 136-133,20-33 27,2 0 0,1 2-1,43-47 1,-67 88 111,-4 11-58,-4 15 1,-5 52 135,-3 11-48,3-40-104,-7 87 0,18-136-328,0-1 1,1 1-1,0 0 0,0 0 1,0-1-1,0 1 1,0 0-1,1-1 1,0 1-1,0-1 1,0 0-1,0 0 1,0 1-1,4 3 0,-2-2-1116</inkml:trace>
  <inkml:trace contextRef="#ctx0" brushRef="#br0" timeOffset="684.19">740 360 21759,'-9'64'0,"8"-45"0,-7 32 0,5-36-419,1 1-1,0 0 1,1 17-1,1-17-147,-1-1 0,-1 1 0,-3 16 0</inkml:trace>
  <inkml:trace contextRef="#ctx0" brushRef="#br0" timeOffset="967.62">701 14 23167,'0'0'0,"-5"23"0,2-14 0,0-3 0,2-2 0,1 0-128,1-15-2176,3-4 1152,1-1 0</inkml:trace>
  <inkml:trace contextRef="#ctx0" brushRef="#br0" timeOffset="2394.73">952 274 16384,'0'0'2687,"-1"6"-2559,-19 149 705,1-3 20,19-151-826,0-1-21,0 1 0,0-1 0,0 1-1,0 0 1,0-1 0,0 1 0,-1-1-1,1 1 1,0 0 0,0-1 0,-1 1-1,1-1 1,0 1 0,0-1 0,-1 1-1,1-1 1,-1 1 0,1-1 0,0 1-1,-1-1 1,1 0 0,-1 1 0,1-1-1,-1 1 1,1-1 0,-1 0 0,0 0-1,1 1 1,-1-1 0,1 0 0,-1 0-1,1 0 1,-1 0 0,0 0 0,0 1-1,-9-9-5,9 8-6,1 0-1,-1 0 0,1 0 1,-1-1-1,1 1 0,-1 0 1,1-1-1,0 1 0,-1 0 1,1-1-1,-1 1 0,1-1 1,0 1-1,-1-1 0,1 1 1,0 0-1,0-1 0,-1 1 0,1-1 1,0 1-1,0-1 0,0 1 1,0-1-1,0 0 0,0 1 1,-1-1-1,1 1 0,0-1 1,1 1-1,-1-2 0,2-20-336,-1 17 275,6-42-86,-2 21 70,-2 0 0,1-26 0,-5 23 133,1 15 40,-1 0 0,2 0 1,3-26-1,7 18 442,-9 20-509,-1 1 1,-1 0-1,1-1 0,0 1 1,0 0-1,0-1 1,-1 1-1,1-1 0,-1 1 1,1-1-1,-1 0 1,0 1-1,1-1 0,-1 0 1,0 1-1,0-1 1,0 1-1,0-1 0,-1 0 1,1 1-1,-1-3 1,8 22 156,1 0 0,1-1 0,0 0 0,20 27 0,19 35-200,-36-54 21,-2 0 0,0 1 0,-2 0 0,8 41 0,-6-33 31,-10-32-84,1-1 0,-1 1 0,1-1 1,-1 0-1,1 1 0,-1-1 0,1 0 0,0 0 1,0 0-1,-1 1 0,1-1 0,0 0 1,0 0-1,0 0 0,0 0 0,1 0 1,-1-1-1,0 1 0,0 0 0,0 0 0,3 0 1,-3-1-154,1-1 0,-1 1 0,0-1 1,1 1-1,-1-1 0,0 0 0,0 1 1,1-1-1,-1 0 0,0 0 0,0 0 0,0 0 1,0 0-1,0 0 0,0 0 0,-1 0 1,2-3-1,13-22-2790,-14 24 2357</inkml:trace>
  <inkml:trace contextRef="#ctx0" brushRef="#br0" timeOffset="2649.85">1236 276 21119,'0'0'0,"-5"23"128,2-14 0,-1-4 0,-5 7 0,-3 2 0,6 5 0,1 6-128,-1 12 0,-1 11-768,5 15 128,2 13-384,2 17 0,-1 0-12159</inkml:trace>
</inkml:ink>
</file>

<file path=xl/ink/ink1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38.90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17 23835,'5523'0'0</inkml:trace>
</inkml:ink>
</file>

<file path=xl/ink/ink1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42.65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669 0 13440,'1'2'24,"0"1"1,0-1-1,0 0 1,1 0-1,-1 0 1,1 0-1,-1-1 0,1 1 1,2 2-1,-3-4-5,-1 0 0,0 0 0,1 0 0,-1 0-1,0 0 1,1 1 0,-1-1 0,0 0 0,1 0-1,-1 0 1,0 0 0,1 0 0,-1 0 0,0 0-1,0-1 1,1 1 0,-1 0 0,0 0 0,1 0-1,-1 0 1,0 0 0,1 0 0,-1-1 0,0 1-1,0 0 1,1-1 0,8-17 5009,-16 32-3811,3 22-390,1 39-1,0 2-517,-32 186-124,-2 45 164,12-55-248,17-184-74,5-38 319,9-61-13237,1 9 11364,-1-2 452,-1 4-4151</inkml:trace>
  <inkml:trace contextRef="#ctx0" brushRef="#br0" timeOffset="710.95">0 1193 17535,'58'-7'22,"-57"6"-16,-1 1 0,1 0 1,-1 0-1,1 0 1,-1 0-1,1 0 0,-1-1 1,1 1-1,-1 0 0,1 0 1,-1-1-1,1 1 0,-1 0 1,1-1-1,-1 1 0,0-1 1,1 1-1,-1 0 0,0-1 1,1 1-1,-1-1 0,0 1 1,0-1-1,0 1 0,1-1 1,-1 1-1,0-1 0,0 1 1,0-1-1,0 1 0,0-1 1,0 1-1,0-1 0,0 0 1,0 1-1,0-1 0,-6-17 613,4 15 320,7 3-807,0 2 1,0-1 0,0 0-1,0 1 1,0 0-1,-1 0 1,1 1 0,-1-1-1,1 1 1,4 4 0,24 12 93,22 0 387,0-3 1,1-3-1,113 13 0,-167-26-611,309 28 269,-226-25-183,142-12-1,-186 3-5299,15-1-8358,-21 7 9462,-19 5 4300,-1 3-1301</inkml:trace>
  <inkml:trace contextRef="#ctx0" brushRef="#br0" timeOffset="1498.43">106 1560 18175,'0'0'1024,"4"2"-853,5 3 34,1-1-1,0 0 0,1 0 1,-1-1-1,1-1 1,13 3-1,69 1 1001,-7 0-833,-13 0-255,103-5 0,-85-2 33,-22 1-55,-2-2 124,91 12 0,-134-7-1323,52 5 3469,-39-10-5184,-4-7-7740</inkml:trace>
</inkml:ink>
</file>

<file path=xl/ink/ink1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45.61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0 22935,'0'1060'0</inkml:trace>
</inkml:ink>
</file>

<file path=xl/ink/ink1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51.46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32 26404,'8381'-32'0</inkml:trace>
</inkml:ink>
</file>

<file path=xl/ink/ink1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53.03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2386 99 17407,'5'51'22,"-24"-80"895,18 26-852,-1 0-1,0 0 1,0 0 0,0 1-1,0-1 1,0 1-1,0-1 1,-1 1 0,1 0-1,-1 0 1,0 0-1,1 0 1,-1 0 0,0 1-1,0-1 1,0 1-1,0 0 1,0 0 0,-1 0-1,1 0 1,0 1-1,0-1 1,-1 1 0,1 0-1,0 0 1,-1 0 0,1 0-1,0 1 1,-1-1-1,1 1 1,0 0 0,0 0-1,0 0 1,-5 2-1,5-2-62,1 0 0,-1 1 0,0-1 0,1 0 0,-1 1 0,1 0 0,-1 0 0,1 0 0,0 0 0,-1 0 0,1 0 0,1 0 0,-1 1 0,0-1-1,0 1 1,1-1 0,-1 1 0,1 0 0,0 0 0,0-1 0,0 1 0,0 0 0,1 0 0,-1 0 0,1 0 0,0 0 0,-1 0 0,1 0 0,1 0 0,-1 0-1,0 0 1,2 4 0,-1-1 3,1 1 0,0-1-1,1 0 1,-1 0-1,1 0 1,1 0-1,-1 0 1,1-1 0,0 1-1,0-1 1,0 0-1,1 0 1,8 6-1,-6-6 17,0 0 0,1-1 0,-1 1 1,1-2-1,0 1 0,1-1 0,-1 0 0,1-1 0,-1 0 0,1 0 0,-1-1 0,1 0 0,0-1 0,0 0 0,0 0 0,-1-1 0,18-3 0,-16 2 13,0-1-1,-1 0 1,1 0 0,-1-1-1,0 0 1,0-1 0,0 0-1,-1-1 1,0 0 0,0 0-1,0 0 1,0-1 0,-1 0-1,-1-1 1,9-10 0,-14 16-2,0 0 1,1 0 0,-1 0 0,0 0 0,0 0-1,0 0 1,-1 0 0,1 0 0,0-1-1,-1 1 1,0 0 0,1 0 0,-1-1-1,0 1 1,0 0 0,0-1 0,0 1 0,-1 0-1,0-4 1,0 3-11,-1 0 0,1 0 0,-1 0 1,0 0-1,0 0 0,0 0 0,0 0 0,0 0 0,-1 1 0,1 0 0,-6-4 0,0 0 44,0 1 0,0 0 0,-1 0 0,0 1 0,0 0 0,0 1 0,-1 0 0,-9-2 0,8 3-22,0 1 0,0 1 0,0 0-1,0 1 1,0 0 0,0 0 0,0 1 0,0 0-1,-20 8 1,24-7-63,0 0-1,0 0 1,0 0 0,1 0-1,0 1 1,0 0 0,0 1-1,0 0 1,0-1-1,1 2 1,0-1 0,0 1-1,1-1 1,-1 1 0,-5 12-1,8-14 6,1-1 0,0 1 0,0-1-1,0 1 1,0-1 0,1 1 0,-1 0 0,1 6-1,0-9 12,0 0 0,0 0 1,1 0-1,-1 0 0,0-1 0,0 1 0,0 0 0,1 0 0,-1 0 0,0-1 0,1 1 0,-1 0 0,1 0 1,-1-1-1,1 1 0,-1 0 0,1-1 0,-1 1 0,1-1 0,0 1 0,-1-1 0,1 1 0,0-1 0,0 1 1,-1-1-1,1 0 0,0 1 0,0-1 0,0 0 0,-1 1 0,1-1 0,0 0 0,0 0 0,0 0 0,0 0 1,-1 0-1,1 0 0,0 0 0,0 0 0,0 0 0,0-1 0,0 1 0,0 0 0,11-4 5,0-1 1,0 0-1,0 0 0,-1-1 0,0-1 0,0 0 0,-1 0 0,0-1 1,16-15-1,-19 12 58,-9 6 74,1 4-101,-1 1-1,0-1 0,1 1 0,-1 0 0,0-1 1,1 1-1,-1 0 0,0 0 0,1 0 1,-1 0-1,-2 1 0,-51 10 517,23 3-4143,30-13 2830,0 0 1,0 0-1,0 1 1,0-1-1,0 1 1,0 0-1,0-1 0,1 1 1,-1 0-1,1 0 1,-3 4-1,4 27-10009,2-3 13440</inkml:trace>
  <inkml:trace contextRef="#ctx0" brushRef="#br0" timeOffset="1274.52">2283 2683 17535,'0'0'3862,"-3"-2"-3436,-4-2-401,0 0 0,0 1 0,0 0 1,0 0-1,-1 1 0,1 0 0,-1 0 0,1 1 0,-1 0 0,0 0 0,1 1 0,-1 0 0,0 0 0,1 1 0,-1 0 0,0 0 0,1 1 0,-1 0 0,1 0 0,0 1 0,-1 0 0,-8 5 0,9-2-37,1-1 0,0 1 0,0 0 0,1 1-1,-1 0 1,2-1 0,-1 2 0,1-1 0,0 0-1,0 1 1,1 0 0,0 0 0,0 0 0,1 0-1,0 0 1,1 0 0,0 1 0,0-1 0,1 0 0,0 16-1,1-20 37,0 1 0,0-1 0,1 1 0,0-1 0,-1 0 0,1 1 0,0-1 0,1 0 0,-1 0 0,1-1 0,0 1 0,0 0 0,0-1 0,0 0 0,1 0 0,-1 0 0,1 0 0,0 0 0,0-1 0,0 1 0,0-1 0,0 0 0,5 1 0,-5-2-2,0 0-1,0 0 0,0 0 1,0 0-1,0-1 0,0 0 1,0 0-1,0 0 0,0 0 1,0-1-1,0 1 0,0-1 1,0 0-1,0 0 0,0-1 1,0 1-1,0-1 0,-1 0 1,1 0-1,-1 0 0,1 0 1,-1-1-1,0 1 0,0-1 1,0 0-1,3-4 0,-1 1 3,-1 0 1,0 0-1,-1-1 0,0 0 0,0 0 0,0 0 0,-1 0 0,0 0 0,0 0 0,-1-1 1,0 1-1,1-12 0,-2 10 49,0-1 0,-1 0 0,1 1 1,-2-1-1,0 1 0,0-1 0,0 1 0,-1 0 0,-5-12 1,7 21-75,1-1 0,0 0 0,0 1 0,0-1 0,-1 1 0,1-1 0,0 1 0,0-1 0,-1 1 0,1-1 0,-1 1 0,1-1 0,0 1 0,-1 0 0,1-1 0,-1 1 0,1 0 0,-1-1 0,1 1 0,-1 0 0,1-1 0,-1 1 0,1 0 0,-1 0 0,1 0 0,-1-1 0,0 1 0,1 0 0,-1 0 0,1 0 0,-1 0 0,0 0 0,1 0 0,-1 0 0,1 0 0,-1 0 0,0 1 0,1-1 0,-1 0 0,1 0 0,-1 0 0,1 1 0,-1-1 0,1 0 0,-1 1 0,1-1 0,-1 0 0,1 1 0,-1-1 0,1 1 0,0-1 0,-1 1 0,1-1 0,0 1 0,-1-1 0,1 1 0,0-1 0,-1 1 0,-1 2-10,0 1-1,0-1 1,0 1 0,1-1-1,-1 1 1,1-1 0,-2 8-1,2-5 12,1 1 0,0 0 0,0 0 0,1 0 0,0 0 0,0-1 0,1 1 0,-1 0 0,6 10 0,-6-12 0,1-1 0,1 1 0,-1-1 0,1 1 0,0-1 0,0 0 0,0 0 0,0 0 0,1 0 0,0-1 0,0 0 0,0 1 0,7 3 0,-9-6 6,0 0 0,0-1 0,0 0 0,0 1-1,0-1 1,0 0 0,0 0 0,0 0 0,0 0-1,1 0 1,-1-1 0,0 1 0,0 0 0,0-1 0,0 0-1,-1 1 1,1-1 0,0 0 0,0 0 0,0 0-1,1-2 1,4-1 26,0-1 0,0-1 0,11-11 0,-4-1-53,0-2 0,-1 0-1,-1 0 1,-1-2 0,14-36-1,-24 56 24,0 0-1,0-1 1,0 1-1,0-1 0,-1 1 1,1-1-1,-1 1 1,0-1-1,0 1 0,0-1 1,0 0-1,0 1 1,-1-1-1,1 1 0,-1-1 1,1 1-1,-1-1 1,0 1-1,0-1 1,0 1-1,-2-3 0,2 3 2,0 1-1,-1 0 0,1-1 1,0 1-1,-1 0 1,1 0-1,-1 0 0,1 0 1,-1 1-1,0-1 0,1 0 1,-1 1-1,0-1 0,1 1 1,-1-1-1,0 1 1,0 0-1,1 0 0,-1-1 1,0 1-1,0 1 0,0-1 1,1 0-1,-1 0 0,0 1 1,0-1-1,1 1 0,-1-1 1,0 1-1,1 0 1,-3 1-1,-18 10 118,2 3-8144,-26 18-4914</inkml:trace>
  <inkml:trace contextRef="#ctx0" brushRef="#br0" timeOffset="3693.36">2501 198 19583,'16'-9'261,"-16"9"-251,0 0 0,1 0 0,-1 0 1,0 0-1,0 0 0,0-1 0,0 1 1,0 0-1,0 0 0,0 0 0,0 0 1,0 0-1,0 0 0,0 0 0,0-1 0,0 1 1,0 0-1,0 0 0,0 0 0,0 0 1,0 0-1,0 0 0,0 0 0,-1 0 1,1-1-1,0 1 0,0 0 0,0 0 1,0 0-1,0 0 0,0 0 0,0 0 1,0 0-1,0 0 0,0 0 0,0 0 0,0 0 1,-1 0-1,1 0 0,0-1 0,0 1 1,0 0-1,0 0 0,0 0 0,0 0 1,0 0-1,0 0 0,-1 0 0,1 0 1,0 0-1,0 0 0,0 0 0,0 0 1,0 0-1,0 0 0,0 0 0,-1 1 1,-19-1 1058,19 0-817,12 6 346,30 10-354,56 13-1,-4-1 208,17 4-99,1-4 0,0-5 0,124 10 0,-138-21-132,-9 0-115,1-4-1,110-4 1,-24-18 235,54-3-168,220-27 318,-394 37-492,32-6 0,-76 11 6,-1-1 0,1 0 1,-1-1-1,0 0 0,18-11 1,-8 2 40,2 1 0,-1 0 1,2 2-1,-1 0 0,1 2 1,0 0-1,31-5 0,-7 6 830,-44 7-854,-5 0 0,1 0 86,1 0 0,-4 0 554,4 0-595,0 0-57,-1 0-1,1 0 0,0 0 0,-1 1 1,1-1-1,-1 0 0,1 0 0,0 0 1,-1 0-1,1 0 0,0 0 1,-1 0-1,1 0 0,0 0 0,-1 0 1,1 0-1,0 0 0,-1 0 0,1 0 1,-1-1-1,1 1 0,0 0 1,-1 0-1,1 0 0,0 0 0,0-1 1,-1 1-1,1 0 0,0 0 0,-1-1 1,1 1-1,0 0 0,0 0 1,0-1-1,-1 1 0,1 0 0,0-1 1,0 1-1,0 0 0,-1-1 0,1 0 227,-1 1-128,0 0-86,4-1-21,2-1 21,-5 2 86,0 0 0,-7 2 2706</inkml:trace>
  <inkml:trace contextRef="#ctx0" brushRef="#br0" timeOffset="5604.34">598 156 16895,'56'18'3584,"-55"-17"-3527,-1-1 0,1 1 0,0-1-1,-1 1 1,1 0 0,-1-1 0,1 1-1,-1 0 1,1 0 0,-1-1 0,0 1-1,1 0 1,-1 0 0,0-1 0,0 1 0,0 0-1,1 0 1,-1 0 0,0 0 0,0-1-1,0 1 1,0 0 0,0 0 0,0 0-1,-1 1 1,-4 30 128,3-22-54,0 25 10,1 1-1,2-1 0,7 47 1,2 46 87,-11-75-75,4 0 1,1-1-1,3 1 1,15 57 0,0-50 14,-17-50-144,0 1 0,-1 0 1,-1 1-1,1-1 0,-2 0 1,0 1-1,1 16 0,57 9-21527</inkml:trace>
  <inkml:trace contextRef="#ctx0" brushRef="#br0" timeOffset="6409.92">112 1065 19711,'50'4'184,"-34"-1"-74,1-2-1,16 0 0,103-17 475,-2 0 6,-65 12-111,201-17 578,206-12-567,-465 38-758</inkml:trace>
  <inkml:trace contextRef="#ctx0" brushRef="#br0" timeOffset="7495.42">0 1031 19967,'1'-1'30,"0"0"0,-1 1 0,1-1-1,0 1 1,0-1 0,0 1 0,-1-1-1,1 1 1,0-1 0,0 1-1,0 0 1,0-1 0,0 1 0,0 0-1,0 0 1,0 0 0,0 0 0,0 0-1,0 0 1,1 0 0,-1 1 35,0-1 0,-1 1 0,1 0 0,-1 0 0,1 0 0,-1 0 0,1 0 0,-1-1 0,1 1 0,-1 0 0,0 0 0,1 0 0,-1 0 0,0 2 0,6 16 255,-2-12-259,0 1-1,1 0 0,9 12 0,-8-14-6,-1 1 1,-1 0-1,1 0 0,5 13 0,0 9-54,-2 0 0,-1 1 0,5 35 0,2 95-4,-2-22 243,-11-130-233,0 1 1,1-1-1,0 0 1,1 0-1,-1 0 1,2-1-1,-1 1 0,1-1 1,5 9-1,-6-13 4,-1 1 0,1-1 1,0 1-1,0-1 0,1 0 0,-1-1 0,1 1 0,-1-1 0,1 1 0,0-1 0,0 0 0,0 0 0,0-1 1,0 1-1,0-1 0,1 0 0,-1 0 0,9 1 0,8-2 15,1 0 0,0-2-1,22-4 1,-17 2 0,39-1 0,129 13 34,-164-5-15,0 2-1,0 1 1,-1 2 0,38 14 0,-38-11 30,0-1 1,1-2 0,0-1-1,0-2 1,1 0 0,0-3-1,43-1 1,-71-1-73,-1 0-1,1-1 1,-1 1-1,0-1 1,1 0-1,-1 0 1,0 0 0,1 0-1,-1-1 1,0 1-1,0-1 1,0 0 0,0 0-1,-1 0 1,5-3-1,-4 1 10,1-1 0,-1 1-1,1-1 1,-1 1 0,-1-1 0,1 0-1,-1 0 1,4-10 0,-1-6 48,0-1-1,-2 0 1,2-42 0,-4 46-32,1-16-23,-2 1 0,-1 0 1,-1-1-1,-12-55 0,0 24-4,-29-107 0,38 155 49,-3-32 0,-3-9-403,11 57 335,0 1 0,0 0 0,0-1 0,0 1 0,0 0 0,-1-1 0,1 1 0,0 0 0,0-1 0,0 1 0,0 0-1,0-1 1,-1 1 0,1 0 0,0-1 0,0 1 0,-1 0 0,1 0 0,0-1 0,0 1 0,-1 0 0,1 0 0,0-1 0,-1 1 0,1 0-1,0 0 1,-1 0 0,1 0 0,0 0 0,-1 0 0,1-1 0,0 1 0,-1 0 0,1 0 0,-1 0 0,-11 10-958,-7 19-3333,13-17-796,5-8 3404,0 0 0,0 0 1,0 0-1,0 8 0,2 28-3021,0-33 5099,1 28-376</inkml:trace>
  <inkml:trace contextRef="#ctx0" brushRef="#br0" timeOffset="8444.27">492 1684 22015,'3'2'2,"-1"-2"11,0 1 0,0 0 0,0 0 0,0 0 0,0 0 0,-1 0 0,1 1 0,0-1 0,-1 0 0,1 1 1,-1-1-1,1 1 0,-1 0 0,1-1 0,-1 1 0,0 0 0,0 0 0,0 0 0,0 0 0,-1 0 0,1 0 0,0 0 0,-1 0 0,1 0 1,-1 3-1,1 133 307,-1-3 576,5-85-838,1 0 1,2-1 0,16 50-1,-1-34 11,-13-39 14,12 48 0,-19-61-34,1-1-1,7 17 1,-8-22-30,0 1-1,0 1 1,0-1 0,-1 0 0,0 1 0,1 16-1,6 74-18,-9-97 5,1 0 0,-1 0 0,0 0 0,0 0-1,1-1 1,-1 1 0,1 0 0,0 0 0,-1 0-1,1-1 1,0 1 0,0-1 0,0 1 0,0 0 0,1-1-1,-1 0 1,0 1 0,0-1 0,1 0 0,-1 1-1,1-1 1,-1 0 0,1 0 0,0 0 0,-1-1-1,1 1 1,0 0 0,0-1 0,-1 1 0,4 0 0,-6-1-5,1 0 0,0 0 0,0 0 0,0 0 0,0 0 0,0 0 1,-1 0-1,1 1 0,0-1 0,0 0 0,0 0 0,0 0 0,0 0 0,0 0 1,0 1-1,0-1 0,-1 0 0,1 0 0,0 0 0,0 0 0,0 0 1,0 1-1,0-1 0,0 0 0,0 0 0,0 0 0,0 0 0,0 1 0,0-1 1,0 0-1,0 0 0,0 0 0,0 0 0,0 1 0,0-1 0,1 0 1,-1 0-1,0 0 0,0 0 0,0 0 0,0 1 0,0-1 0,0 0 1,0 0-1,0 0 0,0 0 0,1 0 0,-1 0 0,0 0 0,0 1 0,0-1 1,0 0-1,0 0 0,1 0 0,-1 0 0,0 0 0,0 0 0,0 0 0,0 0-1,0 0 1,0 0-1,-1 0 1,1 0-1,0 0 1,0 0-1,0 0 1,0 0-1,-1 0 1,1 0-1,0 0 1,0 0-1,0 0 1,0 0-1,0 0 1,-1 1-1,1-1 1,0 0-1,0 0 1,0 0-1,0 0 1,0 0-1,0 0 1,-1 0-1,1 1 1,0-1-1,0 0 1,0 0-1,0 0 1,0 0-1,0 0 1,0 1-1,0-1 0,0 0 1,0 0-1,0 0 1,0 0-1,0 1 1,0-1-1,0 0 1,0 0-1,0 0 1,0 0-1,0 1 1,0-1-1,0 0 1,0 0-1,0 0 1,0 0-1,0 0 1,0 1-1,0-1 1,0 0-1,1 0 1,-1 0-1,1 2 1,0-1 0,0 0 0,0 0 0,-1 1 0,1-1 0,0 0 0,-1 1 0,1-1 0,-1 1 0,1-1 0,-1 1 0,0-1 0,0 1 0,1 0 0,-1-1 0,0 1 0,0-1 0,-1 1 0,1-1 0,0 1 0,0-1 0,-1 1 0,0 2 0,-16 43 0,10-30 0,-2 4 592,-4 20-3407,12-37 1744,1-1-1,0 0 0,-1 1 1,2-1-1,-1 0 1,0 1-1,0-1 0,1 0 1,0 1-1,0-1 1,1 4-1</inkml:trace>
  <inkml:trace contextRef="#ctx0" brushRef="#br0" timeOffset="9620.49">760 2735 21887,'5'5'0,"5"6"0,-12-10 0,-7-4 0,-14-11 52,-9-3 24,31 17-73,1 0-1,-1 0 0,1 1 1,-1-1-1,1 0 0,-1 0 0,1 0 1,0 0-1,-1 1 0,1-1 1,-1 0-1,1 0 0,0 1 0,-1-1 1,1 0-1,0 1 0,-1-1 1,1 0-1,0 1 0,0-1 1,-1 0-1,1 1 0,0-1 0,0 1 1,0-1-1,-1 0 0,1 1 1,0-1-1,0 1 0,-6 19 134,5-15-85,-1 2-27,0 0 0,1 1 0,0-1 0,0 0 0,1 0 0,0 1 0,0-1 0,0 0 0,1 0 0,0 1 0,1-1 0,0 0 0,0 0 0,0 0 0,6 10 0,2 6 8,0-1 0,1-1 0,27 38 0,-35-55-19,1-1 0,-1 1-1,1-1 1,0 0 0,-1 0-1,1 0 1,7 3 0,-10-5-9,0 0 0,1 0 1,-1 0-1,0-1 0,0 1 0,1-1 1,-1 1-1,0-1 0,1 0 1,-1 1-1,0-1 0,1 0 1,-1 0-1,1 0 0,-1 0 0,0 0 1,1 0-1,-1 0 0,1 0 1,-1-1-1,0 1 0,1-1 1,-1 1-1,0-1 0,1 1 0,-1-1 1,0 0-1,0 1 0,0-1 1,2-1-1,0-3 24,0-1 0,0 1 0,0-1 0,0 1 0,-1-1-1,0 0 1,0 0 0,-1 0 0,1 0 0,-1 0 0,-1-1 0,1 1 0,-1 0 0,0 0 0,0-1 0,-3-9 0,2 5 16,-1 1 0,-1-1 0,0 1 1,0 0-1,-1 0 0,0 0 0,-1 1 1,0 0-1,-8-11 0,8 13-63,0 1 0,-1 0 0,0 0-1,0 0 1,-1 1 0,1 0 0,-1 0 0,0 1-1,-10-5 1,14 7 11,0 1 0,-1 0 0,1 0 0,-1 0 0,1 0 0,-1 0 0,0 1 0,1-1 0,-1 1 0,1 0 0,-1 0 0,0 1 0,1-1 0,-1 1 0,1-1 0,-1 1 0,1 0 0,-1 1 0,1-1 0,0 1 0,-1-1 0,1 1 0,-5 4 0,2-2 8,0 1 0,0 0 0,1 0 0,0 1 0,0-1 0,0 1 0,1 0 0,-6 10 0,9-12 0,-1 0 0,0 0 0,1 1 0,0-1 0,0 1 0,0-1 0,1 1 0,0-1 0,-1 1 0,2-1 0,-1 1 0,0-1 0,1 1 0,2 8 0,1 3 22,1 1-1,9 19 0,-12-32-16,0 0-1,0 0 0,0 0 0,0-1 1,1 1-1,-1-1 0,1 0 0,0 1 1,0-1-1,0-1 0,0 1 0,1 0 1,-1-1-1,7 4 0,-7-5 0,0-1-1,0 0 0,0 1 1,0-1-1,-1 0 0,1 0 1,0-1-1,0 1 1,0 0-1,0-1 0,0 0 1,0 0-1,-1 0 0,1 0 1,0 0-1,-1 0 1,1-1-1,2-2 0,5-1 13,-1-2 0,0 1 0,12-13 0,-10 8 27,-1 0 0,0-1-1,0 0 1,-1 0 0,10-19-1</inkml:trace>
  <inkml:trace contextRef="#ctx0" brushRef="#br0" timeOffset="10854.24">675 163 18559,'17'24'1091,"-25"-38"-134,4 10-803,1 0-1,-1 0 0,0 1 1,0-1-1,0 1 0,0 0 0,0 0 1,-1 0-1,1 0 0,-1 1 1,-7-3-1,-8-2 47,-34-6 0,13 3-114,39 9-92,0 1 0,0-1 1,0 1-1,0 0 1,0 0-1,0 0 1,0 0-1,0 0 0,0 0 1,0 0-1,0 1 1,1-1-1,-1 1 1,0 0-1,0-1 0,0 1 1,0 0-1,0 0 1,1 0-1,-1 0 1,-1 2-1,2-2 2,0 0 0,1 0 0,-1-1 0,0 1 0,1 0 0,-1 0 0,1 0 0,-1 0 0,1 1 0,-1-1 0,1 0 0,0 0 0,0 0 0,-1 0 0,1 0 1,0 0-1,0 0 0,0 1 0,0-1 0,0 0 0,1 0 0,-1 0 0,0 0 0,0 0 0,1 0 0,-1 0 0,1 0 0,-1 1 0,1-1 0,-1-1 0,1 1 0,0 0 0,-1 0 0,1 0 0,0 0 0,0 0 0,0-1 0,1 2 0,6 6 9,1-1-1,0-1 1,0 0-1,0 0 1,1 0-1,0-1 1,0-1-1,1 0 1,-1 0-1,1-1 1,-1 0-1,20 2 1,-13-3 6,0-1 1,1-1-1,-1 0 0,0-1 1,1-1-1,-1 0 0,24-8 1,-37 9 31,-1 0 1,0 0 0,1 0 0,-1-1 0,0 0-1,0 1 1,0-1 0,0 0 0,-1 0 0,1-1-1,0 1 1,-1-1 0,0 1 0,1-1 0,-1 0-1,0 0 1,0 0 0,-1 0 0,3-5 0,-2 2 37,0 0 0,-1 0 1,1 0-1,-2 0 0,1 0 1,-1 0-1,0 0 0,0 0 1,0 0-1,-2-9 0,1 11-67,-1 1 0,1-1 0,0 0 0,-1 1 0,0-1 0,0 1 0,0-1 0,0 1 0,-1 0 0,1 0 0,-1 0 0,0 0 0,0 0 0,0 1 0,0-1 0,0 1 0,-1 0 1,1 0-1,-6-3 0,1 2-20,0 0 1,1 0 0,-1 0 0,-1 1 0,1 0 0,0 1 0,0-1 0,-10 1 0,13 2-2,0-1 1,1 1-1,-1 0 1,1 0-1,-1 0 1,1 1-1,-1 0 1,1 0-1,0 0 1,0 0-1,0 1 1,0-1-1,0 1 1,1 0-1,-1 0 1,1 1-1,0-1 1,0 1-1,0-1 1,0 1-1,0 0 0,1 0 1,0 0-1,0 0 1,0 1-1,0-1 1,1 1-1,-1-1 1,1 1-1,1-1 1,-1 1-1,0 0 1,1-1-1,0 1 1,1 7-1,1-3-6,0 0 0,1 0-1,0-1 1,1 1 0,0-1-1,0 0 1,0 0 0,1 0-1,7 7 1,-9-11 8,0 0-1,0-1 1,1 1 0,-1-1-1,1 0 1,0 0 0,0 0-1,0 0 1,1-1 0,-1 1-1,1-1 1,-1 0 0,1-1-1,0 1 1,0-1 0,-1 0-1,1 0 1,7 0 0,-11-1 7,-1 0 1,1 0-1,-1 0 1,0 0-1,1 0 1,-1 0-1,0 0 1,1 0-1,-1 0 1,0 0-1,1 0 0,-1 0 1,0 0-1,1 0 1,-1 0-1,0 0 1,1 0-1,-1-1 1,0 1-1,1 0 1,-1 0-1,0 0 1,1-1-1,-1 1 1,0 0-1,0 0 1,1-1-1,-1 1 1,0 0-1,0-1 1,0 1-1,1 0 1,-1-1-1,0 1 1,0 0-1,0-1 1,0 1-1,0 0 1,0-1-1,0 1 1,0 0-1,0-1 1,0 1-1,0 0 1,0-1-1,0 1 1,0 0-1,0-1 1,0 1-1,0-1 1,0 1-1,0 0 1,0-1-1,-1 1 1,1 0-1,0 0 1,0-1-1,0 1 1,-1 0-1,1-1 1,0 1-1,0 0 1,-1 0-1,1-1 1,-1 1-1,-20-24 182,17 20-170,-2-2-12,0 1-1,0-1 1,0 1-1,-1 0 1,0 1-1,0-1 1,0 2-1,0-1 1,-1 1-1,1 0 1,-1 0 0,0 1-1,-11-2 1,17 4 96,-1 0 1,1 0-1,0 0 1,0 0-1,0 0 1,0 0-1,0 1 1,0-1-1,0 1 1,0 0-1,-3 1 1,4-2-390,0 1 1,0 0 0,0 0-1,0 0 1,0 0 0,0 0-1,0 0 1,0 0 0,0 0-1,0 0 1,0 1 0,0-1-1,0 2 1,0 0-751,0-1 1,1 1-1,0-1 0,-1 1 1,1-1-1,0 1 0,0-1 1,0 1-1,0-1 0,1 1 1,-1-1-1,1 1 0,-1-1 1,1 1-1,5 8-3122,14 22 2755,7 15 4075</inkml:trace>
</inkml:ink>
</file>

<file path=xl/ink/ink1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13.66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1204 1 23807,'0'0'128,"-1"6"-21,-12 97-96,-2 140-1,6-29 49,0 25 10,30 582 294,29 46 533,-49-856-897,9 50 101,-9-56-96,0 1-1,1 0 1,0 0-1,1 0 1,-1-1 0,1 0-1,5 9 1,-7-13-42,-1 0 0,1 0 0,0 0 0,0 0 0,0 0 0,0 0-1,0 0 1,0 0 0,0 0 0,0 0 0,0 0 0,0-1 0,1 1 0,-1-1 0,0 1 0,0-1 0,1 1 0,-1-1 0,0 1 0,1-1 0,-1 0-1,1 0 1,-1 0 0,0 0 0,1 0 0,-1 0 0,0 0 0,1-1 0,-1 1 0,0 0 0,1-1 0,-1 1 0,0-1 0,0 1 0,1-1 0,-1 0 0,0 1-1,0-1 1,0 0 0,0 0 0,0 0 0,2-2 0,3-3-461,0-1 1,-1 0-1,1 0 0,-1 0 0,4-11 1,2-3-740,-1-1 1,9-31 0,-3 4-10496</inkml:trace>
  <inkml:trace contextRef="#ctx0" brushRef="#br0" timeOffset="875">1 1206 20735,'65'12'0,"-45"-9"0,-18-3 0,-7-1 0,-16-4 91,-25-3 352,247 0 594,63 1-304,79 18 35,-36-7-205,-47-2-230,-238-1-301,604 11 470,-363-12-338,227-6 162,365 17 549,-821-9-854,387 18 238,-293-20-122,160-19 1,-226 10-48,0-2 1,-1-2-1,106-39 1,-166 51-87,8-3-89,1 0 0,-1 0 0,15-10 0,-22 12 35,0 1 0,0 0 0,0-1 0,-1 1 0,1-1 0,-1 0 0,1 1 0,-1-1 0,1 0 0,-1 0 0,0 0 0,0 0 0,0 0 0,0 0 0,0 0 0,-1 0 0,1-1 0,-1 1 0,1 0 0,-1 0 0,0-1 0,0 1 0,0-3 0,-8-22-3555</inkml:trace>
  <inkml:trace contextRef="#ctx0" brushRef="#br0" timeOffset="1734.7">1225 2499 19839,'5'-16'-4,"-4"11"5,-4 19 23,3-14-23,-11 45 638,5-24-292,2 0 0,0 0 0,-2 32-1,7-42-296,0 0 0,1-1-1,0 1 1,6 18 0,6 25-277,-12-40-177,1-7-2414</inkml:trace>
</inkml:ink>
</file>

<file path=xl/ink/ink1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24.46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1401 1 16511,'-5'8'71,"4"-6"-17,0-1 0,-1 1-1,1 0 1,0-1 0,0 1-1,0 0 1,1 0 0,-1 0-1,0 0 1,0 4 2346,-2 22-1461,-10 89-364,10-75-350,-13 63-1,2-22-176,3 0 0,-1 119 0,3-18 107,5-138-59,-16 231 426,12-192-499,0 34 44,8-106-62,1 0 1,0 0-1,0 0 1,2 0-1,0 0 1,8 22-1,-2-3-231,-7-26-159,0 1 0,0 0 0,0-1 0,0 1 0,1-1 0,0 0 0,5 7 0,22-73-15188,-22 30 13333</inkml:trace>
  <inkml:trace contextRef="#ctx0" brushRef="#br0" timeOffset="969.25">1117 905 19583,'-3'6'11,"1"0"0,1 1 0,-1-1 0,1 1 0,0-1 0,1 1 0,-1-1 0,1 1 0,1-1 0,-1 1 0,1 0 0,0-1 0,1 0 0,-1 1 0,4 6 0,4 8 75,1-1 0,1 0 0,15 21 0,-16-26-51,0-1 1,-2 1-1,1 1 1,-2 0-1,0 0 1,5 18-1,0 17-99,31 79 0,-26-77 64,-8-26 0,12 27 0,-21-54-6,0 0 0,0 0 0,0 1 0,0-1 0,0 0 0,0 0 0,0 1 0,0-1 0,0 0 0,0 0 0,1 1 0,-1-1 0,0 0 0,0 0 0,0 1 0,0-1 0,0 0 0,1 0-1,-1 0 1,0 0 0,0 1 0,0-1 0,0 0 0,1 0 0,-1 0 0,0 0 0,0 0 0,1 1 0,-1-1 0,0 0 0,0 0 0,0 0 0,1 0 0,-1 0 0,0 0 0,0 0 0,1 0 0,-1 0 0,0 0 0,0 0-1,1 0 1,-1 0 0,0 0 0,5-13-272,-3-18-308,-3-122-438,-3 123 1088,0 0 0,-2 1 0,-1 0 0,-1 0 0,-22-48 0,9 35 23,16 34-63,1 0 1,0 0 0,0-1-1,0 1 1,-2-14-1,5 18-14,0-5 75,-1 0-1,1 0 1,-2 0-1,1 0 1,-1 0-1,-1 1 1,0-1-1,0 1 1,0 0-1,-1 0 1,-9-11-1,13 18-79,0 0-1,0 0 1,1 0-1,-1 0 1,1 0-1,-1 0 1,1 0-1,-1 0 1,1 0-1,-1 0 1,1 0-1,0 0 0,0 0 1,-1 0-1,1 0 1,0 0-1,0 0 1,0 0-1,0 0 1,0-1-1,1 1 1,-1 0-1,0 0 1,0 0-1,1 0 0,-1 0 1,1 0-1,-1 0 1,1 0-1,-1 0 1,1 0-1,0 0 1,-1 1-1,1-1 1,0 0-1,-1 0 1,1 0-1,0 1 1,0-1-1,0 0 0,0 1 1,2-1-1,1-3 24,1 1-1,0 1 1,1-1-1,-1 1 1,0 0-1,10-3 0,18-2-45,0 1 0,1 2 0,-1 1-1,1 1 1,0 2 0,65 9-1,-91-8 115,1 1-1,-1 1 0,0-1 1,0 1-1,0 1 0,0-1 1,11 9-1,-16-10-51,0 0 0,-1 0 0,1 0 0,-1 1 0,1-1 0,-1 1 0,0 0 0,1 0-1,-2 0 1,1 0 0,0 0 0,0 0 0,-1 0 0,0 1 0,0-1 0,0 0 0,0 1 0,0-1 0,-1 1 0,1 6 0,-2 3 17,0-1-1,-1 1 1,-1 0 0,0-1 0,0 1 0,-1-1 0,-1 0 0,-9 18-1,3-9-45,-1-2-1,-1 0 0,0 0 0,-17 17 0,9-12-14,2 1 0,1 1 0,1 1 0,1 0 0,1 1 0,2 1 0,-12 37 0,12-36 0,0 0 0,-31 47 0,23-30 20,17-37-105,0 0 0,-10 17 1,13-25-68,0-1 0,0 0 0,0 0 0,0 1 0,0-1 0,1 0 0,-1 1 0,0-1 0,1 1 0,-1-1 0,1 1 0,0-1 0,-1 1 0,1-1 0,0 1 0,0-1 0,0 1 0,0-1 0,0 1 0,0-1 0,1 3 0,53 9-18413</inkml:trace>
  <inkml:trace contextRef="#ctx0" brushRef="#br0" timeOffset="2072.27">22 608 19583,'5'36'128,"-5"-34"-81,-2-5-6,-7-17-1,2 76 88,-1 68 64,11 212 0,-3-328-172,1 1-1,0-1 0,0 0 0,0 1 1,1-1-1,5 13 0,-6-18-19,0 0 0,1-1-1,0 0 1,-1 1 0,1-1 0,0 0-1,0 0 1,0 0 0,0 0-1,1 0 1,-1 0 0,1-1-1,-1 1 1,1-1 0,-1 1-1,1-1 1,0 0 0,-1 0 0,1 0-1,0-1 1,0 1 0,3 0-1,3-1 1,0 0 0,-1 0 0,1-1 0,0 0 0,-1 0 0,1-1 0,-1-1 0,0 1 0,0-1 0,0 0 0,10-6 0,1-1 0,0-1 0,0-1 0,19-17 0,-27 20-6,-1-1 0,0-1 0,-1 0 0,0 0-1,-1-1 1,0 0 0,-1 0 0,11-25 0,-1-9-3,15-59 1,-16 46 208,-4 19-8,6-45 0,-19 97-218,1 0-1,2 19 0,1 13-21,-6 96 309,0-45-1277,12 130 1,0-168-14940,-3-33 12945,0-8 3010</inkml:trace>
</inkml:ink>
</file>

<file path=xl/ink/ink1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35.94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208 0 20223,'11'34'128,"-11"-33"-122,0 0 0,0-1 0,0 1 0,0 0-1,0 0 1,1-1 0,-1 1 0,0-1 0,0 1-1,1 0 1,-1-1 0,0 1 0,1 0 0,-1-1 0,1 1-1,-1-1 1,0 1 0,1-1 0,-1 1 0,1-1-1,0 1 1,-1-1 0,1 0 0,-1 1 0,1-1-1,0 0 1,-1 1 0,1-1 0,-1 0 0,1 0-1,0 0 1,-1 0 0,1 1 0,0-1 0,0 0-1,-1 0 1,1 0 0,0 0 0,-1-1 0,1 1 0,1 0-1,-1 0 7,0 0-13,0 0 0,-1 1 0,1-1 0,0 1 0,-1-1 0,1 1 0,-1-1 0,1 1 0,-1 0 0,1-1 0,-1 1 0,1 0-1,-1-1 1,1 1 0,-1 0 0,0 0 0,0-1 0,1 1 0,-1 0 0,0 0 0,0 0 0,0 0 0,2 24-52,-1-15 24,3 28 6,3 39 131,-7-63-87,1-1 1,0 1-1,1 0 0,1 0 1,8 25-1,-6-24-7,0 0 0,-1 0 1,0 0-1,-2 0 0,1 1 0,-2-1 1,0 1-1,-2 21 0,-3 24 35,-18 427 563,23-427-385,7 203 314,-3-225-573,19 73 0,-23-108-117,0 1-1,1-1 1,-1 0-1,1 1 1,0-1-1,0 0 1,1 0-1,3 5 1,-4-7-621,0 0 0,0-1 0,0 1 0,0 0 0,0 0 0,0-1 0,1 1 0,-1-1 0,3 1 0,31-25-11816,-34 21 12821,9-18 106</inkml:trace>
  <inkml:trace contextRef="#ctx0" brushRef="#br0" timeOffset="810.83">0 1095 19839,'3'2'0,"1"-1"0,-1 0 0,0 1 0,0-1 0,-1 1 0,1-1 0,0 1 0,-1 0 0,1 0 0,-1 0 0,1 1 0,-1-1 0,0 1 0,0-1 0,0 1 0,0 0 0,0-1 0,1 6 0,0-1 11,0-1 0,0 1 0,0-1 0,1 0 0,-1 1 0,2-2 0,6 9 0,40 37 137,-27-29-106,24 26-64,3-2 1,109 76 0,-168-182-17073,6 53 17335,-19-56-333,2 14 4976,-42-77 0,18 58-3275,24 43-739,13 19-571,1 0 0,1 0 1,-1-1-1,1 0 0,0 1 0,0-1 1,-3-9-1,7 14-296,0 1 0,0 0 1,0-1-1,0 1 0,0-1 0,0 1 1,0-1-1,1 1 0,-1-1 1,1 1-1,-1-1 0,1 1 0,-1 0 1,1-1-1,0 1 0,-1 0 0,1 0 1,0 0-1,0-1 0,0 1 0,0 0 1,0 0-1,0 0 0,1 0 1,-1 1-1,2-2 0,38-21 163,-34 20-122,5-3 39,1 1 0,-1 0 0,1 1-1,0 0 1,1 1 0,-1 1-1,0 0 1,1 0 0,18 2-1,-23 0-3,0 1 0,0 0-1,0 1 1,-1 0-1,1 1 1,0 0-1,-1 0 1,0 1-1,0 0 1,0 0 0,0 1-1,0 0 1,-1 0-1,13 12 1,-16-12-54,0 1 1,1-1 0,-2 0-1,1 1 1,-1 0 0,0 0-1,0 0 1,0 0 0,-1 0-1,0 1 1,0-1 0,-1 1-1,0 0 1,0-1 0,0 1-1,-1 0 1,0-1 0,0 1 0,-3 11-1,-1 9 79,-2 0 0,-2 0-1,-13 35 1,17-51-94,-44 114 362,-5 15-756,21-47-8777</inkml:trace>
  <inkml:trace contextRef="#ctx0" brushRef="#br0" timeOffset="1562.97">857 1215 19583,'-1'5'0,"0"1"0,-1 0 0,0 0 0,-4 9 0,4-10 0,0 0 0,0 0 0,0 0 0,1 0 0,-1 1 0,1 5 0,0 4 0,0-1 0,0 0 0,0 1 0,-1-1 0,-1 0 0,-7 20 0,5-20 0,0 1 0,2 0 0,-1 0 0,2 0 0,0 1 0,1-1 0,0 0 0,2 16 0,-1-12 0,-1-16 0,1 0 0,0 0 0,0 0 0,0 0 0,0 0 0,0-1 0,1 1 0,-1 0 0,1 0 0,0 0 0,-1-1 0,1 1 0,1 0 0,-1-1 0,0 1 0,1-1 0,1 4 0,2-1 45,0 0-1,1 0 1,-1 0-1,1-1 1,9 6-1,-14-9-35,0 0-1,0 0 1,0-1 0,0 1 0,1-1-1,-1 1 1,0-1 0,1 0-1,-1 1 1,0-1 0,1 0-1,-1 0 1,0 0 0,1 0 0,-1 0-1,0 0 1,1 0 0,-1 0-1,0-1 1,1 1 0,-1 0-1,0-1 1,0 1 0,1-1 0,-1 1-1,0-1 1,0 0 0,0 0-1,0 1 1,0-1 0,0 0-1,0 0 1,0 0 0,0 0 0,0 0-1,0 0 1,0-2 0,81-151 161,-74 140-161,0-1-10,1 1 0,0-1-1,1 2 1,1-1 0,0 1 0,19-16-1,-30 28 2,0 1 0,0 0 0,0 0 0,0 0 0,0 0 0,1 0 0,-1 0 0,0 0 0,0 0 0,0 0 0,0 0 0,0-1 0,0 1 0,0 0 0,1 0 0,-1 0 0,0 0 0,0 0 0,0 0 0,0 0 0,0 0 0,1 0 0,-1 0 0,0 0 0,0 0 0,0 0 0,0 0 0,0 0 0,0 0 0,1 0 0,-1 0 0,0 0 0,0 1 0,0-1 0,0 0 0,0 0 0,0 0 0,1 0 0,-1 0 0,0 0 0,0 0 0,0 0 0,0 0 0,0 1 0,0-1 0,0 0 0,0 0 0,0 0 0,0 0 0,0 0 0,1 1 0,-1 10 0,-3 19 0,2-27 0,-14 127 0,13-118-81,1 0 0,1 0-1,0 1 1,0-1-1,3 13 1,-1-14-1493,0 0 0,1-1 0,5 13 1,19-1-9968,10-23 10532,-31 1 1314,13-2-1500</inkml:trace>
  <inkml:trace contextRef="#ctx0" brushRef="#br0" timeOffset="2046.93">1425 1466 19839,'-13'18'57,"-1"0"0,-20 19 0,-4 6 28,30-31-120,1 0-1,1 0 0,0 1 1,1-1-1,0 1 0,-3 17 1,4-20 28,4-7 19,-1 0 0,1 0 0,-1-1 0,1 1 0,0 0 0,0 0 0,0 0 0,0-1 0,1 1 0,-1 0 0,1 0 0,0 0 0,-1-1 0,1 1 0,1-1 0,-1 1 0,0 0 0,1-1 0,-1 0 0,1 1 0,-1-1 0,1 0 0,0 0 0,0 0 0,0 0 0,1 0 0,-1 0 0,0-1 0,1 1 0,-1-1 0,3 2 0,7 3 52,0-1 0,0 0 0,1 0 0,-1-1 0,19 3 0,-10-3-682,0-2-1,0 0 0,38-3 1,-19-2-3179,41-10-1,-43 8-4688,-2 2 6562,-6 2 1924</inkml:trace>
</inkml:ink>
</file>

<file path=xl/ink/ink1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34.24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96 0 16000,'26'38'554,"-26"-36"-466,-1 1 0,1-1-1,-1 0 1,1 0 0,-1 0-1,0 0 1,0 0 0,0 0-1,0-1 1,-2 4 0,-1 3 35,-7 24 45,1 0 0,2 0-1,-5 45 1,-5 22 78,11-56-127,1-1-1,0 45 0,4-49-67,1-29-302,0 1 0,-1 0 0,0-1 0,-6 17-1,-4-2-8711</inkml:trace>
  <inkml:trace contextRef="#ctx0" brushRef="#br0" timeOffset="586.41">61 185 15104,'37'-34'128,"-36"32"-119,1 0 1,-1 0-1,0 0 1,1-1-1,-1 1 1,0 0-1,0-1 1,-1 1-1,1 0 1,0-1-1,-1 1 1,1-1 0,-1 1-1,0-1 1,0-3-1,3-14 73,9-13 17,4-14-70,-16 43-93,0 4 150,2 10 418,-1 0 1,0 0-1,0 11 1,-2-15-460,1 1 0,0-1 0,1 0 1,0 0-1,0 1 0,0-1 0,0 0 0,1 0 0,0 0 0,1 0 0,4 10 0,17 14 105,-19-25-109,0 1-1,0 0 1,0 1 0,-1-1 0,0 1 0,0 0 0,-1 0 0,0 0 0,0 0 0,-1 0 0,3 10-1,-3-4 50,-1-1-1,0 0 1,-1 0 0,-2 18-1,2-27-66,-1 1-1,1 0 0,-1 0 1,0-1-1,-1 1 1,1-1-1,-1 1 1,1-1-1,-1 1 1,0-1-1,0 0 1,-1 0-1,1 0 1,0 0-1,-1 0 1,0-1-1,0 1 1,-3 1-1,2-1-72,0 0 0,0-1-1,0 0 1,0 0 0,-1 0 0,1-1-1,0 1 1,-1-1 0,0 0 0,1-1 0,-1 1-1,-7 0 1,9-2-24,0 1 0,0-1 0,0 0 0,0 1 0,0-1 0,-1-1 0,2 1 0,-1 0 0,0-1 0,0 1 0,0-1 0,1 0 0,-1 0 0,1 0 0,-1 0 0,1-1 0,0 1 0,0-1 0,-2-2 0,4 5 68,1 0 0,-1 0 0,0 1 0,1-1 0,-1 0 0,0 0 0,1 0 0,-1 0 0,1 0 0,-1 0 0,0 0 1,1 0-1,-1 0 0,0 0 0,1 0 0,-1-1 0,0 1 0,1 0 0,-1 0 0,1 0 0,-1 0 0,0 0 0,0-1 0,1 1 0,-1 0 0,0 0 0,1-1 1,-1 1-1,0 0 0,0 0 0,1-1 0,-1 1 0,0 0 0,0-1 0,0 1 0,1 0 0,-1-1 0,0 1 0,0 0 0,0-1 0,0 1 0,0 0 0,0-1 1,0 1-1,0 0 0,0-1 0,0 1 0,0-1 0,0 1 0,0 0 0,0-1 0,0 1 0,0 0 0,0-1 0,0 1 0,-1 0 0,1-1 0,0 1 0,0 0 1,0-1-1,-1 1 0,1 0 0,0-1 0,0 1 0,-1 0 0,1 0 0,-1-1 0,31 8 260,-1 5 76,0 1-1,-1 2 0,44 30 0,16 9-110,-74-46-47,0 2 0,20 17 1,3 3-4069,5-7-9855,-4-9 12535,20 8 3563</inkml:trace>
</inkml:ink>
</file>

<file path=xl/ink/ink1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54.743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1326 292 12032,'28'7'384,"-28"-6"-362,0-1 1,1 0 0,-1 0-1,0 0 1,1 0 0,-1 0 0,0 0-1,1 0 1,-1 1 0,1-1 0,-1 0-1,0 0 1,1 0 0,-1-1-1,0 1 1,1 0 0,-1 0 0,0 0-1,1 0 1,-1 0 0,1 0-1,-1 0 1,0-1 0,1 1 0,-1 0-1,0 0 1,0 0 0,1-1-1,-3-7 2174,-4 4 140,6 5-2300,0-1 0,-1 0 0,1 0 0,0 1 0,0-1 0,0 0 0,-1 0 0,1 1 0,0-1 0,0 0 0,0 1 0,0-1 0,0 0 1,0 1-1,0-1 0,0 0 0,0 1 0,0-1 0,0 0 0,0 1 0,0-1 0,0 0 0,0 1 0,0-1 0,0 0 0,0 1 0,0-1 0,1 0 0,-1 1 0,9 35 344,-4-19-133,-1 1-1,0 0 0,0 19 1,16 212 713,-18-238-878,0 10 175,-2-20-150,0-14-63,-1-20-44,-8-42 0,7 61 0,-1 1 0,-1-1 0,0 1 0,-1 0 0,-1 0 0,-7-12 0,5 8-21,0-1 0,0 0-1,2 0 1,0 0 0,1-1-1,1 0 1,1 0 0,1-1-1,0 1 1,1-1 0,1 1-1,4-23 1,-4 41 14,0 0-1,0 0 1,0 0-1,0 0 1,0 0 0,1 1-1,-1-1 1,0 0-1,1 0 1,-1 0 0,0 1-1,1-1 1,-1 0 0,1 0-1,-1 1 1,1-1-1,0 0 1,-1 1 0,1-1-1,0 1 1,-1-1-1,1 1 1,0-1 0,-1 1-1,1-1 1,0 1-1,0 0 1,0-1 0,0 1-1,-1 0 1,1 0-1,0-1 1,1 1 0,3 1 11,-1-1 0,0 1 0,0-1 0,1 1 0,7 4 1,9 0-120,79 2 89,-51-4 28,70 12 0,-110-13-31,0 1 1,1 0-1,-2 1 0,1 0 0,0 0 0,-1 1 0,11 7 0,-3-2 26,-3-7 911,-4-1-170,-9-2-738,-1 1 0,1-1 0,0 1-1,0-1 1,0 1 0,0-1 0,0 1 0,0-1 0,-1 0 0,1 1-1,0-1 1,0 1 0,-1-1 0,1 1 0,0-1 0,-1 0-1,1 1 1,0-1 0,-1 0 0,1 1 0,-1-1 0,1 0-1,-1 1 1,-115 98-21,94-79-6,1 1 1,0 0-1,-31 46 0,47-60 29,1-1 0,1 1 0,0 0 1,-4 9-1,-9 19-55,16-35-145,0-4 159,0 0 0,0-1-1,0 1 1,1 0 0,-1 0-1,1 0 1,1-5 0,36-47-332,-26 39 385,18-31 1,-20 25-47,10-31 0,-12 30-192,13-27 0,-77 150-522,31-50 621,16-31 287,0 0 1,-17 23-1,19-67 222,6 9-467,1 0 0,1 0 0,0 0 1,1 0-1,1 0 0,1 1 0,1 0 0,8-22 0,-8 69-301,-8-10-654,-3-2-3714,4-13 2348,0 0-1,0-1 0,1 1 1,-2 11-1,3 12 741,0-7 1664</inkml:trace>
  <inkml:trace contextRef="#ctx0" brushRef="#br0" timeOffset="1038.5">1973 434 16384,'-6'26'40,"4"-25"105,2-16 96,0 14-173,0 0-1,1 0 1,-1 0-1,0-1 1,0 1-1,-1 0 1,1 0-1,0 0 1,0-1-1,0 1 1,-1 0-1,1 0 1,-1 0-1,1 0 1,-1 0-1,1 0 1,-1 0-1,0 0 1,0-1-1,0 1-44,0 1 0,0-1 0,0 1 0,0 0 0,0-1 0,0 1 0,-1 0-1,1 0 1,0 0 0,0 0 0,0 0 0,0 0 0,0 0 0,0 0 0,0 0 0,0 1 0,-1-1 0,1 0 0,0 1 0,0-1 0,0 0-1,-1 2 1,-1 0 96,0 0 0,0 0-1,0 0 1,0 0-1,0 0 1,1 1-1,-1 0 1,1-1-1,0 1 1,0 0-1,0 0 1,0 0 0,0 1-1,0-1 1,1 0-1,0 1 1,0-1-1,0 0 1,-1 6-1,-2 9 187,2 1 0,-2 28-1,3-30-367,-13 80 734,2-19-4862</inkml:trace>
  <inkml:trace contextRef="#ctx0" brushRef="#br0" timeOffset="1466.62">1785 394 13952,'19'43'128,"-17"-38"204,-6-12 1214,3 6-1386,1 0 0,-1 0 0,1 0 0,-1 0 0,1 0 0,0 0 0,-1 0-1,1 0 1,0 0 0,0 0 0,0-1 0,-1 1 0,1 0 0,0 0 0,0 0 0,1 0 0,-1-1 0,3-1-140,0 1 1,0 0 0,0 0 0,0 0-1,0 0 1,1 1 0,-1-1-1,0 1 1,1 0 0,-1 0-1,1 0 1,0 0 0,5 0-1,8 1 203,30 1 0,-8 1-84,-15-4-1513,43-9-1,8-1-5433,-56 12-1150,0 0 5890,-6 2 2068</inkml:trace>
  <inkml:trace contextRef="#ctx0" brushRef="#br0" timeOffset="1885.75">1700 869 16256,'62'-82'0,"-60"77"79,-5 5 19,-13 10 155,16-9-235,-1 0 0,0-1 0,1 1 0,-1 0 0,0-1 0,1 1 0,-1 0 0,1 0 0,-1 0 0,1-1 1,0 1-1,-1 0 0,1 0 0,0 0 0,0 0 0,-1 0 0,1 1 0,1-1-4,-1 0 0,0 0 1,1-1-1,-1 1 0,1 0 0,-1-1 0,1 1 0,-1-1 0,1 1 1,-1-1-1,1 1 0,0-1 0,-1 1 0,1-1 0,0 1 1,0-1-1,-1 0 0,1 1 0,0-1 0,0 0 0,-1 0 1,1 0-1,0 0 0,0 1 0,0-1 0,-1 0 0,3-1 0,0 1 49,1-1-1,0 0 1,0 0-1,-1-1 0,1 1 1,-1-1-1,1 0 0,-1 0 1,0 0-1,0 0 0,0 0 1,4-4-1,13-8 130,-7 7 147,1 1 0,26-9 0,66-8-12528,-59 14 5079,-20 4 7110</inkml:trace>
  <inkml:trace contextRef="#ctx0" brushRef="#br0" timeOffset="2523.19">2296 566 16384,'-8'12'1,"7"-10"0,-1 0 1,0 1-1,1 0 1,-1-1-1,1 1 1,0 0 0,0 0-1,0-1 1,0 1-1,0 0 1,1 0-1,-1 4 1,0-1 1489,-8 1-828,5-3-680,1 0-1,0 1 1,0-1-1,1 1 1,-1 0-1,1 0 1,0 0-1,0 0 0,1 0 1,0 0-1,-2 7 1,-3 13-29,4-21 47,1 0 0,-1 1 0,1-1 1,0 1-1,1-1 0,-1 1 0,1-1 0,-1 1 0,1 0 0,1-1 0,-1 1 0,1 0 0,0-1 0,0 1 0,0-1 0,0 0 0,1 1 0,0-1 0,0 0 0,3 6 0,-5-10-3,2 3 66,-1 1-1,1-1 0,0 0 1,0 0-1,0 0 1,0-1-1,1 1 0,3 3 1,-5-5-36,1-1 0,0 1 0,-1 0 0,1-1 0,0 0 0,-1 1 0,1-1 0,0 0 1,-1 0-1,1 0 0,0 0 0,0 0 0,-1-1 0,1 1 0,0 0 0,-1-1 0,1 1 0,-1-1 0,4-1 0,-5 2-2,16-6-1309,37-2-16403,-23 8 19606</inkml:trace>
  <inkml:trace contextRef="#ctx0" brushRef="#br0" timeOffset="4106.08">2352 615 12160,'22'-1'240,"-18"1"585,-13-2 873,2 0-899,7 2-790,0 0-1,0 0 1,0 0-1,0 0 1,0 0 0,0 0-1,0 0 1,0 0-1,0 0 1,0 0 0,0-1-1,0 1 1,0 0-1,0 0 1,0 0-1,0 0 1,0 0 0,0 0-1,0 0 1,0 0-1,0 0 1,0 0-1,0 0 1,0-1 0,0 1-1,0 0 1,0 0-1,0 0 1,0 0-1,0 0 1,0 0 0,0 0-1,0 0 1,0 0-1,0 0 1,0 0 0,-1 0-1,1 0 1,0 0-1,0 0 1,0-1-1,0 1 1,0 0 0,0 0-1,0 0 1,0 0-1,0 0 1,0 0-1,0 0 1,-1 0 0,1 0-1,0 0 1,0 0-1,0 0 1,0 0 0,12-3 707,12-7 28,-16 5-591,1-1 0,-1 1 0,1 0 0,0 1 0,11-3 0,-20 7-139,-1 0 1,1 0 0,0 0 0,0 0-1,0 0 1,0 0 0,0 0-1,0 0 1,-1 0 0,1 0 0,0 0-1,0 0 1,0-1 0,0 1-1,0 0 1,0 0 0,0 0-1,-1 0 1,1 0 0,0 0 0,0 0-1,0 0 1,0 0 0,0 0-1,0 0 1,0 0 0,0-1-1,0 1 1,0 0 0,0 0 0,0 0-1,-1 0 1,1 0 0,0 0-1,0 0 1,0-1 0,0 1 0,0 0-1,0 0 1,0 0 0,0 0-1,0 0 1,0 0 0,0-1-1,0 1 1,0 0 0,0 0 0,0 0-1,1 0 1,-1 0 0,0 0-1,0 0 1,0-1 0,0 1 0,0 0-1,0 0 1,0 0 0,0 0-1,0 0 1,0 0 0,0 0-1,0 0 1,1 0 0,-1 0 0,0-1-1,0 1 1,0 0 0,0 0-1,0 0 1,-12-1 982,2 4-1646,0 1 0,0 1-1,-10 6 1,14-7-440,0 0 1,0 0-1,1 0 0,0 1 0,0 0 1,-5 6-1,-8 14-6228</inkml:trace>
  <inkml:trace contextRef="#ctx0" brushRef="#br0" timeOffset="5053.29">287 48 14592,'26'14'1024,"-40"-7"1173,11-1-2132,0 1 1,1-1-1,0 1 1,0 0-1,0 0 1,1 0-1,0 0 1,1 0-1,-1 10 1,1-3 4,-6 26 65,-1-1 0,-14 46 0,10-55-3324,2-13-3888,-21 29 0,25-38 5605,1-3 1472</inkml:trace>
  <inkml:trace contextRef="#ctx0" brushRef="#br0" timeOffset="5446.18">130 25 15232,'0'7'0,"1"0"-2,11 28 25,-17-62 443,5 26-439,0 0 1,0 0-1,0 0 0,0 0 0,0 0 0,0 0 0,0 0 0,0 0 0,0 0 0,0 0 0,1 0 0,-1 0 0,0 0 0,1 0 0,-1 1 0,1-1 0,-1 0 1,1 0-1,-1 0 0,1 0 0,0 1 0,-1-1 0,1 0 0,0 0 0,0 1 0,-1-1 0,1 1 0,0-1 0,0 1 0,0-1 0,0 1 0,0-1 0,1 1 0,27-3 243,1 1 0,44 4 0,-12-1 94,-20-2 2680,22-6-9442,1 0-3157,-24 5 6955,-18 2 1320</inkml:trace>
  <inkml:trace contextRef="#ctx0" brushRef="#br0" timeOffset="5833.87">1 508 15872,'0'0'0,"32"-26"128,-20 17 0,-3 4 0,-3 0 127,0 2-255,8-2 0,4 1 0,2-1 0,2 2 0,10 1 0,7 2-127,-7 0 127,-2-1-7808,3 1-640,2 1 8448,-7 1 0</inkml:trace>
  <inkml:trace contextRef="#ctx0" brushRef="#br0" timeOffset="6284.22">576 254 17023,'-23'43'150,"23"-43"-144,-1 0 1,1 0 0,0 1-1,0-1 1,0 0 0,0 0-1,0 0 1,0 0 0,0 1-1,0-1 1,0 0 0,0 0-1,1 0 1,-1 0 0,0 0-1,0 1 1,0-1 0,0 0-1,0 0 1,0 0-1,0 0 1,0 0 0,0 1-1,0-1 1,1 0 0,-1 0-1,0 0 1,0 0 0,0 0-1,0 0 1,0 0 0,1 1-1,-1-1 1,0 0 0,0 0-1,0 0 1,0 0 0,0 0-1,1 0 1,-1 0-1,0 0 1,0 0 0,0 0-1,0 0 1,1 0 0,-1 0-1,0 0 1,0 0 0,0 0-1,0 0 1,1 0 0,-1 0-1,0 0 1,0-1 0,0 1-1,0 0 1,0 0 0,1 0-1,-1 0 1,0 0-1,0 0 1,0 0 0,0-1-1,1 1 4,0 0-1,-1 0 1,1-1-1,0 1 0,-1 0 1,1 0-1,0 0 0,-1 0 1,1 0-1,0 0 0,0 0 1,-1 0-1,1 1 1,0-1-1,-1 0 0,1 0 1,0 0-1,-1 1 0,1-1 1,-1 0-1,1 1 0,0-1 1,-1 0-1,1 1 1,-1-1-1,1 1 0,-1-1 1,1 1-1,-1-1 0,0 1 1,1 0-1,5 18 53,0-1 0,-1 1 1,-2 0-1,0 0 0,1 20 0,-5 98 261,-1-88-543,5 70 0,-6-226-17806,6 62 18026</inkml:trace>
  <inkml:trace contextRef="#ctx0" brushRef="#br0" timeOffset="6783.02">611 190 18175,'6'42'22,"9"-87"84,-15 44-106,1-1 0,0 1-1,-1 0 1,1-1 0,0 1-1,0 0 1,-1-1 0,1 1-1,0 0 1,0 0-1,1 0 1,-1 0 0,0 0-1,0 0 1,0 0 0,1 0-1,-1 1 1,0-1 0,1 0-1,-1 1 1,1-1 0,-1 1-1,1 0 1,-1-1-1,3 1 1,-1-1 11,1 1-1,-1-1 1,1 1-1,-1 0 1,1 0-1,-1 0 1,1 0-1,-1 1 1,0-1 0,6 2-1,3 4 67,0 0 0,0 0 0,-1 1 0,0 0-1,-1 1 1,1 0 0,-2 1 0,1 0 0,-1 0 0,0 1 0,10 17-1,-14-21-47,-2 0 0,1 1 0,-1 0 0,0-1 0,0 1 0,-1 1-1,0-1 1,0 0 0,-1 0 0,0 1 0,0-1 0,-1 1 0,1-1-1,-2 1 1,1-1 0,-1 1 0,0-1 0,-1 0 0,0 1 0,0-1 0,-6 12-1,6-13 8,-1 0-1,-1-1 1,1 1 0,-1-1-1,0 0 1,0 0-1,-1 0 1,1 0-1,-1-1 1,0 0-1,-1 0 1,1 0 0,0-1-1,-1 1 1,0-2-1,0 1 1,-12 4-1,49 16-56,8 13-1336,13 23 3867,3 1-5732,-15-23-8895,-36-34 11221</inkml:trace>
</inkml:ink>
</file>

<file path=xl/ink/ink1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6:03.260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91 888 16000,'-5'5'-42,"-17"13"703,40-30 639,-17 12-1286,0-1-1,0 0 0,0 0 0,0 1 0,0-1 0,0 1 0,0-1 0,0 1 0,1-1 0,-1 1 0,0 0 0,0-1 0,1 1 0,-1 0 0,0 0 0,0 0 0,0 0 1,1 0-1,-1 0 0,0 0 0,0 1 0,1-1 0,-1 0 0,0 1 0,0-1 0,0 1 0,0-1 0,0 1 0,1 0 0,-1-1 0,0 1 0,0 0 0,-1 0 0,1-1 1,0 1-1,0 0 0,0 0 0,0 0 0,-1 0 0,1 0 0,-1 0 0,1 1 0,-1-1 0,1 0 0,-1 0 0,1 0 0,-1 0 0,0 2 0,2 5 4,-2 0-1,1 0 1,-1-1-1,-1 1 1,1 0-1,-1 0 0,0-1 1,-4 12-1,-2 20 135,1 45 569,-4 32-288,7-99-390,-1 0 1,0 0 0,-1-1 0,-13 29-1,9-25-105,7-14-181,0-1 0,0 1 0,-1-1 0,0 1 0,0-1 1,-7 7-1,10-11 202,0-1 1,0 0 0,0 0 0,0 0-1,0 0 1,-1 0 0,1 1-1,0-1 1,0 0 0,0 0-1,0 0 1,-1 0 0,1 0 0,0 0-1,0 0 1,0 0 0,0 0-1,-1 0 1,1 0 0,0 0 0,0 0-1,0 0 1,-1 0 0,1 0-1,0 0 1,0 0 0,0 0-1,-1 0 1,1 0 0,0 0 0,0 0-1,0 0 1,0 0 0,-1 0-1,1 0 1,0 0 0,0 0-1,0-1 1,0 1 0,0 0 0,-1 0-1,1 0 1,-5-12-562,0-17 568,4 25-132,-5-56 383,1-1 1,4 0 0,2 0 0,2 1 0,16-81 0,-12 87-109,-6 39-94,1 0 0,0 0 0,1 0 0,0 1 0,1-1 0,1 1 0,1 0 0,7-15 0,-11 26 22,0 0 0,1 0 0,-1 1 0,1-1-1,-1 1 1,1 0 0,0 0 0,0 0-1,0 0 1,0 0 0,0 1 0,1-1-1,5-1 1,9-5 231,-16 8-228,-1-1 0,0 1 0,0 0 0,1 0 0,-1 0 0,0 0-1,1 0 1,-1 0 0,0 0 0,1 0 0,-1 0 0,0 1-1,1-1 1,-1 1 0,0-1 0,0 1 0,1-1 0,-1 1 0,2 1-1,24 17 502,-19-12-363,60 58 100,-23-32-265,2-2 1,52 26-1,-58-35 144,0 2 0,-2 2 0,62 52 0,-99-76-73,0-1-1,0 1 1,0 0-1,0 0 1,-1 0-1,1 0 1,-1 0-1,1 0 1,1 3-1,-3-4-41,0 0-1,-1 0 0,1 0 1,0 0-1,0 0 0,-1 0 0,1 0 1,0 0-1,-1 0 0,1 0 1,-1 0-1,1 0 0,-1-1 0,0 1 1,1 0-1,-1 0 0,0-1 1,1 1-1,-1 0 0,0-1 0,0 1 1,0-1-1,-1 2 0,-24 18 46,-1-1-1,-40 21 0,-185 100-85,52-35-544,134-73 150,62-30-188,-24 10-259,15-10-2119,54-35-14246</inkml:trace>
  <inkml:trace contextRef="#ctx0" brushRef="#br0" timeOffset="1916.05">186 1132 17791,'27'-20'118,"-24"17"-18,-10 11 18,1-2-70,5-5 80,12-26 128,-7 19-267,2-4-130,-5 26 37,-3 23 126,16-60 84,30-103 22,-43 120-129,1 0 0,0 1-1,1-1 1,-1 0-1,1 1 1,0 0-1,-1 0 1,1 0 0,1 0-1,-1 0 1,0 0-1,1 1 1,-1 0 0,7-3-1,-10 4 0,0 1 0,0 0 0,0 0 0,0 0-1,0 0 1,1 0 0,-1 0 0,0 0 0,0 0 0,0 0 0,0 0 0,0 0 0,1 0-1,-1 1 1,0-1 0,0 0 0,0 0 0,0 0 0,0 0 0,0 0 0,0 0-1,1 0 1,-1 0 0,0 0 0,0 0 0,0 0 0,0 1 0,0-1 0,0 0-1,0 0 1,0 0 0,0 0 0,1 0 0,-1 0 0,0 0 0,0 1 0,0-1-1,0 0 1,0 0 0,0 0 0,0 0 0,0 0 0,0 1 0,0-1 0,0 0-1,0 0 1,-1 12-15,-5 9 49,-29 133 1126,12-43-290,14-147-740,7 17-138,0-1-1,1 0 0,1 1 1,3-22-1,16-77-103,-2 22 25,-17 91 79,-3 5 7,-5 13 10,-7 21-1,5 0-6,2 0 0,2 1 0,1 0 0,-1 51 0,6-63 2,0-14 2,0 1 0,0 0 0,-1-1 0,-4 18 0,0-36 216,1-8-184,0-13 48,3-57 1,-2-13 87,1 87-152,2 13-20,0 0 0,0 0 0,0 0 1,0 0-1,0 0 0,0 0 0,0 0 0,0 0 1,0 0-1,0 0 0,0 0 0,0 0 0,0 0 1,0 0-1,0 0 0,0 0 0,0 0 0,0 0 1,0 22-48,1-7-37,-1 4 74,1 1-1,6 34 0,-5-46 15,0 0-1,0 0 0,1 0 0,0 0 0,1 0 1,-1-1-1,1 0 0,1 0 0,5 8 0,-9-15-3,-1 0 0,1 1 0,0-1 0,0 0 0,-1 1 0,1-1 0,0 0 0,-1 0 0,1 0 0,0 1 0,0-1 0,0 0 0,-1 0 0,1 0 0,0 0 0,0-1 0,-1 1 0,1 0 0,0 0 0,0 0 0,-1-1 0,1 1 0,0 0 0,-1-1 0,1 1 0,0 0 0,-1-1 0,1 1 0,0-1 0,-1 1 0,1-1 0,23-19 0,-23 18 0,66-57 128,-61 55-95,-8 8 34,-2 6-17,3-9-43,-8 21 18,1 0 0,1 1 0,-6 31-1,6-14-1858</inkml:trace>
  <inkml:trace contextRef="#ctx0" brushRef="#br0" timeOffset="2430.27">824 89 17023,'0'8'-7,"0"13"259,-13-43 527,8 11-422,-3-4 208,4 16-428,0 9-150,1 6 82,0-7-6,1 0 1,0 0-1,1 0 0,0 1 1,0-1-1,1 0 0,1 16 1,40 186 688,-37-190-715,0-6-87,-2 0 1,0 1-1,0 21 0,-3-20-3441,-2 1-3507</inkml:trace>
  <inkml:trace contextRef="#ctx0" brushRef="#br0" timeOffset="2779.38">594 23 17407,'38'26'22,"-33"-22"115,-7-5 6,-13-7 187,7 4 190,16 4 56,60-2-1323,91-12 4491,-102 7-5678,-3 0-3891,0 2-5305,9 0 9423,-37 5 1067</inkml:trace>
  <inkml:trace contextRef="#ctx0" brushRef="#br0" timeOffset="3112.86">586 615 21119,'42'-25'-106,"-42"25"105,0 0 1,0 0-1,1-1 1,-1 1-1,0 0 1,0 0-1,0 0 0,0 0 1,0 0-1,0 0 1,1 0-1,-1 0 1,0 0-1,0 0 1,0 0-1,0 0 1,0 0-1,1 0 1,-1 0-1,0 0 1,0 0-1,0 0 1,0 0-1,0 0 1,1 0-1,-1 0 0,0 0 1,0 0-1,0 0 1,0 0-1,0 0 1,1 0-1,-1 0 1,0 0-1,0 0 1,0 0-1,0 0 1,0 1-1,0-1 1,0 0-1,1 0 1,-1 0-1,0 0 0,0 0 1,0 0-1,0 1 1,0-1-1,0 0 1,0 0-1,-1 11 14,1-11-18,-1 1 1,1 0-1,0 0 1,-1 0-1,1 0 1,0 0-1,0 0 0,0-1 1,0 1-1,0 0 1,0 0-1,0 0 1,0 0-1,0 0 0,0 0 1,1 0-1,-1-1 1,0 1-1,1 0 1,-1 0-1,0 0 0,1 0 1,-1-1-1,2 2 1,0-1 3,1 0-1,-1-1 1,1 1 0,0-1 0,-1 1 0,1-1 0,0 0 0,-1 0 0,1 0-1,0 0 1,4-2 0,37-8 67,-20 4-118,10-1 2075,1-1-3857,68-21-13710,-50 15 10142,-18 4 5402</inkml:trace>
  <inkml:trace contextRef="#ctx0" brushRef="#br0" timeOffset="3497.88">1255 398 18943,'-21'17'76,"13"-11"33,1 0 0,0 1 0,-8 8 0,13-11-21,0-1 0,0 1 0,0-1 0,1 1 0,-1 0 0,1-1 0,0 1 0,0 0 0,0 6 0,-2 36 56,4-15-64,0 0-1,2 0 0,1 0 0,12 40 0,-10-49-3925,17 36 1</inkml:trace>
  <inkml:trace contextRef="#ctx0" brushRef="#br0" timeOffset="3797.47">1048 289 18943,'32'59'128,"-31"-57"87,-2-4 25,-5-13 241,5 14-467,1 1 1,-1-1-1,1 0 0,-1 0 1,1 0-1,0 0 0,-1 0 1,1 0-1,0 0 0,0 0 0,0 0 1,0 0-1,0 0 0,0 0 1,0 0-1,0 0 0,0 0 1,0 0-1,0 0 0,1 0 1,-1 0-1,0 0 0,1 0 1,-1 0-1,1 0 0,-1 0 0,1 1 1,0-1-1,-1 0 0,1 0 1,0 0-1,0 0 0,9-1-3,1 0-1,-1 0 1,1 1-1,-1 1 1,1-1-1,19 4 1,-9-2-63,32-2-2178,66-15-15148,-87 11 16613,4-1 765</inkml:trace>
  <inkml:trace contextRef="#ctx0" brushRef="#br0" timeOffset="4411">1652 628 17151,'0'-2'57,"0"0"0,0 1 0,0-1-1,0 0 1,0 1 0,0-1-1,0 0 1,0 0 0,1 1-1,-1-1 1,1 1 0,0-1 0,-1 0-1,1 1 1,1-3 0,3-5 443,-4 7-443,-1-1-1,1 1 1,-1-1-1,1 1 0,-1-1 1,0 1-1,0-1 0,0 0 1,0 1-1,-1-1 1,1 1-1,-1-1 0,1 1 1,-1-1-1,0 1 1,0-1-1,0 1 0,0 0 1,0-1-1,-3-2 0,2 2-8,1 1 0,-1-1 0,0 1 0,0-1 0,0 1 0,0 0 0,-1 0 0,1 0 0,0 0 0,-1 0 0,0 0 0,1 1 0,-1-1 0,0 1 0,0 0 0,0 0 0,-3-1 0,4 2-48,0 0 0,0 0 0,0 1 0,1-1 0,-1 0 0,0 1 0,0-1 0,0 1 0,1 0 0,-1 0 0,0-1 0,1 1 0,-1 0 0,1 1 0,-1-1 0,1 0 0,-1 0 0,1 1 0,0-1 0,0 0 0,-1 1 0,1-1 0,0 1 0,0 0 0,1-1 0,-2 4 0,-2 2 0,1 1 0,0 0 0,1 0 0,-3 12 0,4-14 0,-3 16-22,1 0 0,-1 27-1,4-44 19,0 0 0,1 1 0,-1-1 0,1 1 0,0-1 0,0 0 0,0 0 0,1 1 0,0-1 0,0 0 0,0 0 0,1-1-1,0 1 1,5 7 0,-7-11 11,1 0-1,-1 0 0,1 1 1,-1-1-1,1 0 0,-1 0 0,1 0 1,0-1-1,0 1 0,-1 0 1,1-1-1,0 1 0,0-1 0,0 1 1,0-1-1,-1 0 0,1 0 1,0 0-1,0 0 0,0 0 1,0 0-1,0-1 0,0 1 0,0-1 1,-1 1-1,1-1 0,0 0 1,0 1-1,2-3 0,4-1 38,1-1-1,-1-1 0,0 1 0,9-10 1,-3 2 18,22-27 0,3-5 27,-20 27-333,49-52-883,-40 31-4512,-24 31 2469,0 0 0,0 0 0,4-12 0,-7 6 1890,-13 7 1280</inkml:trace>
  <inkml:trace contextRef="#ctx0" brushRef="#br0" timeOffset="4905.76">2152 96 18559,'-12'42'256,"4"-41"196,7-1-427,0-1 0,0 1 0,0 0 0,0 0 0,0 0 0,0 0 0,0 0 1,0 0-1,0 0 0,0 0 0,0 0 0,0 1 0,0-1 0,0 0 0,0 0 0,1 1 1,-1-1-1,0 1 0,0-1 0,0 1 0,0-1 0,1 1 0,-1 0 0,0-1 0,0 1 1,1 0-1,-1-1 0,1 1 0,-1 0 0,0 0 0,1 0 0,-1 1 0,-1 4 5,0 0-1,1 0 0,-1 0 1,1 1-1,1-1 0,-1 0 1,1 0-1,0 1 0,0-1 1,3 9-1,1 8 4,13 34-1,0 4-36,8 113-355,-20-133-5587,0 1-6564,-4-36 10974,-1-12 1536</inkml:trace>
  <inkml:trace contextRef="#ctx0" brushRef="#br0" timeOffset="5107.21">2009 377 23679,'0'0'0,"15"30"0,-2-16 0,7 0-128,12-4 0,12-1-2816,12-7 128,12-4 2816,56 2-12159</inkml:trace>
</inkml:ink>
</file>

<file path=xl/ink/ink1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6:18.72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1 349 18047,'4'-2'6,"3"-1"36,0 0 0,-1-1 0,0 0 0,1 0 0,-2 0 0,1-1 0,0 0 0,8-10 0,-4 5 578,-5 7-267,-6 6 616,28 10 33,-22-10-909,0-1-1,0 0 0,0 0 1,0 0-1,0-1 1,0 0-1,1 0 0,-1 0 1,0 0-1,1-1 0,7 0 1,17 2 206,5 2-119,0 0-1,1-3 0,-1-1 0,56-7 0,-55 5-121,-1 1 0,61 6 1,4 0 22,63 6-59,-133-12 0,7 1 43,39 4 0,-65-3-56,-1 1 1,1 0-1,-1 1 0,0 0 0,0 0 0,0 1 0,0 0 0,13 8 0,3 10-9,-19-16 0,-1 0 0,1-1 0,11 7 0,-15-11 0,-1 0 0,0 1 0,1-2 0,-1 1 0,1 0 0,-1 0 0,1-1 0,-1 0 0,1 1 0,-1-1 0,1 0 0,-1 0 0,1 0 0,-1-1 0,1 1 0,3-1 0,68-22 21,-2 1 33,78-13-1,-68 20-53,63-9 0,-123 21 0,0 2 0,0 1 0,1 1 0,34 6 0,-24-1 0,39 14 0,-67-19 0,0-1 0,0 1 0,0-1 0,0 0 0,0-1 0,-1 1 0,1-1 0,0 0 0,0 0 0,-1 0 0,1-1 0,0 1 0,-1-1 0,0-1 0,7-3 0,17-6 0,-6 4 0,-10 3 0,0 0 0,0 2 0,15-4 0,-16 5 10,-2 0 2,0 1 0,0 0 0,-1 0-1,1 0 1,0 1 0,0 1 0,0-1 0,0 2-1,16 3 1,55 13-12,-13-14 0,-63-4 0,-1 0 0,1 1 0,0-2 0,0 1 0,-1 0 0,1-1 0,-1 1 0,6-3 0,-5 2 0,1 0 0,-1 0 0,0 1 0,0-1 0,1 1 0,4 0 0,23-4 0,-31 4-345,0 0 124,0-1 0,0 1 1,0 0-1,0 0 1,0 0-1,0-1 0,0 1 1,0 0-1,1 0 0,-1 1 1,0-1-1,0 0 0,1 0 1,6 4-2874</inkml:trace>
  <inkml:trace contextRef="#ctx0" brushRef="#br0" timeOffset="2009.04">2688 0 18559,'0'0'512,"1"5"-405,1 14-49,0-1 1,-1 1-1,-1-1 1,-1 0-1,-3 20 0,-22 94 509,20-101-311,0 1 0,2 0 0,1 45 0,-2-119 278,5-3-380,-2 0 1,-1 0 0,-19-84-1,17 112-145,3 12 3,0-1 0,0 0 0,1 0-1,0 1 1,0-1 0,0 0 0,1 0 0,-1 0 0,2-11 0,-1 17-12,1-1 0,-1 1 0,0 0 0,0-1 0,1 1 0,-1 0 0,0-1 0,1 1 0,-1 0 0,0-1 0,1 1 0,-1 0 0,0-1 0,1 1 0,-1 0 0,1 0 0,-1 0 0,0-1 0,1 1 0,-1 0 0,1 0 0,-1 0 0,1 0 0,-1 0 0,1 0 0,-1 0 0,0 0 0,1 0 0,-1 0 0,1 0 0,-1 0 0,1 0 0,-1 0 0,1 0 0,-1 1 0,0-1 0,2 0 0,15 9 0,-15-7 0,31 13 7,1 0 1,60 16-1,-51-22 53,-30-7-45,1 1 1,15 5-1,63 32-15,-91-40 4,0 1-1,0-1 0,0 1 0,1 0 0,-1-1 1,0 1-1,0 0 0,0 0 0,0 0 0,0 0 1,-1 0-1,1 0 0,0 0 0,0 0 1,-1 0-1,1 1 0,-1-1 0,1 0 0,-1 0 1,1 0-1,0 3 0,-1-1 9,0-1 0,-1 0 1,1 0-1,0 1 0,-1-1 0,1 0 0,-1 0 1,1 0-1,-1 0 0,0 0 0,0 0 0,-1 2 1,-2 2 19,0-1 1,0 1 0,0-1-1,0 0 1,-1 0 0,0-1-1,-10 8 1,-16 8-29,2 1 0,0 1 1,1 2-1,-37 40 0,47-45 39,-30 23-1,5-5 1,35-29-40,-13 10-27,27-37-317,22-8 314,6-8 32,-18 15-5,0-3 0,2 2 0,0 0 0,33-29 0,-47 46 0,-1 3 0,0-1 0,-1 0 0,1 0 0,-1 0 0,0 0 0,0-1 0,0 1 0,0 0 0,0-1 0,0 0 0,0 1 0,-1-1 0,0 0 0,2-3 0,-3 5 3,0 1-1,0-1 0,0 1 1,0 0-1,0-1 0,0 1 1,0-1-1,0 1 0,-1 0 1,1-1-1,0 1 0,0 0 1,0-1-1,-1 1 0,1 0 1,0-1-1,0 1 0,-1 0 1,1-1-1,0 1 0,0 0 1,-1 0-1,1-1 1,0 1-1,-1 0 0,1 0 1,0 0-1,-1-1 0,1 1 1,-1 0-1,1 0 0,0 0 1,-1 0-1,1 0 0,-1 0 1,1 0-1,0 0 0,-1 0 1,1 0-1,-1 0 0,1 0 1,0 0-1,-1 0 0,1 0 1,0 0-1,-1 1 0,1-1 1,-1 0-1,1 0 0,0 0 1,-1 0-1,1 1 0,-1-1 2,-11 3 7,0 0 0,1 0-1,-1 1 1,1 0 0,-18 10-1,-49 36 54,87-58-43,-1 0-1,0 0 0,-1-1 0,1 0 0,9-16 1,42-72 175,-36 57-151,-52 70 104,-43 68-42,85-120-192,9-5-2091,36-34 0,-37 41-853</inkml:trace>
</inkml:ink>
</file>

<file path=xl/ink/ink1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6:34.849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1 282 18303,'0'0'2582,"4"0"-2369,17-2 3,-1 2 0,28 3 0,-27-2-90,0 0 0,0-1 0,23-3 0,65-10 142,-48 7-82,65-16 0,-105 18-143,0 1-1,0 0 1,24 1 0,-14 0 56,1-2 1,38-9 0,6-1 70,-42 10-119,0 2-1,0 1 1,0 2 0,-1 1-1,1 1 1,0 3 0,44 11-1,-68-15-50,1 0 0,-1-1 0,0-1 0,0 0 0,20-2 0,13 0 0,63-3 0,-70 2 0,58 2 0,-44 7 0,-34-3 0,0-1 0,1 0 0,27-3 0,-25 1 26,-1 0-1,1 1 1,0 1 0,22 6-1,-32-4-25,-8-1 0,-5-4-85</inkml:trace>
  <inkml:trace contextRef="#ctx0" brushRef="#br0" timeOffset="1149.92">1787 22 20991,'3'0'107,"4"-1"-89,16 1-15,-23 1 1,1-1-1,0 0 1,0 1-1,-1-1 1,1 0 0,0 1-1,-1-1 1,1 1-1,-1 0 1,1-1-1,-1 1 1,1-1 0,-1 1-1,1 0 1,-1-1-1,1 1 1,-1 0-1,0-1 1,1 1-1,-1 0 1,0 0 0,0 0-1,0-1 1,1 1-1,-1 0 1,0 0-1,0-1 1,0 1-1,0 1 1,-1 9 51,-1-1-1,1 1 1,-1-1-1,-1 0 1,-5 13-1,4-12 2,1-1 0,0 1-1,1 0 1,0 0 0,-1 12-1,2 3 34,1 1 0,1-1 0,1 0 0,1 0 0,13 48 0,-12-48 47,-4-16 0,0-10-133,0 0 1,0-1 0,0 1-1,0 0 1,0 0-1,0 0 1,0 0 0,0 0-1,0 0 1,0 0 0,0 0-1,1 0 1,-1 0 0,0 0-1,0 0 1,0 0-1,0 0 1,0 0 0,0 0-1,0 0 1,0 0 0,0 0-1,0 0 1,0-1 0,0 1-1,0 0 1,0 0-1,0 0 1,0 0 0,0 0-1,0 0 1,1 0 0,-1 0-1,0 0 1,0 0 0,0 0-1,0 0 1,0 0-1,0 0 1,0 0 0,0 0-1,0 0 1,0 0 0,0 1-1,0-1 1,0 0 0,0 0-1,0 0 1,1 0-1,-1 0 1,0 0 0,0 0-1,0 0 1,0 0 0,0 0-1,0 0 1,0 0 0,0 0-1,0 0 1,0 0-1,0 0 1,0 0 0,0 0-1,0 0 1,0 1 0,1-5 3,1 0 1,-1 1-1,0-1 1,-1 0 0,1 1-1,-1-1 1,1 0-1,-1 0 1,0 1 0,-1-1-1,0-6 1,0-11 7,1-31-15,-3-1 0,-2 1 0,-16-70 0,19 113 48,0 0 0,-1 1 0,-5-16 0,7 22-38,0 0 1,0 0-1,0 0 0,-1 0 0,1 0 0,-1 0 0,1 0 0,-1 0 0,0 0 0,1 0 0,-1 1 1,0-1-1,0 1 0,0 0 0,-1-1 0,1 1 0,0 0 0,-4-1 0,31 8-10,-14-4 0,-1 0 0,0 0 0,-1 1 0,1 1 0,0 0 0,-1 0 0,0 1 0,0 0 0,14 10 0,-13-7 0,2-1 0,-1-1 0,1 0 0,15 6 0,28 16 0,-51-25 0,1-1 0,-1 2 0,0-1 0,0 0 0,0 1 0,-1 0 0,1 0 0,-1 0 0,3 6 0,-4-7 1,0 1-1,-1 0 0,0-1 0,0 1 1,0 0-1,0 0 0,-1 0 1,1 0-1,-1 0 0,0 0 1,0 0-1,0 0 0,-1 0 1,0 0-1,1 0 0,-1 0 0,-1 0 1,1-1-1,-1 1 0,1 0 1,-4 5-1,-5 7 42,-1 0 0,0 0 1,-16 16-1,17-20 17,3-4-57,-1-1 1,-1 0-1,1-1 0,-1 0 0,-1 0 1,1 0-1,-1-2 0,1 1 1,-1-1-1,-1 0 0,-13 2 1,6 0-34,0 1 1,-20 9-1,38-16 10,0 0 0,0 0-1,0 0 1,-1 0 0,1 0 0,0 0 0,0 0-1,0 0 1,-1 0 0,1 0 0,0 0 0,0 0-1,0 1 1,0-1 0,-1 0 0,1 0 0,0 0 0,0 0-1,0 0 1,0 0 0,0 0 0,-1 1 0,1-1-1,0 0 1,0 0 0,0 0 0,0 0 0,0 0-1,0 1 1,0-1 0,0 0 0,0 0 0,-1 0 0,1 0-1,0 1 1,0-1 0,0 0 0,0 0 0,0 0-1,0 1 1,0-1 0,0 0 0,0 0 0,0 0-1,0 1 1,1-1 0,-1 0 0,0 0 0,0 0 0,0 0-1,0 1 1,0-1 0,0 0 0,0 0 0,0 0-1,0 0 1,1 0 0,-1 1 0,0-1 0,0 0-1,0 0 1,1 0 0,12 4-2798</inkml:trace>
  <inkml:trace contextRef="#ctx0" brushRef="#br0" timeOffset="2792.81">2252 741 16000,'0'0'917,"-4"4"-683,-5 7-104,0 0 0,0 1 0,1 0 0,1 0-1,0 1 1,1 0 0,0 1 0,1-1-1,0 1 1,1 0 0,-3 17 0,-30 104 476,9-42-338,24-72-226,3-15-155,-1 1 1,1-1-1,-1 1 0,-1-1 1,1 0-1,-6 10 1,2-23-2670,3-6 17</inkml:trace>
  <inkml:trace contextRef="#ctx0" brushRef="#br0" timeOffset="3130.16">2030 584 19967,'4'38'22,"-4"-32"149,-3-12-77,2 5-86,1 1 0,0 0 0,0 0 0,-1-1 0,1 1 0,0 0 0,0 0 1,0-1-1,0 1 0,-1 0 0,1 0 0,0-1 0,0 1 0,0 0 0,0-1 0,0 1 1,0 0-1,0-1 0,0 1 0,0 0 0,0-1 0,0 1 0,0 0 0,0-1 0,0 1 0,0 0 1,0-1-1,0 1 0,1 0 0,-1 0 0,0-1 0,0 1 0,0 0 0,0-1 0,1 1 1,-1 0-1,0 0 0,0-1 0,0 1 0,1 0 0,7 5 55,1-1 0,0 0-1,0 0 1,0-1 0,0 0 0,0-1 0,19 3-1,3-2-69,36-2-1,-3 0-692,31 0-4036,-68-1-5781</inkml:trace>
  <inkml:trace contextRef="#ctx0" brushRef="#br0" timeOffset="3543.24">1836 1357 20863,'14'-1'52,"0"-2"0,0 0 0,0-1 0,-1 0-1,1-1 1,14-8 0,-14 7 15,0 0 0,1 1 0,-1 1 0,1 0 0,0 1 0,25-2 0,92 4-1904,-19 2-4048,-84-2-3480</inkml:trace>
  <inkml:trace contextRef="#ctx0" brushRef="#br0" timeOffset="3925.72">2593 1010 21375,'8'169'267,"-1"-75"-384,-11-44 7,3-39-17,0-1 0,0 1-1,2 19 1,-1-30 96,0 1 1,1-1-1,-1 1 0,0-1 1,0 1-1,0-1 0,0 0 0,0 1 1,0-1-1,0 1 0,0-1 1,0 1-1,0-1 0,0 1 1,0-1-1,0 0 0,0 1 1,-1-1-1,1 1 0,0-1 0,0 0 1,0 1-1,-1-1 0,1 1 1,0-1-1,-1 0 0,1 1 1,0-1-1,-1 0 0,1 0 1,0 1-1,-1-1 0,1 0 0,0 0 1,-1 1-1,1-1 0,-1 0 1,0 0-191,-1 0 1,1 0-1,0 0 1,0 0 0,0-1-1,0 1 1,0 0-1,0-1 1,0 1-1,0 0 1,0-1 0,0 1-1,0-1 1,1 0-1,-2 0 1</inkml:trace>
  <inkml:trace contextRef="#ctx0" brushRef="#br0" timeOffset="4447.84">2523 889 18943,'8'-3'56,"0"1"0,0-1 0,0 2-1,0-1 1,0 1 0,1 0-1,-1 1 1,0 0 0,1 0-1,-1 1 1,0 0 0,0 1 0,0 0-1,1 0 1,-2 0 0,1 1-1,14 7 1,-1 2 87,-1 0-1,-1 2 1,34 29-1,-30-24-72,-21-17-61,0 0 0,1 0 0,-1 0 0,0 0 1,0 0-1,0 1 0,-1-1 0,1 0 0,0 1 0,-1 0 0,0-1 0,0 1 0,1 0 0,-2 0 1,1-1-1,1 5 0,-2-3-1,0-1 1,-1 1 0,1-1 0,-1 1 0,1-1-1,-1 1 1,0-1 0,0 0 0,-1 0-1,1 1 1,-1-1 0,1 0 0,-4 4-1,-3 4-3,0-1 0,0 0 0,-1 0 0,0-1 0,-1 0 0,-18 13 0,-70 37 62,89-54-62,7-4 5,0-1 0,1 1-1,-1 0 1,1 0 0,-1 0 0,1 0 0,-1 0-1,1 0 1,0 1 0,-1-1 0,1 0-1,0 1 1,0-1 0,0 0 0,0 1 0,0 0-1,0-1 1,1 1 0,-2 2 0,2-2 0,0 0 0,1 0-1,-1 0 1,1-1 0,-1 1 0,1 0 0,-1 0 0,1 0 0,0-1 0,0 1 0,0 0 0,0-1 0,0 1-1,0-1 1,1 1 0,-1-1 0,0 0 0,3 2 0,21 21-49,2 0 0,1-3 0,1 0 0,1-1-1,0-2 1,1-2 0,1 0 0,1-2 0,0-2 0,1 0 0,69 12 0,-85-22-1184,33-1 0,-37-1-214,54 1-9933</inkml:trace>
</inkml:ink>
</file>

<file path=xl/ink/ink1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6:54.732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1273 2203 12800,'0'0'2176,"-4"-3"-1920,-6-5-140,1-1 0,0 0 1,0 0-1,0-1 0,1 0 1,1 0-1,0-1 0,0 0 1,1 0-1,0-1 0,1 1 1,1-1-1,0-1 1,0 1-1,1 0 0,1-1 1,0 0-1,0 1 0,2-1 1,-1 0-1,3-14 0,10-91 694,29-129-1,-17 120-508,44-169 506,-1 0 50,-63 265-793,-1 0 0,-1 0 0,-2 0 0,-1 0 0,-8-46 0,8 60-32,1 0 0,0 0 0,1 0 0,1 0 0,1 0 0,8-29 0,-1 5 22,-10 36-41,1 1 0,1-1 1,-1 0-1,1 0 0,0 1 1,0-1-1,0 1 0,0 0 1,1 0-1,0 0 0,0 0 1,0 0-1,0 0 0,1 1 1,4-5-1,-8 8-9,-1 0 0,1 0 0,-1 0 0,1 0 0,-1 0 0,1 0 0,0 0 0,-1 0 0,1 0 0,-1 0 0,1 0 0,0 0 0,-1-1 0,1 1 0,-1 0 0,1 0 0,0-1 0,-1 1 0,1 0 0,0 0 0,-1-1 0,1 1 0,0 0 0,0-1 0,-1 1 0,1 0 1,0-1-1,0 1 0,0 0 0,-1-1 0,1 1 0,0-1 0,0 1 0,0 0 0,0-1 0,0 1 0,0-1 0,0 1 0,0-1 0,0 1 0,0 0 0,0-1 0,0 1 0,0-1 0,0 1 0,0-1 0,0 1 0,0 0 0,1-1 0,-1 1 0,0 0 0,0-1 0,1 1 0,-1-1 0,0 1 0,0 0 0,1 0 0,-1-1 0,0 1 0,1 0 0,-1-1 0,0 1 0,1 0 0,-1 0 0,0 0 0,1-1 0,-1 1 0,1 0 0,-1 0-4,0 0 0,1 0 0,-1 0 0,0 0 0,0 0 0,0-1 0,0 1 0,1 0 0,-1 0 0,0 0 0,0 0 0,0 0 0,0-1-1,0 1 1,0 0 0,1 0 0,-1 0 0,0 0 0,0 0 0,0-1 0,0 1 0,0 0 0,0 0 0,0 0 0,0-1 0,0 1 0,0 0 0,0 0 0,0 0-1,0-1 1,0 1 0,0 0 0,0 0 0,0 0 0,0 0 0,0-1 0,0 1 0,0 0 0,0 0 0,-1 0 0,1 0 0,0-1 0,0 1 0,0 0 0,0 0-1,0 0 1,0 0 0,-1 0 0,1-1 0,0 1 0,0 0 0,0 0 0,0 0 0,-1 0 0,1 0 0,0 0 0,0 0 0,0 0 0,0 0 0,-1 0 0,1 0-1,0 0 1,0 0 0,0 0 0,-1 0 0,1 0 0,0 0 0,6-11 26,-6 10-8,-1 1 0,1-1 0,-1 1 0,0-1 1,1 1-1,-1-1 0,0 1 0,1 0 1,-1-1-1,0 1 0,1 0 0,-1 0 0,0-1 1,0 1-1,1 0 0,-1 0 0,-1 0 0,1 0 17,-6 0-16,1 0-1,0 1 0,0 0 0,0 0 1,0 1-1,-12 4 0,8-2-18,1 1 0,-1 1 0,1 0 0,0 0 0,0 1 0,1 0 0,-8 9 0,-48 61 0,12-11 0,38-51 0,1 0 0,1 1 0,0 1 0,1 0 0,1 0 0,-15 38 0,16-34 0,6-13 0,-1 0 0,1 1 0,0-1 0,1 1 0,0 0 0,-2 17 0,4-26 0,0 0 0,1 1 0,-1-1 0,0 0 0,0 1 0,0-1 0,1 0 0,-1 1 0,0-1 0,0 0 0,1 1 0,-1-1 0,0 0 0,1 0 0,-1 1 0,0-1 0,1 0 0,-1 0 0,0 0 0,1 1 0,-1-1 0,0 0 0,1 0 0,-1 0 0,1 0 0,-1 0 0,0 0 0,1 0 0,-1 0 0,1 0 0,13 0 0,-13 0 0,327 23 0,-277-11 0,-42-9 0,0 0 0,0-1 0,0 0 0,15 1 0,-23-3 0,0-1 0,0 1 0,0 0 0,0 0 0,0 0 0,0-1 0,0 1 0,0 0 0,-1-1 0,1 1 0,0-1 0,0 1 0,0-1 0,-1 1 0,1-1 0,0 0 0,-1 1 0,1-1 0,0 0 0,-1 1 0,1-1 0,-1 0 0,1 0 0,-1 0 0,0 0 0,1 1 0,-1-1 0,0 0 0,0 0 0,1 0 0,-1-1 0,2-33 0,-2 27 0,0-28 77,-2 0-1,-9-56 1,7 74-45,0 2 1,-1-1 0,-1 0-1,-1 1 1,0 0 0,-1 0-1,-15-21 1,18 30 9,4 4-24,0 0 0,-1 1 0,0-1 0,1 1 0,-1 0 0,0-1 1,0 1-1,-1 0 0,1 0 0,0 0 0,-1 1 0,-4-4 0,5 5-18,15 10 0,-8-4 0,0 0 0,0 1 0,-1-1 0,6 14 0,11 16 0,-16-25 0,-10-22 0,1-16 0,-2-39 0,5 45 0,0-1 0,-2 1 0,-8-32 0,7 46 0,-1 10 0,-3 16 0,4-7 0,-9 11 0,-24 33 0,21-33 0,-17 32 0,22-32-25,2 0-1,0 0 0,2 1 1,-5 25-1,70-309-102,-69 304 128,-2 0 0,-23 50 0,32-86 0,-6 12 0,9-19 0,1-1 0,-1 0 0,1 1 0,-1-1 0,1 1 0,-1-1 0,0 0 0,1 0 0,-1 1 0,0-1 0,1 0 0,-1 0 0,1 0 0,-1 0 0,0 1 0,1-1 0,-1 0 0,0 0 0,1 0 0,-1-1 0,0 1 0,1 0 0,-1 0 0,0 0 0,1 0 0,-1-1 0,0 1 0,1 0 0,-1 0 0,0-1 0,-1-1 0,1 2 0,0-1 0,0 0 0,0 1 0,0-1 0,0 1 0,0-1 0,0 1 0,0 0 0,0-1 0,-1 1 0,1 0 0,0 0 0,0 0 0,0 0 0,0 0 0,0 0 0,-1 0 0,0 0 0,1 1 0,0-1 0,-1 1 0,1 0 0,0-1 0,0 1 0,0 0 0,0 0 0,0 0 0,0 0 0,0 0 0,0 0 0,0 0 0,0 0 0,0 0 0,1 0 0,-1 0 0,0 2 0,-3 3 0,-7 9 0,0 2 0,1-1 0,0 1 0,-13 36 0,23-53 0,0 0 0,0 0 0,0 0 0,0 0 0,0 1 0,0-1 0,0 0 0,-1 0 0,1 0 0,0 0 0,0 0 0,0 0 0,0 0 0,0 0 0,0 0 0,0 1 0,0-1 0,0 0 0,0 0 0,0 0 0,0 0 0,0 0 0,0 0 0,0 0 0,0 0 0,0 1 0,0-1 0,0 0 0,0 0 0,0 0 0,0 0 0,0 0 0,0 0 0,0 0 0,0 0 0,0 1 0,1-1 0,-1 0 0,0 0 0,0 0 0,0 0 0,0 0 0,0 0 0,0 0 0,0 0 0,0 0 0,0 0 0,0 0 0,0 0 0,1 0 0,-1 0 0,0 0 0,0 1 0,0-1 0,0 0 0,0 0 0,8-6 0,17-20 0,-9 9 0,-11 13 0,-1 1 0,1 0 0,1 0 0,-1 0 0,0 0 0,1 1 0,-1 0 0,1 0 0,-1 1 0,1-1 0,0 1 0,0 0 0,0 1 0,0 0 0,-1 0 0,1 0 0,0 0 0,12 3 0,-18-3 0,0 0 0,0 0 0,0 0 0,0 0 0,0 0 0,0 0 0,0 0 0,0 0 0,0 0 0,0 0 0,0 0 0,0 0 0,0 0 0,0 0 0,0-1 0,0 1 0,0 0 0,0 0 0,0 0 0,0 0 0,0 0 0,0 0 0,0 0 0,0 0 0,0 0 0,0 0 0,0 0 0,0 0 0,0 0 0,0 0 0,0 0 0,0 0 0,-1 0 0,1 1 0,-1-1 0,1 0 0,-1 0 0,1 1 0,-1-1 0,1 0 0,-1 1 0,1-1 0,-1 1 0,1-1 0,0 1 0,-1-1 0,1 1 0,0-1 0,0 1 0,-1-1 0,1 1 0,0 0 0,-1-1 0,1 1 0,0-1 0,0 0 0,0 1 0,0-1 0,0 0 0,0 1 0,0-1 0,0 0 0,0 0 0,0 1 0,0-1 0,0 0 0,0 1 0,0-1 0,0 0 0,0 1 0,1-1 0,-1 0 0,0 1 0,0-1 0,0 0 0,0 0 0,1 1 0,-1-1 0,0 0 0,0 0 0,0 1 0,1-1 0,-1 0 0,0 0 0,0 0 0,1 0 0,-1 1 0,0-1 0,1 0 0,-1 0 0,0 0 0,1 0 0,-1 0 0,0 0 0,1 0 0,-1 0 0,0 0 0,1 0 0,-1 0 0,0 0 0,0 0 0,1 0 0,-1 0 0,0 0 0,1 0 0,16-1 0,-11-1-51,17-5-5146</inkml:trace>
  <inkml:trace contextRef="#ctx0" brushRef="#br0" timeOffset="746.83">432 114 20479,'-8'25'0,"8"-25"1,0 0 0,0 0-1,0 0 1,0 0 0,0 0-1,0 0 1,0-1 0,0 1-1,0 0 1,0 0 0,0 0-1,0 0 1,0 0 0,0 0-1,0 0 1,0-1 0,0 1 0,-1 0-1,1 0 1,0 0 0,0 0-1,0 0 1,0 0 0,0 0-1,0 0 1,0 0 0,0 0-1,0-1 1,-1 1 0,1 0-1,0 0 1,0 0 0,0 0-1,0 0 1,0 0 0,0 0-1,0 0 1,-1 0 0,1 0-1,0 0 1,0 0 0,0 0-1,0 0 1,0 0 0,0 0-1,0 0 1,-1 0 0,1 0-1,0 0 1,0 0 0,0 0-1,0 1 1,0-1 0,0 0-1,0 0 1,-1 0 0,1 0-1,0 0 1,0 0 0,0 0-1,0 0 1,0 0 0,0 0 0,0 1-1,0-1 1,0-1 5,-1 1 1,1-1 0,0 1 0,0-1-1,0 1 1,0 0 0,-1-1-1,1 1 1,0-1 0,-1 1-1,1 0 1,0-1 0,-1 1-1,1 0 1,0-1 0,-1 1-1,1 0 1,-1-1 0,1 1-1,0 0 1,-1 0 0,1 0 0,-1-1-1,1 1 1,-1 0 0,1 0-1,-1 0 1,1 0 0,-1 0-1,1 0 1,-1 0 0,1 0-1,-1 0 1,1 0 0,0 0-1,-1 0 1,1 0 0,-1 1-1,1-1 1,-1 0 0,1 0 0,-1 0-1,1 1 1,0-1 0,-1 0-1,1 0 1,-1 1 0,1-1-1,0 0 1,-1 1 0,1-1-1,0 1 1,-1 0 0,-1 2 9,0 0 1,0 0-1,0 0 1,0 1-1,0-1 1,1 1 0,0-1-1,-1 1 1,1 0-1,1-1 1,-1 1-1,0 5 1,1 51 73,1-45-54,0 40-2,-1 0-1,-3 0 1,-3 0-1,-1 0 1,-3-1-1,-22 66 1,32-120-45,0 0 1,0 0-1,0 0 1,1 1 0,-1-1-1,0 0 1,0 0-1,0 0 1,-1 1-1,1-1 1,0 0 0,0 0-1,0 0 1,0 1-1,0-1 1,0 0-1,0 0 1,0 0 0,0 1-1,0-1 1,0 0-1,-1 0 1,1 0-1,0 0 1,0 1 0,0-1-1,0 0 1,-1 0-1,1 0 1,0 0-1,0 0 1,0 0 0,-1 1-1,1-1 1,0 0-1,0 0 1,0 0 0,-1 0-1,1 0 1,0 0-1,0 0 1,0 0-1,-1 0 1,1 0 0,0 0-1,-4-12-310,0-24-2934,4 35 2703</inkml:trace>
  <inkml:trace contextRef="#ctx0" brushRef="#br0" timeOffset="1102.97">178 196 18559,'11'29'-5,"-14"-46"17,3 16 3,-6-14 140,-2-10 842,9 24-969,0 0 0,0 0 0,0 0 0,0 1 0,0-1 0,0 0 0,0 1 0,0-1 0,0 0 0,1 1 1,-1-1-1,0 1 0,0 0 0,1 0 0,1-1 0,-1 1 13,110-25 433,-77 19-385,1-1-1,-1-2 1,-1-2 0,49-21 0,-58 20-216,32-18 426,-20 5-3138</inkml:trace>
  <inkml:trace contextRef="#ctx0" brushRef="#br0" timeOffset="1632">1 954 18815,'45'-42'14,"-11"10"32,50-37 1,-76 63-7,1 2 1,0-1-1,0 1 0,0 0 1,0 1-1,15-3 0,63-9 298,-40 8-169,-25 3-100,5-1 75,0 1 0,1 0 0,-1 2 1,32 2-1,-40 8-1866,-11-4-1164</inkml:trace>
  <inkml:trace contextRef="#ctx0" brushRef="#br0" timeOffset="2548.23">897 541 19711,'-3'3'0,"-1"-1"0,0 1 0,0-1 0,0 0 0,0 0 0,0-1 0,0 1 0,-1-1 0,1 0 0,0 0 0,-7 0 0,3 1 12,-1 0 0,1 0-1,0 1 1,0 0 0,0 1-1,0 0 1,0 0-1,1 0 1,-1 1 0,-7 6-1,-7 9 53,-33 35 0,44-43-57,0 1-1,1 1 0,0 0 0,1 0 1,-11 25-1,16-30-1,1 0 1,0 0 0,0 1 0,1-1 0,0 0-1,0 1 1,1 0 0,0-1 0,1 1-1,0 0 1,2 12 0,-1-19 4,0 0 0,0-1 0,0 1 1,0 0-1,1 0 0,-1 0 0,1-1 0,0 1 0,-1-1 1,1 0-1,0 1 0,0-1 0,1 0 0,-1 0 0,0 0 0,1 0 1,-1-1-1,1 1 0,0-1 0,0 1 0,-1-1 0,1 0 0,0 0 1,0 0-1,0 0 0,0-1 0,4 1 0,3 1 23,1-1-1,0-1 1,0 0-1,0 0 1,0-1-1,15-3 1,-5 0-196,-6 0 296,0 1 1,24-1 0,-36 4-321,0-1 1,0 1-1,0 1 0,0-1 1,1 0-1,-1 1 1,0-1-1,0 1 1,-1 0-1,1 0 1,0 0-1,0 1 1,0-1-1,-1 0 1,1 1-1,0 0 1,-1 0-1,4 3 0</inkml:trace>
</inkml:ink>
</file>

<file path=xl/ink/ink1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7:01.379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1969 14336,'4'-12'-56,"-2"4"49,1 0-1,0 0 1,0 0 0,0 0 0,1 1 0,1 0-1,-1 0 1,1 0 0,7-8 0,37-24 93,-38 31-1,0 0 0,0-1 0,-1 0 0,14-16 1,43-53 518,4 3 0,118-99 1,-78 69-113,-79 73-343,1 0 0,1 2 0,1 2 0,50-31 0,-75 54-108,154-95 649,-140 83-551,0 0 1,-2-2 0,0-1 0,29-35-1,-36 38-39,0 0-1,1 2 0,35-26 1,60-32 306,-73 50-283,-1-1 0,51-44 1,4-30-1,-63 63-67,45-39-1,-36 43-55,1 1 0,2 2 0,78-41 0,-108 64-1,0-1 0,-1-1 0,1 0 0,16-15 0,-21 17 4,-1 0-1,-1-1 1,1 0 0,-1 0-1,0 0 1,0-1 0,0 1-1,-1-1 1,3-10 0,3-1 615,-6 19-618,0-1-106,8-23-4758</inkml:trace>
  <inkml:trace contextRef="#ctx0" brushRef="#br0" timeOffset="1365.66">2128 33 17023,'0'0'2944,"-4"3"-2816,-47 38 232,26-19-249,-2-1 1,0-2 0,-1 0-1,-43 20 1,49-30-80,8-3 19,-1 0 0,1 0 0,-1 1 0,2 1-1,-1 1 1,1 0 0,1 0 0,-17 16 0,29-25-51,0 0 0,0 1 0,-1-1 0,1 0 0,0 1 0,-1-1 0,1 0 0,0 0 0,0 1 0,0-1 0,0 0 0,-1 1 0,1-1 0,0 0 0,0 1 0,0-1 0,0 1 0,0-1 0,0 0 0,0 1 0,0-1 0,0 0 0,0 1 0,0-1 0,0 1 0,0-1 0,0 0 0,0 1 0,0-1 0,0 0 0,0 1 0,1-1 0,11 7 0,25-3 0,-31-3 0,19 1 0,0-1 0,-1 1 0,0 1 0,0 1 0,34 11 0,-49-11 0,-1 0 0,0 1 0,0-1 0,-1 2 0,1-1 0,-1 1 0,0 0 0,-1 1 0,1 0 0,-1 0 0,5 8 0,-7-6 26,3 1 111,-6-10-132,-1-1 1,1 1 0,0 0 0,-1-1-1,1 1 1,0-1 0,-1 1 0,1-1-1,-1 1 1,1-1 0,0 0 0,-1 1-1,1-1 1,-1 0 0,0 1 0,1-1-1,-1 0 1,0 0 0,1-1 0,28-65 219,-3 4-66,-19 51-125,-2 0 0,1 1 0,-1-2 0,-1 1 0,0-1 0,-1 1 1,-1-1-1,0 0 0,1-15 0,-3 25-32,-1 0 0,0 0 0,0 1 0,0-1-1,0 0 1,0 0 0,0 0 0,-1 1 0,1-1 0,-1 1 0,0-1 0,0 1 0,-3-4 0,2 4-3,1-1 0,0 0 1,0 0-1,0 0 1,0 0-1,0 0 0,0 0 1,-1-7-1,3 10 1,0 0 0,0 0 0,0 0 0,0 0 0,0 0 0,0-1 0,0 1 0,0 0 0,0 0 0,0 0 0,0 0 0,0 0 0,0 0 0,0 0 0,0-1 0,0 1 0,0 0 0,0 0 0,0 0 0,0 0 0,0 0 0,0 0 0,0 0 0,0 0 0,0-1 0,0 1 0,0 0 0,0 0 0,0 0 0,0 0 0,-1 0 0,1 0 0,0 0 0,0 0 0,0 0 0,0 0 0,0-1 0,0 1 0,0 0 0,0 0 0,0 0 0,0 0 0,-1 0 0,1 0 0,0 0 0,0 0 0,0 0 0,0 0 0,0 0 0,0 0 0,0 0 0,-1 0 0,1 0 0,0 0 0,0 0 0,0 0 0,0 0 0,0 0 0,0 0 0,0 0 0,0 0 0,-1 0 0,1 0 0,0 0 0,0 1 0,-3 9 0,-1 15 0,3-15 0,1 1 0,1-1 0,-1 0 0,1 0 0,1 0 0,0 0 0,1 0 0,-1 0 0,2 0 0,0-1 0,0 1 0,0-1 0,8 11 0,-1-58 0,-7 12 0,-1 0 0,-1-1 0,-1 1 0,-1 0 0,-7-49 0,7 74 0,0 0 0,0 0 0,0 1 0,-1-1 0,1 0 0,0 0 0,-1 0 0,1 0 0,0 0 0,-1 0 0,1 1 0,-1-1 0,1 0 0,-1 0 0,0 1 0,-1-2 0,2 2 0,0-1 0,-1 1 0,1 0 0,-1 0 0,1 0 0,-1 0 0,1 0 0,-1 0 0,1-1 0,-1 1 0,1 0 0,-1 0 0,1 1 0,-1-1 0,1 0 0,-1 0 0,1 0 0,-1 0 0,1 0 0,-1 0 0,1 1 0,-1-1 0,-1 2 0,0-1 0,0 1 0,0-1 0,0 1 0,0 0 0,0 0 0,1 0 0,-1 0 0,1 0 0,-2 3 0,-3 9 1,0 1 0,1 0 0,1 0 0,0 1 0,-2 19 0,-4 20-49,7-35-196,5-17-653,4-11-1824</inkml:trace>
  <inkml:trace contextRef="#ctx0" brushRef="#br0" timeOffset="2092.45">2603 231 18431,'0'0'1664,"-2"3"-1557,-3 5-74,0 0 1,1 0-1,0 1 0,0-1 1,1 1-1,0 0 0,1 0 0,-2 14 1,1 9 21,0 38 0,3-44-63,-1 1-1,-7 38 0,8-63-145,-1 0 0,1 1 1,-1-1-1,0 0 0,1 0 0,-1 0 0,0 0 0,-3 3 0</inkml:trace>
  <inkml:trace contextRef="#ctx0" brushRef="#br0" timeOffset="2446.73">2304 298 14848,'36'16'-6,"-44"-20"33,7 3-13,0 0 0,0 0 0,0 1 0,0-1-1,0 0 1,0 0 0,0 0 0,0 0 0,0 0 0,0-1 0,1 1 0,-1 0 0,0 0 0,1 0-1,-1-1 1,1 1 0,0 0 0,-1 0 0,1-1 0,0-1 0,0 1 3,0 1 0,1 0 0,-1 0 1,1 0-1,-1 0 0,1 0 0,-1 0 0,1 0 0,0 0 0,-1 0 1,1 0-1,0 0 0,0 0 0,0 0 0,0 0 0,0 1 1,0-1-1,1 0 0,4-3 126,1 1 1,-1 0-1,1 1 0,-1-1 1,1 1-1,11-1 0,-3 1 161,0 1-1,0 1 1,-1 1-1,17 2 1,-13-1 128,1-1 1,25-1 0,-14-3-337,20-2 324,-14 8-4456</inkml:trace>
  <inkml:trace contextRef="#ctx0" brushRef="#br0" timeOffset="2897.93">2319 630 19327,'5'2'0,"-1"-1"0,1 0 0,0 0 0,0 0 0,0-1 0,0 0 0,0 0 0,0 0 0,0-1 0,0 1 0,0-1 0,0 0 0,0-1 0,0 1 0,-1-1 0,6-3 0,24-9 121,0 1 0,40-10 0,-33 14-112,50-12-434,-30 6-3575</inkml:trace>
  <inkml:trace contextRef="#ctx0" brushRef="#br0" timeOffset="3311.74">3012 410 20095,'1'75'0,"-14"97"0,2-133-2574,5-23 1372</inkml:trace>
  <inkml:trace contextRef="#ctx0" brushRef="#br0" timeOffset="3596.91">2898 318 16767,'0'0'2539,"5"1"-2390,147 19-270,-47-15-5240,-80-5-4004</inkml:trace>
  <inkml:trace contextRef="#ctx0" brushRef="#br0" timeOffset="4323.96">3370 693 19583,'-6'-6'0,"5"4"0,-1 1 0,1 0 0,0 0 0,0 0 0,0-1 0,0 1 0,0 0 0,0-1 0,0 1 0,0-1 0,1 1 0,-1-1 0,1 1 0,-1-3 0,5-6 0,-3 10 0,-1 0 0,0-1 0,0 1 0,1 0 0,-1 0 0,0-1 0,0 1 0,1 0 0,-1 0 0,0-1 0,0 1 0,0 0 0,0-1 0,0 1 0,1 0 0,-1-1 0,0 1 0,0 0 0,0-1 0,0 1 0,0 0 0,0-1 0,0 1 0,0 0 0,0-1 0,0 1 0,0 0 0,0-1 0,-1 1 0,1 0 0,0-1 0,0 1 0,0 0 0,0-1 0,-1 1 0,1 0 0,0-1 0,0 1 0,-4-7 0,0 1 0,0 0 0,-1 0 0,-7-7 0,9 10 0,0 1 0,0 0 0,0 0 0,0 0 0,-1 1 0,1-1 0,-1 1 0,1 0 0,-1-1 0,-6 0 0,4 1 1,-31-5 4,35 6-7,0 0 0,0-1 0,-1 1 0,1 0 0,0 1 0,-1-1 0,1 0 0,0 1 1,0-1-1,-1 1 0,1 0 0,0-1 0,-2 2 0,3 1-83,5 0 63,0 1 22,1 0 0,-1 1 0,0-1 0,4 8 0,5 4 0,-12-14 0,0-1 0,0 1 0,-1-1 0,1 1 0,0-1 0,0 1 0,-1 0 0,1-1 0,-1 1 0,0 0 0,1-1 0,-1 1 0,0 0 0,0 0 0,0-1 0,0 1 0,0 0 0,-1 0 0,1-1 0,-1 4 0,-1 10 22,2-14-16,0-1 1,1 1 0,-1-1 0,0 1-1,0-1 1,0 1 0,1-1-1,-1 0 1,0 1 0,1-1 0,-1 1-1,0-1 1,1 0 0,-1 1-1,0-1 1,1 0 0,-1 1-1,1-1 1,-1 0 0,0 0 0,1 1-1,-1-1 1,1 0 0,-1 0-1,1 0 1,-1 0 0,1 1 0,-1-1-1,1 0 1,-1 0 0,1 0-1,-1 0 1,1 0 0,-1 0-1,1-1 1,-1 1 0,1 0 0,-1 0-1,1 0 1,-1 0 0,1-1-1,-1 1 1,1 0 0,0-1 0,22-9 160,-4-15-333,-17 22-48,0 0 0,0 0 0,0 0 0,1 0 0,-1 0 1,1 0-1,4-3 0,3 0-2666</inkml:trace>
  <inkml:trace contextRef="#ctx0" brushRef="#br0" timeOffset="4728.26">3513 312 18047,'-19'16'22,"15"-12"234,4-7 197,0 7-394,-9 122 258,-6 39 112,14-160-440,0 6-327,-1-1 1,-7 20-1</inkml:trace>
  <inkml:trace contextRef="#ctx0" brushRef="#br0" timeOffset="4911.15">3484 474 20479,'0'0'0,"30"17"0,-10-2 0,2 0-128,4-3 0,3-1-1792,0-9 128,2-6 1153,31 3-10241</inkml:trace>
</inkml:ink>
</file>

<file path=xl/ink/ink1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9:58.6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197 444 10624,'0'0'8063,"5"1"-7956,23 5 42,0 0 1,1-3-1,-1 0 0,1-2 1,0 0-1,-1-3 0,47-7 1,63-3 508,-6 1-335,-53 3-105,88 1 0,-68 5-121,77 0-8,93-6 78,-185 4-39,0 4 0,0 3 0,160 28 0,-102-18 1,-96-11-130,69 13 1,-95-10 0,-15-3 3,0-1 0,0 1 0,0-1 1,0-1-1,0 1 0,6 0 0,-10-1 39</inkml:trace>
  <inkml:trace contextRef="#ctx0" brushRef="#br0" timeOffset="871.33">2494 13 11904,'-2'42'0,"2"-42"2,0 1 1,0-1 0,0 0 0,0 0 0,0 1 0,0-1-1,0 0 1,0 1 0,0-1 0,-1 0 0,1 0 0,0 1-1,0-1 1,0 0 0,0 0 0,0 1 0,-1-1 0,1 0-1,0 0 1,0 0 0,0 1 0,-1-1 0,1 0 0,0 0-1,0 0 1,-1 0 0,1 1 0,0-1 0,0 0 0,-1 0-1,1 0 1,0 0 0,-1 0 0,1 0 0,0 0 0,0 0-1,-1 0 1,1 0 0,0 0 0,-1 0 0,1 0 0,0 0-1,0 0 1,-1 0 0,1 0 0,0 0 0,0 0 0,-1-1-1,1 1 1,0 0 0,0 0 0,-1 0 0,1 0 0,0-1-1,0 1 1,-1 0 0,-19-18 324,18 16-296,1 1 0,-1-1 0,0 0 0,1 1 0,-1-1 1,0 1-1,0 0 0,-4-2 0,6 3 118,5 14 747,9 22-388,-3 0 1,0 1-1,-3 1 1,0-1-1,1 47 0,0 38 314,-1-31-198,-6 109 0,-3-185-474,0-9-117,0-1 0,1 1 0,0 0 0,0 0 0,0-1 0,1 1 1,0 0-1,2 9 0,-2-14-69,-1-1 1,0 0-1,1 0 1,-1 1-1,1-1 0,-1 0 1,1 0-1,-1 1 1,1-1-1,-1 0 1,0 0-1,1 0 0,-1 0 1,1 0-1,-1 1 1,1-1-1,-1 0 1,1 0-1,-1 0 1,1-1-1,-1 1 0,1 0 1,-1 0-1,1 0 1,-1 0-1,1 0 1,-1 0-1,1-1 0,-1 1 1,1 0-1,-1 0 1,0-1-1,1 1 1,-1 0-1,1-1 1,17-13-4125,-12 8 2688,0 0 1,-1-1-1,0 0 1,5-8 0,13-34-2510,-12 16 3400,7-39-1,-7 25-634</inkml:trace>
  <inkml:trace contextRef="#ctx0" brushRef="#br0" timeOffset="2098.08">2518 87 11008,'17'22'0,"-4"-5"241,-19-23 312,-15-18 466,-9-8 1690,45 37-1216,-5-2-1320,0-1 0,1 0 0,-1-1 0,0 0 0,1-1 0,10-1-1,26 2 304,45 3-203,108-10 1,-117 1-46,157 10-1,31 14-168,-224-20-36,0-1-1,-1-3 1,84-18 0,-43-2 403,63-13 129,-149 38-546,0 0 1,-1 0-1,1 0 0,0 1 0,-1-1 1,1 0-1,-1 1 0,1-1 0,0 0 1,-1 1-1,1-1 0,-1 1 0,1-1 1,-1 1-1,1-1 0,-1 1 1,0-1-1,1 1 0,-1 0 0,1-1 1,-1 1-1,0 0 0,0-1 0,1 1 1,-1 0-1,0-1 0,0 1 0,0 0 1,0-1-1,0 1 0,0 0 0,0 0 1,2 24-145,2 346 7,18-127 106,-18-189 60,0-5 71,-3 71 0,-1-120-109,0 3-23,0-1 0,-1 1-1,1-1 1,0 1 0,1 0 0,-1-1-1,1 1 1,-1-1 0,1 1 0,2 5-1,8-6 24,-7-3 0,-10-3 0,-45-16 72,27 8 6,-1 2 0,0 1 0,-39-7 0,20 10-129,-1 2 0,0 2 0,1 2 0,-52 7-1,17-3 118,-2-3-1,-90-11 0,-90 2 102,140 18-223,-137 30 0,242-38 61,-152 20-602,164-22 455,0-1-1,0 0 1,1-1-1,-1 1 1,0 0 0,-6-2-1,7 1-609,0 0 0,1-1-1,-1 1 1,0 0 0,0-1 0,1 0-1,-1 1 1,0-1 0,1 0-1,0 0 1,-3-4 0,2 2-562,0 0 0,0 0 0,1 0 0,-1 0 0,1 0 0,-3-9 0,-1-16 14,2 1 1300</inkml:trace>
  <inkml:trace contextRef="#ctx0" brushRef="#br0" timeOffset="7717.21">4105 563 16000,'11'-6'223,"-8"5"-124,-1 0 0,0 0 1,0-1-1,0 1 0,0 0 0,0-1 1,-1 1-1,1-1 0,2-2 0,-2 0-30,1 0-1,-1 1 0,1-1 0,0 1 1,0-1-1,0 1 0,1 0 0,-1 0 0,1 1 1,-1-1-1,1 1 0,6-3 0,51-23 237,-60 28-302,20-7 81,-1 1 1,1 0-1,0 2 0,0 1 1,0 0-1,37 1 0,-7 4 282,85 16 1,-52-6-213,1-3 1,0-4 0,125-8-1,-41-21 370,-36 3-152,-121 19-350,0 1-1,0 0 0,0 1 1,-1 1-1,15 1 0,-25-1-19,10 8 1020,-10 14-894,16 59-96,5 89 0,-7 86 32,-15-231-24,-1 1-1,-6 30 0,3-27 9,-1 36 0,5-66-112,5-8 242,-2-18 257,-3 24-401,0 1 0,0-1 0,0 0 0,-1 0 0,1 0 0,0 1 0,-1-1 0,1 0 0,-1 1 0,0-1 0,0 0 1,-1-2-1,1 4-27,1-1 1,-1 0-1,0 1 1,0-1-1,1 1 1,-1-1-1,0 1 1,0-1-1,0 1 1,0-1-1,0 1 1,0 0-1,0 0 1,1-1-1,-1 1 1,0 0-1,0 0 1,0 0-1,0 0 1,0 0-1,0 0 1,0 0-1,0 1 1,0-1-1,0 0 1,-2 1-1,-6 4-56,0-1 1,0 1-1,0 1 0,1 0 0,-1 0 1,-12 13-1,11-9-15,1-2 22,0 1 0,1 0 0,1 1-1,0 0 1,0 0 0,1 0 0,0 1 0,0 0 0,-3 13 0,-1 5-67,1 0 1,-7 45-1,15-66 100,0 1 0,1 0 0,0 0-1,1 0 1,0 0 0,0 0 0,1 0 0,0 0-1,0-1 1,5 12 0,-2-9-8,0-1 1,0 1-1,1-1 0,0 0 1,1-1-1,0 1 0,13 12 1,-14-17 17,0 1 1,0-2 0,1 1 0,0-1 0,-1 0 0,2 0 0,11 4-1,-15-7-1,-1 1-1,1-1 0,0 0 0,-1-1 0,1 1 0,0-1 1,0 1-1,0-1 0,-1 0 0,1-1 0,0 1 1,0-1-1,-1 1 0,1-1 0,0 0 0,-1 0 0,7-3 1,-2-2 20,0 1 1,0-1 0,-1 0 0,1-1-1,-1 1 1,8-12 0,-13 16-16,0-1 0,0 1 0,0-1 0,0 0 0,-1 0 0,1 0 0,-1 0 0,0 0 0,1 0 0,-1 0 0,-1 0 0,1-1 0,0 1 0,-1 0 0,0 0 0,0-1 0,0 1 0,0 0 0,0-1 1,-1 1-1,-1-5 0,2 5-1,-1 0 1,-1 1 0,1-1 0,0 0 0,0 1-1,-1-1 1,0 1 0,1 0 0,-1-1-1,0 1 1,0 0 0,0 0 0,-1 0 0,1 0-1,0 1 1,-1-1 0,-4-2 0,5 4-14,0-1 1,0 1-1,0 0 1,0 0-1,0 0 0,-1 0 1,1 0-1,0 0 1,0 1-1,0-1 1,0 1-1,0-1 0,0 1 1,0 0-1,0 0 1,0 0-1,0 0 1,0 0-1,0 0 0,0 0 1,1 1-1,-1-1 1,0 1-1,-1 2 1,-7 6-14,1 1 1,0 1 0,1-1 0,0 2 0,1-1-1,1 1 1,0 0 0,0 0 0,1 0-1,1 1 1,0 0 0,-2 18 0,1 2-54,2 1 0,1-1 0,6 69 0,-4-99 56,1 0 1,0 0 0,0 0-1,0 0 1,1 0-1,-1-1 1,1 1 0,0 0-1,0-1 1,0 1 0,0-1-1,1 0 1,-1 0-1,1 0 1,0 0 0,0 0-1,5 3 1,-7-5 11,1 0 0,0 0 0,-1 0 0,1 0 0,0 0 0,0-1 0,0 1 0,0-1 0,0 1 0,-1-1 0,1 0 0,0 0 0,0 0 0,0 0 0,0 0 0,0 0 0,0 0 0,0-1 0,0 1 0,0 0 0,0-1 0,-1 0 0,1 0 0,0 1 0,0-1 0,-1 0 0,1 0 0,0-1 0,-1 1-1,1 0 1,-1 0 0,0-1 0,1 1 0,-1-1 0,0 1 0,0-1 0,2-2 0,1-3 7,1 0 0,-2 0 0,7-15 0,-9 19 0,0 1 0,0-1 0,0 0 0,-1 1 0,1-1 0,-1 0 0,0 1 0,0-1 0,0 0 0,0 0 0,0 1 0,0-1 0,-1 0 0,1 1 0,-2-6 0,1 8 0,1-1-1,0 1 1,0 0-1,0-1 0,-1 1 1,1 0-1,0-1 1,-1 1-1,1 0 1,0-1-1,-1 1 0,1 0 1,0-1-1,-1 1 1,1 0-1,-1 0 0,1 0 1,0-1-1,-1 1 1,1 0-1,-1 0 1,1 0-1,-1 0 0,1 0 1,0 0-1,-1 0 1,1 0-1,-1 0 1,1 0-1,-1 0 0,-15 8-48,-9 18-111,24-26 153,-6 8-11,1 1 0,-1 0 0,2 0 0,-1 0 0,1 0 0,1 1 0,0 0 0,0 0 1,1 0-1,0 1 0,1-1 0,0 1 0,-1 20 0,3-15 1,1 0 0,1-1-1,0 1 1,1 0 0,1-1 0,1 0 0,0 0 0,13 26-1,-16-35 25,1 0-1,1 0 1,-1 0-1,1 0 1,0-1-1,0 1 1,1-1 0,6 5-1,-9-8-2,0-1 0,0 1 0,1-1 0,-1 0 0,1 0 0,-1 1 0,1-2 0,-1 1 0,1 0-1,0 0 1,-1-1 0,1 0 0,0 1 0,-1-1 0,1 0 0,0 0 0,0-1 0,-1 1 0,1-1 0,0 1 0,-1-1 0,6-2 0,-4 2 9,0-1 1,0 0-1,-1 0 1,1 0-1,0 0 1,-1-1-1,1 0 1,-1 0 0,0 0-1,0 0 1,0 0-1,0 0 1,-1-1-1,3-4 1,1-4-5,0 1 0,-1-1-1,4-18 1,-8 26-13,0 3 6,-1 0 0,1-1-1,-1 1 1,1-1 0,-1 1-1,0-1 1,0 1-1,0-1 1,0 1 0,0-1-1,0 1 1,0-1 0,0 1-1,0-1 1,-1 1 0,1-1-1,-1 1 1,1-1 0,-1 1-1,0 0 1,1-1-1,-1 1 1,0 0 0,0 0-1,0-1 1,0 1 0,0 0-1,0 0 1,0 0 0,0 0-1,-1 0 1,1 0-1,0 1 1,0-1 0,-1 0-1,1 1 1,-1-1 0,-1 0-1,0 0 3,0 1-1,0-1 1,0 1 0,-1-1-1,1 1 1,0 0-1,0 0 1,-1 1-1,1-1 1,0 1-1,0-1 1,0 1 0,0 0-1,0 0 1,0 1-1,0-1 1,-5 3-1,1 2-9,1-1 0,0 1-1,0 1 1,0-1 0,0 1-1,1 0 1,0 0 0,1 0 0,0 1-1,0 0 1,0 0 0,-2 8-1,-4 17-67,-11 57-1,17-68 50,-1 1-6,1-1 0,1 1-1,1 0 1,1 23 0,1-40 27,1 0 1,-1 0-1,1 0 0,0 0 1,1-1-1,-1 1 1,1 0-1,0-1 1,1 1-1,-1-1 1,1 0-1,0 0 1,0 0-1,1 0 1,-1 0-1,1-1 0,0 0 1,0 1-1,1-2 1,-1 1-1,8 4 1,-12-7 7,1-1 0,0 1 1,0-1-1,0 1 0,0-1 0,-1 1 1,1-1-1,0 1 0,0-1 1,0 0-1,0 1 0,0-1 1,0 0-1,0 0 0,0 0 0,0 0 1,0 0-1,1 0 0,-1 0 1,0 0-1,0-1 0,0 1 0,0 0 1,-1 0-1,3-2 0,-2 1 8,0 0 1,0 0-1,-1 0 0,1 0 0,0 0 0,-1 0 0,1 0 0,-1-1 1,1 1-1,-1 0 0,1-1 0,-1 1 0,0 0 0,0-1 0,0 1 0,0-2 1,0-8 62,0 1 0,-1-1 0,-4-15 0,5 25-75,-1-5-22,-5-16-229,6 22 247,0-1 0,0 1 0,0 0 0,0 0 0,0-1 0,-1 1 0,1 0-1,0-1 1,0 1 0,0 0 0,0 0 0,-1-1 0,1 1 0,0 0 0,0 0-1,-1 0 1,1-1 0,0 1 0,0 0 0,-1 0 0,1 0 0,0 0 0,-1 0 0,1 0-1,0-1 1,0 1 0,-1 0 0,1 0 0,0 0 0,-1 0 0,1 0 0,0 0-1,-1 0 1,1 0 0,0 0 0,-1 0 0,1 1 0,0-1 0,0 0 0,-1 0-1,1 0 1,0 0 0,-1 0 0,1 0 0,0 1 0,0-1 0,-1 0 0,1 0 0,0 1-1,0-1 1,0 0 0,-1 0 0,1 0 0,0 1 0,0-1 0,0 0 0,0 1-1,-3 3-2,1 0-1,0 0 0,0 1 0,0-1 1,0 1-1,1-1 0,0 1 0,0-1 1,0 1-1,1 0 0,-1 7 1,-2 13 78,-2 15-62,1 0-1,2 1 1,2-1-1,10 78 1,-9-98-31,4-31 111,-3 9-61,0-1-1,0 0 0,-1 1 1,1-1-1,-1 0 1,0 0-1,0 0 0,0 0 1,1-6-1,2 24 700,0-1 565,-5-11-1215,1-1 0,-1 1-1,0 0 1,0-1 0,0 1-1,0 0 1,0-1 0,-2 4-1,-1 10-76,2-12 10,0 2 0,1-1 0,-1 0 0,1 0-1,0 1 1,0-1 0,1 0 0,-1 1 0,1-1 0,1 0 0,-1 1-1,2 6 1,5 5-6,-3-12 14,-5-4 6,0 0 0,0 0 0,0 0 0,-1 0 0,1 0 1,0 0-1,0 0 0,-1 0 0,1-1 0,-1 1 1,1 0-1,-1-1 0,1 0 0,-3 1 0,-50 10-66,-1-3-1,-74 2 0,71-10-1,-179 3-7,164 1 34,-89 18 1,1 7 80,-2-7 0,0-7 0,-279-11 0,-33-42-64,-1 0 0,263 18 0,117 9 0,0 3 0,-144 8 0,-185 64-120,352-51 112,-4-2-13,0-3 0,-91-3 0,-156-19-44,316 13 65,-420-34 256,204 0-369,-37-3-30,130 33 143</inkml:trace>
  <inkml:trace contextRef="#ctx0" brushRef="#br0" timeOffset="9408.41">5310 2997 12672,'5'0'77,"-1"0"17,0 0 0,1-1 0,-1 1 0,0-1 0,1 1 0,-1-1 0,6-3 0,-9 4-40,-1 0 0,1-1 0,-1 1 0,1-1 0,0 1 0,-1-1 0,1 1 0,-1-1 0,1 1 0,-1-1 0,1 1 0,-1-1 0,0 0 0,1 1 0,-1-1 0,0 0 0,1 1 0,-1-1 0,0-1 0,1 0 106,-1 0 0,-1 1 0,1-1 0,0 0 0,0 1 0,0-1 0,-1 0 0,1 1 0,-1-1 0,0 0 0,1 1 0,-5-9 3032,6 14-2404,10 12-278,-9-14-411,1 0 0,-1 0 0,1-1-1,-1 1 1,1-1 0,0 1-1,-1-1 1,1 0 0,0 0 0,0 0-1,0-1 1,0 1 0,3 0 0,45 0 348,-16-1-15,157 5-386,41 3-50,432 7 516,-210-17-128,-42 0-277,173 34 277,-319 6-357,-31-3-33,-40-5 252,-103-14-86,-24-5 76,115 17 530,-152-21-753,-27-6-22,1 1-1,-1-1 0,1 0 1,0 0-1,-1 0 0,1-1 1,10-1-1,-31-67-24544,-1 15 26773</inkml:trace>
  <inkml:trace contextRef="#ctx0" brushRef="#br0" timeOffset="10673.64">5456 352 16767,'6'-1'12,"15"2"133,-20-1-136,0 0 0,-1 0 0,1 1 0,0-1-1,-1 0 1,1 0 0,0 1 0,-1-1 0,1 1 0,0-1 0,-1 0 0,1 1 0,-1-1-1,1 1 1,-1 0 0,1-1 0,-1 1 0,0-1 0,1 1 0,-1 0 0,1-1 0,-1 1-1,0 0 1,0-1 0,0 1 0,1 0 0,-1 0 0,1 1 67,0 0 1,0 0 0,1-1-1,-1 1 1,1-1 0,-1 1-1,1-1 1,-1 1 0,1-1-1,0 0 1,0 0-1,0 0 1,0 0 0,-1 0-1,1 0 1,5 1 0,35 11 28,158 21 785,-60-13-372,346 53 1380,-289-47-1436,75 7-134,403-9 418,-433-30-623,-133 0 8,184 16-1,-243-1-130,-1 1 0,0 3 0,60 24 0,50 16 0,-132-47 0,0-1 0,0-2 0,0 0 0,31-1 0,-9-2 121,0 2 0,56 11 0,-94-12-91,50 7 227,-56-9-235,0 0 1,1 0-1,-1 0 1,1-1-1,-1 0 1,0 0-1,0 0 1,1-1-1,4-2 1,2 0-1853,16 0 5499</inkml:trace>
  <inkml:trace contextRef="#ctx0" brushRef="#br0" timeOffset="11824.4">5645 218 17791,'-5'-2'128,"-22"-11"-12,18 8-56,0 0 0,0 0 0,-1 1 0,1 1 0,-1 0 0,0 0 0,1 1 0,-1 0 0,-1 0 0,1 1 0,0 1 0,-13 0 0,14 2-54,0 1-1,0-1 0,0 2 0,0-1 0,1 1 0,-1 0 0,1 1 0,0 0 1,0 0-1,1 1 0,0 0 0,0 0 0,0 1 0,0 0 0,1 0 0,1 0 0,-1 1 1,1 0-1,0 0 0,1 0 0,0 1 0,0-1 0,1 1 0,-4 16 0,5-16 0,0-1 0,0 0-1,1 1 1,0-1-1,0 1 1,1 0-1,1-1 1,-1 1 0,1-1-1,1 1 1,-1-1-1,2 0 1,-1 1-1,1-1 1,0 0 0,1 0-1,0-1 1,0 1-1,0-1 1,1 0-1,0 0 1,1 0 0,-1-1-1,1 0 1,1 0-1,-1 0 1,10 5-1,-12-8 50,0 0-1,1-1 0,-1 0 1,0 0-1,1 0 0,-1 0 1,1-1-1,0 0 0,-1 0 1,1 0-1,0 0 0,0-1 1,0 0-1,9-1 0,-8 0 26,0-1-1,1 0 1,-1 0 0,0 0-1,0-1 1,-1 0-1,1 0 1,-1-1-1,1 0 1,7-6-1,-1-2-8,-1 0 1,0 0-1,0-1 0,-1 0 0,-1-1 0,13-26 0,35-92 613,-54 122-603,3-5 4,0 0 0,-2 0 1,6-32-1,-10 44-74,1 0 1,-1 0 0,0 0-1,0 0 1,0 0-1,0 0 1,-1 0 0,1 0-1,-1 0 1,1 0 0,-1 0-1,0 0 1,0 1 0,-1-1-1,1 0 1,0 1-1,-1-1 1,0 1 0,0-1-1,1 1 1,-1 0 0,0 0-1,-1 0 1,1 0-1,0 0 1,-1 0 0,1 1-1,-4-3 1,1 2-9,1 0-1,-1 0 1,0 0-1,0 1 1,-1 0-1,1 0 1,0 0 0,0 0-1,-1 1 1,1 0-1,0 0 1,0 0-1,-1 1 1,1 0-1,0 0 1,-10 3 0,10-1-3,0-1 1,0 1 0,0 0-1,1 0 1,-1 1 0,1-1-1,-1 1 1,1 0 0,1 1 0,-1-1-1,1 0 1,-1 1 0,1 0-1,0 0 1,1 0 0,-3 6-1,0 2 1,0 0 0,1 0 0,0 1 0,1 0 0,0 0 0,2-1 0,-1 2 0,2-1 0,0 0 0,0 0 0,4 18 0,1 11 51,-3-20 18,1-1-1,12 43 0,-15-64-238,1 0 1,-1 0-1,0 0 0,1 0 0,-1 0 0,1 0 0,0 0 0,-1 0 0,1-1 0,0 1 1,-1 0-1,1 0 0,0 0 0,1 0 0,5 1-2965,-6-2 2787,0 0-1,0 0 1,0 0 0,-1 0-1,1-1 1,31-27-11718</inkml:trace>
  <inkml:trace contextRef="#ctx0" brushRef="#br0" timeOffset="12856.49">5427 2904 14464,'3'-4'72,"0"0"0,0 0 0,-1 0 0,0-1 0,0 1 0,0 0 0,0-1 0,-1 1 0,1-1 0,-1 0 0,0 1-1,0-7 1,-1 1 299,-1 1-1,1-1 0,-2 1 0,1-1 1,-4-9-1,5 18-351,0 1 0,0-1 0,0 0 1,-1 0-1,1 0 0,0 1 0,-1-1 0,1 0 1,0 1-1,-1-1 0,1 0 0,-1 1 0,1-1 1,-1 0-1,1 1 0,-1-1 0,1 1 1,-1-1-1,0 1 0,1-1 0,-1 1 0,0-1 1,1 1-1,-1 0 0,-1-1 0,0 1-13,1 0 0,0 0 0,0 0 1,-1 0-1,1 1 0,0-1 0,-1 0 0,1 1 0,0-1 0,0 1 0,0-1 0,-1 1 0,1-1 0,-1 2 0,-3 2-8,0-1 0,0 1-1,1 1 1,-1-1-1,-4 8 1,1-1 95,1 1 0,1-1 0,0 2 0,1-1 0,-6 18 1,-14 69 328,18-66-273,1-5-29,0 0-1,2 1 1,1-1-1,1 38 1,2-63-98,0 0-1,0 0 1,0-1 0,1 1 0,-1 0 0,1-1-1,0 1 1,-1-1 0,1 1 0,1-1-1,-1 1 1,0-1 0,0 1 0,1-1 0,0 0-1,-1 0 1,1 0 0,0 0 0,0 0 0,0 0-1,0 0 1,0-1 0,1 1 0,-1-1 0,0 0-1,1 1 1,-1-1 0,1 0 0,2 0 0,-2 0 8,0-1 0,0 0 1,0 0-1,0 0 0,0 0 0,0 0 1,0-1-1,0 1 0,0-1 1,0 0-1,0 0 0,0 0 1,-1 0-1,1-1 0,0 1 0,-1-1 1,1 1-1,-1-1 0,0 0 1,1 0-1,-1 0 0,0 0 0,0-1 1,0 1-1,0 0 0,2-5 1,8-15 75,-1-2 1,-1 1 0,-2-1-1,0 0 1,-1-1 0,6-38-1,-11 52-93,5-50 262,-7 55-248,1 1 1,-2-1-1,1 1 0,-1-1 0,0 0 1,0 1-1,0-1 0,-3-6 1,4 11-24,-1 0 1,1 0 0,-1 0 0,1 0 0,0 0-1,-1 0 1,0 1 0,1-1 0,-1 0-1,1 0 1,-1 1 0,0-1 0,0 0 0,1 1-1,-1-1 1,0 1 0,0-1 0,0 1 0,0-1-1,0 1 1,0-1 0,0 1 0,0 0-1,1 0 1,-1-1 0,0 1 0,0 0 0,0 0-1,0 0 1,0 0 0,0 0 0,0 0-1,0 0 1,0 1 0,0-1 0,0 0 0,0 1-1,0-1 1,0 0 0,0 1 0,0-1 0,0 1-1,0-1 1,1 1 0,-2 1 0,-2 0 7,1 1 0,-1 0 0,1 0 0,0 0 0,0 1 0,0-1 1,1 1-1,-1 0 0,-1 4 0,-1 3-18,1 1-1,0 0 1,1 0 0,1 0 0,0 0-1,1 1 1,0-1 0,0 0 0,1 1-1,1-1 1,0 0 0,1 1-1,1-1 1,-1 0 0,2 0 0,7 17-1,-1-8-1870,-8-19 1258,-1-1-1,0 1 1,1 0-1,-1-1 1,1 1-1,-1-1 0,1 1 1,0-1-1,0 0 1,0 0-1,2 2 1,-2-3 105,0 1 1,0-1-1,0 1 1,0-1 0,0 0-1,1 0 1,-1 0 0,0 0-1,0 0 1,0 0-1,0-1 1,0 1 0,0-1-1,0 1 1,1-1 0,-1 0-1,-1 0 1,1 0-1,0 0 1,0 0 0,0 0-1,1-2 1,16-12-1151,-4-1 1664</inkml:trace>
</inkml:ink>
</file>

<file path=xl/ink/ink1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24.877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4 1015 19071,'42'8'0,"-86"-7"256,43-3-256,7-1 0,7 0 0,23 2 64,70 7-1,-47-1-62,356 28 149,-291-21-46,-48-3 36,139-2 0,113-21 756,-222 8-727,92 2 942,-163 4-887,45-5 0,-59 3-75,-19 2-152,7-5-143</inkml:trace>
  <inkml:trace contextRef="#ctx0" brushRef="#br0" timeOffset="879.83">1750 951 17151,'43'38'128,"-39"-34"-57,-1 0 0,1 0-1,-1 1 1,0-1 0,0 1-1,0 0 1,0 0 0,-1 0-1,0 0 1,0 0 0,0 1-1,-1-1 1,0 0 0,0 1-1,0 6 1,5 47-66,-6-40 357,2 1-1,1-1 1,0 0 0,8 26-1,-13-55-313,0-1 0,1 1 0,0 0-1,1-1 1,0-12 0,0-8 49,-5-43 85,-22-113-1,26 182-167,1 2-8,0 1 1,-1 0 0,1-1 0,-1 1 0,1 0-1,-1-1 1,0 1 0,0 0 0,0 0-1,0 0 1,0-1 0,0 1 0,0 0 0,-1 1-1,1-1 1,-1 0 0,0 0 0,1 1 0,-5-4-1,19 12-6,-4-4 0,-1 1 0,0 1 0,0 0 0,0 0 0,0 0 0,9 10 0,9 13 32,-17-16 2,1-1-1,1 0 1,0-1 0,0 0 0,20 12 0,5-3 50,-26-15-28,0 1 0,-1-1 0,0 2 1,0-1-1,0 2 0,-1-1 0,12 12 0,-19-17-35,-1 0-1,1 0 0,-1 0 0,0 0 0,1 0 0,-1 0 1,0 0-1,0 0 0,1 0 0,-1 0 0,0 0 0,0 0 1,0 0-1,0 0 0,0 0 0,-1 0 0,1 0 0,0 0 1,0 0-1,-1 0 0,1 0 0,0 0 0,-1 0 0,1 0 1,-1 0-1,0 0 0,1 0 0,-1 0 0,-1 1 0,-25 24 92,23-22-82,-9 8-6,-1-1-1,0 0 1,0-1 0,-1-1 0,0 0-1,-1-1 1,-19 7 0,22-11-1058,0 0 0,0-1 0,-18 1-1,-2-2-2081,-42-4-9868,38 1 10888,-18-1 3909</inkml:trace>
  <inkml:trace contextRef="#ctx0" brushRef="#br0" timeOffset="1747.97">595 0 16767,'20'37'0,"-18"-33"32,-2-3 103,-4-1 194,1 14-35,2 34 219,8 72 1,-2-57-261,13 242 835,-18-303-1073,0-1 0,0 1 0,0-1 0,0 0 0,0 1 0,1-1 1,-1 0-1,0 1 0,1-1 0,-1 0 0,1 1 0,-1-1 0,1 0 0,0 0 1,0 0-1,-1 0 0,1 1 0,0-1 0,0 0 0,0 0 0,2 0 0,-2 0-5,0-1 0,0 0 0,0 0 0,0 1 0,0-1 0,0 0 0,0 0 0,0 0 0,1-1 0,-1 1 0,0 0 0,0 0 0,0 0 0,0-1 0,0 1 0,0-1 0,0 1 0,0-1 0,0 1 0,1-2 0,4-2 25,0 0 1,-1-1-1,1 0 0,-1 0 1,0-1-1,6-8 0,38-57 104,76-148-1,-101 168-95,-2-1 0,23-85-1,-44 133-42,0 1 0,-1-1 0,1 1 0,0 0 0,0 0 0,1-1 0,-1 1 0,1 0 0,-1 0 0,3-3 0,-3 6 3,-1 0 0,0 0 0,0 0 0,1 0 0,-1 0 0,0 0 0,0 0 0,1 0 0,-1 0 0,0 0-1,0 0 1,1 0 0,-1 0 0,0 0 0,0 0 0,0 0 0,1 0 0,-1 0 0,0 0 0,0 0 0,1 0 0,-1 0-1,0 0 1,0 1 0,0-1 0,1 0 0,-1 0 0,0 0 0,0 0 0,0 1 0,1-1 0,-1 0 0,0 0 0,0 0-1,0 1 1,0-1 0,0 0 0,0 0 0,0 0 0,1 1 0,-1-1 0,0 0 0,0 0 0,0 1 0,0-1 0,0 0-1,0 0 1,0 1 0,0-1 0,0 0 0,0 1 0,4 16 335,-4-16-316,5 37 147,-2 0 0,-2 0 0,-1 1 0,-7 46 0,3-32-11,-11 80-40,-1 5-1132,14-121-418,-1 19-7131,10-9-3052,-1-25 11615</inkml:trace>
  <inkml:trace contextRef="#ctx0" brushRef="#br0" timeOffset="2644.28">1138 495 19455,'-2'2'5,"0"0"0,1 0 0,-1 0 0,1 1 0,0-1 0,-1 0 0,1 1 0,0-1 0,0 0 0,1 1 0,-1-1-1,1 1 1,-1 0 0,1-1 0,0 1 0,0-1 0,0 1 0,0-1 0,0 1 0,0 0 0,1-1 0,0 1 0,-1-1 0,1 1 0,2 4-1,12 37-181,-1 2-1,11 68 0,-27-138-1633,1-33 0,1-4 1636,-2 20 73,-1 1 506,3 1-1,4-55 1,-3 89-365,1-1-1,-1 0 0,1 1 1,0 0-1,0-1 1,1 1-1,0 0 0,0 0 1,0 0-1,0 0 1,1 1-1,0-1 0,-1 1 1,2 0-1,4-4 0,-6 6 9,1-1 0,-1 1 0,1 0-1,-1-1 1,1 2 0,0-1 0,0 0-1,0 1 1,0 0 0,0 0 0,0 0-1,0 0 1,0 1 0,1-1 0,-1 1-1,0 0 1,0 0 0,0 1 0,1-1-1,-1 1 1,6 2 0,-3-1 50,0 1 1,0 0 0,0 0-1,0 1 1,0 0 0,10 8-1,-15-11-75,-1 1 0,1-1 0,-1 0 0,0 1 0,0 0 0,0-1 0,0 1 0,0 0 0,0-1 0,0 1 0,-1 0 0,1 0 0,0 0 0,-1 0-1,0 0 1,1 0 0,-1-1 0,0 1 0,0 0 0,0 0 0,0 0 0,-1 0 0,1 0 0,0 0 0,-1 0 0,1 0 0,-1 0 0,0-1 0,0 1 0,1 0 0,-1 0 0,-2 2 0,-7 11 39,0 0 1,-1 0 0,-1-1-1,0-1 1,-1 0 0,0-1-1,-1 0 1,-25 16-1,38-27-61,0-1 0,0 1 0,1 0 0,-1-1 0,0 1 0,0 0 0,1-1 0,-1 1 0,1 0 0,-1 0 0,0 0 0,1-1 0,0 1 0,-1 0 0,1 0 0,-1 0 0,1 0 0,0 0 0,0 0 0,0 0 0,-1 0 0,1 0 0,0 0 0,0 0 0,0 0 0,1 0 0,-1 0 0,0 0 0,0 0 0,0 0 0,1 0 0,-1 0 0,0 0 0,1 0 0,-1 0 0,1-1 0,-1 1 0,1 0 0,0 0 0,-1 0 0,1-1 0,0 1 0,1 1 0,4 4 0,1 1 0,0-1 0,14 10 0,-12-9 0,24 21-448,-16-13-1039,26 18 0,-36-28 827,0-1 0,0 0-1,0-1 1,1 0 0,-1 0 0,1-1 0,13 3 0,19 1-6592,21 1 5629,-30-3 386</inkml:trace>
</inkml:ink>
</file>

<file path=xl/ink/ink1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18.780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278 0 18431,'-20'32'0,"20"-32"0,0 0 0,0 0 0,0 0 0,0 0 0,0 0 0,0 0-1,0 0 1,-1 0 0,1 0 0,0 0 0,0 0 0,0 0-1,0 0 1,0 0 0,0 0 0,0 0 0,0 0 0,0 0 0,0 0-1,0 0 1,0 0 0,0 0 0,0 0 0,-1 0 0,1 0-1,0 0 1,0 0 0,0 0 0,0 0 0,0 0 0,0 0 0,0 0-1,0 0 1,0 0 0,0 0 0,0 0 0,0 0 0,0 0 0,0 0-1,0 0 1,0 1 0,-1-1 0,1 0 0,0 0 0,0 0-1,0 0 1,0 0 0,0 0 0,0 0 0,0 0 0,0 0 0,0 0-1,0 0 1,0 0 0,2-9 34,6-13 324,-7 21-230,-5 18 150,7 2-139,-1-8 77,0 0 0,-1-1-1,-1 21 1,-2 46 195,-5 43-288,-1 8 439,10 159 1,0 24-46,-1-22-367,-1-247-22,0-42-64,0-11-832,3-103-19170,1 67 18031,1 10 1907</inkml:trace>
  <inkml:trace contextRef="#ctx0" brushRef="#br0" timeOffset="1119.48">187 509 2560,'2'8'-59,"0"0"1,0-1-1,2 14 0,-4-20 86,0-1-1,0 0 0,-1 1 1,1-1-1,0 0 0,0 1 1,0-1-1,0 0 0,0 1 1,0-1-1,0 0 0,-1 1 1,1-1-1,0 0 0,0 0 1,0 1-1,-1-1 0,1 0 1,0 0-1,0 1 1,-1-1-1,1 0 0,0 0 1,0 0-1,-1 1 0,1-1 1,0 0-1,-1 0 0,1 0 1,0 0-1,-1 0 0,1 0 1,0 0-1,-1 0 0,1 0 1,-1 0-1,-17-1 3051,5-1-750,10 3-2216,1-1-1,0 1 1,-1 0 0,1 0 0,0 0-1,-1 0 1,1 0 0,0 0 0,0 1-1,0-1 1,0 1 0,0-1 0,0 1 0,1 0-1,-1 0 1,0 0 0,1 0 0,0 0-1,-1 0 1,1 0 0,0 0 0,0 1-1,0-1 1,0 0 0,1 1 0,-1-1 0,0 0-1,1 1 1,0-1 0,0 5 0,-1 2 309,1 0 1,0 1 0,1-1-1,0 0 1,0 0 0,6 18-1,10 11 634,-13-31-953,-1 1 0,1-1-1,-1 1 1,2 8-1,3 14 378,23 55-1,-2-8-24,-8-15-69,-3 0 0,-2 1 0,7 76 0,-20-121 311,-2-30-483,-2-30-244,-51-196-1189,38 191 923,-2 1 1,-3 0 0,-24-43-1,22 50 298,5 7 0,-1 2 0,-1 0 0,-2 1 0,-25-29 0,41 54 19,2 3 2,0-1 1,0 1 0,1-1-1,-1 0 1,1 0-1,-1 0 1,1 0-1,0 0 1,0 0 0,0 0-1,-2-4 235,16 10 0,152 30 128,-107-23-106,-25-6 13,0-1 1,47-1-1,-79-2-287,-1-1 0,1 1 0,-1-1 0,1 1 0,-1 0 0,1-1 0,-1 1 0,1 0 0,-1 0 0,0-1 0,1 1 0,-1 0 0,0 0 0,0 0 0,1-1 0,-1 1 0,0 0-1,0 0 1,0 0 0,0 0 0,0-1 0,0 1 0,0 0 0,-1 0 0,1 0 0,0 0 0,-5 27 103,-10 17-33,2 2 1,2-1 0,-8 84-1,13-91-17,-1 0 1,-14 40-1,-3 20 134,23-98-195,-3 19-244,1 0 1,-1 29-1,56-111-20103</inkml:trace>
  <inkml:trace contextRef="#ctx0" brushRef="#br0" timeOffset="2585.51">530 1221 15744,'0'0'4223,"-2"3"-4116,-4 15-64,-1 1-1,2 0 1,1 0 0,0 0-1,1 1 1,0 37 0,3-47-32,-1 11 124,4 40 0,-2-55-116,0 1 0,1-1 0,-1 0 0,1 0 0,1 0 0,-1 0 0,1 0 0,0-1 0,0 1 0,8 9 0,-10-14-15,0-1-1,0 1 0,0-1 1,0 1-1,0 0 1,0-1-1,0 0 0,0 1 1,0-1-1,1 0 0,-1 0 1,0 1-1,0-1 0,0 0 1,1 0-1,-1 0 1,0-1-1,0 1 0,0 0 1,0 0-1,1-1 0,-1 1 1,0 0-1,0-1 0,0 1 1,2-2-1,31-17 131,-31 16-124,4-2 30,0 0 1,0-1-1,-1 0 1,0 0-1,-1-1 0,1 0 1,7-12-1,0-4 76,12-28 0,2-24 203,-10 25-212,-23 72-172,1-1-1,1 1 1,1 0 0,0 32-1,2-21-1155,1 0 1,10 64-1</inkml:trace>
  <inkml:trace contextRef="#ctx0" brushRef="#br0" timeOffset="3182.92">959 1363 18943,'-7'20'71,"-6"21"136,10-8-79,2 0 0,6 64 0,-1-17-64,-3-60-415,0 13-1188</inkml:trace>
  <inkml:trace contextRef="#ctx0" brushRef="#br0" timeOffset="3497.88">836 1293 15488,'23'56'149,"-21"-48"42,-6-12 103,-11-21 95,19 23-389,0 0 0,0 0 0,1 1 0,-1-1 0,0 1 0,0 0 0,8-2 0,2 2-246,-1 0-1,1 1 0,-1 1 0,1 0 0,15 3 0,27 2-2047,-18-5-5772,-11-1 3685,-9 0 4220,9 3 161</inkml:trace>
  <inkml:trace contextRef="#ctx0" brushRef="#br0" timeOffset="4367.92">1251 1501 20735,'4'-26'-106,"-4"26"191,-3 0-85,0 1-107,-25 9-679,25-10 759,1 1 1,0-1-1,0 1 0,-1 0 0,1 0 0,0 0 0,0 0 0,0 0 0,0 0 1,0 0-1,0 1 0,0-1 0,0 1 0,1 0 0,-3 1 0,-4 7-808,1 0-1,0 0 0,0 0 0,1 1 1,-6 12-1,11-19 807,-1 0 0,1 0 0,0 0 0,0 0-1,0 1 1,1-1 0,-1 0 0,1 0 0,0 1 0,0-1 0,1 0-1,-1 0 1,1 1 0,0-1 0,0 0 0,0 0 0,1 0 0,2 5 0,5 16 302,-8-20-92,0 0 0,1-1 0,0 1 0,0-1 0,3 7-1,-4-10-126,0 0-1,0 0 0,0 0 0,0 0 0,0 0 0,0 0 1,0 0-1,0-1 0,0 1 0,0 0 0,0-1 0,0 1 1,1-1-1,-1 1 0,0-1 0,0 0 0,1 1 0,-1-1 1,0 0-1,1 0 0,-1 0 0,0 0 0,1 0 0,1 0 0,0-1 33,0 1 0,-1-1 0,1 1 0,0-1 0,0 0 0,-1 0-1,1 0 1,-1 0 0,1 0 0,-1-1 0,0 1 0,1-1 0,-1 0-1,0 0 1,0 1 0,0-1 0,2-3 0,-1 0 22,0-1 0,0 1 0,0 0 0,-1-1 1,0 1-1,0-1 0,2-8 0,13-83 433,-13 55-4303,1-1-8867,-4 40 11861</inkml:trace>
  <inkml:trace contextRef="#ctx0" brushRef="#br0" timeOffset="4868.41">1579 1327 17663,'-43'25'128,"42"-25"-122,1 1 0,0-1 0,0 0 0,-1 1 0,1-1 0,0 0 0,-1 1 0,1-1 0,0 0-1,0 1 1,0-1 0,-1 0 0,1 1 0,0-1 0,0 1 0,0-1 0,0 0 0,0 1 0,0-1 0,0 1-1,0-1 1,0 1 0,0-1 0,0 0 0,0 1 0,0-1 0,0 1 0,0-1 0,0 0 0,0 1-1,0-1 1,1 1 0,-1-1 0,0 0 0,0 1 0,0-1 0,1 1 0,15 14 291,-4-3-51,-9-5-223,0 0 1,0-1-1,-1 2 0,0-1 0,0 0 0,-1 0 0,0 0 0,0 1 0,-1-1 0,0 14 0,0-14-21,1 6-553,0 1-1,1-1 1,1 0-1,5 17 0,-4-16-1019,0 1 0,2 22 1,-5-32 1145,-1 1 1,0-1 0,0 1-1,-1-1 1,1 0 0,-1 1-1,-1-1 1,1 0 0,-1 0-1,-4 9 1</inkml:trace>
  <inkml:trace contextRef="#ctx0" brushRef="#br0" timeOffset="5032.89">1575 1523 16511,'0'0'0,"9"36"0,-8-27 0,-2-6 0,13-8-5119,3-4 4991,0-2 0</inkml:trace>
</inkml:ink>
</file>

<file path=xl/ink/ink1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28.83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279 0 18815,'-2'16'17,"1"-12"-7,0 0 0,1-1 0,-1 1 0,1 0 0,0-1 0,0 1 0,1 0 0,0 4 0,0-3 25,0 1-1,-1-1 1,1 0 0,-1 1 0,0-1-1,0 1 1,-1-1 0,0 0-1,-2 9 1,-2 22 407,11 107 326,-41 534 1430,28-423-1837,1-10-232,-3-190-97,7-45-88,0 1 0,0-1-1,1 1 1,0 0-1,1 0 1,0 11 0,-5-76-22621,2 31 22677</inkml:trace>
  <inkml:trace contextRef="#ctx0" brushRef="#br0" timeOffset="904.97">0 1025 18943,'4'6'24,"-1"0"-1,0-1 0,0 1 1,-1 0-1,0 1 0,0-1 0,0 0 1,-1 1-1,0-1 0,1 13 0,-2-5 6,2 0-1,0 0 1,0 1-1,1-1 1,1 0-1,0-1 1,1 1-1,11 20 0,6 4 100,38 54 0,-51-78-24,2 0 0,0 0 0,15 13 0,-23-24-80,-1-1 0,1 1 0,0-1 0,0 0 0,1 0 0,-1 0 0,0 0 0,1 0 0,-1-1 0,1 1 0,0-1 0,-1 0 0,1 0 0,0-1 0,0 1 0,-1-1 0,1 0 0,0 0 0,7-1 0,-9 1-25,-1 0 0,0-1 0,1 1 0,-1-1 0,0 0-1,0 1 1,1-1 0,-1 0 0,0 1 0,0-1 0,0 0 0,0 0-1,0 0 1,0 0 0,0 0 0,-1 0 0,1 0 0,0-1-1,0 1 1,-1 0 0,1 0 0,-1-1 0,1 1 0,-1 0 0,1 0-1,-1-1 1,0-1 0,1-4-92,-1 0 0,1 0 0,-1 0 0,-2-8 0,1 7-28,-3-38-86,-2 0 0,-2 0 0,-2 1 0,-3 0 0,-1 1 0,-2 0 0,-2 1 0,-2 1 0,-38-61 0,47 85 264,6 10 16,0 0-1,0 0 0,-1 1 0,0-1 1,-13-11-1,20 19-65,-1 0 0,0 0 0,0 0 0,0 0 0,0 0 0,1 0 0,-1 0 0,0 0 0,0-1 0,0 1 0,0 0 0,1 0 1,-1 0-1,0 0 0,0 0 0,0 0 0,0 0 0,0 0 0,0-1 0,1 1 0,-1 0 0,0 0 0,0 0 0,0 0 0,0 0 0,0-1 0,0 1 0,0 0 0,0 0 0,0 0 0,0 0 0,0-1 0,0 1 0,0 0 0,0 0 0,0 0 0,0 0 0,0-1 0,0 1 0,0 0 0,0 0 0,0 0 0,0 0 0,0-1 0,0 1 1,0 0-1,0 0 0,0 0 0,0 0 0,0 0 0,0-1 0,-1 1 0,1 0 0,0 0 0,0 0 0,0 0 0,0 0 0,0 0 0,0-1 0,-1 1 0,1 0 0,21 0 353,-14 1-303,73-1 130,303-9 1632,-371 8-1772,46-1 15,-55 2-62,-1 0-1,1 0 1,0 0 0,-1 1 0,1-1 0,-1 1 0,1 0 0,0 0 0,-1-1-1,1 2 1,-1-1 0,0 0 0,1 0 0,-1 1 0,0 0 0,0-1-1,2 3 1,-3-3 1,-1 0 0,1 0 0,0 1 0,-1-1 0,1 0 0,-1 0 0,0 1 0,1-1 0,-1 0 0,0 1 0,0-1 0,0 0 0,0 1 0,0-1 0,0 1 0,0-1 0,-1 0 0,1 1 1,0-1-1,-1 0 0,0 2 0,-15 26 81,15-28-80,-62 94 9,-64 129-1,-69 129-117,177-321 86,11-21 650</inkml:trace>
  <inkml:trace contextRef="#ctx0" brushRef="#br0" timeOffset="1587.45">86 1068 12416,'37'-11'70,"-25"6"133,-11 5 48,-4 0 142,-21 7 1937,-5 0-436,29-7-1883,0 1-1,0-1 1,-1 1 0,1-1 0,0 1 0,0 0-1,0-1 1,0 1 0,0-1 0,0 1 0,0 0 0,0-1-1,0 1 1,0-1 0,0 1 0,0 0 0,0-1-1,1 1 1,-1-1 0,0 1 0,0-1 0,1 2 0,5 15 229,-6-17-239,0 0 0,0 0 0,0 0-1,0 0 1,0 0-1,0 1 1,0-1 0,1 0-1,-1 0 1,0 0 0,0 0-1,0 0 1,0 0-1,0 0 1,0 0 0,0 0-1,0 0 1,1 0-1,-1 0 1,0 0 0,0 0-1,0 0 1,0 0-1,0 0 1,0 0 0,0 0-1,1 0 1,-1 0-1,0 0 1,0 0 0,0 0-1,0 0 1,0 0-1,0 0 1,0 0 0,0 0-1,1 0 1,-1-1-1,0 1 1,0 0 0,0 0-1,0 0 1,0 0-1,0 0 1,0 0 0,0 0-1,0 0 1,0 0 0,0 0-1,0-1 1,0 1-1,0 0 1,0 0 0,0 0-1,0 0 1,0 0-1,0 0 1,0 0 0,0-1-1,0 1 1,0 0-1,0 0 1,0 0 0,0 0-1,0 0 1,0 0-1,6-17 88,3-20 40,-6 18-94,-2-1-1,0 1 1,-1-1 0,-1 1-1,-1 0 1,-5-23-1,7 42-33,0 1 1,0-1-1,-1 0 1,1 0-1,0 0 0,0 0 1,0 0-1,0 1 1,0-1-1,0 0 0,-1 0 1,1 0-1,0 0 0,0 0 1,0 0-1,0 0 1,-1 0-1,1 0 0,0 1 1,0-1-1,0 0 0,0 0 1,-1 0-1,1 0 1,0 0-1,0 0 0,0 0 1,-1 0-1,1 0 1,0 0-1,0 0 0,0 0 1,0-1-1,-1 1 0,1 0 1,0 0-1,0 0 1,0 0-1,0 0 0,-1 0 1,1 0-1,0 0 0,0-1 1,0 1-1,0 0 1,0 0-1,-1 0 0,1 0 1,0 0-1,0-1 1,0 1-1,0 0 0,0 0 1,0 0-1,0 0 0,0-1 1,0 1-1,0 0 1,0 0-1,0 0 0,0-1 1,0 1-1,0 0 0,0 0 1,0 0-1,0 0 1,0-1-1,0 1 0,0 0 1,-6 13-7,-2 15 115,1 0 1,2 0-1,1 0 0,1 1 0,2-1 0,1 1 0,1 0 0,8 48 0,-1-48 1803,-6-25-2850,-1 0 1,2 0-1,-1 0 0,0 0 0,1-1 0,-1 1 1,6 4-1,-6-6 240,-1-1 0,1 1 1,0 0-1,0-1 0,0 0 0,1 0 1,-1 1-1,0-1 0,0-1 0,1 1 1,-1 0-1,0 0 0,1-1 0,2 1 1,-2-1 324,0 0 0,0 0 0,0-1 0,-1 1 0,1 0 0,0-1 0,0 0 0,4-2 0,16-12 373</inkml:trace>
  <inkml:trace contextRef="#ctx0" brushRef="#br0" timeOffset="2331.73">978 871 22015,'-8'4'-1,"6"-3"2,1-1 0,-1 1 0,1 0-1,-1-1 1,1 1 0,-1 0 0,1 0 0,0 0 0,0 0 0,-1 0 0,1 0-1,0 1 1,0-1 0,0 0 0,0 0 0,0 1 0,0-1 0,0 1 0,1-1-1,-1 1 1,1-1 0,-1 1 0,1-1 0,-1 1 0,1 2 0,-1 10 77,-1 1 0,0-1 1,-1 0-1,-7 20 1,4-15 34,-4 29 0,3 2-106,4 0 1,2 76-1,2-120 27,-1 1 0,1 0 0,0-1 0,0 1 0,1-1 0,0 1 1,0-1-1,0 0 0,5 8 0,-6-15-33,0 0 1,0 0-1,0 0 1,0 0-1,0 0 0,0 0 1,0 0-1,-1 0 1,1 0-1,0 0 1,-1-1-1,1 1 0,0 0 1,-1 0-1,1-2 1,0-1-4,13-23-23,0 0-1,2 2 1,0-1-1,21-22 0,-24 35 52,0 0-1,0 1 1,1 0 0,24-14-1,-38 26-25,0 0 0,0 0 0,0 0-1,1 0 1,-1-1 0,0 1 0,0 0 0,1 0-1,-1 0 1,0 0 0,0 0 0,0 0-1,1 0 1,-1 0 0,0 0 0,0 0 0,1 0-1,-1 0 1,0 0 0,0 0 0,1 0 0,-1 0-1,0 0 1,0 0 0,1 0 0,-1 0-1,0 1 1,0-1 0,0 0 0,1 0 0,-1 0-1,0 0 1,0 0 0,0 1 0,1-1-1,-1 0 1,0 0 0,0 1 0,4 12-22,-4 22-39,0-29 46,-2 28-38,-9 42 1,0 5 7,8-55-2411,-2 23-8101,5-45 9966,0-1 1,0 1 0,1-1 0,-1 1 0,1-1 0,0 1 0,0-1-1,0 0 1,0 0 0,1 1 0,1 3 0,1-2-818</inkml:trace>
  <inkml:trace contextRef="#ctx0" brushRef="#br0" timeOffset="2970.33">1388 1184 19839,'-18'27'0,"22"-7"1155,-2-16-903,-1 0 0,0 1 0,0-1 0,0 1 0,0 5 0,-3 6-268,-1 5 69,1 1-1,1-1 1,0 0-1,2 0 0,5 36 1,-6-57-50,1 1 0,-1-1 0,1 1 0,-1-1 0,0 0 0,1 1 0,-1-1-1,1 1 1,-1-1 0,1 0 0,-1 1 0,1-1 0,0 0 0,-1 0 0,1 1 0,-1-1 0,1 0 0,0 0 0,-1 0 0,1 0 0,-1 0 0,1 0 0,0 0 0,-1 0 0,1 0 0,-1 0 0,1 0 0,0 0 0,-1 0 0,1 0 0,-1-1 0,2 1 0,27-10 110,-17 6-90,32-9-445,-30 7-206,1 2 0,-1 0 0,1 1 0,23-3 0,-33 6-962,0 1 1,1-1-1,-1 1 1,0 0-1,0 0 0,0 1 1,0 0-1,0-1 1,6 5-1,14 7-2207,-14-7 4546,32 17 1278</inkml:trace>
</inkml:ink>
</file>

<file path=xl/ink/ink1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49.838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328 68 17279,'30'12'22,"-25"-12"147,-8-6 106,-10-6 625,4 8-664,1 2 139,12 15-282,2 6-22,-1-1 0,-1 1-1,-1 0 1,1 37 0,0-16 87,6 77 140,-6 148 1,-4-251-485,-1 17-495,-3-15-5086,-19-37-3812,18-3 8769,1 0-1089</inkml:trace>
  <inkml:trace contextRef="#ctx0" brushRef="#br0" timeOffset="403.01">1 42 18047,'13'8'5,"41"18"118,-58-27-106,0 0 35,0 0 0,0-1 0,0 1 0,0-1 0,1 0 0,-1 0 0,0-1 0,1 1 0,-1-1 0,1 1-1,-5-6 1,8 8-43,0-1 1,0 1-1,0 0 0,0-1 0,1 1 0,-1-1 0,0 1 0,0-1 0,0 1 0,0-1 0,0 1 0,1 0 0,-1-1 0,0 1 0,0 0 0,0-1 0,1 1 0,-1-1 0,0 1 0,1 0 0,-1 0 0,0-1 0,1 1 1,-1 0-1,0 0 0,1-1 0,-1 1 0,1 0 0,-1 0 0,1 0 0,-1-1 0,0 1 0,1 0 0,-1 0 0,1 0 0,19-6 294,-20 6-292,39-8 546,-1 3-1,42-2 0,-21 3-305,103 1 70,-48 3-130,-108 0-386,17-1-6403,-1 1 0,29 3 1,-39 0 4826,-1 1 1771</inkml:trace>
  <inkml:trace contextRef="#ctx0" brushRef="#br0" timeOffset="879.5">110 588 19455,'61'-94'0,"-56"88"146,-10 19 113,2-7-140,0 0 1,0 0 0,1 1-1,-3 11 1,5-16-99,1-1-1,-1 0 1,0 1-1,0-1 1,1 0-1,-1 0 1,0 1-1,1-1 1,-1 0-1,1 0 1,0 0-1,-1 1 1,1-1-1,0 0 1,0 0-1,0 0 1,0 0-1,0 0 1,0-1-1,0 1 1,0 0 0,0 0-1,0-1 1,0 1-1,0-1 1,0 1-1,1-1 1,-1 1-1,3 0 1,1-1 113,1 0 1,0 0-1,-1 0 1,1 0-1,9-3 1,5 0-1,93-4-123,165 9 0,-273-2-936,0 1 0,0 0 0,0 0 0,0 0 0,5 2 0,0 2-87,-1 0 1,0 0-1,10 7 0,-19-11 966</inkml:trace>
</inkml:ink>
</file>

<file path=xl/ink/ink1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48.062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1 209 17919,'32'85'49,"-22"-59"-23,0 1 1,20 35-1,-20-43 9,12 33 0,-11-26 45,-5-13 49,1-1 0,10 14 1,4 9-6,-17-28-72,1 0 1,-1 0-1,10 10 0,-13-16-69,1 1-1,-1 0 1,1-1-1,0 1 0,-1-1 1,1 0-1,0 1 1,0-1-1,0 0 1,0 0-1,0 0 0,0-1 1,0 1-1,0 0 1,0-1-1,1 1 1,3-1-1,-5 0-25,0 0 0,-1-1 0,1 1 0,0 0 0,0-1 0,-1 1 0,1-1 0,0 1 0,-1 0 0,1-1 0,0 0 0,-1 1 0,1-1 0,-1 1 0,1-1 0,-1 0 0,1 1 0,-1-1 0,0 0 0,1 0 0,-1 1 0,0-1 0,1 0 0,-1 0 0,0 0 0,0 1 0,0-1 0,0-1 0,3-30-230,-3 22 214,2-54 131,-2 0-1,-14-98 0,10 137 73,-1 0 1,-1 1 0,-1 0-1,-1 0 1,-1 0-1,-1 1 1,-1 1 0,-22-33-1,28 49-59,0 1 1,0 0-1,-1 1 0,0-1 1,0 1-1,0 0 0,0 0 1,-1 1-1,1 0 0,-1 0 1,-10-2-1,12 4 69,6 3-140,11 2-11,72 13 642,-67-13-650,8 5 0,-1 0 1,0 1 0,0 1 0,22 15-1,23 21 250,-56-37-148,0 0 1,1-1-1,0 0 1,0-1-1,0-1 0,1 0 1,23 6-1,-30-11-240,16 5 800,-26-5-133,-16-1-303,16-1-217,1 0 0,1 1 0,-1-1 0,0 0 0,0 1 0,0-1 0,0 1 0,0 0 0,0-1 0,0 1 0,1 0 0,-1-1 0,0 1 0,0 0 0,1 0 0,-1 0 0,0 1 0,-13 22 63,10-16-57,-95 178-244,85-159 223,-1 0 0,-2-1 1,0 0-1,-2-1 0,-33 34 1,-37 37-716,93-129 470,1 18 256,1 1 0,1 1 0,1-1 0,-1 1 0,2 0 0,19-22 0,6-9 0,-23 27 0,-1 0 0,-1-1 0,0 0 0,-1-1 0,-1 1 0,-1-2 0,-1 1 0,5-30 0,-7 38 2,0 0-1,1 1 0,5-13 1,-4 13-8,-1 1 1,-1-1 0,0 0-1,3-14 1,-6 23-1,0 0 1,0 1-1,1-1 0,-1 0 0,0 0 1,0 0-1,0 0 0,0 1 0,0-1 1,-1 0-1,1 0 0,0 0 1,0 1-1,0-1 0,-1 0 0,1 0 1,0 1-1,-1-1 0,1 0 1,-1 1-1,1-1 0,-1 0 0,1 1 1,-1-1-1,1 1 0,-1-1 0,0 0 1,1 1-1,-1 0 0,0-1 1,1 1-1,-1-1 0,0 1 0,0 0 1,1-1-1,-1 1 0,0 0 0,0 0 1,0 0-1,0 0 0,0 0 6,1 0 0,0 0 0,-1 0 0,1 0 0,0 0 0,-1 0 0,1 0 0,0 0 0,0 0 0,-1 0 0,1 1 0,0-1 0,0 0 0,-1 0 0,1 0 0,0 1 0,0-1 0,-1 0 0,1 0 0,0 0 0,0 1 0,0-1 0,-1 0 0,1 1 0,0-1 0,0 0 0,0 0 0,0 1 0,0-1 0,0 0 0,0 1 0,0-1 0,0 0 0,0 0 0,0 1 0,0-1 0,0 0 0,0 1 0,0-1 0,3 18 0,-1-6 0,-2-5 0,-1 0 0,0 0 0,-1 0 0,1 0 0,-1 0 0,0 0 0,-4 6 0,-22 46 0,-1-16-5,22-33 36,0-1 0,1 1 0,0 1 0,-8 17 0,29-55 75,12-44 6,-18 52-43,-1 0 1,-1-1-1,0 0 1,-2 0-1,0 0 0,3-39 1,-8 58-69,0 1 0,0-1 0,1 0 1,-1 0-1,0 0 0,0 0 0,0 1 0,0-1 1,0 0-1,-1 0 0,1 0 0,0 0 1,0 1-1,0-1 0,-1 0 0,1 0 0,-1 1 1,1-1-1,0 0 0,-1 0 0,1 1 1,-1-1-1,1 0 0,-1 1 0,0-1 0,1 1 1,-1-1-1,0 1 0,1-1 0,-1 1 1,0-1-1,0 1 0,1 0 0,-1-1 0,0 1 1,0 0-1,-1-1 0,0 2-1,0-1 0,0 1-1,1-1 1,-1 1 0,0-1 0,0 1-1,0 0 1,1 0 0,-1 0 0,0 0 0,1 0-1,-1 0 1,1 1 0,-1-1 0,-1 2-1,-28 29 104,2 1-1,1 1 1,1 1-1,-37 66 0,63-97-88,-1-1 0,1 1 0,-1 0 0,0-1-1,0 0 1,-1 0 0,1 1 0,-1-1 0,1 0-1,-1-1 1,0 1 0,0-1 0,0 1 0,-1-1-1,1 0 1,-7 3 0,9-5-13,0 0-1,1 0 1,-1 0 0,0 0 0,1 0-1,-1 0 1,0 0 0,1 0-1,-1-1 1,0 1 0,1 0 0,-1-1-1,1 1 1,-1 0 0,0-1-1,1 1 1,-1 0 0,1-1 0,-1 1-1,1-1 1,-1 1 0,1-1-1,0 0 1,-1 1 0,1-1 0,0 1-1,-1-1 1,1 0 0,0 1-1,0-1 1,0 0 0,-1 1-1,1-1 1,0 0 0,0 1 0,0-2-1,-5-32-4,4 26 3,-4-117 159,3 33-60,1 79-85,1 0 0,0-1 0,1 1-1,3-19 1,-3 27-8,1 0-1,-1 0 1,1 0 0,0 0-1,0 0 1,0 0-1,1 0 1,0 1-1,0-1 1,0 1 0,0 0-1,1 0 1,7-7-1,-11 11-4,0 0 0,-1-1 0,1 1 0,0 0 0,0-1 0,0 1 0,0 0 0,0-1 0,0 1 0,0 0 0,0-1 0,-1 1 0,1 0 0,0-1 0,0 1 0,0 0 0,-1 0 0,1-1 0,0 1 0,0 0 0,-1 0 0,1-1 0,0 1 0,-1 0 0,1 0 0,0 0 0,-1 0 0,1-1 0,0 1 0,-1 0 0,1 0 0,0 0 0,-1 0 0,1 0 0,-17-7 0,16 6 0,-2 0 0,0-1-21,3 2-86,-1 1-21,-1 1 126,0 0-1,0 0 1,1 1 0,-1-1-1,1 1 1,0 0-1,-1-1 1,1 1-1,0 0 1,0 0 0,1-1-1,-1 1 1,1 0-1,-1 4 1,4 43 32,-2-32-24,1-3-6,0 0 0,1 0 0,0 0 0,1 0 0,7 15 0,-4-8-1,0-1-1,6 43 0,-9-40 11,2-1 0,8 26 0,-11-42 0,0 0-1,-1 0 1,1 1 0,-2-1 0,1 0 0,-1 1 0,0-1 0,0 1 0,-1 0 0,0-1-1,-2 12 1,2-16-9,-1 1 0,0-1 0,1 1 0,-1-1 0,1 1 0,0-1 0,1 1 0,-1-1 0,0 1 0,1-1 0,0 1 0,1 3 0,-2-20 96,1-1 0,0 1 0,6-25 0,-1 22-96,-5 14 0,0 1 0,0-1 0,-1 0 0,1 0 0,-1 0 0,1 1 0,-1-1 0,0 0 0,1 0 0,-1 0 0,0 0 0,0 1 0,-1-1 0,1 0 0,-1-3 0,-1-4-26,-1-1 0,2 0 1,-1 1-1,1-1 0,1 0 0,0 0 0,0 0 0,1 0 0,0 1 0,1-1 0,0 0 0,0 1 1,5-12-1,58-103-124,-62 119 143,0 0-1,0 0 1,0 0-1,1 1 0,-1 0 1,1 0-1,0 0 1,1 0-1,-1 0 1,1 1-1,6-4 0,8-4-58,33-13-1,-43 20 57,0 1 8,0 1 0,0 0 0,0 0 0,0 1-1,1 0 1,-1 1 0,0-1 0,1 2 0,-1 0 0,0 0 0,0 1 0,0 0 0,0 0 0,0 1 0,0 0 0,0 0 0,-1 1 0,0 1 0,0-1 0,15 12 0,-23-16 8,1 1 0,0 0 0,0 0 0,0-1 0,0 1 0,0 0 0,-1 0 1,1 0-1,0 0 0,-1 0 0,1 0 0,-1 0 0,1 0 0,-1 0 0,1 1 0,-1-1 0,0 0 0,1 0 0,-1 0 0,0 0 1,0 1-1,0-1 0,0 0 0,0 0 0,0 0 0,-1 0 0,1 1 0,0-1 0,0 0 0,-1 0 0,1 0 0,-1 0 0,1 0 0,-1 0 1,-1 2-1,0 1 17,-1-1 0,0 1 1,-1-1-1,1 0 0,-1 0 1,1 0-1,-8 3 0,5-1-23,-1 0 0,1 0 0,0 1 0,1-1 0,-7 9 0,7-8 0,-1 1 0,0-1 0,0 0 0,-9 5 0,15-10-4,0-1 0,-1 0 0,1 1 0,0-1-1,-1 0 1,1 1 0,-1-1 0,1 0 0,0 1-1,-1-1 1,1 0 0,-1 0 0,1 0 0,-1 0-1,1 1 1,-1-1 0,1 0 0,-1 0 0,1 0-1,-1 0 1,1 0 0,-1 0 0,1 0 0,-1 0-1,1 0 1,-1 0 0,1-1 0,0 1 0,-1 0-1,1 0 1,-1 0 0,1-1 0,-1 1 0,1 0-1,0 0 1,-1-1 0,1 1 0,-1 0 0,1-1-1,0 1 1,-1 0 0,1-1 0,0 1 0,0-1-1,-1 1 1,1 0 0,0-1 0,0 1 0,0-1-1,-1 1 1,1-1 0,0 1 0,0-1 0,0 1-1,0-1 1,0 1 0,0-1 0,0 1 0,0-1-1,0 0 1,0-1-17,0-1 0,0 1-1,1 0 1,-1-1 0,0 1-1,1 0 1,-1-1 0,1 1-1,0 0 1,0 0 0,1-4-1,0 5 26,0-1 0,0 1-1,0 0 1,0 0-1,0-1 1,0 1 0,0 1-1,0-1 1,0 0-1,0 0 1,0 1 0,1-1-1,3 1 1,34-2 66,-30 2-63,147 4 911,-171 12-705,2-7-202,1-1-1,-2 0 1,-15 7 0,25-14 40,0 0 0,1 0 0,-1 0 0,0-1 0,0 1 0,0-1 0,1 0 0,-1 0 0,-5 0 0,2-1 15,1 1-75,0 0 0,0 1 1,0 0-1,0 0 0,1 0 1,-1 0-1,0 1 0,0-1 1,1 1-1,-1 0 0,1 1 1,0-1-1,-6 5 0,-1 2-82,0 1 0,1 1 0,-11 14 0,18-22 65,-7 8 993,-2-3-3465,-33 9-14967,22-13 13101,-9 2 7031</inkml:trace>
  <inkml:trace contextRef="#ctx0" brushRef="#br0" timeOffset="963.52">121 785 13312,'21'-101'1301,"-20"96"-921,0 1 1,0 0 0,0 0-1,1 0 1,0 0-1,0 0 1,0 0-1,0 0 1,1 0-1,-1 1 1,1-1-1,0 1 1,5-4-1,5-5-294,1 1 0,17-10 0,11-9 174,52-60-19,-68 62-195,2 2 1,0 1-1,43-29 1,-64 49 10,44-31 81,-46 33-55,-1-1-1,-1 0 1,1 0 0,0-1 0,-1 1 0,0-1 0,0 0 0,0 0 0,1-5 0,-2 9-65,-14 2 433</inkml:trace>
</inkml:ink>
</file>

<file path=xl/ink/ink1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57.79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 22780,'300'6461'0</inkml:trace>
</inkml:ink>
</file>

<file path=xl/ink/ink1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00.26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 25833,'7380'68'0</inkml:trace>
</inkml:ink>
</file>

<file path=xl/ink/ink1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15.08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52 1 17407,'0'0'128,"-1"3"-21,-5 16-18,1 1 0,2-1 1,0 1-1,0 0 0,2 29 0,11 104 338,-4-110-219,-3 0-1,-1 0 1,-6 55-1,0-77-138,2-26-15,0-35-61,1 28-66,-17-127-655,0 13-137,17 108 697,1 0 1,0 0-1,1 0 0,6-33 0,-7 49 168,0 1 1,0 0 0,1 0-1,-1 0 1,0-1 0,0 1-1,1 0 1,-1 0 0,0 0-1,1 0 1,-1-1 0,1 1-1,0 0 1,-1 0-1,1 0 1,0 0 0,0 0-1,-1 1 1,1-1 0,0 0-1,0 0 1,1 0 0,1 1 28,-1 1 0,1-1 0,-1 1 0,0 0 0,0 0 0,1 0 0,-1 0 0,0 1 0,0-1-1,0 0 1,3 4 0,7 2 63,1 0 0,-1-1-1,2-1 1,-1 0-1,0 0 1,1-1 0,0-1-1,0 0 1,0-1 0,0-1-1,1 0 1,-1-1-1,0 0 1,0-1 0,1-1-1,24-6 1,-16-1-8,-13 5-43,0 0 0,18-5 0,-26 9-40,-1-1 0,1 1 0,-1 0 0,1 0 0,-1 0 0,1 0 0,-1 0 0,1 0 1,-1 0-1,1 0 0,-1 0 0,1 1 0,-1-1 0,1 1 0,-1-1 0,0 1 0,1-1 0,-1 1 0,0 0 0,1 0 0,-1-1 0,0 1 0,0 0 0,0 0 0,2 2 0,-2-1-1,-1-1 0,1 1 0,0 0 0,-1-1 0,1 1 0,-1 0 0,0-1 0,0 1 0,1 0 0,-1 0 0,0-1 0,0 1 0,-1 0 0,1-1 0,0 1 0,0 0 0,-2 2 0,-12 31 0,8-21 0,-33 94 90,20-50 8,-4 0 0,-32 61 0,48-107-428,-1 0-1,1 0 0,-11 10 1,18-22 245,-1 1 1,0 0-1,0-1 1,1 1-1,-1-1 1,0 0-1,0 1 0,0-1 1,1 1-1,-1-1 1,0 0-1,0 0 1,0 0-1,0 1 1,0-1-1,0 0 1,1 0-1,-1 0 1,0 0-1,0-1 0,0 1 1,0 0-1,0 0 1,0 0-1,0-1 1,1 1-1,-1 0 1,0-1-1,-1 0 1,-1 0-943</inkml:trace>
</inkml:ink>
</file>

<file path=xl/ink/ink1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16.36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234 36 15616,'0'1'6,"0"0"0,0 0 1,0 0-1,0 1 1,0-1-1,0 0 0,0 0 1,1 0-1,-1 0 1,0 0-1,1 0 0,-1 0 1,0 0-1,2 1 1,-2-2-2,1 0 0,-1 0 1,1 0-1,-1-1 0,1 1 1,-1 0-1,1 0 0,-1 0 1,1-1-1,-1 1 0,1 0 1,-1 0-1,0-1 0,1 1 1,-1 0-1,1-1 0,-1 1 1,0-1-1,1 1 0,-1 0 1,0-1-1,1 1 0,-1-1 1,0 1-1,0-1 0,0 1 1,1-1-1,-1 1 0,0-2 1,0 1 271,-3 2-164,-6 7 30,-15 29 204,1 0 0,3 1 0,-18 44 1,-37 127 614,44-120-775,30-85-174,-18 58 190,17-56-168,1 1-1,0-1 0,0 1 1,1 0-1,0-1 0,0 1 1,1 10-1,0-16-28,-1 0-1,0 0 0,0 0 1,0 0-1,1 1 1,-1-1-1,1 0 1,-1 0-1,1 0 1,-1 0-1,1 0 1,-1 0-1,1 0 1,0 0-1,0-1 1,-1 1-1,1 0 0,0 0 1,0 0-1,0-1 1,0 1-1,0-1 1,0 1-1,0 0 1,0-1-1,0 0 1,0 1-1,0-1 1,0 0-1,1 1 1,-1-1-1,0 0 0,0 0 1,0 0-1,0 0 1,1 0-1,-1 0 1,0-1-1,0 1 1,2-1-1,5-1 28,0-1 0,0 0-1,-1-1 1,14-7 0,-2 0 6,-7 5-20,2 0 0,-1 1 1,1 1-1,-1 0 0,1 1 0,26-3 1,-35 6-8,1 0-1,-1 0 1,1 1 0,0-1 0,-1 1 0,0 1 0,1-1 0,-1 1-1,0 0 1,0 0 0,0 0 0,0 1 0,0 0 0,0 0 0,-1 0-1,1 0 1,-1 1 0,0 0 0,0 0 0,5 6 0,-3-1 50,-1-1 1,0 1-1,0 0 1,-1 0-1,0 1 1,0-1-1,-1 1 1,0 0-1,-1 0 0,0 0 1,-1 0-1,0 0 1,-1 13-1,0-38 140,6-172 471,0 116-585,-7-120-1,-3 142-35,-1 2 1,-3-1-1,-20-67 0,23 100-38,4 8-14,-1-1 1,-1 1 0,1-1 0,-1 1-1,-1 0 1,1 0 0,-1 1 0,0-1 0,-6-6-1,9 13-5,0-1 0,0 0 0,0 0-1,0 1 1,0-1 0,-1 1-1,1-1 1,0 1 0,0 0 0,-1-1-1,1 1 1,0 0 0,0 0 0,-1 0-1,1 0 1,0 0 0,-1 0 0,1 0-1,0 1 1,0-1 0,-1 0-1,1 1 1,0-1 0,0 0 0,0 1-1,-1 0 1,1-1 0,0 1 0,0 0-1,0 0 1,-1 0 0,-4 4-145,0 0 0,0 1 0,-9 10 0,6-5-386,0 1-1,-12 25 0,8-15-1522,-30 50-10015</inkml:trace>
</inkml:ink>
</file>

<file path=xl/ink/ink1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36.819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0 253 12928,'0'0'5375,"4"-1"-5247,40-9 142,-15 2-149,1 1 0,0 2 0,1 0 0,42 1 0,-52 5-86,293 20 847,-91-7-368,-86-8-281,211 11 44,-195-20-277,-99 0 0,71 6 0,-69 0 79,1-1-1,72-9 0,-44 3-9,97 8 1,-118-1-60,46-3-10,-65-2 0,-1 3 0,60 7 0,-85-4 0,0-2 0,-1 0 0,1-2 0,0 0 0,0 0 0,37-8 0,-48 8 0,9-3 0,-15 2-123,-1 0 0,1 0 0,-1 0 0,1 0 0,-1 0-1,1 0 1,-1 0 0,0-1 0,0 1 0,2-3 0</inkml:trace>
  <inkml:trace contextRef="#ctx0" brushRef="#br0" timeOffset="1517.66">2731 0 16895,'0'6'35,"0"-1"-1,0 0 0,1 1 0,0-1 0,0 0 0,0 1 0,0-1 1,1 0-1,0 0 0,0 0 0,0 0 0,1 0 0,-1-1 0,5 5 0,-5-5 26,1 0-1,-1 1 1,0-1-1,0 0 0,0 1 1,0-1-1,-1 1 1,1 0-1,-1-1 0,0 10 1,2 50 409,-3-60-418,-9 133 741,3-72-582,-1 70 430,2-104-362,2-36-172,1-7-106,1 0 0,1 0 0,0 0 0,0 0 0,1 0 0,3-14 0,0-9 0,20-128 0,-13 96 0,-5 26 0,3-63 0,-9 104 0,0 0 0,0 0 0,0 0 0,0-1 0,0 1 0,0 0 0,0 0 0,0 0 0,0 0 0,0 0 0,0 0 0,0-1 0,0 1 0,0 0 0,0 0 0,0 0 0,1 0 0,-1 0 0,0 0 0,0 0 0,0 0 0,0 0 0,0-1 0,0 1 0,0 0 0,1 0 0,-1 0 0,0 0 0,0 0 0,0 0 0,0 0 0,0 0 0,0 0 0,1 0 0,-1 0 0,0 0 0,0 0 0,0 0 0,0 0 0,0 0 0,0 0 0,1 0 0,-1 0 0,0 0 0,0 0 0,0 0 0,10 5 0,9 7 0,-6-3 8,0 0 0,1 0 0,0-2 0,0 0-1,18 6 1,77 20 62,-62-20-59,-2 6 82,-37-15-57,0 0-1,0 0 1,17 4-1,-24-8-28,0 1 0,0-1 0,-1 0 0,1 0 0,0 1 0,0-1 0,0 1 0,0-1 0,-1 0 0,1 1 0,0-1 0,0 1 0,-1 0 0,1-1 0,-1 1 0,1 0 0,0-1 0,-1 1 0,1 0 0,-1 0 0,1-1 0,-1 1 0,0 0 0,1 0 0,-1 0 0,0 0 0,0 0 0,1-1 0,-1 1 0,0 0 0,0 0 0,0 0 0,0 0-1,0 0 1,0 0 0,0 0 0,-1 0 0,1 1 0,-1 1 11,0 1-1,-1 0 0,1-1 0,-1 0 0,1 1 0,-1-1 0,0 0 1,-4 6-1,-35 33 116,-2-1 0,-85 63 0,38-33-42,23-13-432,66-58 309,1 1 0,-1-1-1,1 0 1,-1 1 0,1-1 0,0 0-1,-1 1 1,1-1 0,0 1 0,-1-1-1,1 1 1,0-1 0,0 0 0,-1 1-1,1-1 1,0 1 0,0-1 0,0 1-1,0 0 1,-1-1 0,1 1 0,0-1-1,0 1 1,0-1 0,0 1 0,0-1-1,0 1 1,1-1 0,-1 1 0,0-1-1,0 1 1,0-1 0,1 2 0,13 10-2188,-6-7-10</inkml:trace>
  <inkml:trace contextRef="#ctx0" brushRef="#br0" timeOffset="2109.12">3219 729 18687,'0'0'662,"-2"7"-470,-36 213 362,22-140-337,-2 26-818,19-82-834,4-14-2057</inkml:trace>
  <inkml:trace contextRef="#ctx0" brushRef="#br0" timeOffset="2499.96">3041 715 20095,'3'3'9,"15"14"173,-12-12-74,-6-5-107,0 0 0,0 0 0,0 0 0,0 0 0,0 0 0,0 0 0,0 0 0,0-1 0,0 1 0,0 0 0,0 0 0,0 0 0,0 0 0,0 0 0,0 0 0,0 0 1,0 0-1,0 0 0,0 0 0,0 0 0,0 0 0,0 0 0,0 0 0,0 0 0,0 0 0,0 0 0,0-1 0,0 1 0,0 0 0,0 0 0,0 0 0,0 0 0,0 0 0,0 0 0,0 0 0,0 0 0,0 0 0,0 0 0,0 0 0,1 0 0,-1 0 0,0 0 0,0 0 0,0 0 0,0 0 1,0 0-1,0 0 0,0 0 0,0 0 0,0 0 0,0 0 0,0 0 0,0 0 0,0 0 0,0 0 0,0 0 0,0 0 0,0 0 0,1 0 0,-1 0 0,0 0 0,0-1 12,-1 0-1,1 0 1,0 1 0,0-1-1,0 0 1,0 0 0,0 0 0,0 1-1,0-1 1,1 0 0,-1 0-1,0 1 1,0-1 0,1 0-1,-1 0 1,0 1 0,1-1-1,-1 0 1,0 1 0,1-1-1,-1 1 1,1-1 0,-1 0 0,1 1-1,0-1 1,-1 1 0,1-1-1,0 1 1,-1 0 0,1-1-1,0 1 1,-1 0 0,1-1-1,0 1 1,0 0 0,-1 0 0,2-1-1,37-7 170,-29 6-163,159-23 225,-87 14-382,-71 8-459,0 2 0,0-1-1,1 2 1,-1-1 0,0 2-1,0-1 1,0 2 0,1-1 0,-1 1-1,0 1 1,16 6 0,-4 2-8875</inkml:trace>
  <inkml:trace contextRef="#ctx0" brushRef="#br0" timeOffset="2831.7">3247 1232 21375,'0'0'0,"36"2"0,-16-1 0,2-1 0,9 0 0,5 0-128,-1-1 128,4-1-1536,-3 0 0,2 1 768,38-3-11263</inkml:trace>
</inkml:ink>
</file>

<file path=xl/ink/ink1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53.591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0 639 15616,'0'0'3839,"4"-1"-3711,47-10 262,1 4-1,0 1 0,66 1 1,-87 4-230,1-1 0,-1-2 0,49-12 0,-60 12-81,0 1 0,0 0 0,0 2 0,34 1 1,81 15 249,-114-12-261,0 1-1,-1 0 1,0 2-1,0 1 1,22 10-1,-36-14-67,-1 1 0,0 0 0,0 0 0,6 7 0,18 13 0,-4-11 0,1-1 0,0-1 0,1-1 0,44 9 0,-29-7 0,-11-3 0,37 6 0,-56-14 0,-1 0 0,1 0 0,-1-1 0,1-1 0,-1 0 0,22-4 0,190-39 0,-158 33 0,-45 6 0,-1-1 0,0-1 0,0 0 0,-1-1 0,26-16 0,-25 13 0,1 0 0,1 2 0,41-14 0,-7 12 0,1 2 0,82-3 0,-123 12 30,-1 1-1,25 4 1,0 1 9,-36-6-15,0 1 0,0 0 0,1 0 0,-1 0 0,0 0 0,0 1 0,0-1 0,0 1 0,4 4 0,-3-4 3,-1 0 0,1 1 0,0-1 1,0 0-1,0-1 0,0 1 0,0-1 1,0 1-1,6 0 0,-6-1-5</inkml:trace>
  <inkml:trace contextRef="#ctx0" brushRef="#br0" timeOffset="1848.98">2294 458 17023,'0'0'1024,"0"4"-896,2 20 159,10 41 0,-7-48-149,-2 1-1,0-1 1,-1 1-1,0 0 1,-2 0-1,-1 18 0,3-23 166,0-13-172,0-9-74,3-29-128,2 0 0,17-59 0,-18 78 31,-1 1 0,-1-1 1,-1-1-1,-1 1 1,0 0-1,-2-36 0,0 54 41,-1 0-1,1 0 0,0 1 1,0-1-1,0 0 0,0 0 1,-1 1-1,1-1 0,0 0 0,-1 1 1,1-1-1,-1 0 0,1 1 1,-1-1-1,1 1 0,-1-1 1,1 1-1,-1-1 0,1 1 0,-1-1 1,0 1-1,1-1 0,-1 1 1,0 0-1,1-1 0,-1 1 1,0 0-1,1 0 0,-1 0 1,0-1-1,0 1 0,1 0 0,-1 0 1,0 0-1,0 0 0,0 0 1,1 0-1,-1 1 0,0-1 1,1 0-1,-1 0 0,0 0 1,0 1-1,1-1 0,-1 0 0,0 1 1,1-1-1,-1 1 0,0-1 1,1 1-1,-1-1 0,1 1 1,-1-1-1,1 1 0,-1-1 0,1 1 1,-1 0-1,1-1 0,0 1 1,-1 0-1,1-1 0,0 1 1,0 0-1,-1-1 0,1 1 1,0 0-1,0 0 0,0-1 0,0 2 1,0 1 12,0 0 1,1 1 0,-1-1 0,1 0-1,0 0 1,-1 0 0,1 0 0,1 0-1,-1 0 1,0 0 0,1 0 0,0 0-1,-1-1 1,1 1 0,0-1 0,0 1-1,1-1 1,-1 0 0,0 0-1,1 0 1,0 0 0,3 2 0,7 3 100,-1-1 1,1 0-1,27 7 1,0 0-15,-21-5-95,-1 0-1,0 1 0,0 1 0,30 22 1,-47-31 9,1 1 0,-1-1 1,0 1-1,0-1 1,0 1-1,0 0 0,0 0 1,0-1-1,0 1 0,0 0 1,-1 0-1,1 0 0,-1 0 1,1 0-1,-1 0 1,0 0-1,0 0 0,0 0 1,0 0-1,0 0 0,0 0 1,-1 0-1,1 0 0,0 0 1,-1 0-1,0-1 1,1 1-1,-1 0 0,0 0 1,0 0-1,-2 2 0,-4 7 31,0-1-1,-1 0 0,-15 16 0,18-21-62,-2 1 51,0 0 0,0-1-1,-1 1 1,0-2-1,0 1 1,-1-1 0,1 0-1,-1-1 1,0 0 0,0 0-1,0-1 1,0 0-1,0-1 1,0 0 0,-1 0-1,-10-1 1,19 0-89,1 0-1,-1 0 1,1 0-1,0 0 1,-1 0 0,1 0-1,-1 0 1,1 0 0,-1 0-1,1 0 1,0 1-1,-1-1 1,1 0 0,0 0-1,-1 0 1,1 1-1,-1-1 1,1 0 0,0 0-1,0 1 1,-1-1-1,0 1 1</inkml:trace>
  <inkml:trace contextRef="#ctx0" brushRef="#br0" timeOffset="3064.69">2998 0 20095,'-18'34'0,"16"-27"-5,8-18 32,-6 10 101,0 14 362,0-10-463,-1 0 0,0 0 0,0 0 0,0 0 0,0 0 0,0 0-1,-1 0 1,0 0 0,1-1 0,-1 1 0,0-1 0,0 1 0,-3 2-1,-11 16 110,5 0-47,1 0-1,1 1 1,1 0 0,1 1-1,1-1 1,-4 31-1,4-7 40,2 1-1,2 54 1,2-96-111,0-1 0,1 1 1,-1-1-1,1 0 0,0 1 0,0-1 0,1 0 0,2 6 1,-3-9-15,-1 0 0,1 0 0,-1 0 0,1 0 0,0 0 0,-1 0 0,1-1 0,0 1 0,0 0 0,0-1 0,-1 1 0,1 0 0,0-1 0,0 1 0,0-1 0,0 0 0,0 1 0,0-1-1,0 0 1,0 1 0,0-1 0,0 0 0,0 0 0,0 0 0,1 0 0,-1 0 0,0 0 0,0 0 0,0 0 0,0-1 0,0 1 0,0 0 0,0-1 0,0 1 0,0 0 0,0-1 0,0 1 0,0-1 0,-1 0 0,2 0 0,8-7 11,-1 1-1,0-2 1,0 1-1,-1-1 0,-1 0 1,1-1-1,8-14 1,6-7 6,121-171-20,-130 187 0,1 0 0,0 1 0,1 0 0,0 1 0,1 1 0,1 0 0,0 1 0,27-13 0,-43 24 2,-1 0-1,0 0 0,1-1 1,-1 1-1,1 0 0,-1 0 1,1 0-1,-1 0 0,0-1 1,1 1-1,-1 0 0,1 0 0,-1 0 1,1 0-1,-1 0 0,1 0 1,-1 0-1,1 0 0,-1 0 1,0 0-1,1 1 0,-1-1 1,1 0-1,-1 0 0,1 0 1,-1 0-1,0 1 0,1-1 1,-1 0-1,1 1 0,-1-1 1,0 0-1,1 0 0,-1 1 1,0-1-1,0 1 0,1-1 0,-1 0 1,0 1-1,0-1 0,1 1 1,-1-1-1,0 0 0,0 1 1,0-1-1,0 1 0,0-1 1,0 1-1,0-1 0,0 1 1,0-1-1,0 1 0,0-1 1,0 0-1,0 1 0,0-1 1,0 1-1,0-1 0,-1 1 0,-6 38 129,5-30-104,-33 228 367,25-153-253,10-78-96,-2 22-436,2-27 289,0 0-1,0 0 1,0-1-1,0 1 0,1 0 1,-1 0-1,0-1 1,0 1-1,1 0 0,-1 0 1,0-1-1,1 1 1,-1 0-1,1-1 0,-1 1 1,1-1-1,-1 1 1,1 0-1,-1-1 0,1 1 1,0-1-1,-1 0 1,1 1-1,-1-1 0,1 1 1,0-1-1,0 0 1,-1 0-1,2 1 0,6 1-3010</inkml:trace>
  <inkml:trace contextRef="#ctx0" brushRef="#br0" timeOffset="4358.26">3539 403 18943,'-6'8'6,"4"-5"4,0-1 0,0 1 0,0 0 1,0-1-1,1 1 0,-1 0 0,1 0 0,0 0 1,-1 1-1,1-1 0,0 4 0,1-7 12,1 0-1,0 0 0,-1 0 1,1 1-1,-1-1 0,1 0 1,-1 0-1,1 0 0,0 0 1,-1 1-1,1-1 0,-1 0 1,1 0-1,-1 1 0,1-1 1,-1 1-1,1-1 0,-1 0 1,0 1-1,1-1 0,-1 1 1,1-1-1,-1 1 0,0-1 1,1 1-1,-1-1 0,0 1 1,0-1-1,1 2 0,-1 9 103,-1 1-1,1 0 1,-2 0 0,0 0-1,0-1 1,-5 13-1,-5 31 271,-9 97 395,11-199-1855,7 32 717,1 0 1,1-1-1,0 1 1,1 0 0,1-1-1,0 1 1,1 0-1,8-30 1,-4 28 282,-1-1 0,-1 0 0,3-33 0,-6 39 52,1 4 63,1 0-1,-1 0 1,1 0-1,1 0 1,-1 1-1,1 0 1,1-1-1,-1 1 1,1 1-1,7-9 1,-10 13-7,0 0 1,0 1 0,0-1-1,0 0 1,1 1 0,-1-1-1,0 1 1,1 0 0,-1 0-1,1 0 1,-1 0 0,1 0-1,0 1 1,-1-1 0,1 1-1,0-1 1,-1 1 0,1 0-1,0 0 1,0 1 0,-1-1-1,1 0 1,0 1 0,-1-1-1,1 1 1,-1 0 0,1 0-1,-1 0 1,1 0 0,-1 1-1,0-1 1,1 1 0,-1-1-1,0 1 1,0 0 0,0 0-1,0 0 1,0 0 0,-1 0-1,1 0 1,-1 0 0,1 1-1,-1-1 1,0 0 0,0 1-1,0-1 1,1 4 0,0 2 34,0-1 0,0 1 0,-1 0 0,0 0 0,0 0-1,-1 0 1,0 0 0,0 0 0,-1 0 0,-3 16 0,2-19-51,0 1 0,0-1 0,0 0-1,-1 1 1,1-1 0,-1 0 0,-1-1-1,1 1 1,-1 0 0,0-1 0,0 0-1,0 0 1,0 0 0,-1 0 0,-9 5-1,13-8-25,1-1 0,-1 0 0,0 1 0,0-1 0,1 0 0,-1 1 0,0-1 0,1 1 0,-1-1 0,0 1 0,1 0 0,-1-1 0,1 1 0,-1-1 0,1 1 0,-1 0 0,1 0 0,0-1 0,-1 1 0,0 1 0,12 10 0,-6-8 0,14 12 0,31 33 0,9 7-505,-42-42 119,-1 1 0,27 31-1</inkml:trace>
</inkml:ink>
</file>

<file path=xl/ink/ink1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2:20.531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164 3065 15360,'0'0'384,"1"-3"-256,0 0-77,1 1 0,-1 0 0,0 0 0,0 0 1,0-1-1,-1 1 0,1 0 0,-1-1 0,1 1 1,-1-1-1,0 1 0,0-1 0,0 1 0,0-1 0,0 1 1,-1 0-1,1-1 0,-1 1 0,1-1 0,-1 1 1,0 0-1,0 0 0,0-1 0,0 1 0,0 0 1,-1 0-1,1 0 0,-1 0 0,-2-3 0,-1-1 118,0-1 0,0 0 0,1 0-1,0 0 1,0 0 0,1-1 0,0 1-1,-3-12 1,-10-26 360,10 28-365,0-1 0,2 0 0,0 0-1,1 0 1,1-1 0,0 1 0,2-31-1,-4-40 170,-3 24-233,-9-86 333,20 2-198,-12 43-106,-2-61 66,10 131-132,2-1-1,9-56 1,24-168 236,-10 48-70,-22 187-224,4-17 14,7-91 90,-6 1-60,1-53 30,-8 174-56,1 0-1,0-1 1,1 1-1,0 0 1,1 0-1,8-18 1,-6 14 10,0-1-1,5-25 1,5-62-33,-17 103 0,1 0 0,0 1 0,0-1 0,0 1 0,0-1 0,0 1 0,0-1 0,0 1 0,0-1 0,0 1 0,0-1 0,0 1 0,0-1 0,0 1 0,0-1 0,0 1 0,0-1 0,0 1 0,1-1 0,-1 1 0,0-1 0,0 1 0,1-1 0,-1 1 0,0-1 0,1 1 0,-1 0 0,0-1 0,1 1 0,-1-1 0,1 1 0,-1 0 0,1 0 0,-1-1 0,1 1 0,0 0 0,3-2 22,-3 2 63,-4 1 576,2-1-554,-1 0-64,2 0 63,-1 0-102,1 0-1,0 0 0,-1 0 0,1-1 1,-1 1-1,1 0 0,0 0 1,-1 0-1,1 0 0,-1 0 1,1 0-1,0 0 0,-1 0 1,1 0-1,-1 0 0,1 0 1,0 0-1,-1 0 0,1 0 0,-1 0 1,1 0-1,0 1 0,-1-1 1,1 0-1,0 0 0,-1 0 1,1 1-1,-1-1 0,-12 6 29,-14 21-32,2 0 0,-33 45 0,19-21 0,0-8-234,36-40 212,-1-1 1,6 0 9,-1-1 0,1 1 0,0-1 1,0 0-1,0 0 0,0 0 0,0 1 0,2-1 0,19 7-3,-13-6-1,-1 1 0,0 0 0,0 1 0,0 0-1,0 1 1,11 7 0,-9-3-2,0 1 0,-1 0 0,0 0 0,-1 1-1,11 15 1,1 1-1,-18-24 19,-1-1 0,1 0 0,1 0 0,-1 0 0,0 0 0,1 0 0,-1 0 0,1-1 0,-1 0 0,1 0 0,-1 0 0,1 0 0,0-1 0,0 1 0,-1-1 0,1 0 0,0 0 0,0 0 0,6-2 0,-8 2 0,0-1 0,0 1 0,-1-1 0,1 0 0,0 0 0,0 0 0,-1 0 0,1 0 0,-1-1 0,1 1 0,-1 0 0,1-1 0,-1 1 0,0-1 0,1 1 0,-1-1 0,0 0 0,0 1 0,0-1 0,-1 0 0,1 0 0,0 0 0,0-3 0,3-7 0,-1 0 0,2-18 0,-4 24 0,0-10 0,0 1 0,-1 0 0,-1-1 0,0 1 0,-5-21 0,4 32 0,1 0 0,-1 0 0,0 1 0,0-1 0,0 0 0,-1 1 0,1-1 0,-1 1 0,0 0 0,0-1 0,0 2 0,0-1 0,-1 0 0,1 0 0,-7-2 0,-11-12 0,18 14 0,1-2 0,4 29 0,0-6 0,-2-15 0,0-1 0,0 0 0,0 1 0,0-1 0,0 0 0,1 1 0,-1-1 0,1 0 0,0 0 0,-1 1 0,1-1 0,0 0 0,0 0 0,1 0 0,-1 0 0,0 0 0,1 0 0,1 2 0,-2-4 0,0 0 0,0 0 0,0 0 0,0 0 0,0 0 0,0 0 0,0 0 0,-1 0 0,1 0 0,0-1 0,0 1 0,0 0 0,0-1 0,0 1 0,-1 0 0,1-1 0,0 1 0,0-1 0,0 1 0,-1-1 0,1 1 0,0-1 0,-1 0 0,1 1 0,-1-1 0,1 0 0,-1 0 0,1 1 0,-1-1 0,1 0 0,-1 0 0,0 0 0,1 0 0,-1 1 0,0-2 0,11-33 0,-9 26 0,0 0 0,-1 0 0,-1 0 0,1 0 0,-1 0 0,-1 0 0,-2-14 0,2 17 0,-1 1 0,0-1 0,0 0 0,0 1 0,-1 0 0,0-1 0,0 1 0,0 0 0,-1 1 0,0-1 0,0 0 0,-6-5 0,10 10 1,-1-1-1,1 1 1,0 0-1,-1-1 1,1 1 0,0 0-1,-1-1 1,1 1-1,0 0 1,-1-1-1,1 1 1,-1 0-1,1 0 1,0 0-1,-1-1 1,1 1-1,-1 0 1,1 0 0,-1 0-1,1 0 1,-1 0-1,1 0 1,-1 0-1,1 0 1,-1 0-1,1 0 1,0 0-1,-1 0 1,1 0-1,-1 0 1,1 1 0,-1-1-1,1 0 1,-1 0-1,1 0 1,-1 1-1,0 1 4,0-1 0,0 0 0,0 1 0,0-1 0,1 1 0,-1 0 0,1-1 0,-1 1 0,1-1 0,-1 4 0,-1 45 60,14 30-5,-3-47-10,-6-26-26,-1-10-4,-1-6-40,0 1 0,-1-1 0,0 0 0,-2-11 0,-5-17-4504</inkml:trace>
  <inkml:trace contextRef="#ctx0" brushRef="#br0" timeOffset="1137.03">762 50 17919,'5'-2'107,"0"-1"-100,3-1 92,0 0 1,1 0 0,7-7-1,-27 49 669,-14 50-277,13-57-290,2 1 0,1 0 0,1 1 1,2-1-1,1 1 0,0 56 0,5-85-169,0-1 0,0 1-1,0 0 1,1-1 0,0 1 0,0-1-1,0 1 1,0 0 0,0-1 0,1 0-1,3 7 1,-4-9-20,0 0-1,0 0 0,0 0 1,0 0-1,0 0 0,0-1 1,0 1-1,0 0 0,0 0 1,1-1-1,-1 1 0,0-1 1,0 1-1,1-1 0,-1 1 1,0-1-1,1 0 0,-1 0 1,0 0-1,1 0 0,-1 0 1,0 0-1,1 0 0,-1 0 1,0 0-1,1-1 0,-1 1 1,0 0-1,1-1 0,-1 1 1,0-1-1,0 0 0,0 1 1,1-1-1,0-1 0,6-4 44,0 0 0,0-1-1,-1 0 1,1 0 0,-2-1 0,12-15-1,6-7 54,25-25-63,47-58 102,-83 96-130,0-1 0,-2-1 0,0 0 0,13-36 0,-31 126 239,-14 63-150,-9 38 44,29-171-253,1 1 0,-1-1 0,1 1-1,0 0 1,0-1 0,0 1 0,0-1-1,0 1 1,0 0 0,0-1 0,0 1-1,1 0 1,0 2 0,-1-4 47,0 0 0,1 1 0,-1-1 1,0 0-1,0 0 0,0 0 0,0 0 0,0 0 0,0 1 1,1-1-1,-1 0 0,0 0 0,0 0 0,0 0 0,1 0 0,-1 0 1,0 0-1,0 0 0,0 0 0,0 0 0,1 0 0,-1 0 0,0 0 1,0 0-1,0 0 0,1 0 0,-1 0 0,0 0 0,0 0 1,0 0-1,1 0 0,-1 0 0,0 0 0,0 0 0,1 0 0,9-11-2994</inkml:trace>
  <inkml:trace contextRef="#ctx0" brushRef="#br0" timeOffset="1680.97">1290 214 18047,'-14'20'22,"14"-20"-17,0 0 1,0 1 0,0-1-1,0 0 1,0 0 0,0 0-1,0 1 1,0-1 0,0 0 0,-1 0-1,1 0 1,0 0 0,0 1-1,0-1 1,0 0 0,0 0-1,0 0 1,0 1 0,1-1-1,-1 0 1,0 0 0,0 0-1,0 1 1,0-1 0,0 0-1,0 0 1,0 0 0,0 0-1,0 1 1,0-1 0,1 0-1,-1 0 1,0 0 0,0 0-1,0 0 1,0 1 0,0-1-1,1 0 1,-1 0 0,0 0-1,0 0 1,0 0 0,1 0-1,-1 0 1,0 0 0,0 0-1,1 0 1,13 2 279,-14-3-216,1 1 0,0 0-1,-1 0 1,1 0 0,-1 0 0,1 0 0,0 0 0,-1 0-1,1 0 1,-1 0 0,1 0 0,0 0 0,-1 0-1,1 0 1,-1 1 0,1-1 0,-1 0 0,1 0 0,0 1-1,-1-1 1,1 0 0,-1 1 0,0-1 0,1 1 0,0 0-1,-3 7 177,1 0 0,-2 0-1,-3 12 1,-6 18-29,9-20-156,-3 10 105,1 1 0,0 35 0,5-62-156,0-1 0,-1 1 0,1 0 0,1 0 0,-1 0 0,0-1 0,0 1 0,1 0-1,-1 0 1,1-1 0,-1 1 0,1 0 0,0-1 0,0 1 0,0 0 0,-1-1 0,2 1 0,-1-1 0,0 0 0,0 1 0,0-1 0,1 0 0,-1 0 0,0 1 0,1-1 0,-1 0 0,1-1 0,0 1 0,-1 0 0,1 0 0,0-1 0,-1 1 0,4 0 0,4 0 86,0-1-1,0 0 1,0 0 0,0-1-1,16-3 1,16 0 162,3 7-814,-11 2-3302,0 1-8876</inkml:trace>
  <inkml:trace contextRef="#ctx0" brushRef="#br0" timeOffset="2931.35">5 3045 18047,'4'0'12,"-1"-1"0,1 1 0,0-1-1,-1 0 1,1 0 0,-1 0 0,1 0-1,-1-1 1,1 1 0,-1-1 0,0 0-1,0 0 1,0 0 0,0-1-1,0 1 1,0-1 0,-1 1 0,1-1-1,2-4 1,-1 1 12,138-159 485,-115 140-334,2 1 0,44-27 0,-28 21-38,437-295 865,-367 243-824,17-10 28,51-19 59,97-63 132,208-127 72,-219 141-310,49-25 66,-223 131-49,130-96-1,72-83 349,-284 222-503,233-174 406,-128 96-171,-104 77-588,-21 13-1623,-17 7-1988</inkml:trace>
  <inkml:trace contextRef="#ctx0" brushRef="#br0" timeOffset="4077.26">3745 451 14464,'-25'8'132,"22"-4"187,17-5 360,2-4 1515,-25 5-1700,-8 5-219,-1 1-1,1 0 1,0 1 0,1 1-1,0 1 1,0 0 0,-19 15-1,1-2-146,-28 18 438,-115 96-1,168-128-538,0-2 1,0 1-1,-1-1 1,1-1-1,-17 8 1,-56 16 189,53-20-44,29-9-171,0 0-1,0 0 1,0 0 0,0 0 0,0 0 0,0 0 0,0 0 0,0 0 0,0 0-1,0 0 1,0 0 0,0 0 0,0 0 0,1 0 0,-1 0 0,0 1 0,0-1-1,0 0 1,0 0 0,0 0 0,0 0 0,0 0 0,0 0 0,0 0 0,0 0 0,0 0-1,0 0 1,0 0 0,0 0 0,0 0 0,0 0 0,0 1 0,0-1 0,0 0-1,0 0 1,0 0 0,0 0 0,0 0 0,0 0 0,0 0 0,0 0 0,0 0-1,0 0 1,0 0 0,0 0 0,0 0 0,0 1 0,0-1 0,0 0 0,-1 0 0,16 2 19,25 2-40,-35-4 27,3 0-8,-1 0 0,1 1 0,-1 0 0,1 0 0,-1 1 0,1 0 0,-1 0 0,0 0 0,0 1 0,0 0 0,0 1 0,-1 0 0,0 0 0,7 5 0,90 77 0,-100-84 0,0 0 0,0 0 0,0 0 0,0-1 0,1 0 0,-1 1 0,0-1 0,1 0 0,-1 0 0,0-1 0,1 1 0,6-1 0,-8 1 0,0-1 0,0 0 0,1 0 0,-1 0 0,0-1 0,0 1 0,0 0 0,1-1 0,-1 1 0,0-1 0,0 0 0,0 0 0,0 0 0,0 0 0,0 0 0,0 0 0,-1 0 0,1-1 0,0 1 0,0-1 0,1-2 0,53-106 0,-42 79 40,-2 0 0,0 0-1,-2-1 1,-2 0-1,-1-1 1,5-56 0,-12 89-39,0 0 0,0 0 0,1 0 0,-1 0 0,0-1 1,0 1-1,0 0 0,0 0 0,0 0 0,0 0 0,0-1 1,0 1-1,0 0 0,0 0 0,0 0 0,0 0 0,0-1 1,0 1-1,0 0 0,0 0 0,0 0 0,0-1 0,0 1 1,0 0-1,0 0 0,0 0 0,0 0 0,0-1 0,0 1 1,0 0-1,0 0 0,0 0 0,-1 0 0,1 0 0,0-1 0,0 1 1,0 0-1,0 0 0,0 0 0,-1 0 0,1 0 0,0 0 1,0 0-1,0 0 0,0-1 0,-1 1 0,-6 8 78,-7 16 22,5-4-290,1-1 0,1 1-1,0 1 1,2-1 0,0 1-1,2 0 1,-2 28 0,5-46-76,0 0 1,0 0 0,0 0 0,0 0 0,1 0-1,0 1 1,1 3 0,3 6-3147</inkml:trace>
  <inkml:trace contextRef="#ctx0" brushRef="#br0" timeOffset="5098.65">4102 1 20479,'0'0'256,"0"2"-128,-6 263 333,-1-133-26,7-125-406,-1-1 15,0 1 0,1 0 0,0-1 0,1 1 0,-1 0 0,1-1 0,1 1-1,-1-1 1,1 1 0,4 8 0,-6-14-34,1 0 0,0-1 0,0 1 0,-1 0 0,1-1-1,0 1 1,0 0 0,0-1 0,0 1 0,0-1 0,0 0 0,0 1-1,0-1 1,0 0 0,0 1 0,0-1 0,0 0 0,0 0 0,0 0-1,0 0 1,0 0 0,0 0 0,0 0 0,0 0 0,0-1 0,0 1-1,0 0 1,0-1 0,0 1 0,0 0 0,0-1 0,0 1 0,0-1-1,0 0 1,0 1 0,1-2 0,2-1 8,0 0 0,0 0 0,0-1 0,0 1 0,0-1 0,3-5 0,86-125 36,-38 50-6,102-117-1,-140 181-47,-31 43 33,1 1-1,1 0 1,1 1-1,-11 36 1,-24 56 60,-14 22-1511,49-104-271,1 0 0,-6 43 0,10-42-9617</inkml:trace>
  <inkml:trace contextRef="#ctx0" brushRef="#br0" timeOffset="5593.18">4598 507 19583,'-31'8'22,"31"-8"-16,0 0 0,0 0 0,-1 0 0,1 0 0,0 0-1,0 0 1,0 0 0,0 0 0,-1 0 0,1 0 0,0 0 0,0 0 0,0 0 0,0 0 0,0 0 0,-1 1 0,1-1 0,0 0 0,0 0 0,0 0 0,0 0 0,0 0 0,0 0 0,0 0 0,-1 1 0,1-1 0,0 0 0,0 0 0,0 0 0,0 0 0,0 0-1,0 0 1,0 1 0,0-1 0,0 0 0,0 0 0,0 0 0,0 0 0,0 1 0,0-1 0,0 0 0,0 0 0,0 0 0,0 0 0,0 1 0,7 6 188,-6-6-174,0 0 0,0 0 0,0 0 0,0 0 0,0 0-1,0 0 1,0 1 0,0-1 0,0 0 0,-1 1 0,1-1 0,0 0-1,0 3 1,-1 7 38,-1 1 0,-1 0 0,0 0 0,0-1 0,-1 1 0,-8 20 0,0 2 27,3-5-56,5-14-77,-1-1 1,0 1-1,-1-1 1,-1 0-1,-8 14 1,14-28 17,0-1 0,0 1 0,0 0 0,0 0 0,0 0 0,0 0 0,0 0 0,0 0 0,0 0 0,0 0 0,0 0 0,0-1 0,0 1 0,0 0 0,0 0 0,0 0 0,0 0 0,0 0 0,0 0 0,0 0 0,0 0 0,-1 0 0,1 0 0,0 0 0,0 0 0,0-1 0,0 1 0,0 0 0,0 0 0,0 0 0,0 0 0,0 0 0,-1 0 0,1 0 0,0 0 0,0 0 0,0 0 0,0 0 0,0 0 0,0 0 0,0 0 0,0 0 0,-1 0 0,1 0 0,0 0 0,0 1 0,0-1 0,0 0 0,0 0-1,0 0 1,0 0 0,0 0 0,0 0 0,-1 0 0,1 0 0,0 0 0,0 0 0,0 0 0,0 0 0,0 1 0,-1-14-1560,1 10 211</inkml:trace>
  <inkml:trace contextRef="#ctx0" brushRef="#br0" timeOffset="5861.55">4366 408 17407,'3'5'26,"-2"-3"31,0 1-1,1 0 0,-1-1 1,1 0-1,0 1 1,0-1-1,0 0 0,4 3 1,-1-22 1095,-3 13-1082,1 0 0,1 0 1,-1 0-1,0 0 0,1 0 1,0 1-1,-1 0 0,2 0 1,-1 0-1,0 0 0,0 1 1,1-1-1,0 1 0,-1 0 1,1 1-1,0-1 0,10-1 1,8-1-2,0 1 0,39 0 0,-31 2-113,31 0-944,-20 6-3037</inkml:trace>
  <inkml:trace contextRef="#ctx0" brushRef="#br0" timeOffset="6443.32">4890 788 21119,'1'-4'11,"0"0"-1,0 0 0,0 1 0,-1-1 1,1 0-1,-1 0 0,0 0 1,0 0-1,0 0 0,-1 0 0,1 0 1,-1 1-1,0-1 0,0 0 0,0 0 1,-1 1-1,1-1 0,-1 1 1,0-1-1,0 1 0,0 0 0,0-1 1,-1 1-1,1 0 0,-1 1 0,-5-6 1,6 7-12,0-1 0,0 0 0,0 0 0,0 1 0,0-1 0,0 1 0,0 0 0,-1 0 0,1 0 0,-1 0 0,1 0-1,0 0 1,-1 0 0,1 1 0,-1-1 0,0 1 0,1 0 0,-1 0 0,1 0 0,-1 0 0,1 0 0,-1 1 0,0-1 0,1 1 0,-1-1 0,1 1 0,0 0 0,-1 0 0,1 0 0,0 1 0,-1-1 0,1 0 0,0 1 0,0-1 0,0 1 0,0 0 0,1 0 0,-1 0 0,0 0 0,1 0 0,-2 2 0,-3 5-6,1-1 1,0 1-1,1 0 0,0 0 1,1 1-1,0-1 0,0 1 1,1-1-1,0 1 0,1 0 1,0 0-1,0 0 0,1 0 1,0 0-1,3 14 0,-3-22 7,1-1 0,-1 1 0,0 0 0,1 0 0,-1-1 0,1 1 0,0 0 0,-1-1 0,1 1 0,0-1 0,0 1 0,0-1 0,0 1 0,0-1 0,1 0 0,1 2 0,-2-2 3,0-1 1,0 1-1,0-1 1,0 0-1,0 1 1,0-1 0,0 0-1,0 0 1,0 0-1,0 0 1,0 0 0,0 0-1,0 0 1,0 0-1,0 0 1,0-1-1,0 1 1,0 0 0,0-1-1,0 1 1,0 0-1,0-1 1,0 1 0,-1-1-1,1 0 1,0 1-1,0-1 1,0 0-1,0 0 1,7-7 38,0 0 1,-1 0-1,0-1 0,0 0 0,-1 0 1,7-13-1,25-64-3236,-32 70 1463</inkml:trace>
  <inkml:trace contextRef="#ctx0" brushRef="#br0" timeOffset="6825.38">5202 330 20095,'-3'3'87,"1"0"-1,0 0 0,-1 0 1,1 1-1,0-1 0,1 1 1,-1-1-1,1 1 0,-1 0 1,1-1-1,0 1 1,0 6-1,-3 6 93,-18 71-97,-21 84-492,21-56-4404,21-109 4148,1-4 370,0 0 1,0 0 0,0 0 0,-1-1 0,1 1-1,-1 0 1,1 0 0,-1-1 0,0 1-1,1 0 1,-1-1 0,0 1 0,-2 2 0</inkml:trace>
  <inkml:trace contextRef="#ctx0" brushRef="#br0" timeOffset="6977.99">4987 588 17151,'0'0'0,"10"20"384,3-6 0,6 4 128,4 3 0,6 2-256,1-2 0,2 0-384,9-5 128,8-2-512,42 16-13055</inkml:trace>
</inkml:ink>
</file>

<file path=xl/ink/ink1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07.89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38 18451,'9332'-37'0</inkml:trace>
</inkml:ink>
</file>

<file path=xl/ink/ink1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10.58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0 324 22251,'9358'-324'0</inkml:trace>
</inkml:ink>
</file>

<file path=xl/ink/ink1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12.59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637 246 13312,'-7'5'4,"6"-3"8,0-1 0,0 0 0,-1 0 0,1 0 0,-1 0 0,1 0 0,-1 0 1,1-1-1,-1 1 0,1 0 0,-3 0 0,4-1-6,0 0 0,0 0 1,0 0-1,0 0 0,0 0 0,1 0 1,-1 0-1,0 0 0,0 0 0,0-1 1,0 1-1,0 0 0,0 0 0,0 0 0,0 0 1,0 0-1,0 0 0,0 0 0,0 0 1,0 0-1,0 0 0,0 0 0,0 0 1,0 0-1,0 0 0,0 0 0,0 0 1,0 0-1,0-1 0,0 1 0,0 0 1,0 0-1,0 0 0,0 0 0,0 0 0,0 0 1,0 0-1,0 0 0,0 0 0,0 0 1,0 0-1,0 0 0,0 0 0,0 0 1,0-1-1,0 1 0,0 0 0,0 0 1,0 0-1,0 0 0,0 0 0,0 0 0,0 0 1,0 0-1,0 0 0,0 0 0,0 0 1,0 0-1,0 0 0,-1 0 0,1 0 1,0 0-1,0 0 0,0 0 0,0 0 1,0 0-1,0 0 0,0 0 0,7-5 252,-7 5-255,0 0-1,1-1 1,-1 1 0,0 0 0,0 0 0,1 0 0,-1 0-1,0 0 1,0-1 0,1 1 0,-1 0 0,0 0 0,0 0-1,1 0 1,-1 0 0,0 0 0,0 0 0,1 0 0,-1 0-1,0 0 1,0 0 0,1 0 0,-1 0 0,0 0 0,1 0-1,-1 0 1,0 0 0,0 1 0,1-1 0,-1 0-1,0 0 1,0 0 0,0 0 0,1 0 0,-1 1 0,0-1-1,0 0 1,0 0 0,1 0 0,-1 1 0,0-1 0,0 0-1,0 0 1,0 1 0,0-1 0,1 0 0,-1 0 0,0 1-1,0-1 1,0 0 0,0 0 0,0 1 0,0-1 0,0 0-1,0 0 1,0 1 0,0-1 0,0 0 0,0 1 0,0-1-1,0 0 1,0 0 0,-1 1 0,1-1 0,0 1 0,-24 60 1255,6 35 456,-9 132 0,16-120-1537,3-34-96,-1-1 198,3-1 0,3 84 0,5-145 45</inkml:trace>
  <inkml:trace contextRef="#ctx0" brushRef="#br0" timeOffset="1300.84">150 1141 15872,'9'-1'10,"-8"1"-5,0-1 1,1 1-1,-1 0 1,1 0 0,-1 0-1,1 0 1,-1 0-1,0 0 1,1 0-1,-1 0 1,1 1 0,-1-1-1,0 0 1,1 1-1,-1-1 1,0 1-1,1 0 1,-1-1-1,0 1 1,0 0 0,1 0-1,-1 0 1,0 0-1,1 1 1,2 2 117,0 0-1,0 1 1,0-2 0,1 1-1,-1 0 1,1-1 0,0 0-1,0 0 1,8 2 0,2 2 264,1-2 1,16 4-1,-17-5-56,0 0-1,0 1 1,26 13 0,-37-16-151,-3-1-149,0-1 0,-1 1 0,1-1 0,0 1 1,0-1-1,0 1 0,0-1 0,0 0 0,1 1 0,-1-1 0,0 0 0,0 0 1,0 0-1,0 0 0,0 0 0,0 0 0,0 0 0,0 0 0,0 0 0,0-1 0,0 1 1,2-1-1,2 0 134,15-7 1782,-16 7-1963,1-1-1,0 2 1,0-1 0,0 0 0,0 1 0,0 0 0,0 0 0,0 1 0,6 0-1,0 0-13,226 8-13,-74 1-64,-126-10 126,-23-1-3,0 0-1,0 1 1,0 1 0,0 1-1,0 0 1,15 4-1,101 26-6862</inkml:trace>
  <inkml:trace contextRef="#ctx0" brushRef="#br0" timeOffset="20278.97">171 1109 2304,'0'0'14741,"-3"4"-14549,-5 7-71,0 0 0,0 1-1,1 0 1,1 1 0,0-1 0,1 1 0,0 0 0,1 1 0,0-1 0,1 1 0,-2 27-1,2 4 141,-1-1-1,-2 0 0,-1 0 0,-26 77 1,19-65 37,-14 104 1,27-153-267,0-4-22,1 0 0,-1-1 0,1 1-1,0 0 1,-1 0 0,2-1 0,-1 1-1,0 0 1,0 0 0,1-1 0,1 5-1,-1-7 0,1 0 0,0-1-1,-1 1 1,1 0 0,-1-1-1,1 1 1,-1-1 0,1 0-1,-1 1 1,0-1 0,1 0-1,-1 0 1,2-2 0,-3 3-3,11-8 63,0 1-1,0 1 1,0-1-1,1 2 0,14-6 1,-19 9-71,0 0-1,-1 1 1,1 0 0,0 0 0,0 0 0,0 1-1,0 0 1,0 1 0,0-1 0,0 1 0,9 3-1,5 0 15,-16-3 29,0 0 0,0-1 1,-1 2-1,1-1 1,0 1-1,-1-1 1,0 1-1,7 4 0,-3-2 146,-6-3-172,-1-1 0,1 1 0,-1 0 1,1-1-1,-1 1 0,0 0 0,0 0 0,1 0 1,-1 0-1,0 0 0,0 1 0,1 0 0,-1-1-5,-1-1 0,1 1 0,0-1-1,-1 1 1,1-1 0,0 0 0,0 1-1,0-1 1,-1 0 0,1 1 0,0-1-1,0 0 1,0 0 0,-1 0 0,1 0 0,0 0-1,0 0 1,1 0 0,-1 0 3,0 0 0,0 0 0,0 0 0,0 0-1,0 0 1,0 0 0,0 1 0,0-1 0,0 0 0,-1 0 0,1 1 0,0-1 0,0 1 0,0-1 0,0 1 0,1 0 362,0-1-362,-1 0-1,1 0 1,-1 0-1,1 0 1,-1-1-1,1 1 0,-1 0 1,1-1-1,-1 1 1,1-1-1,1-1 1,-2 2 51,-1-1-128,0 0 63,0 0 0,0 0 0,0 0 0,1 0 0,-1 0 0,0 0 0,0 0 0,1 1 0,-1-1 0,1 0 0,-1 0 1,1 0-1,-1 0 0,1 0 0,0 1 0,-1-1 0,1 0 0,0 1 0,0-1 0,-1 0 0,1 1 0,0-1 0,0 1 0,0-1 1,0 1-1,0-1 0,1 1 0,30-7 3,-19 5 0,22-5-2,0 1 0,56-1 0,75 8 0,-105 1 0,-13 1 26,0 2-1,0 3 1,-1 1 0,78 27-1,-97-25-25,45 24 0,-47-21 0,49 19 0,-63-28 22,-15-22 84,-26-106-204,-16-55-38,-58-89 114,98 256 19,4 10-1,0 0 0,0-1 1,0 1-1,0 0 0,1-1 0,-1 1 0,0-1 1,1 1-1,-1-1 0,1 1 0,-1-1 1,1 0-1,0 1 0,0-1 0,0 1 0,0-1 1,0 0-1,0 1 0,0-1 0,0 1 1,1-1-1,-1 0 0,1 1 0,-1-1 0,1 1 1,-1-1-1,1 1 0,0-1 0,0 1 1,0 0-1,0-1 0,1 0 0,0-1 60,3-1-857,11 56-20922,-14-49 22005,11 27 2065</inkml:trace>
  <inkml:trace contextRef="#ctx0" brushRef="#br0" timeOffset="21166.81">532 1836 17919,'14'-1'-127,"-13"1"183,0 0-1,0 0 0,0 0 0,0 0 1,0 0-1,0 0 0,0 0 1,1 0-1,-1 0 0,0 0 0,0 1 1,0-1-1,0 0 0,0 1 0,1 0 1,-1 0-3,-1 1 0,1-1 1,-1 0-1,0 1 0,1-1 1,-1 0-1,0 1 0,0-1 1,0 1-1,0-1 0,0 0 1,0 1-1,0-1 0,-1 3 1,-1 10 118,-1 1-9,2 1 1,0-1-1,0 0 0,2 1 0,1 17 1,5 26 666,-3 100 1,-1-25-487,-2-106-321,2 26 105,1 0-1,3-1 1,14 53-1,-15-78 16,-1 1-1,-1 0 0,-2 0 0,-1 50 1,-1-51-87,3 10 86,-2-29-89,0 1 0,-1-1-1,1 1 1,-3 10 0,1-11-1682,25-74-20486,-7 25 24462</inkml:trace>
  <inkml:trace contextRef="#ctx0" brushRef="#br0" timeOffset="22028.01">732 2878 21759,'0'0'-128,"-3"-1"-42,-3-1-56,0 0-1,0 0 1,0 0 0,0 1 0,-1 0 0,1 1 0,-1-1 0,1 1 0,0 0-1,-1 1 1,1-1 0,0 1 0,-1 1 0,-6 1 0,7 0 227,0-1-1,0 1 1,0 1 0,0-1-1,1 1 1,-1 0 0,1 0 0,0 1-1,0 0 1,0 0 0,1 0-1,-8 11 1,10-12 41,0 0 1,0 0-1,0 1 0,1-1 0,-1 1 0,1 0 1,0-1-1,0 1 0,1 0 0,0-1 0,-1 1 1,2 0-1,-1 0 0,0-1 0,1 1 0,0 0 1,0-1-1,0 1 0,3 5 0,-4-9-20,1 0 0,0 0 1,-1 0-1,1 0 0,-1 0 0,1 0 0,0 0 0,0-1 0,0 1 0,-1 0 1,1 0-1,0-1 0,0 1 0,0 0 0,0-1 0,0 1 0,0-1 1,0 0-1,0 1 0,0-1 0,1 0 0,-1 1 0,0-1 0,0 0 1,0 0-1,0 0 0,0 0 0,1 0 0,-1 0 0,0 0 0,0-1 1,0 1-1,0 0 0,0-1 0,0 1 0,0 0 0,0-1 0,0 1 0,2-2 1,2-1 39,-1 1 1,0-1 0,1 1 0,-1-1 0,-1 0-1,1-1 1,0 1 0,4-6 0,2-6 28,-1-1 0,-1 0 0,0-1 0,0 0 0,-2-1 1,0 1-1,-2-1 0,0 0 0,0 0 0,1-29 0,-5 42-103,0 0-1,0 0 0,-1 0 1,1 1-1,-1-1 0,0 0 1,0 0-1,-1 1 1,1-1-1,-1 1 0,0-1 1,0 1-1,-1 0 0,1 0 1,-1-1-1,0 2 0,-6-7 1,8 8-2,-1 0 0,0 1 1,0-1-1,0 1 0,0 0 1,0 0-1,0-1 0,0 1 1,0 0-1,-1 1 0,1-1 1,0 0-1,0 1 0,-1-1 1,1 1-1,-1 0 1,1 0-1,0 0 0,-1 0 1,1 0-1,0 0 0,-1 1 1,1-1-1,0 1 0,-1 0 1,1-1-1,0 1 0,0 0 1,0 0-1,0 1 0,0-1 1,0 0-1,0 1 0,0-1 1,0 1-1,0 0 0,-1 1 1,-9 10 29,0 1 0,1 0-1,1 1 1,0 0 0,1 0 0,0 1 0,-8 23 0,8-14 52,0 1 1,2 0-1,1 0 1,-3 34-1,8-55-180,1 0 1,0 1-1,0-1 1,0 0-1,2 9 0,-2-13-97,1 0-1,-1 0 0,0 0 1,1 0-1,-1 0 1,0 0-1,1 0 0,-1-1 1,1 1-1,0 0 1,-1 0-1,1 0 0,0-1 1,-1 1-1,2 1 1,-1-2-93,0 0 0,0 0 0,-1 1 0,1-1 0,0 0 0,0 0 0,0 0 0,0 0 0,-1 0 0,1 0 0,0 0 0,0 0 0,0 0 0,0 0 0,-1-1 0,1 1 0,0 0 0,0 0 1,-1-1-1,1 1 0,1-1 0,20-13-1533,10-5-2538</inkml:trace>
  <inkml:trace contextRef="#ctx0" brushRef="#br0" timeOffset="23250.17">787 107 17791,'-5'7'0,"4"-6"0,0 0 0,1 0 0,-1 1 0,0-1 0,-1 0 0,1 0 0,0 0 0,0 0 0,0 0 0,-1 0 0,1-1 0,0 1 0,-1 0 0,1-1 0,-3 2 0,3-2 6,-1 0 0,1 0 0,0 0-1,0 0 1,-1 0 0,1-1-1,0 1 1,0 0 0,0-1-1,-1 1 1,1-1 0,0 1-1,0-1 1,0 1 0,0-1-1,0 0 1,-2-1 0,-3-2 19,5 4-23,-1-1-1,1 1 1,0 0-1,-1-1 0,1 1 1,0 0-1,-1 0 1,1 0-1,0 0 0,-1 0 1,1 0-1,0 1 1,-1-1-1,1 0 0,0 1 1,-1-1-1,1 1 1,0-1-1,-2 2 0,0 0 7,0 0 0,1 0-1,-1 0 1,1 0-1,0 1 1,0-1-1,0 1 1,-2 2-1,-1 4 25,0 0 0,1 1 0,0-1 0,-4 14 0,-45 134 672,52-143-257,1-13-430,1-1 0,-1 0 0,0 0-1,0 0 1,0 0 0,0 1 0,1-1-1,-1 0 1,0 0 0,0 0 0,0 0 0,1 0-1,-1 0 1,0 0 0,0 1 0,0-1-1,1 0 1,-1 0 0,0 0 0,0 0-1,1 0 1,-1 0 0,0 0 0,0 0 0,0 0-1,1 0 1,-1 0 0,0 0 0,0 0-1,1-1 1,-1 1 0,0 0 0,2-1 32,0 0 0,0 0 1,0 0-1,0 0 0,0-1 1,-1 1-1,1 0 0,-1-1 0,3-3 1,8-10 32,-2-2 0,0 1 1,-1-1-1,-1-1 0,-1 0 0,0 0 1,-1 0-1,-1-1 0,-1 1 1,-1-1-1,0 0 0,-1-1 0,-2-28 1,0 45-48,0-1 1,-1 1-1,1-1 1,-1 1-1,0-1 0,0 1 1,0-1-1,-1 1 1,1 0-1,-1 0 1,0 0-1,0 0 1,0 0-1,0 0 1,0 0-1,-1 0 1,1 1-1,-1-1 0,1 1 1,-1 0-1,0 0 1,0 0-1,0 0 1,0 1-1,-1-1 1,1 1-1,0-1 1,-1 1-1,1 0 1,-1 1-1,1-1 0,-1 0 1,1 1-1,-6 0 1,1 0-36,0 0-1,0 0 1,0 1 0,0 0 0,0 0-1,1 1 1,-1 0 0,0 0 0,1 1-1,-1 0 1,1 1 0,0-1-1,0 1 1,-10 8 0,11-7-21,0 1 1,1-1 0,-1 1-1,2 0 1,-1 1-1,1-1 1,0 1-1,0 0 1,0 0-1,-3 10 1,6-12 14,-1-1-1,1 1 1,1-1 0,-1 1 0,1-1 0,-1 1 0,1 0 0,0-1 0,1 1 0,-1-1 0,1 1-1,0 0 1,0-1 0,1 0 0,-1 1 0,1-1 0,0 0 0,4 7 0,-4-7 11,1-1 1,0 1-1,0-1 1,0 1-1,0-1 1,0 0-1,1 0 1,-1-1 0,1 1-1,0-1 1,0 1-1,0-1 1,0-1-1,0 1 1,1 0-1,-1-1 1,0 0-1,1 0 1,-1 0-1,1-1 1,-1 1 0,1-1-1,-1 0 1,1-1-1,-1 1 1,8-2-1,8-3 124,1 0 0,-2-2 0,1 0 1,26-14-1,-31 14 14,-9 4-138,0 0 0,0-1 0,0 1 0,0-1 0,-1-1 0,0 1 0,6-6 0,-10 8 10,1 1 1,-1-1-1,1 0 1,-1 0-1,1 0 1,-1 0-1,0 0 1,0 0-1,0-1 1,0 1-1,-1 0 1,1 0-1,-1-1 1,1 1-1,-1 0 1,0-1-1,0 1 1,0-1-1,0 1 1,0 0-1,0-1 0,-1 1 1,1 0-1,-2-3 1,2 4-15,-1 1-1,1 0 1,-1 0 0,0-1 0,1 1 0,-1 0-1,0 0 1,1 0 0,-1 0 0,0 0-1,1-1 1,-1 1 0,0 0 0,1 1-1,-1-1 1,0 0 0,1 0 0,-1 0 0,0 0-1,1 0 1,-1 1 0,1-1 0,-1 0-1,0 1 1,1-1 0,-1 0 0,1 1-1,-1-1 1,1 1 0,-1-1 0,0 1 0,-20 15-47,-27 32 436,37-34-2765,-20 30-1,26-35 770,0 0 0,0 0-1,1 1 1,0-1-1,0 1 1,1 0 0,1 0-1,0 1 1,0-1 0,1 0-1,0 14 1,3 4 1606</inkml:trace>
  <inkml:trace contextRef="#ctx0" brushRef="#br0" timeOffset="23960.55">1785 1251 23551,'-6'31'0,"6"-31"0,0 0 0,0-1 0,0 1 0,0 0 0,0 0 0,-1 0 0,1 0 0,0 0 0,0 0 0,0 0 0,0 0 0,0 0 0,0 0 0,0 0 0,0 0 0,0 0 0,0 0 0,0 0 0,0 0 0,-1 0 0,1 0 0,0 0 0,0 0 0,0 0 0,0 0 0,0 0 0,0 0 0,0 0 0,0 0 0,0 1 0,0-1 0,0 0 0,0 0 0,0 0 0,0 0 0,0 0 0,-1 0 0,1 0 0,0 0 0,0-13 0,-6 26 0,-2 18 0,0 61-13,4 104-1,-5 73-513,6-252-741,1 12-2926,42-172-11336,-34 104 14549</inkml:trace>
  <inkml:trace contextRef="#ctx0" brushRef="#br0" timeOffset="24462.12">1812 1158 13440,'0'77'800,"1"-66"-160,1-42-160,0-11 1439,-5-56 1,3 98-1885,0 0 0,0-1 0,0 1-1,0 0 1,0-1 0,0 1 0,1-1-1,-1 1 1,0 0 0,0-1-1,0 1 1,0 0 0,0-1 0,1 1-1,-1 0 1,0-1 0,0 1 0,1 0-1,-1-1 1,0 1 0,0 0-1,1 0 1,-1-1 0,0 1 0,1 0-1,-1 0 1,0 0 0,1-1 0,-1 1-1,0 0 1,1 0 0,-1 0-1,1 0 1,19-1 296,20 11 227,-29-6-419,-1 1 1,-1 1 0,1 0 0,-1 0 0,0 0-1,15 15 1,44 52-116,-63-68-8,-1 1 0,1-1 0,-1 1-1,-1 0 1,1 0 0,-1 0 0,0 1-1,-1-1 1,1 1 0,-1-1 0,-1 1 0,1 0-1,-1 0 1,0-1 0,-1 1 0,0 0-1,0 0 1,0 0 0,-1 0 0,0 0-1,0 0 1,-3 8 0,-32 107 180,18-66-93,15-49-105,0 1-1,0-1 1,-1 0 0,0 0 0,0-1 0,-1 1 0,0-1 0,0 0-1,-8 7 1,16-17-54,1 1 0,0 0 0,-1 0 0,1 0 0,1 1 0,-1-1 0,0 1 0,0 0 0,1 0 0,-1 0 0,8-1 0,-9 2 27,0 1 0,0 0 0,0 0 1,0 0-1,0 0 0,0 0 0,0 1 0,0-1 0,0 1 0,0 0 0,-1-1 0,1 1 0,0 1 0,0-1 0,-1 0 0,1 1 0,-1-1 0,1 1 0,-1 0 0,4 3 0,6 8-161,0 0 0,-1 1-1,-1 0 1,14 24 0,26 66-1750,2 3 351,-7-31-1013,-26-43-7339</inkml:trace>
</inkml:ink>
</file>

<file path=xl/ink/ink1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39.19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0 21341,'13'1125'0</inkml:trace>
</inkml:ink>
</file>

<file path=xl/ink/ink1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52.74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160 46 13056,'27'17'149,"-29"-20"200,0 0 0,0 0 0,1-1 0,-1 1 0,1 0 0,-1-1 0,1 1 1,0-1-1,1 1 0,-1-5 0,0 7-334,1 0-1,0 0 1,-1 0 0,1 0 0,0 0-1,-1 0 1,1 0 0,-1 0 0,0 0 0,1 0-1,-1 0 1,0 0 0,0 0 0,1 0-1,-1 1 1,0-1 0,0 0 0,0 1 0,0-1-1,0 0 1,0 1 0,0-1 0,0 1-1,0 0 1,0-1 0,0 1 0,-1 0 0,1 0-1,0-1 1,0 1 0,0 0 0,0 0-1,0 0 1,-1 1 0,0-1 0,-3 1-18,1-1 1,0 1-1,-1 0 1,1 0-1,0 0 1,0 1-1,-7 3 1,4 0 9,0 0 0,1 1 0,0 0 0,0 0 0,0 0 0,1 1 0,0 0 0,0 0 0,1 0 0,0 0 0,0 1 0,0 0 0,1 0 0,-3 14 0,0 1 26,1 1-1,1 0 0,-2 46 0,6-58 20,1-1-1,0 0 0,0 0 0,1 1 0,0-1 0,7 18 0,-7-25-23,-1 0 1,1-1-1,0 1 1,0-1-1,0 1 0,1-1 1,-1 0-1,1 0 1,5 5-1,-6-7-7,0 1 0,0-1 1,0 0-1,0 0 0,0 0 0,1 0 1,-1 0-1,0 0 0,1-1 0,-1 1 1,1-1-1,-1 0 0,0 1 0,1-1 1,-1 0-1,1-1 0,2 1 0,0-2 6,-1 1 0,0-1 0,0 0 0,0 0-1,0-1 1,0 1 0,0-1 0,-1 0 0,1 1-1,-1-2 1,0 1 0,0 0 0,0-1 0,4-5-1,2-3 42,11-10-70,1-2 89,36-50-1,-51 65-70,-1 0-1,-1 0 1,1-1-1,-1 1 1,-1-1-1,0 0 0,0 0 1,-1 0-1,-1 0 1,2-12-1,-3 10 77,0-27 260,0 37-331,0 1-1,-1-1 0,1 0 1,-1 0-1,1 0 0,-1 1 1,0-1-1,0 0 0,1 1 1,-1-1-1,0 0 1,-1 1-1,1-1 0,0 1 1,0 0-1,-1-1 0,-1 0 1,-2-2-7,0 1 1,-1 0 0,1 0 0,-1 0-1,0 1 1,0 0 0,0 0 0,0 0-1,0 1 1,-1 0 0,1 0-1,0 1 1,-1 0 0,1 0 0,0 0-1,-1 1 1,1 0 0,0 0 0,0 0-1,-9 4 1,7-2 0,1 0 1,-1 1-1,1 0 0,0 1 1,0-1-1,0 1 0,1 1 1,0-1-1,0 1 0,0 0 1,0 0-1,1 1 0,0 0 1,1 0-1,-6 11 0,5-7-498,0 0-1,1 1 0,-3 12 1,4-12-745,1-1 0,1 1 1,0 0-1,0 0 0,2 16 0,1-10-613,1-1-1,1 1 0,6 19 1,14 26-94,2 1 2106</inkml:trace>
</inkml:ink>
</file>

<file path=xl/ink/ink1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51.14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1215 1 12288,'-3'2'62,"1"1"1,-1-1 0,0 0 0,0 0 0,0 0 0,0-1-1,0 1 1,0-1 0,0 1 0,-1-1 0,1 0-1,0 0 1,-1-1 0,1 1 0,-1-1 0,1 1-1,-5-1 1,-6 1 256,0 1 0,0 1-1,0 0 1,0 1-1,0 0 1,-17 9 0,-30 8 757,52-17-995,-1 0 0,0 1 0,1 0 0,0 1 0,1 0 0,-16 13 0,13-10-94,1-2 13,2 1 0,-1-1 0,1 2 0,0-1 0,-8 13 0,13-16 0,0 0 0,0 1 0,0-1 0,1 0 0,0 1 0,0 0 0,0-1 0,1 1 0,0 0 0,0 0 0,0 10 0,0 14 0,2 0 0,10 58 0,-10-81 0,1 1 0,0-1 0,0 0 0,1 0 0,0 0 0,0 0 0,0 0 0,1 0 0,0-1 0,0 0 0,1 0 0,0 0 0,0 0 0,0-1 0,1 0 0,0 0 0,7 5 0,-9-8 0,1-1 0,-1 1 0,1 0 0,-1-1 0,1 0 0,0 0 0,0 0 0,-1-1 0,1 0-1,0 0 1,0 0 0,0 0 0,6-2 0,9-2 7,34-11 0,-42 11 2,-6 2 7,-1 0 1,1-1-1,-1 0 1,1 0-1,-1 0 0,0-1 1,0 0-1,0 0 1,-1 0-1,0 0 1,8-10-1,-10 11-7,1-1 0,-1 1-1,0-1 1,0 1 0,0-1-1,-1 0 1,1 0 0,-1 0-1,0 0 1,0 0 0,0 0 0,0 0-1,-1 0 1,0 0 0,0 0-1,0 0 1,0-1 0,-2-5-1,1 7-16,0 0-1,-1 0 0,1 0 1,-1 0-1,0 0 0,1 0 1,-2 0-1,1 1 0,0-1 0,0 1 1,-1 0-1,1 0 0,-1 0 1,0 0-1,1 0 0,-1 0 1,0 1-1,-5-3 0,3 2-20,0 0-1,-1 0 0,1 1 1,0 0-1,-1 0 1,1 0-1,0 1 1,-1-1-1,1 1 0,-8 1 1,7 1-73,0-1 1,1 1-1,-1 1 1,1-1-1,-1 1 0,1 0 1,0 0-1,0 1 1,0-1-1,1 1 0,-1 0 1,1 1-1,0-1 1,0 1-1,0 0 1,1-1-1,-1 2 0,-3 8 1,-4 8-281,1 0 1,0 1-1,-6 26 1,12-35 466,1 1-1,0-1 1,1 0 0,0 1 0,1 23-1,2-31 35,-1 1-1,1-1 1,0 1-1,1-1 0,0 1 1,0-1-1,0 0 1,1 0-1,0 0 1,1 0-1,-1-1 0,8 10 1,-7-12-58,-1 0 1,1-1-1,0 0 0,0 0 1,0 0-1,1 0 0,-1 0 1,1-1-1,-1 0 0,1 0 1,0 0-1,0-1 0,-1 1 1,1-1-1,0 0 1,1-1-1,-1 1 0,0-1 1,0 0-1,0 0 0,7-2 1,-1 1-35,-1-1 0,1-1 0,-1 1 0,0-2 0,0 1 1,0-2-1,0 1 0,0-1 0,9-7 0,-4 2 74,-1-1 0,1-1 0,21-22 0,-32 29-74,0 0 0,0 0 0,-1-1 0,1 1 1,-1-1-1,-1 1 0,1-1 0,-1 0 0,0 0 0,0 0 0,0-1 0,-1 1 1,0 0-1,0-8 0,-1 9-80,0 1 1,0-1 0,0 0-1,0 1 1,-1-1 0,0 1-1,0-1 1,0 1 0,0-1-1,-1 1 1,1-1-1,-1 1 1,-1 0 0,1 0-1,0 0 1,-1 0 0,0 1-1,0-1 1,0 1 0,0 0-1,-1-1 1,1 1-1,-1 1 1,0-1 0,0 1-1,0-1 1,0 1 0,0 0-1,0 0 1,0 1 0,-1-1-1,-4 0 1,4 1-136,0 1 0,0-1 0,0 1 1,1 0-1,-1 0 0,0 0 0,0 1 0,1 0 0,-1 0 1,0 0-1,1 0 0,-1 1 0,1 0 0,-1 0 0,1 0 1,0 0-1,0 1 0,0 0 0,0-1 0,0 1 0,1 1 1,-1-1-1,-3 6 0,-2 2 135,0 0 1,1 0-1,1 1 1,0 0-1,0 1 1,1 0-1,-4 14 1,7-15 374,0-1 0,0 1 0,1 0 0,1 0 0,0 0-1,0 0 1,2 0 0,-1 0 0,1 0 0,1-1 0,0 1 0,7 20 0,-7-26-263,0 0 0,0 0 1,1-1-1,0 0 0,0 1 1,0-1-1,0 0 0,1-1 0,0 1 1,0 0-1,0-1 0,1 0 1,-1 0-1,1-1 0,0 1 1,0-1-1,0 0 0,1 0 0,-1 0 1,1-1-1,-1 0 0,1 0 1,0-1-1,0 1 0,0-1 1,0 0-1,7-1 0,-6 0-30,-1 0 0,1-1 0,0 0 0,-1 0 0,0-1 0,1 0 0,-1 0 0,0 0 0,0-1-1,0 0 1,0 0 0,-1-1 0,1 0 0,-1 1 0,0-2 0,0 1 0,0-1 0,-1 1 0,1-1 0,-1-1 0,0 1 0,4-8 0,5-11 129,0-1 1,-1-1 0,15-48 0,-27 73-159,0 0-55,1 0-1,-1 0 0,1-1 0,-1 1 1,1 0-1,-1 0 0,0-1 0,1 1 0,-1 0 1,0-1-1,0 1 0,0 0 0,0-1 1,0 1-1,-1 0 0,1 0 0,0-1 1,0 1-1,-1 0 0,1 0 0,-1-1 0,1 1 1,-1 0-1,0 0 0,1 0 0,-1 0 1,0 0-1,0 0 0,0 0 0,0 0 1,0 0-1,0 0 0,0 0 0,-1 0 0,0 0-98,-1 0-1,1 1 1,-1-1-1,1 1 0,-1 0 1,1-1-1,-1 1 0,1 1 1,-1-1-1,1 0 0,0 0 1,-1 1-1,1-1 0,-1 1 1,1 0-1,0 0 0,-4 2 1,-4 2-281,1 0 0,0 1 0,0 0 0,1 0 0,-1 1 0,2 1 0,-14 14 0,12-11 540,1 1 1,0 0-1,1 0 1,0 1-1,-7 20 1,8-16 514,1 0-1,1 1 1,0-1-1,1 1 1,1 0-1,1 0 1,0 0 0,2 0-1,4 35 1,-4-49-493,0 1 1,-1-1 0,2 1-1,-1-1 1,0 0-1,1 1 1,4 6-1,-5-9-86,1-1 0,-1 0 0,0 1 0,1-1 0,-1 0 0,1 0 0,0 0-1,-1 0 1,1 0 0,0 0 0,0 0 0,0-1 0,-1 1 0,1-1 0,0 1-1,0-1 1,0 0 0,0 1 0,0-1 0,0 0 0,2-1 0,-3 1-37,-1 0 0,1 1 0,0-1 0,-1 0 0,1 0-1,0 0 1,-1 0 0,1 0 0,-1 1 0,1-1 0,0 0 0,-1 1 0,1-1 0,-1 0 0,1 1 0,-1-1 0,1 1 0,-1-1 0,1 1 0,-1-1 0,0 1 0,1-1 0,-1 1 0,0-1 0,1 1-1,-1 0 1,1 2 18,-1-2 106,-1-1 64,-2 2-150,-8 1 359,4-3 94,-5 54-132,10-15-259,-9 130 197,10-149-237,0 0 0,1 0 0,1 0 0,1-1 0,9 40 0,-7-35-64,0 0 0,-2 1 0,-1 28 0,0-11 0,-1-40 2,0 0-1,0 0 0,0-1 0,1 1 0,-1 0 0,1 0 1,-1 0-1,1-1 0,-1 1 0,1 0 0,0-1 1,0 1-1,0 0 0,0-1 0,0 1 0,0-1 0,3 3 491</inkml:trace>
  <inkml:trace contextRef="#ctx0" brushRef="#br0" timeOffset="2732.62">1073 1728 16511,'0'0'1792,"1"-4"-1728,-1-3-81,1-3-244,0 0 0,0 1 0,1-1 0,5-16 0,31-74-1638,-44 113 2042,0 1 1,1-1-1,0 1 0,1 0 0,1 0 1,0 1-1,1-1 0,0 1 0,2-1 1,-1 1-1,2-1 0,0 1 0,4 18 0,0-12 209,2-1 0,0 0 0,11 20 0,-17-39-320,0 0-1,0 0 0,0 0 0,0 1 0,0-1 0,0-1 1,0 1-1,1 0 0,-1 0 0,0 0 0,0-1 0,1 1 0,-1 0 1,1-1-1,-1 1 0,1-1 0,-1 0 0,0 1 0,1-1 1,2 0-1,-3 0-10,0 0 1,0 0-1,0 0 1,0 0-1,0 0 1,0 0-1,-1 0 1,1 0 0,0 0-1,0-1 1,0 1-1,0 0 1,0-1-1,0 1 1,-1-1-1,1 1 1,0 0-1,0-1 1,-1 0 0,1 1-1,0-1 1,-1 1-1,1-1 1,0 0-1,-1 0 1,1 1-1,-1-1 1,1 0-1,-1 0 1,0 0-1,1 1 1,-1-1 0,1-2-1,0-5 38,0 0 1,-1 1-1,0-1 0,0 0 0,-1 0 1,0 0-1,0 0 0,-1 1 0,0-1 1,0 0-1,-1 1 0,0-1 0,0 1 1,-1 0-1,1 0 0,-2 1 0,-6-10 1,3 5 70,1 1-92,-1 1 0,-12-13 0,18 20-39,0 0 1,0 0-1,0 0 0,-1 1 1,1-1-1,0 1 1,-1-1-1,1 1 1,-1 0-1,1 0 1,-1 0-1,0 1 1,1-1-1,-1 1 0,0-1 1,-4 1-1,2 0-9,-1 1-1,1-1 0,0 1 1,0 0-1,-1 1 0,1-1 1,0 1-1,0 0 0,1 1 1,-1-1-1,0 1 0,1 0 1,0 0-1,-1 0 0,1 0 1,0 1-1,-5 7 0,4-5-3,1 0-1,1 0 0,-1 1 0,1 0 1,0 0-1,1 0 0,-1 0 0,1 0 0,1 0 1,-1 0-1,1 1 0,0 8 0,1-6-2,0 0 1,0 0-1,1 0 0,0 0 0,5 19 0,-6-26 12,1-1 0,0 1 0,0 0 0,0-1-1,1 1 1,-1-1 0,1 1 0,-1-1 0,1 0 0,0 0 0,0 1-1,0-1 1,0 0 0,0-1 0,0 1 0,0 0 0,1-1 0,-1 1 0,1-1-1,-1 0 1,1 0 0,0 0 0,-1 0 0,1 0 0,5 0 0,-6 0 86,1-1 1,-1 0-1,1 0 0,-1 0 1,1-1-1,0 1 1,-1-1-1,5-1 0,20-12-3680,23-26-5785,-33 26 8707,2-3-155,-2 1-3733</inkml:trace>
  <inkml:trace contextRef="#ctx0" brushRef="#br0" timeOffset="4274.46">121 181 15360,'8'3'3,"-7"-3"7,1 1-1,0 0 1,-1-1-1,1 1 1,-1 0 0,1 0-1,-1 0 1,1 0-1,-1 0 1,0 0-1,1 0 1,1 2 0,-9-7 2559,-1 10-1068,5-4-1860,-7 9 491,1 1-1,0 0 0,0 0 0,1 1 1,1 0-1,0 0 0,-6 22 0,1 4-69,-8 57 0,1-16 130,11-54-135,1-1 0,-3 36-1,8-49-57,1 1-1,3 19 0,-3-28 4,1 1 1,0-1-1,0 0 1,0 0-1,0 0 1,1 1-1,0-1 0,-1 0 1,1-1-1,5 8 1,-5-10 17,-1 0 1,1 0 0,-1 1-1,1-1 1,0-1-1,-1 1 1,1 0 0,0 0-1,-1-1 1,1 1 0,0-1-1,0 1 1,0-1-1,3 0 1,29-1 29,-20 0-25,-1 1-9,0-2 0,1 1 0,-1-2 0,0 0 0,0 0 0,0-1 0,21-10 0,-20 9 46,-1 1 1,1 0 0,15-2-1,-14 4-110,-1-1 0,22-8 0,-4 77-21199</inkml:trace>
</inkml:ink>
</file>

<file path=xl/ink/ink1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01.132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1043 1 18431,'12'75'955,"3"103"-1,-11-109-836,12 461 573,-11-233-17,-3-127-610,16 224 267,-12-345-323,2-1 1,2 1 0,2-2 0,3 0 0,39 88 0,-52-130-24,21 35 39,-22-38-61,0 0 1,1 0-1,-1 0 1,1 0-1,-1-1 1,1 1-1,0 0 1,0-1-1,0 1 1,-1-1-1,1 0 0,1 0 1,-1 0-1,0 0 1,3 1-1,-3-2-162,-1 0 1,0 0-1,0 0 0,1 0 0,-1-1 0,0 1 0,1 0 0,-1-1 0,0 1 1,0-1-1,0 0 0,0 1 0,1-1 0,-1 0 0,0 0 0,0 0 0,0 0 1,0 1-1,-1-1 0,1 0 0,0-1 0,0 1 0,-1 0 0,2-1 0,14-32-6484,-16 34 6648,28-59-8235,-7 14 6663,-5 5 1607</inkml:trace>
  <inkml:trace contextRef="#ctx0" brushRef="#br0" timeOffset="899.01">810 1208 16000,'28'22'21,"-28"-21"-19,0-1 1,0 0-1,1 1 0,-1-1 1,0 0-1,0 1 1,0-1-1,1 1 0,-1-1 1,0 0-1,0 1 0,0-1 1,0 1-1,0-1 1,0 0-1,0 1 0,0-1 1,0 1-1,0-1 0,0 1 1,0-1-1,0 0 1,0 1-1,0-1 0,-1 1 1,1-1-1,0 0 1,0 1-1,0-1 0,-1 0 1,1 1-1,0-1 0,0 0 1,-1 1-1,1-1 1,-1 1-1,-13 8 28,11-8-20,1 0 17,0 0 1,0-1 0,1 1-1,-1 1 1,0-1 0,1 0-1,-1 0 1,1 1 0,-1-1-1,1 1 1,-1-1-1,1 1 1,0-1 0,0 1-1,0 0 1,0 0 0,-1 1-1,2 1 44,0-1 0,0 1 0,0-1 0,0 1 0,1-1 0,-1 0 0,1 1 0,2 5 0,-1-4-34,4 14 204,0 0-1,2 0 1,0-1 0,15 22-1,50 67-45,-20-31 50,4 13 29,52 74 92,-86-128-249,-15-24-55,-1 0-1,1 0 0,17 17 0,-1-15-61,-23-12 0,0-1 0,-1 1 0,1-1 0,0 1 0,-1-1 0,1 0 0,0 1 0,0-1 0,0 0 0,-1 0 0,1 0 0,0 1 0,0-1 0,0 0 0,-1 0 0,1 0 0,0 0 0,0 0 0,0-1 0,-1 1 0,1 0 0,0 0 0,0 0 0,-1-1 0,1 1 0,0 0 0,0-1 0,-1 1 0,1-1 0,0 1 0,-1-1 0,2 0 0,-2-3-16,1 0 0,-1 0 0,0 0 0,0 0 0,0 0 0,-1 0 0,1 0 0,-1 0 0,-1-4 0,-1-3-80,-69-324-1147,45 241 1161,-56-135-1,69 202 83,0 1 0,-20-27 0,15 24 0,16 24 0,-1 0 0,2 0 0,-1-1 0,1 1 0,0-1 0,0 1 0,0-1 0,1 0 0,0 0 0,0 0 0,0 1 0,1-10 0,0 14 6,0 0 1,1 1-1,-1-1 0,0 0 0,1 0 0,-1 0 0,1 1 0,-1-1 0,1 0 0,0 1 0,-1-1 0,1 0 0,0 1 0,-1-1 0,1 1 0,0-1 0,0 1 0,-1 0 0,1-1 0,0 1 0,0 0 0,0-1 0,0 1 0,0 0 1,-1 0-1,1 0 0,0 0 0,0 0 0,0 0 0,0 0 0,0 0 0,0 0 0,0 0 0,-1 0 0,3 1 0,37 10 367,-32-8-324,41 13 135,-1 2-1,0 1 1,-2 3-1,86 56 1,-108-62-31,-1 2 1,-1 1 0,0 0-1,30 37 1,-38-38-24,-1 1 0,-1 0 0,-1 0 0,0 1 0,-2 1 0,10 28 0,-14-33-70,-2 0 1,1 1-1,-2 0 1,0 0-1,-1-1 1,-1 1-1,0 0 0,-1 0 1,-5 21-1,-5 21-45,-3 0-1,-2-1 0,-3-1 0,-2 0 0,-31 57 1,49-109-58,0 0 0,-1 0 1,0-1-1,1 1 0,-1-1 1,-1 0-1,1 0 0,-1 0 1,0-1-1,-5 4 0,-17 8-8089,67-27-5367</inkml:trace>
  <inkml:trace contextRef="#ctx0" brushRef="#br0" timeOffset="2046.42">43 395 15872,'1'1'0,"2"3"16,-1 0 0,1 0 1,-1 0-1,1 0 0,-1 1 0,-1-1 1,1 1-1,-1-1 0,1 1 1,-1 0-1,-1 0 0,1-1 1,-1 1-1,1 0 0,-1 0 1,-1 6-1,-5 13 322,4-19-246,1 0 0,0 0 0,0 0 0,0 0-1,1 1 1,0 8 0,1 46 248,-2-1-1,-17 116 0,9-106-290,-3 3 42,7-52-31,1 0 0,1 1 0,1 0 0,1 0 1,1-1-1,4 40 0,-3-57-45,-1 0 1,1 0 0,0 0 0,0 0-1,1 0 1,-1 0 0,0 0 0,1 0-1,0-1 1,0 1 0,-1-1 0,1 1-1,5 4 1,-5-6 4,-1-1-1,0 1 1,1 0-1,-1 0 1,1-1-1,0 1 1,-1-1 0,1 1-1,-1-1 1,1 0-1,0 1 1,-1-1-1,1 0 1,0 0-1,-1 0 1,1-1 0,0 1-1,-1 0 1,1 0-1,-1-1 1,1 1-1,0-1 1,-1 0-1,1 1 1,-1-1 0,0 0-1,3-2 1,1 0 37,-1-1 0,1 1 0,-1-1-1,0-1 1,-1 1 0,1 0 0,-1-1 0,0 0 0,0 0 0,4-8 0,3-9-10,8-29 0,-5 11-21,42-77-5,-15 35 86,-21 40-77,69-137 117,-73 152-131,1 1 0,2 1 0,0 0-1,33-32 1,-42 49-16,-8 7 0,1 0 0,-1 0 0,1 0 0,-1 0 0,0 0 0,0 0 0,0 0 0,0-1 0,0 1 0,0 0 0,0-1 0,0 1 0,0-1 0,-1 1 0,1-1 0,0 1 0,-1-1 0,1-2 0,-6-3-21,4 8 16,0-1 0,0 1 1,0 0-1,0-1 0,1 1 0,-1 0 1,0 0-1,0-1 0,1 1 0,-1 0 0,0 0 1,1 0-1,-1 0 0,1 0 0,-1 0 0,1 0 1,0 0-1,-1 0 0,1 0 0,0 2 0,-2 0-1,-14 42 7,1 1 0,2 0 0,-8 57 0,10-23-67,-1 85 0,12-87-364,5 0-3767,-3-62 2463,1-1 1,0 1-1,1-1 1,1 1-1,0-1 1,1-1-1,13 23 1,-7-19 869,22 27 0,4 0 864</inkml:trace>
</inkml:ink>
</file>

<file path=xl/ink/ink1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11.044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1703 1917 15104,'0'0'1919,"3"3"-1812,8 11-160,-8-11 138,0 0 0,0 0-1,-1 0 1,1 1 0,-1-1-1,0 1 1,1 0-1,-2 0 1,1 0 0,0 0-1,-1 0 1,0 0 0,0 0-1,0 0 1,0 6-1,1 20 95,2 0 0,0 0 0,11 33 0,-8-31-127,-3-14-37,7 30 234,7 65-1,-8-61 883,-20-178-1312,-30-151-1,7 130 33,33 147 147,0 0 0,0-1 1,0 1-1,0 0 0,-1 0 0,1 0 1,0 0-1,0 0 0,0 0 0,0 0 1,0-1-1,0 1 0,0 0 0,0 0 0,0 0 1,0 0-1,0 0 0,0 0 0,0-1 1,0 1-1,0 0 0,0 0 0,0 0 0,0 0 1,1 0-1,-1 0 0,0-1 0,0 1 1,0 0-1,0 0 0,0 0 0,0 0 0,0 0 1,0 0-1,0 0 0,0 0 0,1 0 1,-1 0-1,0-1 0,0 1 0,0 0 0,0 0 1,0 0-1,0 0 0,0 0 0,1 0 1,-1 0-1,0 0 0,0 0 0,0 0 1,0 0-1,10 4-23,15 13 45,-20-13-30,19 10-32,1 0-1,52 20 0,-30-19 210,1-1 0,88 12 0,-114-23-156,-7-2-117,-15 0 105,0 0-1,-1 0 1,1 0 0,0 1 0,0-1 0,-1 0 0,1 0 0,-1 0-1,1 0 1,-1 0 0,1 0 0,-1 0 0,0 0 0,1 0 0,-1 0-1,-2 1 1,2 0-1,-45 96 24,17-55 56,-2-3 0,-67 68 0,74-85 50,18-18-40,17-16-48,4-4-23,-2-1 0,0-1 0,-1 0-1,12-22 1,22-31 27,-34 49-44,-12 21 0,1-1 0,-1 0 0,0 1 0,0-1 0,0 1 0,0-1 0,0 0 0,0 1 0,0-1 0,0 1 0,0-1 0,0 0 0,0 1 0,0-1 0,0 1 0,-1-1 0,1 0 0,0 1 0,0-1 0,-1 1 0,1-1 0,0 1 0,-1-1 0,1 1 0,-1-1 0,1 1 0,0 0 0,-1-1 0,1 1 0,-1-1 0,1 1 0,-1 0 0,1 0 0,-2-1 0,1 2 0,-1 0 0,0 0 0,1 1 0,-1-1 0,0 0 0,1 1 0,0-1 0,-1 1 0,1 0 0,0-1 0,0 1 0,0 0 0,-2 3 0,1 0 0,-47 54-136,38-48 98,0 1-1,1 1 1,0 0-1,1 0 1,1 1 0,-9 18-1,17-32 43,0 0-1,0 0 1,-1 0-1,1 1 1,0-1 0,0 0-1,0 0 1,0 0-1,0 0 1,0 1 0,0-1-1,-1 0 1,1 0-1,0 0 1,0 1-1,0-1 1,0 0 0,0 0-1,0 0 1,0 1-1,0-1 1,0 0 0,0 0-1,0 0 1,0 1-1,0-1 1,0 0 0,0 0-1,0 0 1,0 1-1,1-1 1,-1 0 0,0 0-1,0 0 1,0 0-1,0 1 1,0-1 0,0 0-1,1 0 1,-1 0-1,0 0 1,0 0-1,0 1 1,0-1 0,1 0-1,-1 0 1,0 0-1,0 0 1,0 0 0,0 0-1,1 0 1,-1 0-1,0 0 1,0 0 0,16-6 83,15-16 12,-18 11-79,-1 0-1,0 0 1,-1-1 0,0-1-1,-1 0 1,-1 0 0,12-22-1,-16 26-19,0-1-1,-1 0 0,0 0 1,-1-1-1,0 1 1,0-1-1,-1 0 0,-1 1 1,1-1-1,-2 0 1,0 0-1,-1-14 0,-12 37 1,-84 136-182,46-65 108,39-66 22,6-10-61,1 1 0,0 0-1,0 0 1,-5 16 0,61-66-19364</inkml:trace>
  <inkml:trace contextRef="#ctx0" brushRef="#br0" timeOffset="793.24">2397 2135 12416,'0'0'4223,"-1"3"-3625,-22 60 741,21-55-1305,0 0 0,0-1 1,1 1-1,0 0 0,0 0 0,2 16 0,1-2 65,-1 0-1,-1 0 0,-5 40 0,-17 64 364,13-87-421,9-35-752,-1 0 0,0 0 0,-1 0 0,1 0 0,-1 0 0,0-1 0,0 1 0,-3 5 0,5-9 564,-1 0 0,-3 4-1906,3-4 1906,1 0 1,-1 0-1,1 0 0,0 0 1,-1 0-1,1 0 0,-1 0 1,1 0-1,0 0 0,-1 0 1,1 0-1,-1 0 0,0 0 1,0-1 12,0 0 1,0 0 0,0 0-1,0 0 1,0-1 0,0 1-1,1 0 1,-1 0 0,0 0-1,0-1 1,1 1 0,-1 0-1,1-1 1,-1-1 0,-6-22-657,1-1-3156</inkml:trace>
  <inkml:trace contextRef="#ctx0" brushRef="#br0" timeOffset="1162.14">2211 2162 18303,'13'46'384,"-15"-54"-182,2 7-129,0 0 1,-1 0-1,1-1 0,0 1 1,0 0-1,-1 0 0,1 0 1,0-1-1,0 1 0,0 0 0,1 0 1,-1 0-1,1-3 0,0 3-10,0 0 0,0-1 0,1 1 0,-1 0 0,1 0 0,-1 0 0,1 0 0,-1 0 0,1 1 0,0-1 0,3-1 0,139-46 495,15-7-2118,-114 39-9145,-14 8 8738,-16 4-2598</inkml:trace>
  <inkml:trace contextRef="#ctx0" brushRef="#br0" timeOffset="1594.56">2099 2675 16000,'2'-3'18,"20"-18"997,24-32-1,-41 47-964,0 1-1,0 0 0,1 0 0,-1 0 1,1 0-1,0 1 0,1 0 0,-1 1 1,1-1-1,0 1 0,0 1 0,0-1 1,7-1-1,14-2 212,1 0-1,29 0 1,-26 2-197,55 0-4860,-34 2-1117,-34 1-1019,1 1 5118,-4-2 1814</inkml:trace>
  <inkml:trace contextRef="#ctx0" brushRef="#br0" timeOffset="2096.88">2650 2283 17663,'2'16'422,"-2"0"-1,0-1 0,-4 31 1,-3 15-294,2 0 0,5 78 0,0-138-120,0 0 0,0 0 1,0 0-1,0 0 1,0 0-1,0 0 0,0 0 1,0 0-1,0 0 0,0 0 1,1 0-1,-1 0 0,0 0 1,1 0-1,-1 0 1,1 0-1,-1 0 0,1-1 1,-1 1-1,1 0 0,0 0 1,-1 0-1,1-1 0,0 1 1,0 0-1,-1-1 1,1 1-1,0-1 0,0 1 1,0-1-1,0 1 0,0-1 1,0 0-1,0 1 1,0-1-1,0 0 0,0 0 1,0 1-1,0-1 0,0 0 1,0 0-1,0 0 0,0-1 1,0 1-1,0 0 1,1 0-1,6-3 79,0 0 0,-1 0 0,1 0 0,13-9 0,-3 2-147,9-3 1346,20-10-6392,-39 20 3037,0 0 0,-1 1-1,1 0 1,0 0 0,1 0 0,-1 1 0,14 0 0,1 4 2069</inkml:trace>
  <inkml:trace contextRef="#ctx0" brushRef="#br0" timeOffset="5905.68">20 1295 16895,'-20'20'921,"24"-25"-447,2 4-270,0 14-117,-1 26-55,-1-1 1,-5 78-1,0-61-23,-3 177-115,4-229-134,0 0 1,1 0-1,-1 0 1,1 0-1,0 0 0,0 0 1,0 0-1,0 0 1,3 5-1,36-32-15817,-30-10 16057</inkml:trace>
  <inkml:trace contextRef="#ctx0" brushRef="#br0" timeOffset="7426.58">88 1065 17151,'10'123'0,"13"-202"0,-20 56 153,-6 14 70,3 9-219,0 0 0,0 0 1,-1 0-1,1 0 0,0 0 0,0 0 0,0 0 0,-1-1 1,1 1-1,0 0 0,0 0 0,0 0 0,0 0 0,-1 0 0,1 0 1,0 0-1,0 0 0,0 0 0,-1 0 0,1 0 0,0 0 0,0 0 1,0 0-1,-1 0 0,1 1 0,0-1 0,0 0 0,0 0 0,0 0 1,-1 0-1,1 0 0,0 0 0,0 0 0,0 0 0,0 1 1,-1-1-1,1 0 0,0 2 11,0 0 0,0 0 1,0 0-1,0 0 0,0 0 1,0 0-1,0 0 0,1 0 1,0 3-1,1 4 66,-2-1 18,1 1 0,0-1-1,1 1 1,0-1-1,0 0 1,1 0-1,0 0 1,1 0-1,-1-1 1,1 1-1,1-1 1,0 0-1,0 0 1,0-1 0,0 1-1,1-1 1,0 0-1,1-1 1,-1 1-1,11 5 1,10 6-8,2-1 1,-1-1-1,2-2 0,0-1 1,1-1-1,35 8 1,23 6-79,46 11-26,-114-33 45,-15-3-25,1 1 0,-1 0 1,0 0-1,0 1 1,0-1-1,0 2 1,-1-1-1,1 0 1,8 6-1,-13-7 3,0 1 0,-1-1 0,1 1-1,0-1 1,0 1 0,-1 0 0,1 0 0,-1-1-1,0 1 1,1 0 0,-1 0 0,0-1-1,0 1 1,0 0 0,0 0 0,0 0 0,-1-1-1,1 1 1,0 0 0,-1-1 0,1 1-1,-1 0 1,-1 3 0,-8 0-5,0-1 0,0 0 0,-1 0 1,-19 3-1,-13 5-10,18-2-5,1 1-1,0 1 0,1 1 1,0 1-1,1 1 0,1 1 1,0 1-1,1 1 0,1 0 1,0 2-1,-27 38 0,39-50 18,1-1 0,-1 0 0,0 0 0,-1-1-1,0 0 1,0 0 0,0-1 0,0 0-1,-1 0 1,-16 6 0,-4-1-3,-1-1-1,-34 6 1,53-14-771,8-5 215,17-13-55,32-19 293,9 8 209,-39 21 84,0-1 1,19-13-1,-31 18 12,1-1-1,-1 0 1,1 0 0,-1 0 0,0 0 0,-1-1-1,1 1 1,-1-1 0,0 0 0,0 0 0,3-7-1,43-106 10,-46 110 23,-1 0 0,-1 0 0,1 0 0,-1 0 0,-1-1 0,1 1 0,-2-15 0,0 12 64,1 0 1,1 0-1,1-15 1,-2 22 94,-2 9-113,-8 18-95,3-8 35,-49 81 98,45-77-97,-19 30 1,11-21 11,17-25 5,1 0 1,0-1 0,0 1 0,0 0-1,0-1 1,0 1 0,1 0-1,-1 0 1,1 3 0,0-4 27,-1 0 0,1 1 0,0-1 0,-1 0 0,1 0 1,-1 0-1,0 0 0,1 0 0,-1 0 0,0 0 0,-3 3 0,-23 25 415,26-30-463,1 0 0,-1-1 0,1 1 0,-1 0 0,1 0 0,-1-1 0,1 1 0,0 0 0,-1-1 0,1 1 0,-1 0 0,1-1 1,0 1-1,-1-1 0,1 1 0,0-1 0,-1 1 0,1-1 0,0 1 0,0-1 0,-1 1 0,1-1 0,0 1 0,0-1 0,0 1 0,0-1 0,0 1 1,0-1-1,0 0 0,-5-21 37,6 12-15,1 0 0,0 1-1,0-1 1,1 1 0,0 0 0,8-15 0,1-7 25,27-95 74,-36 116-95,1-1 1,10-17-1,-11 23-48,-3 5 12,0-1 1,1 1-1,-1 0 1,0 0-1,0 0 0,0-1 1,0 1-1,0 0 0,0 0 1,0-1-1,1 1 0,-1 0 1,0 0-1,0-1 1,0 1-1,0 0 0,0-1 1,0 1-1,0 0 0,0 0 1,0-1-1,-1 1 1,1 0-1,0 0 0,0-1 1,0 1-1,0 0 0,0 0 1,0-1-1,0 1 1,-1 0-1,1 0 0,0 0 1,0-1-1,-11-1-43,-15 7-29,16 1 57,0-1 0,0 1 0,1 1 1,0 0-1,0 0 0,1 1 1,0 0-1,-10 13 0,8-10 28,-4 3 27,2 1-1,0 0 1,0 1 0,1 1-1,2 0 1,-16 33-1,29-67 146,-2 6-86,1 0 0,6-18 0,73-151 458,-80 175-586,2-1-1,-1 0 0,1 1 0,0 0 1,0 0-1,0 0 0,0 0 1,1 0-1,0 1 0,0 0 1,0 0-1,1 1 0,-1-1 0,8-2 1,-44 36 10,18-17 81,0-1-1,1 2 0,0 0 0,2 0 0,-1 1 0,2 0 1,0 1-1,1 0 0,0 0 0,-10 34 0,25-72-2461,-3 9-1790,0 0 1,0 0 0,9-15-1,5 4 967,-8 16 3226</inkml:trace>
  <inkml:trace contextRef="#ctx0" brushRef="#br0" timeOffset="7990.33">828 203 18431,'-56'22'22,"55"-22"-17,1 0 1,-1 0-1,1 0 1,0 1-1,-1-1 1,1 0-1,0 0 0,-1 1 1,1-1-1,0 0 1,-1 0-1,1 1 1,0-1-1,0 0 1,-1 1-1,1-1 1,0 0-1,0 1 0,0-1 1,0 1-1,-1-1 1,1 0-1,0 1 1,0-1-1,0 1 1,0-1-1,0 0 1,0 1-1,0-1 1,0 1-1,0-1 0,0 1 1,0-1-1,0 0 1,1 1-1,-1-1 1,0 1-1,12 16 566,-1 0 208,-10-13-735,0 1 0,0 0 0,0 0-1,-1 0 1,0 0 0,0 1 0,0-1 0,-1 0-1,0 0 1,-2 9 0,-21 53-37,16-47 80,-12 34 48,3 2 0,-18 99 0,29-119-1240,-1-1 0,-1 0 0,-2-1 0,-15 34 0</inkml:trace>
  <inkml:trace contextRef="#ctx0" brushRef="#br0" timeOffset="8272.83">435 182 17663,'6'26'0,"0"18"512,0-39 128,-1-21-128,7 6 0,7-6-256,22 5 0,14 2 384,2 0 0,6 0-640,25-8 0,17-7 0,-3 1 0,6-1-10495,-4 1-513,2 1 11008,103-22 3072</inkml:trace>
</inkml:ink>
</file>

<file path=xl/ink/ink1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14.208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153 0 15104,'-15'29'149,"15"-24"603,7-8 821,-6 3-1446,-1-1 0,1 0 0,0 0-1,0 1 1,0-1 0,0 0 0,-1 0 0,1 0-1,0 0 1,-1 0 0,1 0 0,0 0 0,-1 0-1,0 0 1,1-1 0,-1 1 0,1-1 0,-1 1-21,-4 18 300,1 35-193,2 0 0,7 59 1,-3-60-6,3 20 309,-5-58-385,0 1 1,-1-1-1,-2 22 0,-1 9 0</inkml:trace>
  <inkml:trace contextRef="#ctx0" brushRef="#br0" timeOffset="493.87">6 91 18943,'44'20'0,"-48"-20"28,0 0 0,-1 0 0,1-1-1,0 0 1,0 0 0,-1 0 0,1 0-1,0-1 1,-5-2 0,9 4-23,-1 0 1,1 0 0,0 0-1,0-1 1,0 1 0,0 0-1,0 0 1,-1 0 0,1-1-1,0 1 1,0 0 0,0 0-1,0 0 1,0-1 0,0 1-1,0 0 1,0 0 0,0 0-1,0-1 1,0 1 0,0 0-1,0 0 1,0-1 0,0 1-1,0 0 1,0 0 0,0 0-1,0-1 1,0 1 0,0 0-1,0 0 1,0 0 0,0-1-1,0 1 1,1 0 0,-1 0-1,0-1 1,10-6 36,15-4-76,-24 11 45,17-6 3,1 1 0,0 1 0,0 0-1,22 0 1,79 1 115,-50 3 57,-40-1-791,27-1 1686,-20 4-3137,-7 2-4041,-1 3-5937,-20-3 12034</inkml:trace>
  <inkml:trace contextRef="#ctx0" brushRef="#br0" timeOffset="825">9 501 19583,'0'0'0,"33"-18"0,-21 17 0,-4 2 0,-2 2 128,-3 2 0,2-2 0,-1-2-128,4-1 0,-2 0 0,5 0 128,2-1-1024,7-2 0,4-2-7935,2 1-513,2-5 9344,1 1 0</inkml:trace>
  <inkml:trace contextRef="#ctx0" brushRef="#br0" timeOffset="1260.12">670 140 16639,'-2'13'130,"2"-10"-51,0 0-1,-1-1 1,1 1-1,-1 0 1,1 0-1,-1 0 1,0-1-1,0 1 1,0 0-1,0-1 1,0 1-1,-1-1 1,1 0-1,-1 1 1,0-1-1,0 0 1,1 0-1,-4 3 1,4-4-54,-1 0 0,1 1 0,0-1 1,-1 0-1,1 1 0,0 0 0,0-1 0,0 1 1,0 0-1,1-1 0,-1 1 0,0 0 0,1 0 1,-1 3-1,-4 31 191,5-29-149,-14 296 466,12-287 2534,1 3-4618,-1 10-10084,1-55 2427,0 1 9208</inkml:trace>
  <inkml:trace contextRef="#ctx0" brushRef="#br0" timeOffset="1745.16">593 192 16511,'2'48'0,"-1"-52"76,1 0-1,0 0 0,0 0 0,0 0 0,0 1 0,1-1 1,-1 1-1,1 0 0,0 0 0,6-6 0,1-1 172,0 1-1,1 0 1,12-8 0,-18 14-213,1 1 1,-1 0-1,0 0 1,1 0 0,-1 0-1,1 1 1,-1 0-1,1 0 1,0 1-1,-1-1 1,1 1 0,0 0-1,0 1 1,-1 0-1,1 0 1,7 2-1,-4-1-11,0 1-1,-1 1 0,1-1 1,-1 1-1,0 1 0,0 0 1,0 0-1,-1 0 0,10 10 0,-15-14 27,0 1 0,0 0 0,-1 1-1,1-1 1,0 0 0,-1 0 0,0 1-1,0-1 1,1 1 0,-1-1 0,-1 1 0,1-1-1,0 1 1,-1 0 0,1-1 0,-1 1-1,0 4 1,0-1-18,-1-1 0,0 0 0,0 0 0,0 1 0,-1-1 1,1 0-1,-1 0 0,-4 7 0,-4 3 74,0 0 1,0 0 0,-1-1-1,-17 16 1,21-23-118,-1 0 1,-1-1-1,1 0 0,-1 0 1,-16 8-1,16-9-110,9-5 121,-1 1 0,1-1 1,-1 1-1,0 0 1,1-1-1,-1 1 0,1 0 1,0 0-1,-1 0 0,1-1 1,0 1-1,-1 0 0,1 0 1,0 0-1,0 0 0,0-1 1,0 1-1,0 0 1,0 0-1,0 0 0,0 0 1,0 0-1,0-1 0,0 1 1,0 0-1,1 0 0,-1 0 1,0 0-1,1-1 1,-1 1-1,0 0 0,1 0 1,0 0-1,18 29-20,4-5-91,1-1-1,50 39 1,-42-37-810,-5-5-1038,-20-16-882,1-1 0,-1 0-1,1 0 1,9 3 0,8 0 262,11 4 4820</inkml:trace>
</inkml:ink>
</file>

<file path=xl/ink/ink1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41.81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2434 1 20479,'-23'282'384,"18"-165"-116,2-27-66,-61 743 608,39-207-426,40-84 19,-2-67-38,-11-389-285,1 544 331,2-394-283,0-179-64,-2 86 0,-3-143-64,-3 50 64,4 78 0,4-67 21,-3 1 1,-11 103-1,-22 213 320,31-373-405,0 0 0,0 1 0,0-1 0,1 0 0,-1 0 0,1 0 0,3 8 0,-3-11 0,0 0 0,0 0 0,0 0 0,0 0 0,0 0 0,0-1 0,0 1 0,1-1 0,-1 1 0,1-1 0,-1 1 0,1-1 0,0 0 0,-1 1 0,1-1 0,0 0 0,0 0 0,0-1 0,0 1 0,0 0 0,2 0 0,-4-1-28,1 0 0,-1 0 0,1-1-1,-1 1 1,1 0 0,-1 0 0,0-1 0,1 1-1,-1 0 1,0 0 0,1-1 0,-1 1 0,1 0-1,-1-1 1,0 1 0,0 0 0,1-1 0,-1 1-1,0-1 1,0 1 0,0-1 0,1 1 0,-1 0-1,0-1 1,0 1 0,0-1 0,0 1-1,0-1 1,0 1 0,0-1 0,0 0 0,3-21-1619,-2 15 1082,6-30-2699,3-18-9045</inkml:trace>
  <inkml:trace contextRef="#ctx0" brushRef="#br0" timeOffset="1248.74">0 2397 22271,'54'-3'0,"-51"6"4,0 0-1,0 0 1,1 0 0,-1 0-1,7 3 1,11 0 50,1-2 1,0 0 0,0 0-1,0-2 1,43-2 0,4 2 1,238 24 149,139 7 358,188-29 294,296 12-306,219 25 217,-167-39-299,-722 1-352,423-1 112,-3-37 321,-428 19-361,-16 2 134,-175 3-268,4-2 9,-59 13-61,-1-1 0,1 1 0,0 1 0,0-1 0,-1 1 0,1 0 0,-1 0 0,1 1 0,6 2 0,-4-2 15,-1 1 1,0-1-1,0-1 0,1 0 1,-1 0-1,12 0 0,-11-1 7,0 1 0,0-1 0,0 2 0,0-1 0,11 4-1,-4 1 39,-4-2 44,1 0 0,-1 1 0,0 1 0,11 7 0,-18-12-64,0 1 0,0-1 0,1 1 0,-1-1 0,9 1 0</inkml:trace>
</inkml:ink>
</file>

<file path=xl/ink/ink1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47.400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1 280 18175,'0'0'128,"5"-2"0,12-3-23,-10 2 90,1 0 0,0 0 0,0 1 0,0 0 0,0 1 0,0 0-1,14 0 1,19 4 721,69-3 0,3 0-550,-36 3-153,-1-4 0,136-18 1,65-17-61,-108 16 35,-64 11-170,177 10-1,-259-1-9,-8 1 9,496 1 72,-221-4 245,-203 4-284,198 16 78,-192-6-128,49 2 0,-88-11 0,0 2 0,-1 3 0,57 15 0,-93-17-784,-13-4-195,-1 0 1,1-1-1,0 0 1,0 0-1,7 1 0</inkml:trace>
  <inkml:trace contextRef="#ctx0" brushRef="#br0" timeOffset="959.61">3294 88 20607,'0'0'384,"2"4"-277,15 30 10,-10-22-73,-1 0 0,-1 0 0,0 1 0,0-1 0,-1 1-1,-1 0 1,0 0 0,1 19 0,-2-5-2,-1-13 13,0 0 0,0 0 0,-2 0 0,0 0 0,0-1 0,-6 23 0,7-36-53,0 0 0,0 1 0,0-1 0,0 0 0,0 1 0,0-1 0,0 0 1,0 0-1,0 1 0,0-1 0,0 0 0,0 0 0,-1 1 0,1-1 0,0 0 1,0 0-1,0 0 0,0 1 0,0-1 0,-1 0 0,1 0 0,0 0 0,0 1 0,-1-1 1,1 0-1,0 0 0,0 0 0,0 0 0,-1 0 0,1 0 0,0 1 0,0-1 1,-1 0-1,1 0 0,0 0 0,-1 0 0,1 0 0,0 0 0,0 0 0,-1 0 0,1 0 1,0 0-1,0 0 0,-1 0 0,1-1 0,-9-12 17,-4-27-35,13 38 22,-12-48-76,-4-53 0,-7-32-46,-3 74 394,26 61-275,0 0 0,0-1 0,0 1 0,0 0 0,0 0 0,0 0 0,0 0 0,0 0 0,0-1 0,0 1 1,0 0-1,0 0 0,0 0 0,0 0 0,0 0 0,0-1 0,0 1 0,0 0 0,0 0 0,0 0 0,0 0 0,0 0 0,0-1 1,0 1-1,0 0 0,0 0 0,0 0 0,0 0 0,0 0 0,0 0 0,0-1 0,1 1 0,-1 0 0,0 0 0,0 0 0,0 0 1,0 0-1,0 0 0,0 0 0,1 0 0,-1 0 0,0-1 0,0 1 0,9 2 68,6 7-21,17 16 88,-17-12-61,0-1-1,1-1 1,1 0-1,0-1 1,35 15-1,-26-16-61,2 0-13,0 1-1,-1 1 1,39 23-1,-64-33-1,-1-1 0,0 1 0,0-1 0,1 1 0,-1 0 0,0 0 0,0 0 0,0 0 0,0 0 0,0 0 0,0 0 0,-1 0 0,1 0 0,0 0 0,0 0 0,-1 0 0,1 1 0,-1-1 0,1 0 0,-1 1 0,0-1 0,1 0 0,-1 1 0,0-1 0,0 0 0,0 1 0,0-1 0,0 0 0,0 1 0,0-1 0,0 1 0,-1-1 0,1 0 0,0 1 0,-1-1 0,1 0 0,-1 0 0,0 1 0,1-1 0,-1 0 0,0 0 0,-1 2 0,-4 3 0,-1 1 0,0-1 0,0 0 0,0 0 0,-10 5 0,7-4 0,-21 12 0,0-1 0,-1-1 0,-36 12 0,32-14 0,1 1 0,-43 28 0,-32 37-608,94-67 372,0 1-1,1 0 0,1 2 0,-17 23 0,21-16-1067,4-7-2170</inkml:trace>
</inkml:ink>
</file>

<file path=xl/ink/ink1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55.042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1 714 17535,'12'-3'0,"16"-6"0,-22 4 182,-7 2 242,-9 0 890,21 8-802,35 15-76,-28-12-283,1 0 1,36 9-1,29-3 247,93 4 0,-60-8-154,-1-2 52,210-14 1,-141-7-197,364-7 329,-343 18-431,0 0 0,-116-1 47,-60 1-20,1 2 0,36 3 0,-47-5 78,3 2 68,-22 1-88,-1 2-192</inkml:trace>
  <inkml:trace contextRef="#ctx0" brushRef="#br0" timeOffset="1016.83">2413 534 20351,'8'26'147,"0"1"-1,-2 0 0,-1 0 1,-1 0-1,-2 1 0,0 43 0,-2 107 473,-2-167-484,-3-19-110,-2-20-36,-12-153-73,9 63 40,8 84 44,3 27 0,-1 1 0,0-1 0,0 1 0,-1-1 0,0 1 0,0 0 0,-1-1 0,1 1 0,-1 0 0,-1 0 0,-4-9 0,1 11 11,5 11 16,4 12 42,-1-13-56,1-1 0,0 0-1,0 0 1,1 0 0,-1-1 0,1 1 0,0-1-1,0 0 1,1 0 0,-1 0 0,10 5 0,5 2 110,39 17 1,-1-1 30,-48-22-116,2 1-14,0 0 1,0 1-1,0 0 0,-1 1 0,0 0 0,0 0 0,-1 1 0,12 15 1,-20-23-24,-1 0 1,1 0-1,-1 0 1,1 0 0,-1 1-1,1-1 1,-1 0-1,0 0 1,1 1 0,-1-1-1,0 0 1,0 1-1,0-1 1,0 0-1,0 1 1,0-1 0,-1 0-1,1 0 1,0 1-1,-1-1 1,1 0 0,0 0-1,-1 1 1,0-1-1,1 0 1,-1 0 0,0 0-1,1 0 1,-1 0-1,0 0 1,0 0-1,0 0 1,0 0 0,0 0-1,0-1 1,0 1-1,0 0 1,-1-1 0,-1 2-1,-7 3 10,1 0-1,-2-1 0,-18 5 1,21-6-10,-16 5-24,1 1 0,-40 21 0,55-26-1,1 1-1,-1-1 1,1 2-1,0-1 1,0 1-1,1 0 1,0 0-1,0 1 1,0 0 0,1 0-1,-7 12 1,12-18-36,-1 0 0,1-1 0,0 1 1,-1 0-1,1 0 0,0 0 0,0 0 1,0-1-1,0 1 0,0 0 0,0 0 1,0 0-1,0 0 0,0 0 0,0 0 1,0-1-1,0 1 0,1 0 0,0 1 1</inkml:trace>
  <inkml:trace contextRef="#ctx0" brushRef="#br0" timeOffset="1928.92">3012 57 18687,'1'18'0,"-1"-9"0,-2-23 0,-6-56 1408,-1 122-405,7 7-775,-1-1-1,-15 72 1,9-84-154,4-19-50,0 0-1,-2 0 1,-1 0-1,-14 30 1,12-43-974,9-14 878,1 0 1,0 0-1,0 0 1,-1 0-1,1 0 1,0 0-1,0 0 1,0 0-1,-1 0 1,1 0-1,0 0 1,0 0-1,-1 0 1,1 0-1,0 0 1,0 0-1,0-1 1,-1 1-1,1 0 1,0 0-1,0 0 1,0 0-1,-1 0 1,1 0-1,0-1 1,0 1-1,0 0 1,0 0-1,-1 0 1,1-1-1,0 1 1,0 0-1,0 0 1,0 0-1,0-1 1,-6-27-4874,5 7-3951</inkml:trace>
  <inkml:trace contextRef="#ctx0" brushRef="#br0" timeOffset="2327.71">2767 11 18687,'22'29'0,"-20"-32"59,0 1-1,0-1 0,0 1 0,1 0 0,-1 0 1,1 0-1,-1 0 0,1 0 0,0 0 0,5-2 0,-2 2-16,0 0 0,0 1 0,0-1 0,0 1 0,0 1 0,0-1 0,0 1-1,0 0 1,7 1 0,55 12 292,-12-2-63,29-4 64,-56-6-702,-1 1-1,55 11 0,-41 6-3450,-7-2-6571</inkml:trace>
  <inkml:trace contextRef="#ctx0" brushRef="#br0" timeOffset="2777.51">2773 540 20479,'36'-9'100,"-29"8"-12,0-1 1,0 0-1,0 0 1,0 0-1,-1-1 1,1 0-1,-1 0 1,11-7-1,-12 6-64,-1 1 0,1 1 0,1-1 0,-1 0 0,0 1 0,0 0 0,1 1 0,-1-1 0,1 1-1,0 0 1,-1 0 0,1 1 0,0-1 0,-1 1 0,11 1 0,3 3-51,0 0-1,0 0 1,23 11 0,-17-7-247,-13-3-423,0-1 1,-1 1-1,0 1 0,-1 0 0,1 1 0,-1 0 0,0 0 0,10 11 1</inkml:trace>
  <inkml:trace contextRef="#ctx0" brushRef="#br0" timeOffset="3295.68">3389 400 19839,'2'28'-13,"5"35"0,-4-44-25,0-1 1,-2 1 0,0 0-1,-4 38 1,3-56-62,0 0 1,0 0-1,0 0 0,-1 0 0,1 0 1,0 0-1,-1 0 0,1 0 1,-1-1-1,1 1 0,-1 0 0,0 0 1,1-1-1,-2 2 0</inkml:trace>
  <inkml:trace contextRef="#ctx0" brushRef="#br0" timeOffset="3857.86">3325 289 14592,'4'-11'94,"-2"7"39,-1 0-1,1 1 0,0-1 0,0 0 0,1 1 0,2-4 0,-4 6-102,0 0 0,0 0-1,0 0 1,0 1 0,0-1 0,0 0-1,0 1 1,0-1 0,0 1-1,0-1 1,0 1 0,1-1-1,-1 1 1,0 0 0,0 0 0,1 0-1,-1 0 1,0 0 0,0 0-1,0 0 1,1 0 0,-1 0-1,0 0 1,0 1 0,3 0 0,7 3 230,0 1 1,17 10-1,20 9 494,-40-21-649,4 1 97,-1 1 0,1 0 0,20 12 1,-29-14-162,0-1 1,0 0 0,0 1 0,0 0-1,-1-1 1,1 1 0,-1 0-1,0 0 1,0 1 0,0-1-1,0 0 1,0 1 0,-1-1 0,1 1-1,-1 0 1,0-1 0,1 6-1,-1-2-7,0 0 0,-1 0-1,0-1 1,0 1 0,-1 0-1,1 0 1,-2-1 0,1 1-1,-1 0 1,0-1-1,0 0 1,0 1 0,-1-1-1,0 0 1,0 0 0,-1 0-1,-6 8 1,3-7-41,0 1 1,-1-1-1,0-1 1,0 1-1,0-1 1,-1-1-1,1 1 0,-2-1 1,1-1-1,-19 7 1,28-11 7,-6 1-43,1 1 1,0 0-1,0 0 1,0 0-1,0 1 1,-5 4-1,9-7 33,1 0 0,-1 1 0,1-1-1,0 1 1,-1-1 0,1 0 0,0 1-1,-1-1 1,1 1 0,0-1 0,0 1-1,-1-1 1,1 1 0,0 0 0,0-1-1,0 1 1,0-1 0,0 1 0,0-1-1,0 1 1,0-1 0,0 1 0,0 0-1,0 0 1,1 1 0,-1-1 0,1 1 0,0-1-1,0 0 1,0 1 0,0-1 0,0 0 0,1 0-1,-1 1 1,0-1 0,0 0 0,3 1 0,10 6 6,-1-1-1,1 0 1,0-1 0,1-1 0,0 0 0,24 4-1,-18-4 5,0 1-1,25 11 0,32 12-412,-24-14-4423</inkml:trace>
</inkml:ink>
</file>

<file path=xl/ink/ink1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5:15.387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544 1 17663,'0'0'384,"1"3"-256,14 34 186,-13-31-259,1-1 0,0 0 0,-1 1-1,0 0 1,0-1 0,-1 1 0,0 0 0,0 0 0,0 0 0,-1 11 0,-17 114 1094,1-24-506,12-42-219,7 100-1,0 32 10,-38 263 207,30-411-512,-3 1 0,-26 94 0,-13 69 213,40-184-279,2 0-1,1 0 1,1 0-1,2 0 1,1 1 0,1-1-1,1 0 1,8 32 0,-5-20-24,-4-24-21,2 1 0,0-1 0,11 34 0,13 21 122,23 105 0,-46-141-8,-4-31-117,0 1-1,1 0 1,0 0-1,0 0 1,0 0-1,0 0 0,1-1 1,0 1-1,0 0 1,0-1-1,1 0 1,0 0-1,7 9 1,-11-15-245,0 0 1,1-1-1,-1 1 1,1-1-1,-1 1 1,1-1 0,0 1-1,0-1 1,0 1-1,0-1 1,0 1-1,0-1 1,0-2 0,1-2-128,0-49-3781,-1 28-7423</inkml:trace>
  <inkml:trace contextRef="#ctx0" brushRef="#br0" timeOffset="1567.24">10 1977 18559,'34'-4'0,"-78"25"278,46-19-221,-1 0 1,1 0 0,-1 0-1,0 0 1,0 1 0,0-1 0,0 1-1,1 4 1,2 3 41,4 6 63,1 1-1,0-2 0,1 0 1,1 0-1,18 19 0,-3-8 134,51 40 0,-33-27 66,-27-23-155,23 17 0,-35-29-140,1 0 0,-1-1-1,1 0 1,0 0 0,1 0 0,-1-1-1,0 1 1,12 1 0,-17-4-62,-1 0 0,1 0 1,-1 0-1,1 0 0,-1-1 0,0 1 1,1 0-1,-1 0 0,1 0 0,-1-1 1,1 1-1,-1 0 0,0 0 0,1-1 1,-1 1-1,0 0 0,1-1 0,-1 1 1,0-1-1,1 1 0,-1 0 0,0-1 1,0 1-1,1-1 0,-1 1 0,0-1 1,0 1-1,0 0 0,0-1 0,0 1 0,1-1 1,2-20 74,-2 17-38,-1 1-39,0 0-1,0 1 1,0-1-1,0 0 1,-1 1 0,1-1-1,-1 0 1,0 1-1,1-1 1,-1 1-1,-1-1 1,1 1 0,0-1-1,0 1 1,-3-2-1,-29-35-2,11 15-2,-19-27 12,5 9 24,3-1-1,-33-56 1,65 97-23,-1-1 0,1 1 0,0-1 0,-1 0 0,1 0 0,0 1 0,1-1 1,-2-3-1,2 5-9,1 0 1,-1 0 0,0 0 0,0 1 0,1-1 0,-1 0-1,0 0 1,1 0 0,-1 1 0,1-1 0,-1 0 0,1 0-1,-1 1 1,1-1 0,-1 0 0,1 1 0,0-1 0,-1 1-1,1-1 1,0 1 0,0-1 0,-1 1 0,1 0 0,0-1-1,0 1 1,0 0 0,-1-1 0,1 1 0,0 0 0,0 0-1,1 0 1,25-5-2,0 1 0,1 2 0,-1 0 0,29 3 0,-19 0 0,181-4 128,-217 3-126,1 0-1,-1 0 0,0 0 1,1 0-1,-1 0 0,1 1 1,-1-1-1,0 0 0,1 1 1,-1-1-1,0 1 0,0-1 1,1 1-1,-1 0 0,0 0 1,0-1-1,0 1 0,0 0 1,0 0-1,0 0 0,0 0 1,1 1-1,-1 1 5,0-1 0,0 0 0,0 0 0,0 0-1,-1 1 1,1-1 0,-1 0 0,0 1 0,1-1 0,-1 1 0,0 4 0,-2 4 20,0 0 1,0-1 0,-1 1-1,-6 16 1,-42 83 133,34-76-154,-24 62-1,-5 35 229,45-130-234,1 0 0,-1 0 0,1 0 0,0 0 0,-1 1 0,1-1 0,0 0 0,0 0 0,0 0 0,0 0 0,0 0 0,0 0 0,0 1 0,0-1 0,1 0 0,-1 0 0,0 0 0,1 0 0,-1 0 0,0 0 0,1 0 0,0 0 0,-1 0 0,1 0 0,0 0 0,-1 0 0,1 0 0,0-1 0,0 1 0,0 0 0,-1 0 0,1-1 0,0 1 0,0-1 0,0 1 0,0-1 0,0 1 0,0-1 0,0 1 0,1-1 0,-1 0 0,0 0 0,2 1 0,-3-1 0,1 0 1,0-1-1,-1 1 0,1 0 0,-1 0 0,1 0 0,0-1 1,-1 1-1,1 0 0,-1-1 0,1 1 0,-1 0 0,1-1 1,-1 1-1,1-1 0,-1 1 0,0 0 0,1-1 0,-1 1 1,0-1-1,1 1 0,-1-1 0,0 0 0,0 1 0,1-1 1,-1 1-1,0-1 0,0 1 0,0-1 0,0-1 0,5-22-15,-5 20 4,13-68-224,23-70 1,-22 105 63,-10 68 64,-4-12 121,0 1-1,-1-1 0,-1 0 1,0 0-1,-2 0 0,0 0 1,-11 28-1,15-46-9,0-1 0,0 0 0,0 0 0,0 1 0,0-1 0,0 0 0,0 0 0,0 1 0,0-1 0,0 0 0,-1 0 0,1 1 1,0-1-1,0 0 0,0 0 0,0 0 0,0 1 0,-1-1 0,1 0 0,0 0 0,0 0 0,0 0 0,-1 1 0,1-1 0,0 0 0,0 0 0,0 0 0,-1 0 0,1 0 0,0 0 0,0 0 0,-1 0 0,1 0 0,0 0 0,0 0 1,-1 1-1,1-2 0,0 1 0,0 0 0,-1 0 0,1 0 0,0 0 0,0 0 0,-1 0 0,1 0 0,0 0 0,0 0 0,-1 0 0,1 0 0,0-1 0,-12-15 71,-5-26 28,7-10-28,-6-91-1,16 143-74,0 0 0,0-1 0,0 1 0,0 0 0,0-1 0,0 1 0,0 0 0,0-1 0,0 1 0,0 0 0,0-1 0,0 1 0,0 0 0,0 0 0,0-1 0,-1 1 0,1 0 0,0-1 0,0 1 0,0 0 0,-1 0 0,1 0 0,0-1 0,0 1 0,0 0 0,-1 0 0,1 0 0,0-1 0,-1 1 0,1 0 0,0 0 0,0 0 0,-1 0 0,-11 5 0,-13 20 0,20-20 0,-8 10-13,1 0 1,0 0-1,1 1 0,1 0 0,1 1 0,0 1 1,1-1-1,1 1 0,-9 34 0,33-95-5768</inkml:trace>
  <inkml:trace contextRef="#ctx0" brushRef="#br0" timeOffset="2881.9">954 1064 20863,'-7'30'0,"7"-30"1,0 0 0,0 0 0,0 0-1,0 0 1,0 0 0,0 0 0,0 0-1,0 0 1,0 1 0,0-1 0,0 0-1,0 0 1,0 0 0,-1 0 0,1 0-1,0 0 1,0 0 0,0 1 0,0-1-1,0 0 1,0 0 0,0 0 0,0 0-1,0 0 1,0 0 0,0 0 0,0 1-1,1-1 1,-1 0 0,0 0 0,0 0-1,0 0 1,0 0 0,0 0 0,0 0-1,0 1 1,0-1 0,0 0 0,0 0-1,0 0 1,0 0 0,0 0 0,1 0-1,-1 0 1,0 0 0,0 0 0,0 0-1,0 0 1,0 0 0,0 0 0,0 0-1,1 1 1,-1-1 0,0 0 0,0 0-1,0 0 1,0 0 0,0 0 0,0 0-1,0 0 1,1-1 0,-1 1 0,0 0-1,6-7 112,-3-1 16,-4 8-125,1 0 0,0 0 0,0-1 0,-1 1 0,1 0 0,0 0 0,0 0 0,-1 0 0,1 0-1,0 0 1,-1 0 0,1 0 0,0 0 0,-1 0 0,1 0 0,0 0 0,0 0 0,-1 0 0,1 0 0,0 0-1,-1 0 1,1 0 0,0 1 0,0-1 0,-1 0 0,1 0 0,0 0 0,0 0 0,-1 1 0,1-1 0,0 0-1,-1 1 1,-4 3 30,1 0-1,-1 0 0,1 1 1,0 0-1,0 0 0,1 0 1,-1 0-1,1 0 0,0 1 0,1 0 1,-4 10-1,-6 9-14,-3 6 62,2 1 1,2 0-1,1 0 1,1 1 0,2 0-1,1 0 1,2 1-1,-1 36 1,3-24-198,-10 51-1,3-151-5407</inkml:trace>
  <inkml:trace contextRef="#ctx0" brushRef="#br0" timeOffset="3402.13">576 1039 19711,'4'5'-1,"-4"-4"2,0 0-1,0 0 1,1 0 0,-1 0-1,1 0 1,-1 0-1,0-1 1,1 1-1,0 0 1,-1 0 0,1 0-1,-1-1 1,1 1-1,0 0 1,0-1-1,-1 1 1,1-1 0,0 1-1,0-1 1,0 1-1,-1-1 1,1 1 0,0-1-1,0 0 1,0 0-1,0 1 1,0-1-1,0 0 1,0 0 0,0 0-1,0 0 1,0 0-1,0 0 1,0 0-1,0 0 1,0-1 0,0 1-1,1-1 1,20-5 96,1 0 1,0 1 0,0 1 0,0 1 0,0 1-1,29 2 1,5-2-14,4-1-17,131-11-1052,-144 10-3985</inkml:trace>
  <inkml:trace contextRef="#ctx0" brushRef="#br0" timeOffset="3714.11">583 1715 20351,'12'-43'0,"-12"43"7,1-1-1,-1 1 0,1-1 0,-1 1 0,1 0 0,-1-1 0,1 1 0,0 0 1,-1-1-1,1 1 0,-1 0 0,1 0 0,0 0 0,-1 0 0,1-1 0,0 1 1,-1 0-1,1 0 0,0 0 0,-1 0 0,1 0 0,0 1 0,-1-1 0,1 0 1,-1 0-1,1 0 0,0 0 0,-1 1 0,2 0 0,17 0 301,116-41 731,-17 6-1635,-34 11-3044,-29 8-8241</inkml:trace>
  <inkml:trace contextRef="#ctx0" brushRef="#br0" timeOffset="4247.08">1249 1450 21759,'-25'3'0,"26"-3"0,-1 0 0,0 1 0,1-1 0,-1 0 0,0 1 0,1-1 0,-1 0 0,0 1 0,0-1 0,1 0 0,-1 1 0,0-1 0,0 1 0,1-1 0,-1 0 0,0 1 0,0-1 0,0 1 0,0-1 0,0 1 0,0-1 0,0 0 0,0 1 0,0-1 0,0 1 0,0-1 0,0 1 0,0-1 0,0 1 0,0-1 0,0 0 0,0 1 0,-1-1 0,1 1 0,-4 20 0,3-20 0,-3 14-21,1 0 0,-2 24-1,5-34 17,0 0 0,0-1 1,0 1-1,1 0 0,0 0 0,-1-1 0,2 1 0,-1 0 0,1-1 0,-1 1 0,1-1 0,4 7 0,-5-10 7,1 1 1,-1-1-1,0 0 0,1 0 0,-1 0 0,1 1 0,-1-1 1,1-1-1,-1 1 0,1 0 0,0 0 0,-1 0 0,1-1 0,0 1 1,0-1-1,-1 0 0,1 1 0,4-1 0,38-2 66,-20-1-49,-14 3-42,-1-1 0,0 0 0,0-1 0,0 0-1,0 0 1,18-8 0,-7 3-49,-19 6-145,1 1 0,-1-1 0,1 1 0,-1 0-1,1-1 1,-1 1 0,1 0 0,-1 0 0,1 0 0,0 0 0,-1 1 0,1-1 0,-1 0 0,1 0 0,-1 1 0,1-1 0,-1 1 0,1 0 0,-1-1 0,0 1 0,1 0 0,1 1 0</inkml:trace>
  <inkml:trace contextRef="#ctx0" brushRef="#br0" timeOffset="6147.32">449 24 17535,'21'18'-122,"-18"-14"-31,-11-10-62,8 5 203,-1 1 1,1-1-1,-1 1 1,1 0-1,0-1 1,-1 1 0,1-1-1,0 1 1,-1-1-1,1 1 1,0-1-1,0 1 1,-1-1-1,1 1 1,0-1-1,0 0 1,0 1-1,0-1 1,0 1 0,0-1-1,0 0 1,0 1-1,0-1 1,0 1-1,0-1 1,0 1-1,0-1 1,1 1-1,-1-1 1,0 0-1,0 1 1,1-1 0,-1 1-1,0-1 1,0 1-1,1 0 1,-1-1-1,1 1 1,-1-1-1,0 1 1,1-1-1,-1 1 1,1 0-1,-1 0 1,1-1 0,-1 1-1,1 0 1,-1 0-1,1-1 1,0 1-1,-1 0 1,1 0-1,-1 0 1,1 0-1,-1 0 1,1 0-1,0 0 1,-1 0 0,1 0-1,-1 0 1,1 0-1,-1 0 1,1 0-1,0 0 1,-1 1-1,1-1 1,13 10 5,-1 0 1,-1 1-1,15 15 0,23 21 8,164 117-2,-111-85 27,19 14 95,-68-55-43,159 119 204,-178-131-147,0-2 0,2-1 0,58 27 0,-53-29 24,0 2 0,57 41 0,-25-4 416,67 71 0,28 25 320,-150-140-834,8 7 46,41 44 0,114 134 532,-160-177-553,1-1 1,1 0-1,37 25 0,87 50 271,-94-63-191,-37-22-73,0 1-1,-2 0 0,0 1 1,0 1-1,-2 1 0,0 0 1,18 31-1,-20-27-71,-9-17-22,0 0 0,0 0 0,0-1 0,0 1 0,0-1 0,1 1 0,-1-1 0,1 0-1,5 4 1,19 18 86,-23-21-63,-1 0 0,2 0 0,-1 0 0,0 0 0,1-1 0,0 0 0,-1 0 0,1 0-1,0-1 1,1 1 0,-1-1 0,7 1 0,-11-2-15,1 0-1,0 0 0,0-1 1,-1 1-1,1 0 0,-1 0 1,1 0-1,-1 1 1,1-1-1,-1 0 0,0 1 1,1-1-1,-1 0 0,0 1 1,0-1-1,0 1 0,0 0 1,0-1-1,-1 1 0,2 2 1,-1-1 2,0 0 0,1-1 0,-1 1 0,1-1 1,-1 1-1,1-1 0,0 0 0,0 1 0,3 1 0,6 9 102,4 1 32,5 5-37,-19-19-106,0 0 1,0 1-1,0-1 0,0 1 1,0-1-1,-1 1 0,1-1 1,0 1-1,0-1 0,-1 1 1,1 0-1,0 0 0,-1-1 1,1 1-1,0 0 0,-1 0 1,1 0-1,-1 0 0,1-1 1,-1 1-1,0 0 0,1 0 1,-1 0-1,0 0 0,0 0 1,0 0-1,0 0 0,0 0 1,0 0-1,0 0 0,0 2 1,0-2 6,0-1 1,0 1 0,1 0 0,-1-1 0,0 1-1,0-1 1,0 1 0,1 0 0,-1-1 0,0 1 0,1-1-1,-1 1 1,1-1 0,-1 1 0,1-1 0,-1 1-1,1-1 1,-1 1 0,1-1 0,-1 0 0,1 1-1,-1-1 1,1 0 0,0 0 0,-1 1 0,1-1-1,-1 0 1,1 0 0,0 0 0,-1 0 0,1 0 0,0 0-1,-1 0 1,1 0 0,0 0 0,-1 0 0,2 0-1,18 5 148,-10 21-49,-9-24-90,1 1 0,-1-1 0,1 0-1,-1 0 1,1 0 0,0-1 0,0 1 0,0 0 0,0-1 0,0 1 0,0-1 0,0 0-1,1 1 1,-1-1 0,1 0 0,-1-1 0,0 1 0,1 0 0,-1-1 0,1 1 0,0-1-1,-1 0 1,4 0 0,-6 0-118,-1 0 0,1-1 0,0 1 0,-1-1 0,1 1-1,0-1 1,0 1 0,-1-1 0,1 1 0,0-1 0,0 1 0,0-1-1,0 0 1,0 1 0,0-1 0,0 1 0,0-1 0,0 1 0,0-1 0,0 1-1,0-1 1,0 0 0,0 1 0,1-1 0,1-15-826,-2 16 820,3-13-3051</inkml:trace>
  <inkml:trace contextRef="#ctx0" brushRef="#br0" timeOffset="7392.57">3267 1985 16256,'0'0'2303,"-1"5"-2047,-14 67 416,11-49-456,0-1 0,-2-1 0,-9 27 0,5-21 148,-6 29 0,9-32 29,-16 40 1,22-61-356,0 0 1,-1 0-1,1-1 0,-1 1 1,0-1-1,0 1 0,-4 3 0,5-5-33,0-1-1,0 1 1,0 0-1,0-1 1,0 1-1,0 0 1,0-1-1,0 0 1,0 1-1,0-1 1,0 0-1,-1 1 1,1-1-1,0 0 1,0 0-1,0 0 1,-1 0-1,1 0 1,0 0-1,0 0 1,-3-1-1,4 0-4,-1 1 0,1-1 0,-1 0 0,1 0 0,-1 1 0,1-1 0,-1 0 0,1 0 0,-1 1 0,1-1 0,0 0 0,0 0 0,-1 0 0,1 0 0,0 0 0,0 1 0,0-1 0,0 0 0,0 0 0,0 0 0,0 0 0,0 0 0,0 0 0,1-1 0,4-28 0,-4 25 0,7-27 0,2 1 0,25-57 0,0 0 0,-28 70 0,17-29 0,3-10 0,-24 52 0,-2 5 7,0 0-1,0 0 1,-1 1-1,1-1 1,0 1-1,-1-1 0,1 1 1,0-1-1,-1 1 1,1-1-1,-1 1 1,1 0-1,-1-1 0,1 1 1,-1 0-1,1-1 1,-1 1-1,0 0 1,1-1-1,-1 2 1,11 18 135,1 14-47,-9-25-67,-1 0 0,2 0-1,-1-1 1,8 14 0,41 53 11,28 46 72,-53-78 11,35 41 0,-37-51-4,-27-32-105,0 0 0,0 0 0,0 0-1,0 0 1,0-1 0,0 1 0,0-1 0,0 1-1,-3-1 1,-26 4 9,0 1-1,1 1 0,0 2 1,0 0-1,-56 27 0,79-32-21,-11 7-32,0-1 0,-1 0 0,-33 9 0,51-18-8,1 0 1,-1 1-1,0-1 0,0 0 0,1 0 1,-1 0-1,0 0 0,0 0 0,0 0 0,1 0 1,-1 0-1,0-1 0,0 1 0,1 0 0,-1 0 1,0-1-1,0 1 0,1 0 0,-1-1 1,0 1-1,1-1 0,-1 1 0,0-1 0,1 1 1,-1-1-1,1 1 0,-1-1 0,1 1 0,-1-1 1,1 0-1,0 1 0,-1-1 0,1 0 0,0 0 1,-1 1-1,1-1 0,0 0 0,0 0 1,-1 0-1,1-3-459,-1 1 0,1 0 1,0-1-1,0 1 0,0-1 1,0 1-1,1-1 0,0-2 0</inkml:trace>
  <inkml:trace contextRef="#ctx0" brushRef="#br0" timeOffset="8090.63">3736 2548 22143,'10'83'-444,"15"219"-3592</inkml:trace>
  <inkml:trace contextRef="#ctx0" brushRef="#br0" timeOffset="8416.98">3533 2395 23039,'22'45'0,"-22"-46"0,-1 1 0,0-1 0,1 1 0,-1-1 0,1 1 0,-1-1 0,1 1 0,0-1 0,-1 0 0,1 1 0,0-1 0,-1 0 0,1 1 0,0-1 0,0 0 0,0 0 0,-1 1 0,1-1 0,0 0 0,0 0 0,0 1 0,0-1 0,0 0 0,0 1 0,1-1 0,-1 0 0,0 0 0,0 1 0,0-1 0,1 0 0,-1 1 0,0-1 0,1 0 0,-1 1 0,1-1 0,-1 1 0,1-1 0,-1 0 0,1 1 0,-1-1 0,1 1 0,-1 0 0,1-1 0,0 1 0,-1-1 0,1 1 0,0 0 0,-1-1 0,2 1 0,80-14-336,-53 10-189,56-15 0,7-15-5470,-63 22-4415</inkml:trace>
  <inkml:trace contextRef="#ctx0" brushRef="#br0" timeOffset="8692.19">3509 2949 23551,'0'0'0,"24"8"0,-2-2 0,4 5 0,8-2 0,4 1-256,10-2 0,10-5-768,-6-14 128,0 1-14335</inkml:trace>
</inkml:ink>
</file>

<file path=xl/ink/ink1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5:57.29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522 0 22015,'9'7'-10,"14"8"253,-21-14-123,-13-9-89,7 5 16,4 5-9,5 7 17,13 15 40,8 4-56,-1 1-1,-2 2 1,22 36-1,-19-29-21,107 179 839,-16-24-582,-62-109-179,170 269 450,-206-319-545,2-1 0,1-1 0,1-1 0,54 55 0,-64-74-403,-4-3-1130,1 0-1,16 10 1,-24-17 1182,0-1 0,1 1 1,-1-1-1,1 0 0,0 0 1,-1 0-1,1 0 0,0 0 1,0-1-1,-1 1 0,1-1 1,0 1-1,0-1 0,0 0 1,0 0-1,4-1 0</inkml:trace>
  <inkml:trace contextRef="#ctx0" brushRef="#br0" timeOffset="507.32">1 1037 21759,'31'-33'203,"67"-57"0,0 3 138,-74 62-251,32-32 57,95-76 0,-87 86-113,2 3 0,2 3 0,2 3 0,99-40 1,-66 40 58,88-34-58,-144 52-759,71-26 2209,-77 33-5309,0 4-4740,-20 6 527,2 1 4762,-6 1 3686,36-4 2256</inkml:trace>
  <inkml:trace contextRef="#ctx0" brushRef="#br0" timeOffset="1213.4">2115 897 20863,'-6'0'107,"-21"3"26,1 0 1,0 2-1,-34 10 0,60-15-132,-24 8 23,0 2 0,1 0 0,-37 23-1,53-29-21,1 1 0,1 0 0,-1 0 0,1 0-1,-1 0 1,1 1 0,1 0 0,-1 0-1,1 0 1,0 0 0,1 1 0,0 0 0,0 0-1,0 0 1,1 0 0,0 0 0,-2 9-1,3-11 22,1 0-1,-1 0 0,1 1 0,0-1 0,0 0 0,1 1 0,-1-1 1,1 0-1,1 1 0,-1-1 0,1 0 0,4 9 0,-2-7 22,0 1 0,1-1 0,1 0 0,-1-1 0,1 1 0,0-1 0,9 7 0,-1-3 33,0 0 0,0-1 0,1 0 0,1-1 0,-1-1 0,1-1 0,0 0 0,18 4 0,-7-4 138,-1-1 1,1-1 0,0-1-1,37-1 1,-32-7-22,-3 0-6155,17 17-8986</inkml:trace>
  <inkml:trace contextRef="#ctx0" brushRef="#br0" timeOffset="2127.04">2812 767 22271,'7'3'-49,"-6"-2"96,0 0 0,0-1 0,0 1 0,0 0 1,0-1-1,0 1 0,0-1 0,1 1 0,-1-1 0,0 0 1,0 1-1,1-1 0,-1 0 0,0 0 0,0 0 0,1 0 1,-1 0-1,0 0 0,1 0 0,-1 0 0,0-1 0,0 1 1,1 0-1,-1-1 0,0 1 0,0-1 0,0 1 0,0-1 0,2-1 1,-1 1-41,1-1 1,-1 0 0,1 1 0,0-1-1,0 1 1,-1 0 0,1 0 0,0 0 0,0 0-1,0 1 1,0-1 0,0 1 0,5-1-1,45 3 147,-49-2-139,21 3-12,-1 0 1,1 2 0,-1 1-1,-1 1 1,43 18-1,-25-5 4,0 2 0,45 32 1,-72-45 1317,24 17-1747,1-3-4065,-30-18 2545,1 0 1,-1-1 0,1-1 0,0 1-1,0-1 1,16 2 0,-12-4-2539</inkml:trace>
  <inkml:trace contextRef="#ctx0" brushRef="#br0" timeOffset="2426.92">2675 413 23679,'0'0'0,"24"13"0,-9-10 0,5 1 0,6-1 0,5-1 0,13 7 0,12 1 0,3 1 0,9 0-5632,26 3 1,21 1 5631,-15-3 0,-1 0-8832</inkml:trace>
</inkml:ink>
</file>

<file path=xl/ink/ink1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6:55.72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48 23621,'5562'-47'0</inkml:trace>
</inkml:ink>
</file>

<file path=xl/ink/ink1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6:57.03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1 829 20735,'0'0'86,"0"3"-150,0 4 48,0-3 19,0 0-1,0 0 1,0 0 0,1 0 0,1 6 0,-2-9 7,1 1 1,-1-1 0,1 0-1,-1 0 1,1 0 0,-1 0-1,1 0 1,0 0-1,0 0 1,-1-1 0,1 1-1,0 0 1,0 0 0,0 0-1,0-1 1,0 1-1,0-1 1,0 1 0,0-1-1,0 1 1,0-1 0,0 1-1,0-1 1,1 0-1,1 1 1,8 0 82,1-1 1,-1 0-1,1 0 0,-1-1 0,0 0 1,1-1-1,-1-1 0,0 0 0,0 0 1,0-1-1,-1 0 0,1-1 0,-1 0 1,0-1-1,14-10 0,8-10-31,0-1 1,55-62-1,-48 47 30,87-85-4,95-105 58,-176 180-15,57-51 0,-79 82-60,2 1 1,0 1-1,2 1 0,47-24 1,-69 39-31,0 0 1,0 1-1,0 0 1,0 0-1,0 0 1,1 1-1,-1 0 1,0 0-1,1 0 1,-1 0-1,1 1 1,-1 0-1,1 0 1,-1 1-1,1-1 1,-1 1-1,8 2 1,-12-2-34,1 0 1,-1 0 0,0 0 0,1 1 0,-1-1 0,0 0 0,0 0 0,0 1 0,0-1 0,0 1 0,0-1-1,0 1 1,0-1 0,0 1 0,-1-1 0,1 1 0,-1 0 0,1-1 0,-1 1 0,0 0 0,0 0 0,0-1-1,0 1 1,0 0 0,0 2 0,-1 7 47,0 0 0,-5 20 1,5-26-52,-12 58 7,4-12 163,-31 88 1,-114 286-6,126-347-966,3 1-1,-25 141 1,49-215 584,-2 19-4045,2-18 1994,0 0-1,1 0 1,0 0 0,1 1-1,-1-1 1,3 10-1,4 7 327,5 21 4817</inkml:trace>
</inkml:ink>
</file>

<file path=xl/ink/ink1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6:59.48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2346 185 21887,'-34'19'150,"33"-19"-144,1 0 1,-1 0-1,1 0 0,-1 0 1,1 0-1,-1 1 1,0-1-1,1 0 1,-1 0-1,1 0 0,-1 0 1,1-1-1,-1 1 1,0 0-1,1 0 1,-1 0-1,1 0 0,-1-1 1,1 1-1,-1 0 1,1 0-1,-1-1 1,1 1-1,-1 0 0,1-1 1,-1 1-1,1-1 1,0 1-1,-1 0 1,1-1-1,0 1 0,-1-1 1,1 1-1,0-1 1,-1 0-1,-5-25-7,2 10 5,1 13 6,1 0 0,-1-1 0,0 1 0,1 0 0,-2 1-1,1-1 1,0 0 0,0 1 0,-1 0 0,1 0 0,-1 0-1,0 0 1,0 1 0,0-1 0,0 1 0,0 0 0,0 0 0,0 0-1,0 1 1,0-1 0,0 1 0,0 0 0,0 0 0,0 1-1,-5 0 1,-1 3-10,0 1-1,0 0 0,1 1 1,0 0-1,0 0 0,0 1 1,-13 13-1,7-4 10,0 2 0,-21 31 0,18-18 53,2 1 1,1 1 0,-16 52-1,29-79-56,-15 52 0,3 1 1,-9 83 0,1-11-27,13-87-54,-10 66-1154,11-162-18291,11-17 18730,-1 32-278</inkml:trace>
  <inkml:trace contextRef="#ctx0" brushRef="#br0" timeOffset="299.97">1734 455 20607,'-7'61'91,"7"-56"-75,0-1-1,0 1 1,0-1-1,0 1 1,1-1-1,0 0 1,0 1-1,0-1 1,1 0 0,-1 0-1,5 8 1,-3-10 22,0 1-1,1-1 1,-1 0 0,1 0 0,0 0 0,0 0 0,0-1 0,0 1 0,0-1 0,0 0 0,0 0-1,0-1 1,8 1 0,1 1 29,200 34-4,-119-27-2515,4-1-2199,-66-5-5183</inkml:trace>
  <inkml:trace contextRef="#ctx0" brushRef="#br0" timeOffset="1269.36">3306 165 22911,'-38'28'0,"36"-27"4,1 0 0,-1-1 0,0 1 0,0 0 0,0-1 0,0 1 0,0-1 0,0 0 0,0 0 0,0 0 0,0 0-1,-1 0 1,1 0 0,0 0 0,0-1 0,0 1 0,0-1 0,1 1 0,-1-1 0,0 0 0,0 0 0,0 0 0,0 0 0,-2-2 0,-16-5 25,12 7-22,0 0 0,0 1 0,0 0 0,0 0 0,0 1 0,0 0 0,0 0 0,1 1 0,-1 0 0,0 1 0,1 0 0,-1 0 0,1 0 0,-8 6 0,-12 8 40,0 1 0,-29 26 0,30-23-37,-137 121 118,145-123-109,1 0-1,0 1 0,2 0 0,1 1 1,0 1-1,-15 34 0,25-47-18,1-1 0,0 1 0,0 0 0,1 0 0,0 0 0,1 0 0,0 0 0,1 1 0,0-1 0,0 0 0,1 0 0,0 0 0,0 1 0,1-1 0,0 0 0,1-1 0,0 1 0,1 0 0,-1-1 0,2 0 0,-1 0 0,1 0 0,0 0 0,1-1 0,0 1 0,0-2 0,0 1 0,1-1 0,0 0 0,0 0 0,1-1 0,11 7 0,-2-2 90,1 0-1,0-2 0,35 13 1,-43-18-55,-1-1 0,0 0 1,1-1-1,-1 0 1,1 0-1,-1-1 0,1-1 1,0 1-1,-1-1 1,14-4-1,44-19-12,-55 18-23,0 1-1,0 1 1,0 0 0,0 0 0,1 1 0,-1 1-1,26-2 1,-37 4-23,0 0-1,1 0 1,-1 0-1,1 0 1,-1 0-1,1 1 1,-1-1-1,1 0 1,-1 1-1,0-1 1,1 1-1,-1 0 1,0-1-1,0 1 1,1 0-1,-1 0 1,0 0-1,0 0 1,0 0-1,0 0 1,0 0-1,0 0 1,0 0-1,0 1 1,-1-1-1,1 0 1,0 0-1,0 3 1,0-1-237,-1-1-1,0 1 1,1-1 0,-1 1 0,0-1 0,-1 1 0,1-1 0,0 1 0,-1-1 0,1 0 0,-1 1 0,0-1 0,1 0 0,-1 1 0,-3 3 0</inkml:trace>
  <inkml:trace contextRef="#ctx0" brushRef="#br0" timeOffset="14938.9">1 148 13696,'4'3'-91,"14"2"1124,-17-5-990,-1 0 0,1-1 1,-1 1-1,0 0 0,1-1 0,-1 1 0,1 0 0,-1-1 0,0 1 1,1-1-1,-1 1 0,0 0 0,1-1 0,-1 1 0,0-1 1,0 1-1,0-1 0,1 1 0,-1-1 0,0 1 0,0-1 0,0 1 1,0-1-1,0 1 0,0-1 0,0 1 0,0-1 0,0 1 0,0-1 1,0 1-1,0-1 0,0 1 0,-1-1 0,1 1 0,0-2 1,0-3 69,0 0 0,1-1 0,-1 1 0,1 0 0,1-1 0,-1 1 0,1 0 0,0 0 0,0 0 0,0 0 0,1 1 0,0-1 0,0 0 0,6-7 0,-5 7-102,-2 2-4,1 0 0,0 0-1,0 1 1,0-1 0,0 1 0,0 0-1,0 0 1,0 0 0,1 0-1,-1 1 1,8-3 0,45-10 58,-45 12-62,-5 0 12,-1 1-1,1 0 0,0 0 0,0 1 1,-1 0-1,1 0 0,0 0 0,0 1 0,-1-1 1,1 2-1,0-1 0,-1 0 0,1 1 1,-1 0-1,1 1 0,-1-1 0,0 1 0,0 0 1,0 0-1,-1 0 0,1 1 0,-1 0 1,1 0-1,-1 0 0,0 0 0,4 7 0,-1-1 63,0-1 0,-1 2 0,0-1-1,-1 0 1,0 1 0,-1 0 0,0 0-1,-1 1 1,0-1 0,0 1-1,-1 0 1,-1-1 0,0 1 0,-1 0-1,0 0 1,-1 0 0,-2 14 0,-3 2 57,0 0 1,-2-1 0,-1 0 0,-1-1 0,-1 0 0,-17 28 0,16-36-96,0 0-1,-1 0 1,-1-2 0,-1 0 0,-18 16 0,-29 32 90,-2 22-235,62-85 98,1 1 0,0-1 0,0 1 1,-1 0-1,1-1 0,0 1 1,0 0-1,1 0 0,-2 3 0,2-4 6,0-1 1,0 1-1,0 0 0,0-1 0,0 1 0,0-1 0,0 1 0,0-1 0,0 1 0,0 0 1,0-1-1,0 1 0,1-1 0,-1 1 0,0-1 0,0 1 0,1-1 0,-1 1 0,0-1 1,1 1-1,-1-1 0,0 0 0,1 1 0,2 1 0,0-1 0,0 1-1,0-1 1,0 0 0,0 0 0,0-1-1,0 1 1,0 0 0,0-1 0,0 0 0,3 0-1,6 1 12,0 0-1,0-2 0,0 1 0,0-2 0,0 1 1,0-2-1,-1 1 0,1-2 0,-1 0 0,0 0 1,0-1-1,14-7 0,7-7 1583,-18 10-3961,1 0 0,0 1 0,1 1 0,0 0 0,24-6 0</inkml:trace>
  <inkml:trace contextRef="#ctx0" brushRef="#br0" timeOffset="16370.12">824 379 19455,'0'0'2240</inkml:trace>
</inkml:ink>
</file>

<file path=xl/ink/ink1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7:25.66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321 103 14208,'0'0'6271,"-5"3"-5887,-8 7-186,-1 1 0,1 1 0,1 0 0,0 0 0,0 1 0,2 1 0,-18 29 0,11-13-55,1 2 0,2 0-1,-12 37 1,21-49-115,-2-1-1,-1 0 1,0-1 0,-1 0 0,-1 0-1,-1-1 1,-1 0 0,0 0 0,-17 16-1,11-14-1819,70-45-19742,-42 22 21949,24-11 865</inkml:trace>
  <inkml:trace contextRef="#ctx0" brushRef="#br0" timeOffset="516.22">466 71 14464,'-27'29'1263,"27"-29"-1233,0 0 0,0 0-1,0 0 1,0 0 0,0 0 0,0 0 0,0 0 0,0 0 0,-1 0 0,7-12 1128,-6 12-1115,0 0 0,0-1 0,0 1 0,0 0 0,1-1 0,-1 1 0,0 0 0,0 0 0,0-1 0,1 1-1,-1 0 1,0 0 0,1-1 0,-1 1 0,0 0 0,0 0 0,1 0 0,-1-1 0,0 1 0,1 0 0,-1 0-1,0 0 1,1 0 0,-1 0 0,1 0 0,0 0 15,-1 1 0,1 0-1,-1-1 1,1 1 0,-1 0 0,1 0-1,-1-1 1,0 1 0,1 0 0,-1 0 0,0-1-1,0 1 1,1 0 0,-1 0 0,0 0-1,0 0 1,0-1 0,0 1 0,0 1-1,1 12 217,1 0 0,1 0 0,0 0-1,1 0 1,7 15 0,0 1-191,-1 0 1,-1 1-1,-2 0 1,-1 0-1,-1 0 0,-2 1 1,-1 0-1,-2 0 1,-1 0-1,-8 51 0,8-60-2625,-2 11-4782,2-32 7023,1-1-1,0 0 1,0 0 0,0 0-1,-1 1 1,1-1 0,-1 0-1,1 0 1,-1 0 0,1 0-1,-1 0 1,0 0 0,1 0-1,-1 0 1,0 0 0,0 0-1,0 0 1,0 0 0,-1 0-1,1 0 190,0-1 0,1 0-1,-1 0 1,0 0 0,0 0-1,0 1 1,1-1 0,-1 0-1,0-1 1,0 1 0,1 0-1,-1 0 1,0 0 0,0 0-1,1-1 1,-1 1-1,0 0 1,0-1 0,1 1-1,-1 0 1,0-1 0,1 1-1,-1-1 1,1 1 0,-1-1-1,1 1 1,-1-1 0,1 0-1,-2 0 1,-9-9-1232</inkml:trace>
  <inkml:trace contextRef="#ctx0" brushRef="#br0" timeOffset="1091.57">217 63 19583,'36'27'0,"-31"-35"462,8-17 757,-12 23-1171,0 1 0,0 0 1,0-1-1,0 1 0,0 0 0,0 0 1,1 0-1,-1 0 0,0 0 1,1 0-1,-1 0 0,0 0 1,1 0-1,-1 1 0,4-2 1,56-9 837,80-13-364,-118 22-362,1 0 1,-1 2 0,1 1-1,-1 0 1,26 6 0,-14 2-3783,-2 4-4045</inkml:trace>
  <inkml:trace contextRef="#ctx0" brushRef="#br0" timeOffset="2237.53">133 8 16384,'29'3'2965,"-30"-3"-2929,0 0 1,1 0 0,-1 0-1,1 0 1,-1 0 0,0 1-1,1-1 1,-1 0 0,1 0-1,-1 1 1,1-1 0,-1 0-1,1 1 1,-1-1 0,1 0-1,-1 1 1,1-1 0,-1 1-1,1-1 1,0 1 0,-1-1-1,1 1 1,0-1 0,-1 1-1,1-1 1,0 1 0,0-1-1,-1 1 1,1 0 0,0-1-1,0 1 1,0-1 0,0 1-1,0 0 1,0-1 0,0 1-1,0-1 1,0 1 0,0 0-1,6 29 1223,-5-22-1083,0-7-142,-1 1 1,1-1-1,0 1 1,0 0-1,0-1 1,-1 0-1,1 1 1,0-1-1,1 1 1,-1-1-1,0 0 1,0 0-1,1 0 0,-1 0 1,0 0-1,1 0 1,-1 0-1,1 0 1,-1 0-1,1-1 1,0 1-1,-1-1 1,1 1-1,0-1 1,-1 0-1,1 1 1,0-1-1,-1 0 0,1 0 1,0 0-1,2-1 1,5 1-208,-1-1 0,0 0-1,1 0 1,-1-1 0,10-4 0,25-11-9386,0-2 4645,-21 9 4753,1-1-4959</inkml:trace>
</inkml:ink>
</file>

<file path=xl/ink/ink1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7:32.68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406 199 22015,'0'0'768,"3"4"-661,166 303 320,95 115 1041,-181-299-888,217 267-374,-222-294-50,35 59 91,-22-26-110,-80-116-1190,0 0 0,0-1-1,2 0 1,-1-1 0,2 0-1,-1-1 1,16 8 0</inkml:trace>
  <inkml:trace contextRef="#ctx0" brushRef="#br0" timeOffset="440.9">1 1830 23807,'53'-21'0,"-59"17"-51,4 3 44,1 1 1,-1-1 0,1 1-1,-1-1 1,1 0 0,0 0-1,0 0 1,-1 1-1,1-1 1,0 0 0,-1-2-1,0-1 7,1 1 0,0-1 0,0 0 0,0 0 0,1 0 0,-1 0 0,1 0 0,0 0 0,0 0 0,1 0 0,-1 0 0,1 1 0,1-6 0,17-52 0,-6 32 6,2 0 0,0 0 0,33-44 0,69-72 64,-79 99-36,274-302 1050,15 16-171,-295 300-883,206-190 295,-88 84-53,-69 67 350,7 6-3635,-63 48 1502,1 2 1,0 1-1,1 1 0,1 1 0,31-9 1,-18 9-368,-4 2-6996</inkml:trace>
  <inkml:trace contextRef="#ctx0" brushRef="#br0" timeOffset="1123.95">2133 1476 23551,'0'0'128,"-1"5"-21,-12 193 42,3-139 2,-27 89-1,3-13 40,32-128-180,1-1 0,0 0 0,1 1 0,-1-1 0,1 0 0,1 1 0,-1-1 1,2 7-1,-1-11-8,-1 0-1,1 0 1,-1 0 0,1-1 0,0 1 0,0 0 0,0 0 0,0-1 0,0 1 0,1-1 0,-1 1 0,0-1 0,1 1 0,-1-1 0,1 0 0,-1 0 0,1 0 0,0 0 0,-1 0 0,1 0 0,0 0 0,0 0 0,0-1 0,0 1-1,0-1 1,-1 1 0,1-1 0,0 0 0,3 1 0,30-1 23,0-2 0,-1-1 0,44-9 0,3 0 3,-63 10-25,427-42-432,-320 43-7763</inkml:trace>
  <inkml:trace contextRef="#ctx0" brushRef="#br0" timeOffset="1526.77">3229 1427 23807,'-17'8'19,"17"-8"-19,-1 0 1,1 0 0,0 0 0,0 0 0,0 1-1,0-1 1,0 0 0,0 0 0,0 0 0,0 0-1,0 0 1,0 0 0,0 1 0,0-1 0,1 0-1,-1 0 1,0 0 0,0 0 0,0 0 0,0 0-1,0 0 1,0 1 0,0-1 0,0 0 0,0 0-1,0 0 1,0 0 0,0 0 0,1 0 0,-1 0-1,0 0 1,0 0 0,0 0 0,0 0 0,0 0-1,0 1 1,0-1 0,1 0 0,-1 0 0,0 0-1,0 0 1,0 0 0,0 0 0,0 0 0,0 0-1,0 0 1,1 0 0,-1 0 0,0 0 0,0 0-1,0-1 1,0 1 0,0 0 0,0 0 0,0 0-1,1 0 1,-1 0 0,0 0 0,39-1 130,-20 0-72,21 2 505,-1 2 0,61 11 0,-18-1-2962,0-7-9781,-50-9 1129,-27-6 11050</inkml:trace>
  <inkml:trace contextRef="#ctx0" brushRef="#br0" timeOffset="1809.01">3007 948 25599,'28'5'0,"17"4"128,-40-9 0,-20-3 0,11 4 0,4 2 128,12 5 0,9 3-256,7 1 128,7 0-128,3 7 0,4 4-1152,7-1 128,5 1-10879,21 2-641,14 0 12544,74 24 3456</inkml:trace>
</inkml:ink>
</file>

<file path=xl/ink/ink1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8:04.21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0 334 17791,'0'0'6,"0"1"-1,0-1 0,0 1 0,0-1 0,0 1 0,0-1 0,0 1 0,0-1 0,0 1 0,1-1 0,-1 1 0,0-1 0,0 0 0,0 1 0,1-1 0,-1 1 0,0-1 0,0 0 0,1 1 1,-1-1-1,0 1 0,1-1 0,-1 0 0,0 0 0,1 1 0,-1-1 0,1 0 0,-1 0 0,0 1 0,1-1 0,-1 0 0,1 0 0,1 0 9,-1 0 0,0 0 0,1 0 0,-1 0 0,0-1 0,1 1-1,-1-1 1,0 1 0,0-1 0,0 1 0,1-1 0,0-1 0,40-31 264,-31 23-242,7-5 48,0 2-1,1 0 1,1 1 0,26-11 0,-37 18-59,1 1 1,0 1-1,0-1 1,0 2-1,1-1 1,-1 1-1,1 1 1,-1 0-1,1 1 1,0 0 0,14 2-1,-19-1 22,0 1 1,0 0-1,0 0 0,-1 1 0,1 0 1,-1 0-1,0 0 0,0 1 1,0-1-1,0 1 0,0 1 0,-1-1 1,0 0-1,0 1 0,0 0 1,0 0-1,-1 0 0,0 1 0,0-1 1,0 1-1,3 11 0,0 2 43,0 1 0,-1 0-1,-1 0 1,-1 1 0,1 26 0,-2-12 27,-2 0 0,-2 0 1,-1 0-1,-1-1 0,-2 1 1,-2-1-1,-1 0 0,-1-1 1,-21 46-1,-16 8 47,-3-2-1,-76 96 1,115-168-75,8-10-87,0 0 0,1 0-1,-1 1 1,1 0 0,-4 6 0,6-9 1,-1 0 1,1 0-1,0 0 1,0 0-1,-1 0 1,1 0-1,0 0 1,0 0-1,0 0 1,0 0 0,0 0-1,1-1 1,-1 1-1,0 0 1,0 0-1,1 0 1,-1 0-1,0 0 1,1 0-1,-1 0 1,1-1 0,-1 1-1,1 0 1,-1 0-1,1 0 1,0-1-1,-1 1 1,1 0-1,0-1 1,0 1-1,0 0 1,7 4-438,-1 0 0,1-1 1,16 8-1,-12-8 1074,1 0-1,-1 0 1,1-1 0,14 1 0,56 0 142,-27-5-6812,3-1-10836,-34 2 15010,-3 0 1856</inkml:trace>
  <inkml:trace contextRef="#ctx0" brushRef="#br0" timeOffset="536.02">1172 879 19839,'-14'4'27,"-16"7"470,32-10-443,0 0 0,1-1 0,-1 0 1,1 1-1,-1-1 0,0 0 0,1 0 0,-1 0 0,1-1 0,-1 1 1,3-1-1,-1 0 35,-1 1 0,0 0 0,1 0 0,-1 0 0,1 1 0,-1-1 0,4 2 1,-6-2-81,0 0 1,-1 1 0,1-1 0,-1 1 0,1-1 0,0 1 0,-1-1 0,1 1-1,-1-1 1,1 1 0,-1-1 0,0 1 0,1 0 0,-1-1 0,0 1-1,1 0 1,-1-1 0,0 1 0,0 0 0,1 0 0,-1-1 0,0 1 0,0 0-1,0 0 1,0-1 0,0 1 0,0 0 0,0 0 0,0-1 0,-1 1 0,1 0-1,0 0 1,0-1 0,0 1 0,-1 0 0,1-1 0,-1 2 0,-56 129 428,31-78-343,23-45-127,-30 64-389,-54 86-1,86-156 588,-10 16-1101,4-8-2309,2 0-1,-1 1 1,-4 12 0,4 2 1439,5-14-2227</inkml:trace>
  <inkml:trace contextRef="#ctx0" brushRef="#br0" timeOffset="889.74">1426 816 19455,'10'26'180,"-7"-19"-43,0 0 0,-1 0 1,0 1-1,0-1 0,1 10 0,-1 5-69,1 0 1,1 0-1,0-1 0,2 1 0,1-1 1,0 0-1,2-1 0,0 0 0,15 23 1,-10-19 214,34 42 0,-9-27-1020,-33-35-24,0 0 0,1 0 0,-1 0 1,0-1-1,9 4 0,7-3-2866,-17-4 3302,1 0 0,-1-1-1,0 0 1,1 0 0,-1 0-1,0-1 1,7-2 0,11-5-6523</inkml:trace>
  <inkml:trace contextRef="#ctx0" brushRef="#br0" timeOffset="1249.4">1027 462 22399,'53'10'0,"0"-1"0,-51-10 2,-4 0-2,-12-3-4,-24-4 28,33 8 100,13 3-49,15 4-18,135 33 479,-34-6-1371,-37-19-3474,-19-9 556,94 0 1149,-92-4-5396</inkml:trace>
  <inkml:trace contextRef="#ctx0" brushRef="#br0" timeOffset="2596.63">2859 288 20991,'-2'-13'21,"-14"-84"598,13 87-527,0 0-1,0-1 1,-1 1-1,-1 1 0,0-1 1,-12-17-1,12 20-40,0 0-1,0 0 0,-1 1 0,0-1 1,-1 1-1,-10-7 0,14 11-35,-1 0 1,1 1-1,0-1 0,0 1 0,-1 0 0,1 0 0,-1 0 1,1 0-1,-1 1 0,0 0 0,1-1 0,-1 1 0,1 1 1,-1-1-1,1 0 0,-1 1 0,0 0 0,-3 1 0,-3 1-11,1 1 0,-1 1 0,1-1-1,0 1 1,1 1 0,-1 0 0,1 0-1,1 0 1,-1 1 0,1 0 0,0 1-1,0 0 1,1 0 0,0 0 0,1 1 0,-9 18-1,1 1 10,2 1 0,0 0 0,3 0-1,-8 43 1,-18 224 83,22-149-64,-25 211-32,33-313-666,-14 70-1,15-101 227,-1 0 1,-1 0-1,0 0 0,-1-1 1,0 0-1,-1 0 0,0 0 0,-18 21 1</inkml:trace>
  <inkml:trace contextRef="#ctx0" brushRef="#br0" timeOffset="2917.12">2057 933 20223,'11'8'60,"0"1"0,-1 0 0,0 0 0,12 16 0,-17-20 24,3 3-4,1-1 0,1 0 0,0 0 0,-1-1-1,2-1 1,-1 0 0,16 6 0,-13-5-57,5 1 893,29 8 0,22-2-5429,-25-9-4461,58-2 0,-29-3 11534</inkml:trace>
  <inkml:trace contextRef="#ctx0" brushRef="#br0" timeOffset="3778.85">3341 0 21375,'-31'21'0,"31"-21"0,0 0-1,0 0 0,0 0 1,0 0-1,0 0 0,0 0 1,0 0-1,0 0 0,0 0 0,1 0 1,-1-1-1,0 1 0,0 0 1,0 0-1,0 0 0,0 0 1,0 0-1,0 0 0,0 0 1,0 0-1,0 0 0,0 0 1,0 0-1,0 0 0,0 0 0,0 0 1,0-1-1,0 1 0,0 0 1,0 0-1,0 0 0,0 0 1,0 0-1,-1 0 0,1 0 1,0 0-1,0 0 0,0 0 1,0 0-1,0 0 0,0 0 0,0 0 1,0 0-1,0 0 0,0 0 1,0 0-1,0-1 0,0 1 1,0 0-1,0 0 0,0 0 1,0 0-1,0 0 0,-1 0 1,1 0-1,0 0 0,6-8 100,1 4 65,-6 4-157,-1 1 0,0-1 0,0 1 0,1-1 0,-1 1 0,0-1 0,1 0 0,-1 1 0,0-1 0,0 1 0,0-1 0,0 1 0,0-1 0,1 1 0,-1-1 0,0 1 0,0-1 0,0 1 0,0-1-1,0 1 1,0 0 0,-1 0 0,-2 25 84,-1-1-1,-1 1 1,-14 39-1,10-36-68,-76 312 362,82-323-353,-84 561 898,78-400-715,6-163-171,0 0 1,0 0 0,-2-1 0,-7 19 0,3-8-29,23-36 28,1 0 0,19-10-1,-16 12-42,1 0 0,0 2 0,0 1 0,1 0 0,20-2 0,104-4 0,-63 6 0,159-4 128,-200 11-708,-37-2 205,0 1-1,0-1 1,-1 1-1,1 0 1,0 0-1,-1 0 1,1 0-1,0 0 1,-1 1-1,0-1 1,1 1 0,1 1-1</inkml:trace>
</inkml:ink>
</file>

<file path=xl/ink/ink1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8:22.65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369 299 20991,'5'-4'107,"6"-4"-90,0 0 0,1 1-1,0 0 1,0 1 0,1 0-1,0 1 1,0 1 0,0 0 0,0 0-1,1 1 1,17-1 0,26-1 255,82 3 0,-86 3-228,661 7 874,-227 15-668,-3 31-95,-125-17 272,478-11-1,274-63-195,-646 19-184,372-34 59,304-4 22,-613 56 112,-50 2 32,3-3 396,-226 2-440,120-4-78,-261 0 10,160-23 0,-268 25-224,0 0 0,0 0 1,0 0-1,-1-1 0,1 0 1,0 0-1,5-4 0,-9 5 12,-1 0-1,0 0 0,1 0 0,-1 0 1,0 0-1,0-1 0,0 1 1,0 0-1,0-1 0,0 1 0,0-1 1,0 1-1,0-1 0,-1 0 1,1 1-1,-1-1 0,1 1 0,-1-1 1,0 0-1,0 0 0,0 1 1,0-1-1,0 0 0,0 1 0,0-1 1,0 0-1,-1 0 0,1 1 1,-1-3-1,-13-42-3339,-3-23-10794</inkml:trace>
  <inkml:trace contextRef="#ctx0" brushRef="#br0" timeOffset="1339.83">1 638 17279,'21'-7'22,"1"2"-1,-1 0 0,1 2 1,0 1-1,31-1 0,9 3-69,22-1 626,1 4 0,102 16 0,91 36 524,213 31 121,-39-57-1143,-108-10 53,737 56 635,-519-64-669,-313-8-70,686-32 326,-501 7-219,200-10 208,-311 14-27,560-31 195,-419 0-299,-4-27 194,17-2-152,-281 47-233,-18 2-12,200-6 1,-278 32 117,98-16 0,-190 18-473,34-8-165,-41 9 307,1-1 1,0 1-1,-1-1 0,1 0 1,-1 1-1,0-1 1,1 0-1,-1 0 0,0 0 1,1 0-1,-1 0 1,0 0-1,0 0 0,0-1 1,0 1-1,0 0 1,0 0-1,0-1 1,0 1-1,-1-1 0,2-1 1</inkml:trace>
</inkml:ink>
</file>

<file path=xl/ink/ink1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8:25.1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74 1 18559,'177'18'278,"-59"-3"-174,128 33 0,-143-26-78,314 69 360,460 82 935,-387-96-455,23 3-345,-332-54-413,522 70 157,1-26-41,-515-57-184,848 52 325,-273-41 139,-328-14-261,713-1-94,-1133-10-139,1392-48 215,-556-20 74,-544 53-127,46-6 40,-160-9-170,-184 30-106,-7 1 34,0 0 0,0 0 1,0-1-1,-1 1 0,1-1 0,0 1 0,0-1 0,-1 0 0,1 0 1,-1 0-1,1 0 0,-1-1 0,1 1 0,-1-1 0,0 1 0,0-1 0,1 0 1,-1 0-1,2-2 0,2-21-3362,11-10-10922</inkml:trace>
  <inkml:trace contextRef="#ctx0" brushRef="#br0" timeOffset="1321.62">1 450 21119,'218'-5'49,"50"1"52,-153 5 89,498 32 25,32 38 638,3-34 359,553 51-653,235 41-463,-478-52 363,-251 6-225,215 47 150,77-34-87,2-86 68,-398-49-131,-247-22-200,-81 11 167,-218 42-172,290-40 326,-328 46-359,77-5 173,-83 6-194,1 2 1,-1 0-1,1 0 1,25 7 0,-31-4-573,-13-1 336,-18 0-1807,17-2 343</inkml:trace>
</inkml:ink>
</file>

<file path=xl/ink/ink1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4:03.05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 1 23121,'2665'62'0</inkml:trace>
</inkml:ink>
</file>

<file path=xl/ink/ink1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4:04.239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1067 789 15616,'0'0'-256,"0"-3"21,-9-74 1003,9 77-724,0 0 1,0-1-1,0 1 1,0-1 0,0 1-1,0 0 1,0-1-1,0 1 1,-1-1-1,1 1 1,0 0-1,0-1 1,0 1-1,-1 0 1,1-1 0,0 1-1,0 0 1,-1-1-1,1 1 1,0 0-1,-1-1 1,1 1-1,0 0 1,-1 0-1,1 0 1,0-1 0,-1 1-1,1 0 1,-1 0-1,1 0 1,0 0-1,-1 0 1,1 0-1,-1 0 1,1 0-1,0 0 1,-1 0 0,1 0-1,-1 0 1,1 0-1,0 0 1,-1 0-1,1 0 1,-1 0-1,1 0 1,0 1-1,-1-1 1,1 0-1,0 0 1,-1 0 0,1 1-1,0-1 1,-1 0-1,1 1 1,-1-1-1,0 1-3,1-1 0,-1 1 1,0-1-1,0 1 0,0 0 0,1-1 0,-1 1 0,0 0 0,1 0 0,-1 0 0,1-1 0,-1 1 0,1 0 0,-1 0 1,1 0-1,0 0 0,-1 0 0,1 0 0,0 0 0,0 0 0,0 0 0,-1 0 0,1 0 0,0 0 0,1 1 0,0 4 107,0 1 0,0 0 0,-1-1-1,0 1 1,0 0 0,0 0-1,-1-1 1,-1 10 0,0-9-71,1 0 1,0 0-1,1 0 1,0 0-1,0 0 1,0 0-1,1 0 1,2 9-1,-1-7 22,-1 0 1,0 0-1,0 0 0,-1 1 1,0-1-1,0 0 0,-1 0 0,-3 13 1,2-11-7,1 0-1,0-1 1,0 1 0,1 0 0,2 17 0,3-10 102,-4-13-113,1 0-1,-1 0 1,0 0 0,-1 0 0,1 1 0,-1 8 0,6-35-82,-1-1 1,-1 1 0,-1-1 0,-1 0 0,-1-38 0,-17-112-28,15 167 28,1 0-3,0 1 0,-1 0 1,0 0-1,1 0 0,-1 0 1,-1 0-1,1 0 0,-1 0 1,0 0-1,1 0 0,-2 0 1,-3-4-1,27 46-105,-15-29 107,0 0 0,1-1 0,0 1 0,0-1 0,1 0 0,0-1 0,0 0 0,1 0 0,0-1 0,19 10 0,-17-10 0,0 0 0,0 1 0,-1 0 0,0 1 0,0 0 0,9 10 0,-18-17 0,-1 0 0,1-1 0,0 1 0,-1 0 0,1 0 0,-1 0 0,1 0 0,-1 0 0,1 0 0,-1 0 0,0 0 0,1 0 0,-1 0 0,0 0 0,0 0 0,0 0 0,0 0 0,0 0 0,0 0 0,0 0 0,0 0 0,0 0 0,0 0 0,-1 0 0,1 0 0,0 0 0,-1 1 0,-19 28 0,6-10 0,11-15 2,-1 5 35,0-1-1,-1 0 1,-1 0 0,1-1-1,-1 1 1,-1-1 0,0 0-1,0-1 1,0 0 0,-16 12 0,13-12-20,-1-1 0,0 0 0,0-1 0,-18 6 0,29-10-41,0-1 0,-1 0 0,1 0 0,-1 0 0,1 0 0,0 0 0,-1 0-1,1 1 1,0-1 0,-1 0 0,1 0 0,0 0 0,-1 1 0,1-1 0,0 0 0,0 1 0,-1-1 0,1 0 0,0 1 0,0-1 0,0 0 0,-1 1 0,1-1-1,0 0 1,0 1 0,0-1 0,0 0 0,0 1 0,0-1 0,0 1 0,0-1 0,0 0 0,0 1 0,0-1 0,0 0 0,0 1 0,0-1 0,0 1 0,0-1-1,0 0 1,0 1 0,0-1 0,1 0 0,-1 1 0,0-1 0,0 0 0,0 1 0,1-1 0,-1 0 0,0 1 0,0-1 0,1 0 0,-1 1 0,18 17-3952</inkml:trace>
  <inkml:trace contextRef="#ctx0" brushRef="#br0" timeOffset="1386.15">128 26 20351,'6'4'22,"10"9"-68,-16-12 58,1-1 1,0 1-1,-1-1 0,0 1 0,1-1 0,-1 1 0,1 0 1,-1-1-1,0 1 0,1 0 0,-1-1 0,0 1 1,0 0-1,1-1 0,-1 1 0,0 0 0,0-1 0,0 1 1,0 0-1,0 0 0,0-1 0,0 2 0,-2 4 59,1 0 0,1-1-1,-1 1 1,1 0-1,0 9 1,0 7 17,-29 250 680,22-213-606,5-35-101,-2 0 0,0 0 0,-9 26 0,3-18 23,-10 24 66,20-55-155,0 0-1,0-1 0,0 1 0,-1 0 1,1-1-1,0 1 0,-1-1 0,1 1 1,-1 0-1,1-1 0,0 1 0,-1-1 1,1 1-1,-1-1 0,1 1 1,-1-1-1,0 0 0,1 1 0,-1-1 1,1 0-1,-1 1 0,0-1 0,1 0 1,-1 0-1,0 1 0,1-1 0,-1 0 1,0 0-1,1 0 0,-1 0 0,0 0 1,1 0-1,-1 0 0,0 0 1,1 0-1,-1-1 0,0 1 0,1 0 1,-1 0-1,0 0 0,1-1 0,-1 1 1,0 0-1,1-1 0,-1 1 0,1-1 1,-1 1-1,1-1 0,-1 1 1,1-1-1,-1 1 0,0-2 0,-2-1-69,0-1-1,0 0 1,1 0 0,-1 1-1,1-2 1,-3-6-1,2 3-132,0 0-1,1-1 1,1 1 0,-1-1-1,1 0 1,1 1-1,0-11 1,9-61-1626,-5 62 1502,-1-1 0,-2 0-1,0 0 1,-1-23 0,-1 23 208,1 0 0,0 1 0,2-1 1,0 1-1,7-26 0,-6 31 99,-1-3 77,0 0-1,0 0 1,-2 0 0,0 0 0,-1 0 0,-3-19 0,4 33-12,1 0 1,-1 1-1,1-1 1,-1 0 0,1 1-1,0-1 1,0 0 0,0 1-1,0-1 1,0 1 0,0-1-1,0 1 1,0 0 0,0-1-1,1 1 1,-1 0-1,1 0 1,-1 0 0,1 0-1,1-1 1,35-19 1047,-15 9-474,-20 10-559,0 0 0,0 0 0,1 1 0,-1-1 0,0 1 0,1-1 1,-1 1-1,1 0 0,0 0 0,-1 1 0,1-1 0,0 1 0,-1 0 0,1-1 0,0 2 0,0-1 0,-1 0 0,1 1 0,0 0 0,4 1 0,-1 1 10,0 0 1,0 0-1,0 1 0,0-1 0,-1 2 0,9 6 0,-12-8-28,1 1-1,-1-1 1,0 1 0,0 0-1,-1 0 1,1 0 0,-1 1 0,0-1-1,0 0 1,-1 1 0,3 6-1,0 5 49,-1 0-1,-1 0 1,0 1-1,-1-1 1,-1 20-1,-1-25-14,0 0-1,-1 0 0,0 0 1,0 0-1,-1-1 0,-1 1 0,0-1 1,-8 17-1,10-25-63,1 1 0,0-1 0,-1 1 0,0-1 0,0 0 0,0 0 0,0 0 0,0 0 0,0 0 0,0 0 0,-1-1 1,1 1-1,-1 0 0,-3 0 0,4-1-3,0 0 1,-1-1-1,1 0 0,-1 0 1,1 1-1,-1-1 1,1-1-1,-1 1 1,1 0-1,0-1 1,-1 1-1,1-1 1,-1 0-1,1 0 0,0 0 1,-4-2-1,31 42-3,46 25 18,66 65-745,-108-99-501,-3 2-1,42 61 1,-27-28-10633</inkml:trace>
</inkml:ink>
</file>

<file path=xl/ink/ink1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4:12.52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375 0 17919,'-29'313'1746,"10"-94"-825,10-96-591,-8 60 108,-9 128 187,15-119-354,-10 180 134,17-301-202,6 87 0,-2-121-104,-1 1 1,-6 38 0,-2 20 198,9-94-292,0-1 1,0 1-1,0-1 0,0 1 1,1 0-1,-1-1 0,0 1 1,1-1-1,-1 1 0,1-1 0,-1 0 1,1 1-1,0-1 0,0 0 1,-1 1-1,1-1 0,0 0 1,0 0-1,0 1 0,0-1 1,1 0-1,-1 0 0,0 0 1,0-1-1,1 1 0,1 1 1,-4-2 78,0 2-64,1-1-85,1 0 0,-1 0 1,1 0-1,0 0 0,0 0 0,-1 0 0,1 0 0,0 0 0,0-1 0,0 1 0,0 0 1,0-1-1,0 1 0,0-1 0,0 1 0,0-1 0,2 1 0,-3-1-130,3 2-608,0-1 198,-1 1-1,0-1 0,1 0 1,-1 0-1,1 0 1,0 0-1,-1 0 1,1-1-1,4 1 1</inkml:trace>
  <inkml:trace contextRef="#ctx0" brushRef="#br0" timeOffset="892.95">0 1841 20863,'6'3'0,"-4"-2"0,-1 0 0,1-1 0,-1 1 0,0 0 0,1 0 0,-1 0 0,1 0 0,-1 0 0,0 0 0,0 1 0,0-1 0,0 0 0,0 1 0,0-1 0,0 1 0,0-1 0,0 1 0,-1-1 0,1 1 0,-1-1 0,1 1 0,-1 0 0,0-1 0,1 1 0,-1 0 0,0-1 0,0 3 0,1 10 17,0 1 0,1-1 0,0 0-1,2 0 1,-1 0 0,9 19 0,43 82 190,-19-43-126,21 68 260,-56-138-339,0 0 0,0 0 1,1-1-1,-1 1 0,0 0 0,1 0 1,-1-1-1,1 1 0,0-1 0,0 1 0,2 1 1,-4-3-3,1 0-1,-1 1 1,1-1 0,-1 0 0,1 1 0,-1-1 0,1 0 0,-1 0 0,1 1 0,-1-1-1,1 0 1,0 0 0,-1 0 0,1 0 0,-1 0 0,1 0 0,-1 0 0,1 0 0,0 0-1,-1 0 1,1 0 0,-1 0 0,1-1 0,-1 1 0,1 0 0,-1 0 0,1-1 0,-1 1 0,1 0-1,-1-1 1,1 1 0,-1 0 0,1-1 0,-1 1 0,1 0 0,-1-1 0,0 1 0,1-1-1,-1 1 1,0-1 0,0 1 0,1-1 0,-1 1 0,0-1 0,0 1 0,0-1 0,1 0-1,-1 0 1,1-9-27,1 0 0,-2 0 0,1-1 0,-1 1 0,-1 0 0,0 0 0,0 0 0,-1 0 0,-6-18 0,-2-19-87,6 24 85,-1 0-1,-1 0 1,-1 0-1,-2 1 1,0 0-1,-1 1 1,-1 0-1,-1 1 1,0 0-1,-2 0 0,0 2 1,-31-31-1,32 36 30,2 2 0,0 0 0,-15-21 0,26 32 1,0 0-1,0 0 0,0 0 0,-1 0 1,1 0-1,0 0 0,0-1 0,0 1 0,0 0 1,0 0-1,0 0 0,0 0 0,0 0 1,0-1-1,0 1 0,0 0 0,0 0 1,0 0-1,0 0 0,0 0 0,0-1 0,0 1 1,0 0-1,1 0 0,-1 0 0,0 0 1,0 0-1,0 0 0,0 0 0,0-1 1,0 1-1,0 0 0,0 0 0,0 0 0,1 0 1,-1 0-1,0 0 0,0 0 0,0 0 1,0 0-1,0 0 0,0-1 0,1 1 1,-1 0-1,0 0 0,11-2 27,11 1 42,-1 4 36,-1 0 0,1 1 0,-1 1 0,30 11 0,77 39 565,-124-54-651,-1 0 1,1 0-1,0 1 1,-1-1 0,1 1-1,-1 0 1,1 0-1,-1-1 1,0 1 0,0 1-1,0-1 1,0 0-1,0 0 1,0 1 0,-1-1-1,1 1 1,-1 0 0,0-1-1,0 1 1,0 0-1,0 0 1,0 0 0,0 0-1,-1 0 1,1 0-1,-1 0 1,0 0 0,0-1-1,0 1 1,0 0-1,-1 0 1,1 0 0,-1 0-1,0 0 1,0 0-1,-1 4 1,-40 67 201,28-51-118,-17 36 0,16-32 34,13-24-238,0 0 1,-1 0-1,1 1 1,1-1-1,-1 1 0,1-1 1,-1 1-1,1 0 1,0 0-1,0-1 1,0 1-1,1 0 0,0 0 1,-1 0-1,2 6 1,6 16-3164,1 14-9173</inkml:trace>
</inkml:ink>
</file>

<file path=xl/ink/ink1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4:20.272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159 18 18815,'25'8'0,"-28"-9"127,-3 1 899,6 12-259,2-4-706,1 0 0,0 0 1,1 0-1,-1 0 0,1-1 0,1 1 0,7 10 0,6 3 134,21 20-1,-26-28-92,0 0 0,-1 1 0,0 0-1,13 23 1,-1 14 101,-2 1 0,21 80 0,-29-87-129,-2-9 288,13 73 1,-25-109-382,0 0 1,0 0-1,0 0 1,0 0 0,0-1-1,0 1 1,0 0-1,1 0 1,-1 0-1,0 0 1,0 0-1,0 0 1,0 0-1,0 0 1,0 0-1,0 0 1,1 0-1,-1 0 1,0 0-1,0 0 1,0 0-1,0 0 1,0 0-1,1 0 1,-1 0-1,0 0 1,0 0-1,0 0 1,0 0-1,0 0 1,0 0-1,1 0 1,-1 0-1,0 0 1,0 0-1,0 0 1,0 0-1,0 0 1,0 0-1,0 0 1,1 1-1,-1-1 1,0 0-1,0 0 1,0 0-1,4-13-943,1-26-3412</inkml:trace>
  <inkml:trace contextRef="#ctx0" brushRef="#br0" timeOffset="519.52">1 579 19967,'9'-7'35,"-6"5"-12,-1 0 0,1 0 0,0 0-1,-1 0 1,1 0 0,-1 0 0,0-1 0,0 1-1,0-1 1,0 0 0,0 0 0,0 1 0,-1-1-1,0 0 1,1 0 0,-1 0 0,0-1-1,0 1 1,0-3 0,-1-1 9,1 0-1,0 0 1,1 0 0,0 1-1,0-1 1,0 1 0,1-1-1,0 1 1,0 0 0,0 0-1,1 0 1,0 0 0,0 1-1,0-1 1,8-6 0,10-8 167,0 0 0,33-21 0,-37 28-108,43-35 328,-1-2 1,63-69-1,-105 100-317,1 0-1,1 2 0,29-20 1,-48 36-92,-1 1 1,1-1 0,1 0 0,-1 1 0,0-1 0,0 1-1,0-1 1,0 1 0,0-1 0,0 1 0,1 0 0,-1-1-1,2 1 1,-2 0-10,-1 0-1,0 1 1,0-1-1,1 0 0,-1 0 1,0 0-1,0 1 1,0-1-1,0 0 1,1 0-1,-1 1 1,0-1-1,0 0 0,0 0 1,0 1-1,0-1 1,0 0-1,0 1 1,0-1-1,1 0 0,-1 0 1,0 1-1,0-1 1,0 0-1,-1 1 1,1-1-1,0 0 0,0 0 1,0 1-1,0-1 1,0 0-1,0 0 1,0 1-1,-15 32-874,14-31 664,-28 61-4504,6-7-6955</inkml:trace>
  <inkml:trace contextRef="#ctx0" brushRef="#br0" timeOffset="1802.64">896 618 19199,'-22'8'0,"22"-8"1,0 0-1,0 1 0,0-1 0,0 0 0,0 0 0,0 0 0,0 0 1,0 0-1,-1 0 0,1 0 0,0 0 0,0 0 0,0 0 1,0 0-1,0 0 0,0 0 0,0 0 0,0 0 0,-1 0 0,1 0 1,0 0-1,0 0 0,0 0 0,0 0 0,0 0 0,0-1 0,0 1 1,0 0-1,0 0 0,0 0 0,-1 0 0,1 0 0,0 0 1,0 0-1,0 0 0,0 0 0,0 0 0,0 0 0,0 0 0,0-1 1,0 1-1,0 0 0,0 0 0,0 0 0,0 0 0,0 0 0,0 0 1,0 0-1,0 0 0,0 0 0,0-1 0,1-7 402,1-6 431,-2 13-822,0 1 0,0 0 0,0-1 0,0 1 0,-1 0 0,1-1 1,0 1-1,0 0 0,-1-1 0,1 1 0,0 0 0,-1 0 0,1-1 0,0 1 0,0 0 0,-1 0 0,1 0 1,-1-1-1,1 1 0,0 0 0,-1 0 0,1 0 0,0 0 0,-1 0 0,1 0 0,-1 0 0,1 0 0,0 0 1,-1 0-1,1 0 0,0 0 0,-1 0 0,1 0 0,-1 0 0,1 0 0,0 0 0,-1 1 0,-19 2 109,1 1 0,0 1 0,-21 8 0,34-11-90,0 1 0,0 0-1,1 0 1,-1 0 0,1 0 0,0 1-1,0 0 1,0 0 0,1 0-1,-1 1 1,1 0 0,0 0 0,-7 10-1,11-13-29,-1 1 0,0-1 0,1 1 0,-1-1 0,1 1 0,0-1 0,0 1 0,0-1 0,0 1 0,0-1 0,0 1 0,1-1 0,-1 0 0,1 1 0,0-1 0,0 1 0,0-1 0,0 0 0,0 0 0,0 1 0,0-1 0,1 0 0,2 3 0,5 6 0,0-1 0,19 18 0,-26-26 0,2 1 16,1 1 0,-1 0 0,1-1 0,-1 0 0,1 0 0,0 0 0,0-1 0,0 1 0,7 1 0,-8-3 0,0-1 0,0 1 0,0-1 0,0 0 0,0 0 0,0 0 0,0-1 0,0 1 0,0-1 0,0 0 0,0 0 0,0-1 0,6-2 0,0-3 414,-3 3-384,-1 13-458,-4-6 19,-1 0-1,0 1 1,-1-1-1,1 0 1,-1 1 0,1-1-1,-1 0 1,0 7-1</inkml:trace>
</inkml:ink>
</file>

<file path=xl/ink/ink1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5:43.691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86 316 17663,'3'-2'128,"92"-83"875,-78 70-775,1 1-1,1 0 1,21-10 0,20-16 162,-56 36-390,-3 0 22,0 3 84,10-19 150,22-18-256,-26 31 0,0 0 0,0 0 0,-1-1 0,0 0 0,5-10 0,-21 59-5,10-34 21,-1 0 0,0-1 0,-1 0 0,0 1 0,0-1 0,-4 10 0,-4 5 58,1 1 1,1 0-1,1 0 1,1 1-1,1 0 0,-2 27 1,-7 27 215,6-44-163,4-21-131,1 0 0,1 0 0,0 1-1,0 13 1,9-48-2588,-3 11 86</inkml:trace>
  <inkml:trace contextRef="#ctx0" brushRef="#br0" timeOffset="736.63">1 660 18815,'0'0'640,"3"-1"-512,363-13 1792,-252 23-1695,-2-1-66,-19-3-31,-93-5-162,0 0-1,0 0 1,0 0-1,1 0 0,-1 0 1,0 0-1,0 0 0,1 0 1,-1 0-1,0 0 1,0 0-1,1 0 0,-1 1 1,0-1-1,0 0 1,0 0-1,1 0 0,-1 0 1,0 0-1,0 0 1,0 1-1,1-1 0,-1 0 1,0 0-1,0 0 1,0 0-1,0 1 0,0-1 1,1 0-1,-1 0 1,0 0-1,0 1 0,0-1 1,0 0-1,0 0 1,0 1-1,0-1 0,0 0 1,0 0-1,0 0 1,0 1-1,0-1 0,0 0 1,0 0-1,0 1 1,0-1-1,0 0 0,0 0 1,0 1-1,0-1 1,0 0-1,-1 0 0,1 0 1,0 1-1,0-1 0,0 0 1,0 0-1,0 0 1,-1 1-1,-8 10-3499</inkml:trace>
  <inkml:trace contextRef="#ctx0" brushRef="#br0" timeOffset="2750">302 749 17535,'0'0'768,"-1"4"-640,-1 8-39,0 0 0,1 0 0,0 0 0,1 0 0,0 0 0,3 19 0,1 34 334,-18 56 602,9-80-536,5-40-467,0 0-1,0 0 1,0 0-1,-1 0 0,1 0 1,0 0-1,0 0 1,-1 0-1,1 0 1,0 0-1,-1 0 0,1 0 1,-1 0-1,1 0 1,-2 1-1,1-2-108,0 0 1,1 0-1,-1 0 0,0 0 1,0 0-1,0 0 0,0 0 1,1-1-1,-1 1 0,0 0 1,0 0-1,0-1 0,1 1 1,-1 0-1,0-1 0,-1 0 1,2-3-943,1 0 790,1 1-1,-1 0 1,1-1-1,-1 1 1,1 0 0,0 0-1,4-5 1,-4 6 552,-1 1 1,0-1 0,0 0-1,0 1 1,0-1 0,0 0-1,0 0 1,0 0 0,-1 0-1,1 1 1,-1-1 0,1 0-1,-1-3 1,4-29-268,-2-4 80,7-42-1,1-13 29,-10 91-141,1-1 0,-1 0 0,0 0 0,1 1-1,-1-1 1,1 0 0,0 1 0,0-1 0,1-3-1,-1 5-5,0 0 0,0 0 0,0 0-1,0 0 1,0 0 0,0 0-1,1 0 1,-1 0 0,0 0 0,0 1-1,1-1 1,-1 0 0,1 1 0,-1-1-1,0 1 1,1 0 0,-1-1 0,3 1-1,11-3 3,-6 1 19,-1 1 0,1 0 0,0 0 0,12 1 0,-18 1-21,1-1 0,-1 1 1,1 0-1,-1 0 0,1 0 0,-1 0 0,0 1 0,0 0 0,0-1 1,0 1-1,0 0 0,0 1 0,0-1 0,3 4 0,-2-2-7,0 1 0,-1 0 0,1-1 0,-1 2 0,-1-1 0,1 0 0,-1 0 0,3 7 0,-3-6 0,-2-5 0,0 1 0,0 0 0,-1-1 0,1 1 0,0-1 0,-1 1 0,1 0 0,-1-1 0,1 1 0,-1-1 0,0 1 0,0-1 0,0 0 0,0 1 0,0-1 0,0 0 0,0 0 0,0 1 0,0-1 0,-2 1 0,-11 17 0,-6 16-256,20-35 226,0 0 5,0 1 0,0-1 0,0 0 0,0 1 0,0-1 0,-1 0 0,1 1 0,0-1 0,0 0 0,0 0 0,-1 1 0,1-1 0,0 0 0,0 0 0,-1 1 0,1-1 0,0 0 0,0 0 0,-1 0 0,1 1 0,0-1 0,-1 0 0,1 0 0,0 0 0,-1 0 0,1 0 0,0 0 0,-1 0 0,1 0 0,0 0 0,-1 0 0,1 0 0,0 0 0,-1 0 0,1 0 0,0 0 0,-1 0 0,1 0 0,0 0 0,-1 0 0,1-1 0,0 1 0,-1 0 0,-2 0-18,1 3-42,-2-1 63,1-5 22,0-2 0,0 0 0,-1 1 0,3 7 0,4 8 0,-3-10 0,0 0 0,1-1 0,-1 1 0,0-1 0,1 1 0,-1-1 0,1 1 0,-1-1 0,1 0 0,0 1 0,-1-1 0,1 0 0,-1 1 0,1-1 0,-1 0 0,1 1 0,0-1 0,-1 0 0,1 0 0,0 0 0,-1 0 0,1 0 0,0 0 0,-1 0 0,1 0 0,0 0 0,-1 0 0,1 0 0,0 0 0,-1 0 0,1 0 0,0-1 0,0 1 0,3-1 0,1 3 0,0 1 0,0-1 0,0 1 0,0 0 0,-1 0 0,1 0 0,-1 1 0,0 0 0,0 0 0,6 7 0,1 1 41,-2 0 123,1-1 0,1-1 0,0 1 0,0-2 0,22 15-1,-18-13-25,-14-11-121,-1 1 0,0-1 0,1 0-1,-1 1 1,0-1 0,1 1 0,-1-1 0,0 0 0,1 1 0,-1-1 0,0 1 0,0-1 0,0 1-1,1-1 1,-1 1 0,0-1 0,0 1 0,0-1 0,0 1 0,0-1 0,0 1 0,0-1-1,0 1 1,0-1 0,0 1 0,0-1 0,0 1 0,0-1 0,-1 1 0,1 0 0,-1 0 153,15 0-1193</inkml:trace>
  <inkml:trace contextRef="#ctx0" brushRef="#br0" timeOffset="3500.16">884 709 19327,'13'-8'38,"26"-13"21,-37 20-46,-1 1 0,1-1 0,-1 1 0,1-1 0,0 1 1,-1-1-1,1 1 0,-1 0 0,1 0 0,0 0 0,-1 0 0,1 0 0,0 1 0,-1-1 0,1 0 0,-1 1 0,1-1 0,-1 1 0,1-1 0,-1 1 0,3 1 0,10 10 52,-12-10-99,0 0 0,0 0 0,1 0 0,-1 0 0,1 0 0,-1 0 0,1-1 0,-1 0 1,1 1-1,0-1 0,0 0 0,0 0 0,0 0 0,0-1 0,0 1 0,5 0 0,17 2-4851</inkml:trace>
  <inkml:trace contextRef="#ctx0" brushRef="#br0" timeOffset="3813.33">910 662 15232,'18'13'0,"-28"-22"0,6 5-50,-4-2 172,1-1 0,-1-1 1,-7-8-1,14 15-74,0-1 1,1 1-1,-1 0 1,0 0-1,0-1 1,1 1-1,-1-1 1,1 1-1,-1 0 0,1-1 1,0 1-1,-1-1 1,1-1-1,0 2-15,0 1-1,0-1 1,1 0-1,-1 0 0,0 1 1,1-1-1,-1 0 1,0 1-1,1-1 1,-1 1-1,1-1 1,-1 0-1,1 1 1,-1-1-1,1 1 1,-1-1-1,1 1 1,-1-1-1,1 1 0,0 0 1,-1-1-1,1 1 1,0 0-1,-1 0 1,1-1-1,0 1 1,1 0-1,1-1 23,1 1 1,-1 0-1,1 0 1,-1 0-1,0 0 0,1 0 1,-1 1-1,0 0 0,1-1 1,-1 1-1,4 2 0,21 4 198,9-7-90,7 1-840,-16 5-3139</inkml:trace>
  <inkml:trace contextRef="#ctx0" brushRef="#br0" timeOffset="5033.59">1491 566 14848,'-1'0'7,"1"0"0,-1 0 0,1 0 0,-1 0 0,0 0 0,0 0 0,1 0-1,-1 0 1,0 0 0,1 0 0,-1 0 0,0 0 0,1 0 0,-1 0 0,0-1 0,1 1 0,-1 0 0,1 0 0,-1-1 0,0 1 0,1 0 0,-1-1 0,1 1 0,-1-1 0,0 0 0,4-14 388,-2 13-354,0 0 0,0 0-1,-1 0 1,1-1 0,-1 1-1,1 0 1,-1 0 0,0 0-1,0-1 1,0-1 0,0 3 38,-1 0 0,1 0 1,-1 0-1,1 0 0,-1 0 1,0 0-1,1 1 0,-1-1 1,0 0-1,0 1 1,0-1-1,1 0 0,-1 1 1,0-1-1,0 1 0,0-1 1,0 1-1,0 0 0,0-1 1,0 1-1,0 0 1,0 0-1,0-1 0,0 1 1,0 0-1,0 0 0,0 0 1,0 0-1,0 1 0,-1-1 1,-35 5 653,35-5-705,-10 3 10,-1 0 0,0 1 1,1 0-1,0 1 0,0 1 1,0 0-1,0 0 0,1 1 0,0 1 1,-18 16-1,22-17-18,0 0 1,1 0-1,0 1 0,0 0 1,1 0-1,0 0 0,1 1 1,-1 0-1,1 0 0,1 0 1,0 0-1,0 0 0,1 1 1,0-1-1,0 16 0,1-21-20,0 15 0,3 38 0,-1-51 0,-1-1 0,1 0 0,1 0 0,-1 0 0,1 0 0,0 0 0,0 0 0,0 0 0,1 0 0,0-1 0,-1 1 0,5 3 0,-1-2 0,-1 0 0,1-1 0,1 1 0,-1-1 0,1-1 0,13 8 0,-18-11 0,1 0 0,0 0 0,-1 0 0,1 0 0,0 0 0,0 0 0,-1-1 0,1 1 0,0-1 0,0 0 0,0 0 0,0 0 0,0 0 0,-1 0 0,1-1 0,0 1 0,0-1 0,0 0 0,-1 1 0,1-2 0,0 1 0,4-2 0,3-5 0,-6 6 0,-1 0 0,0 0 0,0 0 0,0 0 0,0 0 0,-1-1 0,1 0 0,-1 1 0,1-1 0,-1 0 0,0 0 0,0 0 0,0-1 0,-1 1 0,1 0 0,1-5 0,8-16-7,-9 20 2,0 0 0,0-1 0,0 1 0,-1 0-1,1-1 1,-1 1 0,1-7 0,-2 9 2,0 1 1,0 0 0,-1-1-1,1 1 1,0 0-1,-1 0 1,1 0-1,-1-1 1,1 1 0,-1 0-1,0 0 1,1 0-1,-1 0 1,0 0 0,0 0-1,0 0 1,0 0-1,0 0 1,0 1 0,0-1-1,0 0 1,0 1-1,0-1 1,0 0 0,0 1-1,0-1 1,-1 1-1,1 0 1,0-1 0,0 1-1,-1 0 1,-1 0-1,1-1-131,1 1 1,-1-1-1,1 1 0,-1 0 0,0-1 0,1 1 0,-1 0 0,1 0 0,-1 0 0,0 0 0,1 0 0,-1 1 1,1-1-1,-1 0 0,0 1 0,1-1 0,-1 1 0,1 0 0,0-1 0,-1 1 0,1 0 0,-1 0 0,1 0 1,-2 2-1,2-2-111,1 0 0,-1 1 1,1-1-1,0 0 1,-1 1-1,1-1 0,0 1 1,0-1-1,0 0 0,0 1 1,0-1-1,0 1 1,1-1-1,-1 0 0,0 1 1,1-1-1,-1 0 1,1 1-1,-1-1 0,1 0 1,-1 0-1,1 1 0,0-1 1,0 0-1,0 0 1,0 0-1,1 2 0</inkml:trace>
  <inkml:trace contextRef="#ctx0" brushRef="#br0" timeOffset="5292.12">1464 807 15360,'0'0'0,"-12"35"-512,6-9 384,1 1-128,3 4 128,2 0-256,7 2 128,3 1-1152,8-1 0,6-1 512,-1-17 0,0 2-5248</inkml:trace>
</inkml:ink>
</file>

<file path=xl/ink/ink1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7:28.887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1366 125 19967,'12'0'9,"-11"-1"-3,1 1-1,-1 0 0,0 0 0,0 0 0,1 0 0,-1 0 0,0 0 1,1 0-1,-1 1 0,0-1 0,0 0 0,2 2 0,-2-2-2,-1 1 0,0 0 0,0 0 0,0 0 0,1-1 0,-1 1 0,0 0 0,0 0 0,0 0 0,-1-1 0,1 1 0,0 0-1,0 0 1,0 0 0,0-1 0,-1 1 0,1 0 0,0 0 0,-1-1 0,1 1 0,-1 0 0,1-1 0,-1 1 0,0 0 0,-2 5 66,1 0 0,0 0 0,0-1 0,0 1 0,1 0 0,0 1 0,0-1 1,0 10-1,5 53 372,0-21-246,-4 36 168,-12 84 0,-22 82 153,33-242-499,-12 76 145,-38 335 593,21 47 120,29-445-825,1 0-1,4 34 1,-4-55-58,0 0 0,0 0 0,0-1 0,0 1 0,0 0 0,0 0 0,0 0 0,-1 0 0,1 0 0,0 0 0,0 0 0,0 0 0,0 0 0,0 0 0,0 0 0,0 0 0,0 0 0,0 0 0,0 0-1,0 0 1,0 0 0,0 0 0,-1 1 0,1-1 0,0 0 0,0 0 0,0 0 0,0 0 0,0 0 0,0 0 0,0 0 0,0 0 0,0 0 0,0 0 0,0 0 0,0 0 0,0 0 0,0 0 0,0 0 0,0 0 0,0 0 0,0 0 0,0 1 0,0-1 0,0 0-1,0 0 1,0 0 0,0 0 0,0 0 0,0 0 0,0 0 0,0 0 0,0 0 0,0 0 0,0 0 0,0 0 0,0 0 0,0 1 0,0-1 0,0 0 0,0 0 0,0 0 0,0 0 0,0 0 0,0 0 0,0 0 0,-6-7-1219,-5-15-954,4-7-849,0-3-8937</inkml:trace>
  <inkml:trace contextRef="#ctx0" brushRef="#br0" timeOffset="1036.58">1427 0 19967,'0'0'1280,"-4"5"-1152,-26 37 207,2 2 0,-39 79 0,46-82-188,0 2 4,7-14-45,-18 28 0,26-49-58,0 1 0,0-1 0,-1 0 0,0-1 0,-1 0 0,1 0 0,-12 8 0,22-15-30,1 0 0,-1 0 0,1 0 0,-1 1 0,1-1 0,-1 1 0,1 0 0,4 2 0,37 12-31,-29-8 13,0-1 0,-1 2 0,0 0 0,-1 1 0,0 0 0,16 14 0,92 79 0,-121-101 0,0-1 0,-1 1 0,1 0 0,0-1 0,0 1 0,0 0 0,0-1 0,-1 1 0,1-1 0,0 1 0,0-1 0,0 0 0,0 1 0,0-1 0,0 0 0,0 0 0,0 0 0,0 0 0,0 0 0,0 0 0,0 0 0,2 0 0,-2 0 0,-1-1 0,1 0 0,0 1 0,0-1 0,-1 1 0,1-1 0,0 0 0,-1 0 0,1 1 0,-1-1 0,1 0 0,-1 0 0,1 0 0,-1 0 0,1 0 0,-1 1 0,0-1 0,1-2 0,0-6 0,0-1 0,0 1 0,-1-17 0,-1 20 0,-1-30 110,-3 1-1,-9-40 0,3 19 75,7 36-128,-3-15 159,1 0 1,2-1-1,1-46 1,3 70-448,0 1 0,-1-1 1,0 0-1,-1 0 1,0 0-1,-8-20 0,9 30-227</inkml:trace>
</inkml:ink>
</file>

<file path=xl/ink/ink1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7:59.343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1664 2316 18559,'35'-3'0,"-26"1"-2,-11-1-1,-10-1 392,19 14 145,-2-5-428,0-1 1,1 1 0,-1-1-1,1 0 1,0 0 0,1 0-1,-1-1 1,1 0 0,-1 0-1,1-1 1,0 0 0,0 0-1,13 1 1,112 9 618,0-6 1,137-12-1,-100 10-576,-43 1 1,-41-7 10,1-5 0,-2-2 0,88-23 0,-120 22-13,1 3 0,73-2 0,107 13 456,-56 0-389,87-3 64,-258-1-246,1 1 1,-1 0 0,1 1 0,-1 0-1,1 0 1,-1 0 0,0 1 0,0 0 0,0 0-1,0 0 1,8 7 0,20 10 64,-31-19-118,0-1-256</inkml:trace>
  <inkml:trace contextRef="#ctx0" brushRef="#br0" timeOffset="1155.84">4102 2209 20479,'0'0'384,"3"3"-277,1 2-78,0 0 0,0 0 0,0 0-1,-1 0 1,0 0 0,0 1 0,-1-1 0,1 1 0,-1 0 0,0 0-1,-1 0 1,1 0 0,0 7 0,-2-5 35,1 0 0,-2 0 0,1 1 0,-1-1 1,0 0-1,-1 0 0,0 0 0,0 0 0,-7 14 0,2-2 107,5-16 93,4-19-80,-1-22-78,-3-53 0,-1 12 66,2 64-150,1 10-3,-1 1-1,1-1 1,0 0 0,0 1-1,1-1 1,-1 0-1,1-3 1,0 7-16,-1-1 1,1 1-1,-1-1 1,1 1-1,-1-1 1,1 1-1,-1 0 1,1-1-1,-1 1 1,1 0-1,-1 0 1,1-1-1,-1 1 1,1 0-1,0 0 1,-1 0-1,1 0 1,-1-1-1,1 1 1,0 0-1,-1 0 1,1 0-1,0 0 1,-1 1 0,1-1-1,-1 0 1,1 0-1,0 0 1,-1 0-1,1 1 1,-1-1-1,2 1 1,19 9-14,-9-2 33,1-1-1,0-1 1,0 0-1,1-1 1,27 7-1,-2 0 121,-33-10-96,1 1 1,0-1-1,-1 2 1,0-1 0,1 0-1,-1 1 1,0 0-1,-1 1 1,1-1 0,-1 1-1,0 0 1,5 7-1,-9-11-44,-1 1 0,1-1 0,-1 0 0,0 1 0,0-1 0,0 0-1,0 1 1,0-1 0,0 0 0,0 1 0,0-1 0,0 0 0,-1 1 0,1-1 0,-2 3-1,-9 24 68,7-19-58,1-3-2,-1 0-1,0-1 1,0 1 0,0-1-1,-1 0 1,0 0-1,0 0 1,0-1 0,0 0-1,-8 5 1,-16 14 12,16-11-46,3-3 71,1-1 0,-14 20 0,20-24-117,0 1 1,0 0 0,1 0 0,0 0-1,0 0 1,0 0 0,0 0 0,1 1 0,-1 9-1,1 36-3350,7-18-2951</inkml:trace>
  <inkml:trace contextRef="#ctx0" brushRef="#br0" timeOffset="1950.38">4245 2886 21887,'-2'-19'51,"2"19"-49,0 0 0,0 0 0,0 0 0,0 0-1,0-1 1,0 1 0,0 0 0,0 0 0,0 0 0,0 0 0,0 0 0,0 0-1,1 0 1,-1 0 0,0 0 0,0 0 0,0 0 0,0 0 0,0 0 0,0 0-1,0 0 1,0 0 0,0 0 0,0 0 0,1 0 0,-1 0 0,0 0 0,0 0-1,0 0 1,0 0 0,0 0 0,0 0 0,0 0 0,0 0 0,0 0 0,1 0 0,-1 0-1,0 0 1,0 0 0,0 0 0,0 0 0,0 0 0,0 0 0,0 0 0,0 1-1,0-1 1,0 0 0,0 0 0,0 0 0,0 0 0,0 0 0,1 0 0,-1 0-1,0 0 1,0 0 0,0 0 0,0 1 0,0-1 0,0 0 0,0 0 0,7 12 195,-7-9-179,1-1 0,-1 1 1,1 0-1,-1-1 0,0 1 0,0 0 1,-1 0-1,1-1 0,0 1 0,-1 0 1,0 0-1,1-1 0,-1 1 0,-2 4 1,-1 2 6,-32 139 73,20-77-30,-31 84 0,37-124-79,7-22-26,0 1 0,-1-1 0,0 1-1,0-1 1,-6 10 0,9-19-3,1 0 0,0 0 0,0 0 0,0 1 0,-1-1 0,1 0 0,0 0 0,0 0 0,0 0 0,-1 0 0,1 0 0,0 1 0,0-1 0,-1 0 0,1 0 0,0 0 0,0 0 0,-1 0 0,1 0 0,0 0 0,0 0 0,-1 0 0,1 0 0,0 0 0,0 0 0,0 0 0,-1 0 0,1-1 0,0 1 0,0 0 0,-1 0 0,1 0 0,0 0 0,0 0 0,0 0 0,-1-1 0,1 1 0,0 0 0,0 0 0,0 0 0,0-1 0,-1 1 0,1 0 0,0 0 0,0 0 0,0-1 0,0 1 0,0 0 0,0 0 0,0-1 0,0 1 0,-1 0 0,1 0 0,0 0 0,0-1 0,0 1 0,0 0 0,0 0 0,0-1 0,1 1 0,-1-1 0,-5-16-1491,4-2-53,0 0-1,1 0 0,6-37 1,-6 52 1224,4-29-7512</inkml:trace>
  <inkml:trace contextRef="#ctx0" brushRef="#br0" timeOffset="2471.06">4149 3019 12672,'9'-32'218,"-6"20"-2,1 0-1,-1 0 0,2 0 1,0 0-1,0 1 0,1 0 1,8-11-1,-12 19-124,2-2 265,0 0 0,0 0 1,0 1-1,0-1 0,1 1 1,8-6-1,-11 9-267,0 1 1,0-1 0,0 0-1,0 1 1,0-1 0,0 1-1,0 0 1,0 0-1,0-1 1,0 1 0,0 1-1,0-1 1,0 0 0,0 0-1,0 1 1,0-1-1,0 1 1,0 0 0,0-1-1,0 1 1,0 0 0,-1 0-1,4 2 1,1 1 41,1 0 1,-1 1-1,0-1 1,0 1 0,-1 0-1,1 1 1,-1-1-1,0 1 1,-1 0-1,1 0 1,-1 1-1,-1-1 1,1 1-1,-1 0 1,4 13 0,-5-13-95,-1 0 0,0 0 0,-1 0 0,1 0 0,-1-1 0,-1 1 1,1 0-1,-1 0 0,0 0 0,-1 0 0,0 0 0,0-1 0,0 1 0,-1-1 1,0 0-1,0 1 0,-6 7 0,4-7 10,0-1-1,0 0 1,-1 0-1,0 0 1,0-1-1,0 0 1,-1 0-1,1 0 1,-1-1-1,-10 4 1,17-7-41,-1 0 0,1 0 0,0 0 0,0 0 0,-1 0 0,1 0 0,0 0 0,0 0 0,0 0-1,0 0 1,1 0 0,-1 0 0,0 0 0,0 0 0,1 0 0,-1 0 0,0 0 0,1 0 0,-1 0 0,1 0 0,-1-1 0,1 1 0,-1 0 0,1 0 0,0 0 0,19 29 116,105 129-285,-2-4-314</inkml:trace>
  <inkml:trace contextRef="#ctx0" brushRef="#br0" timeOffset="4999.26">1326 80 19711,'0'0'768,"0"6"-661,12 419 405,-13 205 27,1-72 245,-1-500-709,0 1 197,11 115-1,-10-172-270,1 2 17,0 0 0,-1 0 1,0 0-1,0 0 0,0 0 0,-1 8 0,1-12-60,0-24-4374,1 10 1280</inkml:trace>
  <inkml:trace contextRef="#ctx0" brushRef="#br0" timeOffset="5431.18">1401 1 128,'0'0'0</inkml:trace>
  <inkml:trace contextRef="#ctx0" brushRef="#br0" timeOffset="6543.85">1364 22 17535,'-4'4'-106,"-31"36"91,19-24 32,1 2 0,0-1-1,1 2 1,1 0-1,-14 28 1,-48 124 772,74-168-741,-1 0 0,1 0 0,0 0 0,0 1 0,0-1 0,1 0 0,-2 7 0,5-9-7,0-1-1,0 0 1,-1 0 0,1 0-1,0 0 1,-1-1-1,1 1 1,0-1-1,3-1 1,1 0-14,0 0 0,0 0 1,1 1-1,-1 0 0,1 0 0,-1 1 1,1 0-1,-1 0 0,1 1 0,-1-1 1,0 2-1,1-1 0,-1 1 0,0 0 1,0 1-1,0 0 0,7 3 0,43 31 80,-56-37-102,-1 0 1,1 0-1,0 0 0,-1 0 1,1 0-1,0 0 0,-1 0 1,1 0-1,0 0 0,-1 0 1,1 0-1,0 0 0,-1-1 1,1 1-1,-1 0 1,1 0-1,0-1 0,-1 1 1,1 0-1,-1-1 0,1 1 1,-1-1-1,1 1 0,-1 0 1,1-1-1,-1 1 0,1-1 1,-1 0-1,0 1 0,1-1 1,-1 1-1,0-1 0,0 1 1,1-1-1,-1 0 0,0 1 1,0-1-1,0 0 0,0 1 1,1-2-1,4-27 75,-4 11 9,0-1 0,-1 1 0,-2 0 1,1 0-1,-2 0 0,-1 1 0,0-1 0,-1 1 1,0-1-1,-16-30 0,20 48-90,1-1 0,0 1 0,0-1-1,0 1 1,-1 0 0,1-1 0,0 1 0,0 0-1,-1-1 1,1 1 0,0 0 0,-1-1 0,1 1 0,0 0-1,-1 0 1,1 0 0,0-1 0,-1 1 0,1 0 0,-1 0-1,1 0 1,0 0 0,-1-1 0,1 1 0,-1 0 0,1 0-1,0 0 1,-1 0 0,1 0 0,-1 0 0,1 0 0,-1 0-1,1 1 1,0-1 0,-1 0 0,1 0 0,-1 0-1,1 0 1,0 0 0,-1 1 0,1-1 0,0 0 0,-1 0-1,1 1 1,0-1 0,-1 0 0,1 1 0,0-1 0,-1 0-1,1 1 1,0-1 0,0 0 0,0 1 0,-1 0 0,-13 23-362,12-18 147,0 0 0,0 0 0,0 0 0,1 0-1,0 0 1,0 1 0,1-1 0,-1 7 0,2 4-1691,6 32 0,-2-21-8141</inkml:trace>
  <inkml:trace contextRef="#ctx0" brushRef="#br0" timeOffset="7348.92">1352 1856 13824,'0'0'3989,"-1"4"-3776,-7 29 101,2 2 0,2-1 0,1 1 0,1-1 0,2 1-1,6 45 1,2 160 945,5-312-2518,-9 46-1706</inkml:trace>
  <inkml:trace contextRef="#ctx0" brushRef="#br0" timeOffset="11157.07">930 911 14464,'0'0'1045,"-1"5"-832,-2 31 79,1-1 0,5 56 0,-1-52 21,-1 0-1,-6 52 0,5-91-295,0 1-1,-1-1 0,1 1 0,0-1 0,0 1 0,0-1 0,0 0 1,0 1-1,0-1 0,0 1 0,0-1 0,0 1 0,0-1 0,0 1 0,1-1 1,-1 0-1,0 1 0,0-1 0,0 1 0,1-1 0,-1 0 0,0 1 1,0-1-1,1 0 0,-1 1 0,0-1 0,0 0 0,1 1 0,-1-1 0,1 0 1,14-1 266,20-19-3,-27 15-170,-2 1-148,0 0 1,0 1-1,1 0 1,0 0-1,0 0 0,0 1 1,0 0-1,0 0 1,0 1-1,0 0 1,1 0-1,-1 0 1,0 1-1,1 1 1,-1-1-1,0 1 0,1 0 1,-1 1-1,0-1 1,0 2-1,0-1 1,0 1-1,-1 0 1,10 5-1,27 17-2650,22 10-7274</inkml:trace>
</inkml:ink>
</file>

<file path=xl/ink/ink1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8:14.3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2165 14080,'15'-16'-12,"1"0"1,0 2 0,1 0 0,0 1 0,1 0-1,1 2 1,26-13 0,9-7 229,-41 23-88,-1-1 0,-1-1 0,1 0 0,11-15 0,22-18 265,24-13 56,59-51 250,-34 30-83,156-96 1,-220 154-586,19-11 55,-2-2 0,-1-2-1,41-41 1,-68 55-45,2 1-1,0 1 1,0 1 0,2 1-1,28-15 1,41-10 32,21-11 79,-100 45-126,-1-1 0,0 0 1,-1 0-1,1-1 0,-2-1 0,16-17 1,-8 5 33,-5 5-11,0 1-1,28-24 0,-2 7 8,32-27 52,82-54-1,-141 107-109,10-7 0,0 0 0,-1-2 0,0 0 0,32-34 0,-21 13 0,1 1 0,2 1 0,75-57 0,-109 91 0,36-24 0,0-2 0,39-39 0,-39 34 0,-28 26 0,0-1 0,-1-1 0,0 0 0,0 0 0,12-18 0,-18 24 0,2 0 0,-2 1 34,0 0-1,0 0 1,1 0-1,-1 0 0,0 0 1,0-1-1,0 1 0,2-4 1,-3 4-53,0 1 0,0-1 1,0 0-1,-1 0 0,1 1 0,0-1 0,0 0 1,1 1-1,-1-1 0,0 1 0,0-1 1,0 1-1,0 0 0,0-1 0,3 1 0,29-7-3031,-2 0-7851</inkml:trace>
  <inkml:trace contextRef="#ctx0" brushRef="#br0" timeOffset="1249.27">2839 0 16384,'0'0'127,"-4"2"-20,-58 28 281,-63 41 0,-11 7 479,107-64-725,-1 0 0,-55 16 0,85-30-142,0 0 0,0 0 0,0 0 0,0 0 0,0 0 0,0 0 0,1 0 0,-1 0 0,0 0 0,0 0 0,0 1 0,0-1 0,0 0 0,0 0 0,0 0 0,0 0 0,0 0 0,0 0 0,0 0 0,0 0 0,0 0 0,0 0 0,0 1 0,0-1 0,0 0 0,0 0 0,0 0 0,0 0 0,0 0 0,0 0 0,0 0 0,-1 0 0,1 0 0,0 0 0,0 1 0,0-1 0,0 0 0,0 0 0,0 0 0,0 0 0,0 0 0,0 0 0,0 0 0,0 0 0,0 0 0,-1 0 0,18 3 0,22 0 0,-29-3 0,1 2 0,-1-1 0,0 1 0,0 0 0,-1 1 0,16 6 0,0 3 0,25 16 0,11 5 0,-56-30 8,1 0 0,0-1-1,0 0 1,0 0 0,0 0-1,1-1 1,-1 0-1,0 0 1,1-1 0,-1 1-1,0-2 1,1 1-1,10-2 1,-15 1 5,0-1-1,0 1 1,0 0 0,0-1-1,0 1 1,-1-1 0,1 0-1,0 0 1,-1 1-1,1-1 1,-1 0 0,0 0-1,0 0 1,0-1 0,0 1-1,0 0 1,0 0-1,1-5 1,11-20 152,-10 26-138,-1-1-1,0 0 1,0 0-1,0-1 1,0 1-1,-1 0 1,1-1-1,-1 1 0,1-1 1,-1 1-1,0-1 1,0 0-1,0 1 1,0-1-1,0 0 1,-1 0-1,1 0 1,-1 0-1,0 1 0,0-1 1,0 0-1,0 0 1,-1 0-1,0-3 1,1 1-2,1 0 0,-1 0 1,1 0-1,-1 0 0,1 0 1,4-10-1,-3 9 12,0 0 0,-1 0 0,0 0 0,1-8 0,-2 14-37,0-1 0,0 1 0,0-1 0,0 1 0,0 0 0,0-1 0,0 1 0,0-1 0,0 1 0,0 0 0,0-1 0,-1 1 0,1 0 0,0-1 0,0 1 0,0-1 0,0 1 0,-1 0 0,1 0 0,0-1 0,0 1 0,-1 0 0,1-1 0,0 1 0,0 0 0,-1 0 0,1-1 0,0 1 0,-1 0 0,1 0 0,-1 0 0,1-1 0,-15 5 0,-10 13 0,20-13 22,0-1-1,0 1 0,0-1 0,-1 0 1,1-1-1,-1 1 0,0-1 1,0 0-1,0-1 0,-8 2 0,-18 0-3711</inkml:trace>
</inkml:ink>
</file>

<file path=xl/ink/ink1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5:28.406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2586 1695 19839,'0'0'1024,"4"0"-917,23-4 64,0 1-1,1 1 1,0 2 0,-1 0-1,1 2 1,50 11 0,-67-11-45,1-1 0,22 1 0,-25-3-82,-1 2-1,1-1 0,-1 1 1,1 0-1,-1 1 0,0 0 1,10 3-1,12 9-6,0-1 1,2-2-1,-1-1 0,1-2 1,0-1-1,1-1 0,39 1 1,-57-6 1,0 1-1,28 8 1,-29-6-41,1-1-1,-1-1 1,24 2-1,270-29 110,-238 13-84,31-2-25,146-6 130,-241 19-128,-1 0 0,1-1 0,-1 0 0,0 0 0,1 0 0,8-6 0,-9 5 0,-1 0 0,1 1 0,0 0 0,0 0 0,0 0 0,0 0 0,6 0 0,-10 2-32,0 0 1,-1 0-1,1 0 0,0 0 0,0 0 0,-1 0 0,1 1 1,0-1-1,0 0 0,-1 0 0,1 1 0,0-1 0,0 1 1,-1-1-1,1 0 0,-1 1 0,1-1 0,0 1 0,-1-1 1,1 1-1,-1 0 0,1-1 0,-1 1 0,1 0 0,-1-1 1,0 1-1,1 0 0,-1-1 0,0 1 0,0 0 0,1 0 1,-1 1-1,3 23-4827</inkml:trace>
  <inkml:trace contextRef="#ctx0" brushRef="#br0" timeOffset="1148.44">4278 1593 17791,'0'0'1046,"0"5"-812,-6 55 468,1-25-225,2 1 0,3 46 1,1-73-419,-1-1 0,0 0 0,0 0 1,-1 0-1,0 0 0,0 0 0,-1 0 1,-5 13-1,10-32 18,-2 0 0,1 0 1,-2-1-1,1 1 0,-2 0 0,-2-23 0,0 2 23,0-169 301,3 187-397,0 11-4,0 1 0,0-1 0,1 0 0,-1 1 0,1-1 0,-1 0 0,1 1 0,0-1 0,0 1 0,2-4 0,-3 6 0,0 0 0,1-1 0,-1 1 0,0-1 0,1 1 0,-1 0 0,0-1 0,1 1 0,-1 0 0,0 0 0,1-1 0,-1 1 0,1 0 0,-1 0 0,0-1 0,1 1 0,-1 0 0,1 0 0,-1 0 0,1 0 0,-1 0 0,1 0 0,0 0 0,0 0 0,0 0 0,0 1 0,0-1 0,-1 0 0,1 1 0,0-1 0,0 1 0,0 0 0,0-1 0,-1 1 0,1-1 0,0 1 0,-1 0 0,1 0 0,0-1 0,0 2 0,3 3 0,1 0 0,0-1 0,0 1 0,1-1 0,-1-1 0,1 1 0,0-1 0,0 0 0,0 0 0,0-1 0,0 0 0,1 0 0,-1 0 0,8 0 0,-6 0 0,0 0 0,0 0 0,0 1 0,-1-1 0,1 2 0,-1-1 0,0 1 0,0 0 0,9 7 0,-15-10 7,0 1 1,1-1-1,-1 0 0,0 1 0,0-1 0,0 1 0,0-1 0,0 1 0,0 0 1,-1-1-1,1 1 0,-1 0 0,1-1 0,-1 1 0,1 0 0,-1 0 0,0-1 0,0 1 1,0 0-1,0 0 0,0 0 0,0-1 0,0 1 0,-1 0 0,1 0 0,-1 0 1,1-1-1,-1 1 0,0 0 0,0-1 0,-1 3 0,-4 5 61,0-1 0,0 0 0,-1 0 1,-11 11-1,4-5-18,3-4-30,-1 0-1,1-1 1,-2 0-1,-17 10 1,15-10-3,0 1 0,-23 19 0,37-28-72,1-1-1,-1 1 0,0 0 1,0-1-1,0 1 1,0 0-1,1 0 0,-1 0 1,0 0-1,1 0 0,-1-1 1,1 1-1,-1 0 1,1 0-1,-1 1 0,1-1 1,0 0-1,-1 0 1,1 0-1,0 1 0,1-1-148,-1-1-1,1 1 0,0-1 1,0 1-1,-1-1 0,1 1 1,0-1-1,0 0 0,0 1 1,0-1-1,0 0 0,0 0 1,-1 0-1,1 0 0,0 0 1,0 0-1,0 0 0,0 0 1,0 0-1,0 0 0,0 0 1,0-1-1,1 0 0</inkml:trace>
  <inkml:trace contextRef="#ctx0" brushRef="#br0" timeOffset="-107364.05">194 343 15616,'5'0'34,"1"0"1,-1-1 0,1 0-1,-1 0 1,1 0 0,-1 0-1,0-1 1,1 0 0,-1 0-1,0-1 1,0 0 0,-1 0-1,8-5 1,1-3 128,-1 0 0,0-1 0,11-16 0,-15 19-127,1-1 108,2 0 0,-1 1 0,1 0 1,1 1-1,15-8 0,-17 10-55,0 0-1,-1 0 1,1-1 0,-1 0 0,-1-1-1,1 0 1,-1 0 0,11-16 0,-7 4-30,-4 6 17,0 1 0,1 0 0,16-17-1,-24 29-65,1 0-1,-1 0 0,0 0 1,1 0-1,-1 0 0,1 0 1,0 0-1,-1 1 0,1-1 1,0 0-1,-1 1 0,1 0 1,0-1-1,0 1 0,1 0 1,-17 22 715,6-5-643,1 1 0,0-1 1,1 1-1,-5 32 0,3-19-66,-51 225 624,41-217-368,14-32-224,1 0 0,0 0 0,0 0 0,-2 7 0,-7 47 16,29-86-4054</inkml:trace>
  <inkml:trace contextRef="#ctx0" brushRef="#br0" timeOffset="-106693.89">35 712 17279,'35'-11'0,"-35"11"1,1 0 0,-1 0-1,1-1 1,-1 1-1,1 0 1,-1 0-1,1 0 1,-1 0 0,1 0-1,-1 0 1,1 0-1,-1 0 1,1 0-1,-1 0 1,1 0 0,-1 0-1,1 1 1,-1-1-1,0 0 1,1 0-1,-1 0 1,1 1 0,-1-1-1,1 0 1,-1 1-1,0-1 1,1 0-1,-1 1 1,0-1 0,1 0-1,-1 1 1,0-1-1,1 0 1,-1 1 0,0-1-1,0 1 1,0-1-1,1 1 1,-1 0-1,-1 16 111,0-15-95,2-3-2,-1 1 0,0-1 0,1 0 0,-1 1 0,0-1 1,1 1-1,-1-1 0,1 1 0,-1-1 0,0 1 0,1-1 0,0 1 0,-1-1 1,1 1-1,-1 0 0,1-1 0,-1 1 0,1 0 0,0-1 0,-1 1 1,1 0-1,0 0 0,0 0 0,25-4 190,-17 4-126,0 1-1,0 0 1,16 3-1,7 4 83,0-1 0,0-2 0,45 2 0,-50-7 27,1-2-1,27-4 1,-30 2-34,-1 2 1,1 0-1,28 3 0,-46 0-120,1 0 0,-1 0 0,1 1 0,-1 0 0,0 0 0,0 1 0,0 0 0,0 0 0,-1 1 0,9 6 0,22 7 8,-29-13-932,0 0-1,0 0 1,0 0 0,8 7-1</inkml:trace>
  <inkml:trace contextRef="#ctx0" brushRef="#br0" timeOffset="-105997.65">194 894 18559,'5'4'-3,"-4"-3"5,0-1-1,0 1 0,0 0 1,0 0-1,0-1 0,0 1 1,0-1-1,1 1 1,-1-1-1,0 0 0,0 1 1,1-1-1,-1 0 0,0 0 1,0 0-1,1 0 0,1 0 1,-3 9 249,1-1 1,0 1 0,0-1 0,4 9-1,8 14-41,33 59-1,-14-33-94,19 50 375,-47-100-420,0 1 1,1-1-1,0 0 0,1-1 0,0 1 0,7 6 0</inkml:trace>
  <inkml:trace contextRef="#ctx0" brushRef="#br0" timeOffset="-105478.06">1 1324 18303,'7'-2'10,"-1"0"-1,1 0 0,0-1 0,-1 0 0,1-1 0,-1 1 0,0-1 1,0-1-1,-1 1 0,1-1 0,-1 0 0,0 0 0,8-11 0,1-6 201,12-26 0,-17 28-98,1 2 0,14-20 0,-20 32-73,1 0 1,0 1 0,0 0-1,1 0 1,-1 0 0,1 0-1,0 1 1,0 0 0,13-6-1,20-5 220,-31 13-186,0-1 0,0 0-1,0-1 1,0 0 0,-1 0 0,14-9-1,-7 1 5,1 2 0,0 0 0,0 1 0,33-14-1</inkml:trace>
  <inkml:trace contextRef="#ctx0" brushRef="#br0" timeOffset="-104631.64">771 1089 17663,'0'0'640,"-3"1"-533,-5 1-78,1 0 0,0 0-1,0 1 1,0 0 0,1 0 0,-1 1-1,1 0 1,-1 0 0,1 0 0,1 1-1,-1 0 1,1 0 0,-1 1 0,1-1-1,1 1 1,-1 0 0,1 1 0,0-1-1,1 1 1,0-1 0,0 1 0,-3 10-1,1 3-16,2-11 1,0 0 0,1 1-1,0 0 1,1 0 0,0-1 0,0 1 0,1 0 0,1 12 0,0-21-9,-1-1 0,0 1 0,0 0-1,0 0 1,1 0 0,-1-1-1,0 1 1,1 0 0,-1 0 0,1-1-1,-1 1 1,0 0 0,1-1-1,0 1 1,-1 0 0,1-1-1,-1 1 1,1-1 0,0 1 0,-1-1-1,1 1 1,0-1 0,0 0-1,-1 1 1,3 0 0,20-3 237,4 1-45,-11 3-203,0-1 0,28-1 0,-22 0-3684</inkml:trace>
  <inkml:trace contextRef="#ctx0" brushRef="#br0" timeOffset="-103768.13">1076 834 17023,'5'38'22,"-5"-39"-1,1 1 1,-1-1-1,0 1 0,0-1 1,0 1-1,1 0 0,-1-1 1,0 1-1,1-1 0,-1 1 1,0-1-1,1 1 1,-1 0-1,0-1 0,1 1 1,-1 0-1,1-1 0,-1 1 1,1 0-1,-1 0 0,0-1 1,1 1-1,-1 0 1,1 0-1,-1 0 0,2 0 1,17-5 125,-10 4-18,9-3 70,0 1 0,1 1-1,-1 0 1,23 2 0,75 7-2062,-110-6 1431,5 2-3515</inkml:trace>
  <inkml:trace contextRef="#ctx0" brushRef="#br0" timeOffset="-103370.76">1097 637 18815,'24'36'22,"-24"-36"-13,-1-1 0,1 1 0,-1-1 0,1 1 0,0-1 1,-1 0-1,1 1 0,0-1 0,0 1 0,0-1 0,-1 0 0,1 1 1,0-1-1,0 1 0,0-1 0,0 0 0,0 1 0,0-1 0,0 0 0,0 1 1,0-1-1,0 0 0,0 1 0,1-1 0,-1 1 0,0-1 0,0 0 1,0 1-1,1-1 0,-1 1 0,0-1 0,1 1 0,-1-1 0,1 1 1,-1-1-1,1 1 0,-1-1 0,1 1 0,-1 0 0,1-1 0,-1 1 0,1 0 1,-1-1-1,1 1 0,0 0 0,-1 0 0,1-1 0,-1 1 0,1 0 1,1 0-1,30-7 37,-12 6-83,0 1 0,0 2 1,0-1-1,30 8 0,-9-1-2745</inkml:trace>
  <inkml:trace contextRef="#ctx0" brushRef="#br0" timeOffset="-102729.94">1703 393 16384,'-10'25'21,"9"-25"-18,1 0-1,0 0 1,0 0 0,0 0 0,0 0 0,0 0-1,0 0 1,0 0 0,0 0 0,0 1 0,0-1-1,0 0 1,0 0 0,0 0 0,0 0 0,0 0-1,0 0 1,0 0 0,0 0 0,0 1 0,0-1-1,0 0 1,0 0 0,0 0 0,0 0 0,0 0-1,1 0 1,-1 0 0,0 0 0,0 0 0,0 0-1,0 0 1,0 1 0,0-1 0,0 0 0,0 0-1,0 0 1,0 0 0,0 0 0,0 0 0,1 0-1,-1 0 1,0 0 0,0 0 0,0 0 0,0 0-1,0 0 1,0 0 0,0 0 0,0 0 0,0 0-1,1 0 1,-1 0 0,8-3 136,7-9 467,-13 4 257,-6 11-91,-9 13-253,8-2-457,0 0-1,1 0 1,1 1-1,0 0 0,1 0 1,0 0-1,2 23 0,-3 5-18,-1 26 136,3-36-68,-1 1 0,-11 48 0,11-77-90,0 0 0,0-1 1,-1 1-1,0 0 0,1-1 1,-2 1-1,1-1 0,0 0 1,-5 4-1,16-16-2389,-1-1 0,13-16 0</inkml:trace>
  <inkml:trace contextRef="#ctx0" brushRef="#br0" timeOffset="-101787.49">1719 312 17663,'-10'63'0,"10"-63"1,0 0-1,0 0 1,0 1-1,0-1 1,0 0-1,0 1 0,0-1 1,0 0-1,0 0 1,0 1-1,0-1 1,0 0-1,0 0 0,0 1 1,-1-1-1,1 0 1,0 0-1,0 1 0,0-1 1,0 0-1,-1 0 1,1 0-1,0 1 1,0-1-1,0 0 0,-1 0 1,1 0-1,0 0 1,0 1-1,-1-1 1,1 0-1,0 0 0,-1 0 1,1 0-1,0 0 1,0 0-1,-1 0 0,1 0 1,0 0-1,-1 0 1,-8-10 40,-3-20 50,12 29-76,-1 0 0,1 0 0,0 0 1,0 0-1,0 0 0,0 0 0,0 0 1,0-1-1,0 1 0,1 0 0,-1 0 0,0 0 1,0 0-1,1 0 0,-1 0 0,1 0 0,-1 0 1,1 0-1,-1 0 0,1 0 0,0 0 1,-1 0-1,1 1 0,1-2 0,0 0 9,0 1 1,0 0-1,0 0 0,1 0 1,-1 0-1,0 0 0,1 0 0,-1 1 1,0-1-1,5 0 0,2 0 35,0 1 1,0 0-1,-1 1 0,1-1 0,12 4 0,-3 0 183,-1 2-1,30 12 0,-40-15-172,0 0-1,0 1 1,-1 0-1,0 0 0,1 0 1,-1 1-1,-1 0 1,1 0-1,6 9 0,-9-9-41,0 0 0,0 0 0,0 1 0,-1 0 0,0-1-1,0 1 1,0 0 0,-1 0 0,0 0 0,0 0-1,-1 1 1,1-1 0,-2 10 0,-1 6 27,-2-1 0,-8 33 0,3-16 27,7-29-81,-3 16 56,-1-1 0,-10 27 0,13-44-47,0 0 0,0 0 0,-1 0 1,0-1-1,0 1 0,-1-1 0,0 0 0,0 0 0,0-1 0,-1 1 0,-8 6 0,8-8-9,1 0 0,-1 0 0,0-1 0,0 1 0,0-1 0,-1 0 0,1-1 0,-1 0 0,1 0 0,-1 0 0,0-1 0,0 0 0,1 0 0,-1 0 0,0-1 0,0 0 0,0-1 0,0 0 0,-9-2 0,8 2 2,-16-5 1,24 6-4,-1 0 0,0 0 0,1 0 0,-1-1 0,0 1 0,1 0 0,-1-1 0,0 1 0,1 0 0,-1-1 0,1 1 0,-1-1 0,1 1-1,-1-1 1,1 1 0,-1-1 0,1 1 0,-1-1 0,1 1 0,0-1 0,-1 0 0,1 1 0,0-1 0,-1-1 0,1 2-7,1-1-1,-1 0 0,0 0 1,1 1-1,-1-1 1,0 0-1,1 0 1,-1 1-1,1-1 1,0 1-1,-1-1 1,1 1-1,-1-1 1,1 0-1,0 1 1,-1 0-1,1-1 1,0 1-1,0-1 1,-1 1-1,1 0 1,0 0-1,0-1 1,1 1-1,23-6-91,-21 6 72,35-8-122,-19 3-28,1 1 1,42-2-1,-52 6 161,-4-1-5,0 1 0,0 0 0,1 1 0,-1 0 0,9 2 0,-15-3 19,0 1 0,0-1-1,0 0 1,0 1 0,0-1 0,0 1 0,0-1 0,-1 1-1,1 0 1,0-1 0,0 1 0,-1 0 0,1-1 0,0 1-1,-1 0 1,1 0 0,-1 0 0,2 1 0,-2-1 1,0 1 1,0-1-1,0 0 1,0 1 0,0-1-1,0 0 1,0 1-1,0-1 1,0 1 0,0-1-1,-1 0 1,1 1-1,-1-1 1,1 0 0,-1 0-1,1 1 1,-2 0-1,-4 8 29,-1 0-1,-1-1 0,0 0 1,0-1-1,0 0 0,-1 0 1,0-1-1,-13 8 0,-31 28 100,18-7-43,23-22-4,-1 0 1,0-2 0,-1 1-1,0-2 1,-1 0-1,-28 16 1,40-26-81,3 0 9,0-1-1,-1 0 1,1 0 0,0 0 0,-1 0-1,1 0 1,0 1 0,0-1-1,-1 0 1,1 0 0,0 0 0,-1 0-1,1 0 1,0 0 0,-1 0-1,1 0 1,0 0 0,-1 0 0,1 0-1,0 0 1,0-1 0,-1 1 0,1 0-1,0 0 1,-1 0 0,1 0-1,0 0 1,0-1 0,-1 1 0,1 0-1,0 0 1,0 0 0,-1-1 0,1 1-1,-9-6 108,4 4-148</inkml:trace>
  <inkml:trace contextRef="#ctx0" brushRef="#br0" timeOffset="-101087.4">1704 805 18815,'-5'30'0,"5"-23"0,1-9 0,1-15 0,-4 14 0,-1 2 0,0 1 0,0 1 26,1 0-1,0 1 0,-1-1 0,1 1 1,0-1-1,0 1 0,0 0 0,0 0 1,0 0-1,-2 3 0,-2 2 81,-3 3 4,0 0 0,0 1 0,1 0-1,1 0 1,-9 18 0,-27 66 162,38-82-307,-6 29-4274</inkml:trace>
  <inkml:trace contextRef="#ctx0" brushRef="#br0" timeOffset="-98156.39">2120 1057 15488,'0'0'-128,"-3"-1"256,-10-6 18,9 5-21,0 0-1,0-1 0,0 1 1,0 1-1,0-1 0,-1 1 1,1-1-1,-1 1 0,1 0 1,-9 0-1,8 3 0,0 0-1,0 0 1,0 1-1,0 0 1,0 0-1,1 0 1,-1 1 0,1-1-1,0 1 1,-5 6-1,3-4-111,0 2 0,0-1-1,1 0 1,0 1 0,-6 14-1,6-8-11,4-11 0,-1 1 0,1-1 0,0 0 0,-1 0 0,1 0 0,-1 0 0,0 0 0,0 0 0,-4 3 0,6-5 0,-1-1 0,1 1 0,0 0 0,0-1 0,-1 1 0,1 0 0,0-1 0,0 1 0,0 0 0,0-1 0,0 1 0,0 0 0,0 0 0,0-1 0,0 1 0,0 0 0,0-1 0,0 1 0,1 0 0,-1 0 0,1 0 0,-1 0 0,0 0 0,0 0 0,0 1 0,0-1 0,0 0 0,0 0 0,0 0 0,0 0 0,0 0 0,0 0 0,-1 0 0,1 0 0,-1 1 0,1-1 0,-1 1 0,1-1 0,-1 0 0,1 1 0,0-1 0,0 1 0,0-1 0,0 0 0,0 1 0,0-1 0,0 0 0,0 1 0,1-1 0,-1 0 0,1 1 0,-1-1 0,0 0 0,1 0 0,1 3 0,4 20 0,-6-11 0,-1-11 0,1-1 0,0 0 0,0 1 0,0-1 0,0 1 0,0-1 0,0 0 0,0 1 0,1-1 0,-1 0 0,0 1 0,1-1 0,-1 0 0,1 1 0,0-1 0,-1 0 0,1 0 0,0 1 0,0-1 0,-1 0 0,1 0 0,0 0 0,0 0 0,0 0 0,2 1 0,0 1 43,0-1 0,-1 0 0,1 0 0,0 0 0,0 0 0,0 0 0,1 0-1,-1-1 1,7 3 0,-8-4-15,0 0 0,1 0 0,-1 0 0,1 0 0,-1 0-1,0-1 1,1 1 0,-1-1 0,0 1 0,1-1 0,-1 0 0,0 0-1,0 0 1,0 0 0,4-3 0,-1 1-161,9-4 774,-13 7-763,0 0 1,-1 0-1,1 0 0,-1 0 0,1 1 0,-1-1 1,1 0-1,0 0 0,-1 0 0,1 1 1,-1-1-1,1 0 0,-1 1 0,1-1 1,-1 1-1,1-1 0,-1 1 0,0-1 1,1 1-1,-1-1 0,0 1 0,1-1 1,-1 1-1,0-1 0,1 1 0,-1-1 1,0 2-1</inkml:trace>
</inkml:ink>
</file>

<file path=xl/ink/ink1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11:15.021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268 15 18559,'17'1'59,"-16"-1"56,-1 0-111,0-1-1,0 1 1,0 0-1,0 0 1,0 0 0,0 0-1,-1 0 1,1 0 0,0 0-1,0 0 1,0 0-1,0-1 1,0 1 0,0 0-1,0 0 1,0 0 0,0 0-1,0 0 1,0 0-1,0-1 1,0 1 0,0 0-1,0 0 1,0 0 0,0 0-1,0 0 1,0 0-1,0-1 1,0 1 0,0 0-1,0 0 1,0 0 0,0 0-1,0 0 1,0 0-1,0 0 1,0-1 0,0 1-1,0 0 1,0 0-1,0 0 1,1 0 0,-1 0-1,0 0 1,0 0 0,0 0-1,0 0 1,0-1-1,0 1 1,0 0 0,0 0-1,1 0 1,-1 0 0,0 0-1,0 0 1,0 0-1,0 0 1,0 0 0,0 0-1,1 0 1,-1 0 0,0 0-1,0 0 1,0 0 7,0 0-1,1 0 1,-1 0 0,0 0 0,0 0-1,0 0 1,0 0 0,0 0 0,1-1-1,-1 1 1,0 0 0,0 0 0,0 0-1,0 0 1,0 0 0,0 0 0,0-1 0,0 1-1,0 0 1,1 0 0,-1 0 0,0 0-1,0 0 1,0-1 0,0 1 0,0 0-1,0 0 1,0 0 0,0 0 0,0 0-1,0-1 1,0 1 0,0 0 0,0 0-1,0 0 1,0 0 0,0 0 0,0-1 0,-1 1-1,1 0 1,0 0 0,0 0 0,0 0-1,0 0 1,0-1 0,-8-2 209,7 3-211,1-1 0,0 1-1,-1 0 1,1 0 0,-1 0 0,1 0-1,0 0 1,-1 0 0,1 0-1,-1 0 1,1 0 0,-1 0 0,1 0-1,0 0 1,-1 1 0,1-1 0,0 0-1,-1 0 1,1 0 0,-1 0 0,1 1-1,0-1 1,-1 0 0,1 0-1,0 1 1,0-1 0,-1 0 0,1 0-1,0 1 1,-1-1 0,1 0 0,0 1-1,0-1 1,0 1 0,0-1 0,-1 0-1,1 1 1,0-1 0,0 1-1,0-1 1,0 0 0,0 1 0,0-1-1,0 1 1,0-1 0,0 0 0,0 1-1,0-1 1,0 1 0,3 7 82,0-1-1,0 0 1,1 0 0,0 0 0,0-1 0,0 1 0,9 8 0,8 14 56,5 19 94,-2 0 0,20 58-1,-38-93-194,25 76 220,-22-58-199,2 0 0,1-1 0,25 43 0,-27-57-24,1 1 32,-1 0-1,0 1 0,9 25 1,-18-41-63,0 0 0,0 0 0,0 0 1,0-1-1,0 1 0,1 0 0,-1-1 0,1 1 0,-1-1 0,1 0 1,0 1-1,-1-1 0,1 0 0,2 1 0,-2-1-7,-1-1-1,1 1 1,-1 0 0,0 0-1,1 0 1,-1 0 0,0 0-1,0 0 1,1 0 0,-1 0-1,0 0 1,0 1 0,0-1-1,-1 0 1,1 1 0,0-1-1,0 1 1,-1-1 0,1 1-1,-1-1 1,1 1 0,-1-1-1,0 1 1,1 1 0,4-26-1113,1-2-3800</inkml:trace>
  <inkml:trace contextRef="#ctx0" brushRef="#br0" timeOffset="660.75">0 707 19967,'10'-4'9,"-8"3"1,0 1 1,0-1-1,1 0 0,-1 0 0,0 0 1,0 0-1,0 0 0,0 0 1,0 0-1,0-1 0,0 1 1,-1-1-1,1 0 0,0 1 1,-1-1-1,1 0 0,-1 0 0,0 0 1,0 0-1,1 0 0,-1 0 1,-1 0-1,2-3 0,1-2 44,1-1-1,-1 1 0,1 0 0,1 1 0,-1-1 1,1 1-1,7-7 0,6-10 140,-2 5-60,1 0-1,1 1 1,0 1-1,39-26 1,-26 20 69,28-28 0,-5-7 118,79-107 0,-87 102-192,-30 42 21,0 1 0,2 1 1,21-18-1,-39 40 4,0 1 0,0 0 0,0-1-1,0 1 1,-1 5 0,0-8-219,1 1 0,-1-1 0,0 1 0,1 0 0,-1-1 0,0 0 0,-1 1 0,0 2 0,-10 10-3926</inkml:trace>
</inkml:ink>
</file>

<file path=xl/ink/ink1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11:23.863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1596 1252 17919,'20'13'0,"-23"-18"376,-4-5 268,8 10-637,-1 0-1,0 0 1,0 0 0,0 0 0,0 0 0,0 0 0,0 0-1,0 0 1,0 0 0,0 0 0,0 0 0,1 0 0,-1 0-1,0 0 1,0 0 0,0 0 0,0 0 0,0 0 0,0 0-1,0 0 1,0 0 0,0 0 0,1 0 0,-1 0 0,0 0-1,0 0 1,0-1 0,0 1 0,0 0 0,0 0 0,0 0-1,0 0 1,0 0 0,0 0 0,0 0 0,0 0 0,0 0-1,0 0 1,0 0 0,0-1 0,0 1 0,0 0 0,0 0-1,0 0 1,0 0 0,0 0 0,0 0 0,0 0 0,0 0-1,0 0 1,0-1 0,0 1 0,0 0 0,0 0 0,0 0-1,0 0 1,0 0 0,0 0 0,0 0 0,31 4 615,-13-3-519,35 6 77,98 9 557,86-28-201,-46-1-325,157-16 66,-156 12-81,43-7 99,-159 18-189,-58 5-77,0 0-1,0-1 1,-1 0-1,1-2 1,19-6-1,-34 9-14,-2 1 4,1-1 1,-1 0-1,1 1 1,-1-1-1,1 1 1,-1 0 0,1 0-1,0-1 1,-1 1-1,1 0 1,0 0-1,-1 0 1,1 1-1,-1-1 1,1 0-1,0 1 1,-1-1-1,1 1 1,2 0-1,-3 0-18,1 1 0,0-1 0,0-1 0,0 1 0,0 0 0,-1 0 0,1-1 0,0 1 0,0-1 0,0 1 0,1-1 0,-1 0 0,2 0 0,2 0 0,-5 0 0,-3 3 0,6-3 0,-2 1 0,-4 1-21,23 5-5547</inkml:trace>
  <inkml:trace contextRef="#ctx0" brushRef="#br0" timeOffset="1193.85">3354 980 16895,'0'0'384,"3"4"-256,4 7-51,-1 0-1,0 0 0,-1 1 0,0 0 0,0 0 0,-1 0 0,-1 0 0,3 25 0,-1 10 246,-2 53 0,-2-43 13,-2-18 327,1-38-449,0-12 43,7-99-69,-3 68-78,-1-54 0,-3 68-2,1 22-60,-1 0 1,0 0-1,0 0 0,-1-1 1,1 1-1,-1 0 1,-1 0-1,-2-9 1,5 14 37,1 1-76,0 0 0,0 0-1,0 0 1,0 1 0,0-1 0,0 1-1,1-1 1,-1 1 0,0 0 0,-1-1-1,1 1 1,0 0 0,0 0 0,0 0-1,2 2 1,2 1 0,19 8 56,46 15 0,-50-20-39,-1 1 0,0 0 1,38 23-1,-57-31-17,0 1 1,0 0-1,0 0 0,0 0 0,0 0 1,0 0-1,0 1 0,0-1 1,0 0-1,-1 0 0,1 1 0,0-1 1,-1 0-1,1 1 0,-1-1 1,0 0-1,1 1 0,-1-1 0,0 1 1,0 1-1,0 1 14,0 0-1,0 0 1,-1 0 0,0-1 0,0 1 0,0 0-1,-2 5 1,-2 2 30,0-1-1,-1 0 1,0 0-1,-10 12 1,8-13-41,0-1 0,0-1 1,-1 0-1,0 0 0,0 0 0,0-1 0,-1 0 1,0-1-1,0-1 0,-1 1 0,1-1 0,-1-1 0,-17 4 1,16-9-1493,-1-3-3568</inkml:trace>
  <inkml:trace contextRef="#ctx0" brushRef="#br0" timeOffset="2614.27">3799 10 18815,'-27'7'0,"25"-8"25,5-4 35,1-4 53,-4 9-110,0 0 0,-1-1-1,1 1 1,0 0 0,-1 0-1,1 0 1,-1 0 0,1 0-1,-1-1 1,1 1 0,0 0-1,-1 0 1,1 0-1,-1 0 1,1 0 0,-1 0-1,1 0 1,0 0 0,-1 0-1,1 1 1,-1-1 0,1 0-1,0 0 1,-1 0 0,1 0-1,-1 1 1,1-1-1,0 0 1,-1 1 0,-21 9 68,1 0-1,0 2 1,0 1 0,2 0 0,-27 23-1,27-21-25,-6 5 26,2 1-1,0 1 1,-33 41 0,44-48-40,1 0 0,1 1 1,1 0-1,0 1 0,1 0 1,1 0-1,-8 30 0,13-41-31,1 1 0,0 1 0,0-1 0,1 0 0,0 0 0,0 0 0,0 0 0,1 0 0,0 0 0,1 0 0,3 11 0,-4-14 0,1-1 0,-1 0 0,1 1 0,0-1 0,0 0 0,0 0 0,1 0 0,-1 0 0,1 0 0,-1-1 0,1 1 0,0-1 0,0 0 0,0 0 0,0 0 0,1 0 0,-1 0 0,0-1 0,1 1 0,-1-1 0,1 0 0,0 0 0,7 1 0,-4-2 18,1 1 0,-1-1-1,1-1 1,-1 1 0,1-2-1,-1 1 1,0-1 0,1 1-1,-1-2 1,0 1-1,0-1 1,7-5 0,-2 1 19,0 0 0,-1-1 1,-1 0-1,1-1 0,-1 0 1,9-12-1,-17 19-14,0-1 0,0 0-1,0 0 1,-1 0 0,1 0 0,-1 0 0,0 0-1,0-1 1,0 1 0,0 0 0,0-6-1,-1 8-12,1 0 0,-1 0-1,0 0 1,0 0 0,0 0-1,0 0 1,0 0 0,0-1-1,-1 1 1,1 0 0,0 0-1,-1 0 1,1 0 0,0 0-1,-1 0 1,1 0-1,-1 0 1,1 0 0,-1 1-1,0-1 1,1 0 0,-1 0-1,0 0 1,0 1 0,0-1-1,0 0 1,1 1 0,-1-1-1,0 0 1,0 1 0,0 0-1,0-1 1,0 1-1,0-1 1,0 1 0,-1 0-1,0 0 1,-11 0-8,1 0 0,0 1 0,-1 1 1,1 0-1,0 1 0,0 0 0,0 1 0,0 1 0,-17 8 0,21-8-17,0 0-1,0 1 1,0 0 0,1 0-1,0 1 1,1 0-1,-1 0 1,1 0-1,1 1 1,-1 0-1,1 0 1,1 0 0,-7 15-1,8-14-316,0-1-1,0 1 1,1-1-1,0 1 1,1 0-1,0 0 1,0-1-1,1 1 1,1 11-1,-1-17-34,1 1 0,-1 0 0,1-1 0,0 1 1,0 0-1,1-1 0,-1 0 0,1 1 0,2 3 0</inkml:trace>
  <inkml:trace contextRef="#ctx0" brushRef="#br0" timeOffset="2875.36">3693 472 17151,'0'0'0,"0"28"0,-4-19 0,1 2 0,-6 7 128,-4 5 0,0 6 0,-3 6 0,4-1 0,2 1-128,8-8 0,7-4-256,5-26 128</inkml:trace>
  <inkml:trace contextRef="#ctx0" brushRef="#br0" timeOffset="4481.03">985 1309 17151,'0'0'1664,"-1"7"-1536,2 34 76,1 0-1,14 74 0,4 33 83,-3 121-75,28 318 240,-21-203-89,-20-192-82,1-65-89,-18 190 0,-9-61-85,21-239-88,0-1 0,-2 0 0,0 0 1,-1 0-1,0-1 0,-1 1 0,-1-1 0,0 0 0,-1 0 0,-1-1 0,0 0 0,-15 19 0,22-32-12,0 0 1,0 0-1,0 0 0,1 0 1,-1 0-1,0 0 0,1 1 1,-1-1-1,1 0 0,-1 0 1,1 0-1,0 1 0,-1-1 1,1 0-1,0 1 0,0-1 1,0 3-1,-2 11 29,2-15-40,0 0 0,0 1-1,0-1 1,0 0 0,-1 0-1,1 0 1,0 1 0,0-1-1,0 0 1,0 0 0,0 1-1,0-1 1,0 0 0,0 0-1,0 1 1,0-1 0,0 0-1,0 0 1,0 0 0,1 1-1,-1-1 1,0 0 0,0 0-1,0 0 1,0 1 0,0-1-1,0 0 1,0 0 0,1 0-1,-1 0 1,0 1 0,0-1-1,0 0 1,0 0 0,1 0-1,-1 0 1,0 0 0,0 1-1,0-1 1,1 0 0,-1 0-1,13-2-842,-10 1 335,0 0-1,-1-1 0,1 1 0,0-1 1,-1 1-1,1-1 0,-1 0 0,3-2 0</inkml:trace>
  <inkml:trace contextRef="#ctx0" brushRef="#br0" timeOffset="5443.28">908 3462 19839,'3'9'-15,"-2"-6"4,0-1 0,0 1 0,0 0-1,-1 0 1,1-1 0,-1 1 0,1 0 0,-1 0 0,0 0-1,0 0 1,-1 4 0,1-5 7,-1 1 0,0 0 0,1-1 0,0 1 0,-1 0 0,1 0-1,0-1 1,1 1 0,-1 0 0,0 0 0,1-1 0,-1 1 0,1 0 0,0-1 0,0 1 0,0-1 0,0 1 0,1-1 0,-1 1-1,1-1 1,-1 0 0,3 3 0,9 18-9,113 325 120,-87-227-86,-7-11 342,-56-162-252,18 42-105,1 1 1,0-1-1,1-1 1,0 1-1,-3-17 0,1-2-6,-2 0 0,0 0 0,-25-52 0,-49-76 0,79 152 0,-19-29 0,17 27 0,-1-1 0,1-1 0,1 1 0,0 0 0,-6-18 0,10 25 0,-1 0 0,1 0 0,0-1 0,1 1 0,-1 0 0,0-1 0,0 1 0,0 0 0,1 0 0,-1-1 0,1 1 0,-1 0 0,1 0 0,-1 0 0,1 0 0,0 0 0,-1 0 0,1 0 0,0 0 0,0 0 0,0 0 0,0 0 0,0 0 0,0 0 0,0 1 0,0-1 0,0 0 0,0 1 0,0-1 0,3 0 0,39-13 0,-41 13 0,17-3 15,-1 1 0,1 0-1,0 2 1,0 0 0,-1 1-1,1 1 1,0 1 0,0 0-1,-1 1 1,1 2 0,-1-1-1,0 2 1,-1 1 0,1 0-1,23 14 1,-38-20-7,-1 0 1,0 1-1,0-1 1,0 1-1,0-1 1,0 1-1,0-1 0,-1 1 1,1 0-1,0 0 1,-1 0-1,1 0 1,-1 0-1,0 1 0,0-1 1,0 0-1,0 0 1,0 1-1,0-1 1,-1 1-1,1-1 0,-1 0 1,0 1-1,1-1 1,-1 1-1,0-1 1,-1 1-1,1-1 0,0 1 1,-1-1-1,0 5 1,-4 3 52,0 0 0,0 0 1,-1 0-1,0-1 0,-13 17 0,0-1 91,-10 16-74,-151 207-198,173-238-439,0-1 1,1 1-1,0 1 1,1-1-1,0 1 1,1 0-1,0 0 0,1 0 1,0 1-1,-1 12 1,-2 2-9639</inkml:trace>
  <inkml:trace contextRef="#ctx0" brushRef="#br0" timeOffset="6628.52">126 2843 17535,'-20'218'267,"14"-123"-16,-23 112-1,6-102-66,-19 97 422,38-184-584,3-13-234,2-8-345,8-36-2963</inkml:trace>
  <inkml:trace contextRef="#ctx0" brushRef="#br0" timeOffset="7342.82">210 2797 17023,'-9'42'283,"8"-39"-62,6-24-63,-3 5 366,3-12-129,-5 27-362,0 0 0,0 0 0,1-1 1,-1 1-1,0 0 0,1 0 0,-1 0 0,1 0 0,-1 0 0,1 1 0,0-1 0,-1 0 0,1 0 0,0 0 0,0 0 0,-1 1 0,3-2 0,-2 2-15,1 1-1,0-1 0,0 1 0,-1-1 0,1 1 0,0 0 0,-1-1 0,1 1 0,-1 0 0,1 0 1,-1 0-1,0 0 0,1 1 0,-1-1 0,0 0 0,2 2 0,7 6 55,36 22 74,43 31-16,-77-53-126,-1 1-1,-1 0 1,1 1 0,-2 0 0,11 16 0,-18-24 14,0 1 0,0-1 0,0 1 0,-1-1 0,0 1-1,0 0 1,0-1 0,0 1 0,0 0 0,-1 0 0,0 0 0,0 0 0,0 0 0,0-1 0,0 1 0,-1 0 0,0 0 0,0 0 0,0-1 0,0 1 0,-1 0 0,1-1 0,-1 1 0,0-1 0,0 0 0,-3 5 0,-2 1 33,0 0 0,0-1 1,-1 0-1,0 0 0,-1-1 1,0 0-1,-15 10 1,20-15-41,-21 13 106,1 0 0,-24 22 0,34-26 33,0 0-1,0 0 0,-1-1 1,-25 12-1,40-22-149,0 0 1,-1 0-1,1 0 1,0 1-1,0-1 1,0 0-1,0 0 0,0 0 1,0 0-1,0 1 1,0-1-1,0 0 1,-1 0-1,1 0 0,0 0 1,0 1-1,0-1 1,0 0-1,0 0 1,0 0-1,0 1 0,0-1 1,0 0-1,0 0 1,1 0-1,-1 0 0,0 1 1,0-1-1,0 0 1,0 0-1,0 0 1,0 0-1,0 1 0,0-1 1,0 0-1,1 0 1,-1 0-1,0 0 1,0 0-1,0 1 0,0-1 1,0 0-1,1 0 1,-1 0-1,0 0 1,0 0-1,0 0 0,0 0 1,1 0-1,16 12 6,20 6-12,37 5 6,-54-18 0,-1 1 0,1 1 0,-1 0 0,0 2 0,18 10 0,-32-16 5,-1 1-1,1-1 1,-1 1-1,0 0 1,0 0-1,-1 1 1,1-1-1,-1 1 1,0-1-1,0 1 1,0 0-1,3 9 1,-5-11-1,0 0 0,-1 0-1,1 0 1,-1 0 0,1 0 0,-1 1-1,0-1 1,0 0 0,0 0 0,-1 0 0,1 1-1,-1-1 1,0 0 0,1 0 0,-1 0-1,-1 0 1,1 0 0,0 0 0,-1 0 0,0-1-1,1 1 1,-1-1 0,-4 5 0,-9 6 40,0 0 1,0-2 0,-1 0-1,-33 17 1,-4 3 73,16-9-307,-59 26 0,35-21-2900,57-25 2695</inkml:trace>
  <inkml:trace contextRef="#ctx0" brushRef="#br0" timeOffset="8573.77">701 3574 19071,'-4'1'107,"-2"2"-84,0 1 1,0-1-1,0 1 0,1 0 0,0 0 1,-1 0-1,2 1 0,-1 0 1,0 0-1,-4 7 0,-141 249 766,149-260-777,1-1 0,-1 1 0,1-1 0,-1 1 0,1-1 0,0 1 0,-1-1 0,1 1 0,0 0 0,0-1 0,-1 1 0,1-1 0,0 1 0,0 0 0,0-1 0,0 1 0,0 0 0,0-1 0,0 1 0,0-1 0,0 1 0,0 0 0,0-1 0,0 1-1,0 0 1,0-1 0,1 1 0,-1-1 0,0 1 0,0 0 0,1-1 0,-1 1 0,0-1 0,1 1 0,-1-1 0,1 1 0,-1-1 0,1 1 0,0 0 0,2 0-2,-1 0 0,1-1 0,0 1 0,0 0 0,0-1 1,0 0-1,3 1 0,5 0 49,44 12 20,-40-8-53,0-2 0,0 1 0,0-2 0,0 0 0,24 0 0,-30-3-240,0 1 0,-1 1 1,1-1-1,0 2 1,-1-1-1,14 5 0,-9-3-1384,41 9-10753</inkml:trace>
</inkml:ink>
</file>

<file path=xl/ink/ink1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11:37.936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7 1 17151,'-7'20'-2,"7"-20"8,4-13 886,2 23-529,4 4-259,-2-4-18,0 0 0,0 0 0,1-1 0,10 9-1,-9-9-2,0 1-1,0 0 0,-2 0 1,1 0-1,12 23 0,6 6 192,14 4-133,-32-34-112,1 1 0,-1 0 0,13 19-1,-6-5 7,1 0 0,1-2 0,1 0 0,1-1 0,0-1 0,2-1 0,0-1 0,2-1 0,-1-1-1,43 21 1,-49-27-17,0-1 0,-1 2 0,0 0-1,-1 1 1,24 25 0,-15-16 81,1-1-1,1-1 1,45 24 0,-23-14 18,-15-6 43,43 38 1,-12-9 73,-42-37-138,0-2 1,0-1-1,48 19 0,-44-21 0,-1 1 0,0 2-1,26 17 1,-37-19-38,0 1 1,12 14 0,8 8 21,34 20 114,24 23 81,-56-41-253,-14-14-15,0 0 0,39 28 0,-25-27 19,1-1 1,1-1 0,46 16-1,-52-21-26,-1 1 0,-1 1 0,-1 1 0,47 41 0,-73-58 0,8 6 13,1 0-1,0-1 1,1-1-1,0 0 1,19 6-1,-15-6 6,0 1 0,25 15-1,-12-5 15,0-2 0,1 0 0,36 10 0,-48-16-32,0 0 0,-1 1-1,0 1 1,-1 0 0,18 16-1,-15-11 9,1-1 0,36 19 0,-25-16 17,-1 1 1,55 45 0,25 16 3,-77-62 4,-25-14-14,0 1 1,-1 0-1,1 0 1,-1 0-1,9 8 1,-6-3 6,1 0 0,0-1 0,1-1 0,0 0 0,1-1 0,-1 0 0,1-1 0,20 6 0,-27-9 0,1 0 0,-1 1 0,0 0 0,0 0 0,-1 1 0,9 7 0,16 12 70,-30-24-32</inkml:trace>
  <inkml:trace contextRef="#ctx0" brushRef="#br0" timeOffset="1045.13">3364 2045 20095,'-10'31'0,"6"-19"0,0 0 0,1 0 0,-2 15 0,-6 58 140,-2 20 83,8-82-169,0 7 143,5-28-175,0-1 1,0 0 0,0 1 0,0-1 0,0 0 0,1 1-1,-1-1 1,0 0 0,1 1 0,-1-1 0,0 0-1,1 0 1,0 1 0,-1-1 0,1 0 0,0 0 0,1 1-1,-7-5 92,3 1-70,0 1 0,0-1 0,0 0 0,0 0-1,0 0 1,0 0 0,0 0 0,1 0 0,-1-1 0,1 1 0,-2-4-1,0-4-43,1 0 0,0 0 0,0 0 0,1-1 0,0 1 0,1-1 0,0 1 0,1-1 0,0 1 0,4-16 0,4-10 0,22-54 0,-31 89 0,36-123 0,-36 123 5,0-1-1,1 1 1,-1 0-1,1-1 1,-1 1-1,1 0 1,0 0-1,-1-1 1,1 1-1,0 0 0,0 0 1,0 0-1,0 0 1,0 0-1,0 0 1,0 0-1,0 0 1,0 1-1,1-1 1,-1 0-1,0 1 1,0-1-1,1 1 0,-1-1 1,0 1-1,1 0 1,-1-1-1,0 1 1,1 0-1,-1 0 1,1 0-1,-1 0 1,0 0-1,1 0 1,-1 1-1,0-1 1,1 0-1,-1 1 0,0-1 1,1 1-1,-1-1 1,2 2-1,2 1 20,1 0 0,-1 1 0,1 0 0,-1 0 0,0 0 0,-1 1 0,7 7 0,22 26-24,-17-20 0,0 0 0,-2 1 0,21 36 0,-21-30 23,-2-3 81,15 37 0,-25-54-91,0 1 1,0-1-1,0 1 0,-1 0 1,0 0-1,0 0 1,-1 0-1,0 0 1,0 0-1,0 0 1,-1 0-1,-1 6 1,1-8 1,0 0 0,-1 1 1,0-1-1,0 0 1,-1 0-1,1-1 0,-1 1 1,1 0-1,-1-1 0,0 0 1,-1 0-1,1 1 0,0-2 1,-1 1-1,0 0 1,-5 2-1,3-2 6,0 0 0,0 0 0,0-1-1,0 0 1,-1-1 0,1 1 0,-1-1 0,1 0 0,-1-1-1,-12 0 1,15-1-106,1 1 0,-1-1-1,1 0 1,-1 0 0,1 0-1,0-1 1,-1 1 0,1-1-1,0 0 1,0 0 0,0 0-1,-5-5 1,0 0-1120,2 0-1,-1-1 1,-8-11 0</inkml:trace>
  <inkml:trace contextRef="#ctx0" brushRef="#br0" timeOffset="1843.11">3427 1296 22143,'-6'42'0,"6"-42"0,0 0 0,0 0 0,0 0 0,0 0 0,0 0 0,0 1 0,0-1 0,0 0 0,0 0 0,0 0 0,0 0 0,0 0 0,-1 0 0,1 0 0,0 0 0,0 0 0,0 1 0,0-1 0,0 0 0,0 0 0,0 0 0,-1 0 0,1 0 0,0 0 0,0 0 0,0 0 0,0 0 0,0 0 0,0 0 0,-1 0 0,1 0 0,0 0 0,0 0 0,0 0 0,0 0 0,0 0 0,0 0 0,-1 0 0,1 0 0,0 0 0,0 0 0,0 0 0,0 0 0,0 0 0,0-1 0,0 1 0,-1 0 0,1 0 0,0 0 0,0 0 0,0 0 0,0 0 0,0 0 0,0 0 0,0-1 0,0 1 0,-10-10 0,-6-4 0,12 13 0,-1 0 0,0 1 0,1 0 0,-1 0 0,0 0 0,0 0 0,1 1 0,-1-1 0,-6 3 0,-43 14 0,44-13 0,-13 4 0,1 2 0,0 0 0,1 1 0,0 1 0,-38 30 0,57-40-7,-1-1 0,1 1 0,0 1-1,0-1 1,0 0 0,0 0-1,1 1 1,-1-1 0,1 1 0,-1-1-1,1 1 1,0 0 0,0 0 0,0-1-1,0 1 1,0 0 0,1 0-1,-1 0 1,1 0 0,0 0 0,0 5-1,1-3-8,0-1 0,0 0 0,1 1 0,0-1 0,-1 0 0,1 1 0,1-1 0,-1 0 0,0-1 0,1 1 0,0 0 0,0-1 0,6 6 0,-4-4-21,1-1-1,0 1 0,0-1 1,0 0-1,1 0 1,-1-1-1,1 0 0,0 0 1,0-1-1,8 2 0,8 1-21,44 3-1,-16-3 103,-51-5-35,1 0 1,0 0-1,-1 0 1,1 0 0,-1 0-1,1 0 1,0 0-1,-1 1 1,1-1 0,-1 0-1,1 0 1,-1 0-1,1 0 1,0 1 0,-1-1-1,1 0 1,-1 1-1,1-1 1,-1 0 0,0 1-1,1-1 1,-1 1-1,1-1 1,-1 1-1,0-1 1,1 1 0,-1-1-1,0 1 1,1-1-1,-1 1 1,0-1 0,0 1-1,0-1 1,1 1-1,-1 0 1,0-1 0,0 1-1,0-1 1,0 1-1,0 0 1,0-1 0,0 1-1,0-1 1,0 1-1,0 0 1,-1-1-1,1 1 1,0-1 0,0 1-1,-1-1 1,1 1-1,0-1 1,0 1 0,-1 0-1,-3 4 47,1 1-1,-1-1 0,-1 0 1,-4 4-1,8-8-52,-129 111-242,77-69-2464,-40 33-10479</inkml:trace>
</inkml:ink>
</file>

<file path=xl/ink/ink1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39:45.0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6640 397 9856,'0'0'0</inkml:trace>
</inkml:ink>
</file>

<file path=xl/ink/ink1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40:09.614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8729 290 22527,'0'0'0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2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3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workbookViewId="0">
      <selection activeCell="E6" sqref="E6"/>
    </sheetView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889</v>
      </c>
      <c r="E2" s="71" t="s">
        <v>890</v>
      </c>
    </row>
    <row r="4" spans="2:7" x14ac:dyDescent="0.35">
      <c r="B4" s="90" t="s">
        <v>847</v>
      </c>
      <c r="D4" s="90" t="s">
        <v>849</v>
      </c>
      <c r="F4" s="90" t="s">
        <v>850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Einheitenvorsätze!$C$2</f>
        <v>Einheiten-Vorsätze</v>
      </c>
      <c r="F5" s="70">
        <v>45758</v>
      </c>
      <c r="G5" s="71" t="str">
        <f ca="1">Geburtstagsliste!$C$2</f>
        <v>Geburtstagsliste für 2026</v>
      </c>
    </row>
    <row r="6" spans="2:7" x14ac:dyDescent="0.35">
      <c r="B6" s="70">
        <v>45730</v>
      </c>
      <c r="C6" s="71" t="str">
        <f>Flächenberechnungen!$C$2</f>
        <v>Flächenberechnungen</v>
      </c>
      <c r="D6" s="70">
        <v>45944</v>
      </c>
      <c r="E6" s="71" t="str">
        <f>'Elektronische Schaltzeichen'!$C$2</f>
        <v>Elektronische Schaltzeichen</v>
      </c>
    </row>
    <row r="7" spans="2:7" x14ac:dyDescent="0.35">
      <c r="B7" s="70">
        <v>46112</v>
      </c>
      <c r="C7" s="71" t="str">
        <f>Sinuskurve!C2</f>
        <v>Sinus-Kurve</v>
      </c>
      <c r="D7" s="70">
        <v>45932</v>
      </c>
      <c r="E7" s="71" t="str">
        <f>'Quelle mit Innenwiderstand'!$C$2</f>
        <v>Quelle mit Innenwiderstand</v>
      </c>
    </row>
    <row r="8" spans="2:7" x14ac:dyDescent="0.35">
      <c r="B8" s="70">
        <v>46002</v>
      </c>
      <c r="C8" s="71" t="str">
        <f>Sinus_Cosinus!$F$2</f>
        <v>Sinus / Cosinus / Tangens</v>
      </c>
      <c r="D8" s="70">
        <v>45799</v>
      </c>
      <c r="E8" s="71" t="str">
        <f>'Gemischte Schaltung'!$C$2</f>
        <v>Gemischte Schaltungen</v>
      </c>
    </row>
    <row r="9" spans="2:7" x14ac:dyDescent="0.35">
      <c r="B9" s="70">
        <v>45772</v>
      </c>
      <c r="C9" s="71" t="s">
        <v>331</v>
      </c>
      <c r="D9" s="70">
        <v>45998</v>
      </c>
      <c r="E9" s="71" t="str">
        <f>'LCR-Glieder'!$C$2</f>
        <v>RCL-Glieder (Serieschaltung) an Wechselspannung</v>
      </c>
    </row>
    <row r="10" spans="2:7" x14ac:dyDescent="0.35">
      <c r="B10" s="70">
        <v>45870</v>
      </c>
      <c r="C10" s="71" t="str">
        <f>VektorZeitbereich!$C$2</f>
        <v>Sinusförmige Signale im Zeitbereich / Vektoren</v>
      </c>
      <c r="D10" s="70">
        <v>46035</v>
      </c>
      <c r="E10" s="71" t="str">
        <f>'Kondensator an Gleichspannung'!$C$2</f>
        <v>Kondensator an Gleichspannung</v>
      </c>
    </row>
    <row r="11" spans="2:7" x14ac:dyDescent="0.35">
      <c r="B11" s="70">
        <v>45873</v>
      </c>
      <c r="C11" s="71" t="str">
        <f>Theoreme!$C$2</f>
        <v>Trigonometrischen Theoreme und Identitäten</v>
      </c>
      <c r="D11" s="70">
        <v>46107</v>
      </c>
      <c r="E11" s="71" t="str">
        <f>Magnetismus!$C$2</f>
        <v>Magnetismus</v>
      </c>
    </row>
    <row r="12" spans="2:7" x14ac:dyDescent="0.35">
      <c r="B12" s="70">
        <v>45873</v>
      </c>
      <c r="C12" s="71" t="str">
        <f>'Fläche eines Polygones'!$C$2</f>
        <v>Polygone-Fläche</v>
      </c>
    </row>
    <row r="13" spans="2:7" x14ac:dyDescent="0.35">
      <c r="B13" s="90"/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Scheinleistung!$C$2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Wechselstrom'!$C$2</f>
        <v>Leistung bei  ein-phasigem Wechselstrom</v>
      </c>
    </row>
    <row r="17" spans="2:5" x14ac:dyDescent="0.35">
      <c r="B17" s="90" t="s">
        <v>848</v>
      </c>
      <c r="D17" s="70">
        <v>45939</v>
      </c>
      <c r="E17" s="71" t="str">
        <f>'3-Phasenstrom'!$C$2</f>
        <v>3-Phasenstrom (Verkettete Spannung)</v>
      </c>
    </row>
    <row r="18" spans="2:5" x14ac:dyDescent="0.35">
      <c r="B18" s="70">
        <v>45979</v>
      </c>
      <c r="C18" s="71" t="str">
        <f>Kinematik_1!$C$2</f>
        <v>Kinematik I</v>
      </c>
      <c r="D18" s="70">
        <v>45870</v>
      </c>
      <c r="E18" s="71" t="str">
        <f>Fourierreihe!$C$2</f>
        <v>Fourierreihe</v>
      </c>
    </row>
    <row r="19" spans="2:5" x14ac:dyDescent="0.35">
      <c r="B19" s="70">
        <v>45998</v>
      </c>
      <c r="C19" s="71" t="str">
        <f>'Kinematik_1 (Weg-Zeit)'!$C$2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  <c r="D21" s="70">
        <v>46149</v>
      </c>
      <c r="E21" s="71" t="s">
        <v>937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(Weg-Zeit)'!$C$2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25" location="Schiefeebene!A1" display="Schiefe Ebene" xr:uid="{ED253B79-5E32-4C6D-BC31-035CD76A77DC}"/>
    <hyperlink ref="C8" location="Sinus_Cosinus!A1" display="Sinus/Cosinus/Tangens" xr:uid="{9C72A74A-3681-4E08-BF54-03C3D64D9F80}"/>
    <hyperlink ref="E17" location="'3-Phasenstrom'!A1" display="Verkettete Spannung (3-Phasenstrom)" xr:uid="{F0D6490D-D7FD-40F5-9193-AEF7266C201A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9" location="'LCR-Glieder'!A1" display="'LCR-Glieder'!A1" xr:uid="{1D94E871-4DC6-4C72-899A-E3ADEA3E8E24}"/>
    <hyperlink ref="E2" r:id="rId1" xr:uid="{E69BC930-8B74-47F4-A635-918B5B26A506}"/>
    <hyperlink ref="E10" location="'Kondensator an Gleichspannung'!A1" display="'Kondensator an Gleichspannung'!A1" xr:uid="{2C41B8A5-F5DB-4A56-99E8-E0A145E6BC8E}"/>
    <hyperlink ref="E11" location="Magnetismus!A1" display="Magnetismus!A1" xr:uid="{B9CDB35C-2ED3-48E0-8BDD-E2CB292D548B}"/>
    <hyperlink ref="C12" location="'Fläche eines Polygones'!A1" display="'Fläche eines Polygones'!A1" xr:uid="{FA6D782C-8632-4E5B-97A4-90B6A18392EC}"/>
    <hyperlink ref="C11" location="Theoreme!A1" display="Theoreme!A1" xr:uid="{0BE171A1-EFB5-45EC-AE54-5B69665FAB10}"/>
    <hyperlink ref="C10" location="VektorZeitbereich!A1" display="VektorZeitbereich!A1" xr:uid="{1D9A0842-7145-4C54-B55F-840F1885E41F}"/>
    <hyperlink ref="C9" location="Vektoroperationen!A1" display="Vektoroperationen" xr:uid="{898F9560-9AB3-43EE-B105-DB9C3B6E61A9}"/>
    <hyperlink ref="C7" location="Sinuskurve!A1" display="Sinuskurve!A1" xr:uid="{D84F2B6F-AC13-4931-92E4-9F7FB01FC8FF}"/>
    <hyperlink ref="E21" location="'Belasteter Spannungsteiler'!A1" display="Belasteter Spannungsteiler" xr:uid="{2D244AE8-6633-46BF-AB85-A7FE4F0DFABC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2D22-6F06-4A7A-8CB3-6E1726CCE006}">
  <dimension ref="A1"/>
  <sheetViews>
    <sheetView topLeftCell="A97" zoomScale="60" zoomScaleNormal="25" workbookViewId="0">
      <selection activeCell="U48" sqref="U48"/>
    </sheetView>
  </sheetViews>
  <sheetFormatPr baseColWidth="10" defaultRowHeight="14.5" x14ac:dyDescent="0.35"/>
  <sheetData/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DF1E5-940D-4D56-BF48-9B90FA3EA2CE}">
  <dimension ref="C2:H7"/>
  <sheetViews>
    <sheetView tabSelected="1" topLeftCell="A3" zoomScaleNormal="100" workbookViewId="0">
      <selection activeCell="H9" sqref="H9"/>
    </sheetView>
  </sheetViews>
  <sheetFormatPr baseColWidth="10" defaultRowHeight="14.5" x14ac:dyDescent="0.35"/>
  <sheetData>
    <row r="2" spans="3:8" ht="23.5" x14ac:dyDescent="0.55000000000000004">
      <c r="C2" s="9" t="s">
        <v>937</v>
      </c>
    </row>
    <row r="7" spans="3:8" x14ac:dyDescent="0.35">
      <c r="H7" t="s">
        <v>938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CFDEC-9123-4C14-B840-25485A6FC396}">
  <dimension ref="C2"/>
  <sheetViews>
    <sheetView workbookViewId="0">
      <selection activeCell="A2" sqref="A2:XFD2"/>
    </sheetView>
  </sheetViews>
  <sheetFormatPr baseColWidth="10" defaultRowHeight="14.5" x14ac:dyDescent="0.35"/>
  <sheetData>
    <row r="2" spans="3:3" ht="23.5" x14ac:dyDescent="0.55000000000000004">
      <c r="C2" s="9" t="s">
        <v>925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8" workbookViewId="0"/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668</v>
      </c>
    </row>
    <row r="6" spans="1:15" ht="16" customHeight="1" x14ac:dyDescent="0.35">
      <c r="A6" s="358" t="s">
        <v>670</v>
      </c>
      <c r="B6" s="358" t="s">
        <v>669</v>
      </c>
      <c r="C6" s="358" t="s">
        <v>671</v>
      </c>
      <c r="D6" s="358" t="s">
        <v>672</v>
      </c>
      <c r="E6" s="358" t="s">
        <v>823</v>
      </c>
    </row>
    <row r="7" spans="1:15" ht="16" customHeight="1" x14ac:dyDescent="0.35">
      <c r="A7" s="111" t="s">
        <v>674</v>
      </c>
      <c r="B7" s="355" t="s">
        <v>673</v>
      </c>
      <c r="C7" s="357">
        <v>1E+30</v>
      </c>
      <c r="D7" s="111" t="s">
        <v>675</v>
      </c>
      <c r="E7" s="5">
        <v>30</v>
      </c>
    </row>
    <row r="8" spans="1:15" ht="16" customHeight="1" x14ac:dyDescent="0.35">
      <c r="A8" s="111" t="s">
        <v>677</v>
      </c>
      <c r="B8" s="355" t="s">
        <v>676</v>
      </c>
      <c r="C8" s="357">
        <v>1E+27</v>
      </c>
      <c r="D8" s="111" t="s">
        <v>678</v>
      </c>
      <c r="E8" s="5">
        <v>27</v>
      </c>
    </row>
    <row r="9" spans="1:15" ht="16" customHeight="1" x14ac:dyDescent="0.35">
      <c r="A9" s="111" t="s">
        <v>680</v>
      </c>
      <c r="B9" s="355" t="s">
        <v>679</v>
      </c>
      <c r="C9" s="357">
        <v>9.9999999999999998E+23</v>
      </c>
      <c r="D9" s="111" t="s">
        <v>681</v>
      </c>
      <c r="E9" s="5">
        <v>24</v>
      </c>
    </row>
    <row r="10" spans="1:15" ht="16" customHeight="1" thickBot="1" x14ac:dyDescent="0.4">
      <c r="A10" s="111" t="s">
        <v>683</v>
      </c>
      <c r="B10" s="355" t="s">
        <v>682</v>
      </c>
      <c r="C10" s="357">
        <v>1E+21</v>
      </c>
      <c r="D10" s="111" t="s">
        <v>684</v>
      </c>
      <c r="E10" s="5">
        <v>21</v>
      </c>
    </row>
    <row r="11" spans="1:15" ht="16" customHeight="1" thickBot="1" x14ac:dyDescent="0.4">
      <c r="A11" s="111" t="s">
        <v>42</v>
      </c>
      <c r="B11" s="355" t="s">
        <v>685</v>
      </c>
      <c r="C11" s="357">
        <v>1E+18</v>
      </c>
      <c r="D11" s="111" t="s">
        <v>686</v>
      </c>
      <c r="E11" s="5">
        <v>18</v>
      </c>
      <c r="H11" s="362" t="s">
        <v>744</v>
      </c>
      <c r="I11" s="363"/>
      <c r="J11" s="364"/>
      <c r="L11" s="5" t="s">
        <v>747</v>
      </c>
      <c r="M11" s="5"/>
      <c r="O11" s="5" t="s">
        <v>746</v>
      </c>
    </row>
    <row r="12" spans="1:15" ht="16" customHeight="1" thickBot="1" x14ac:dyDescent="0.4">
      <c r="A12" s="111" t="s">
        <v>688</v>
      </c>
      <c r="B12" s="355" t="s">
        <v>687</v>
      </c>
      <c r="C12" s="357">
        <v>1000000000000000</v>
      </c>
      <c r="D12" s="111" t="s">
        <v>689</v>
      </c>
      <c r="E12" s="5">
        <v>15</v>
      </c>
      <c r="H12" s="359">
        <v>5.23</v>
      </c>
      <c r="I12" s="360" t="s">
        <v>698</v>
      </c>
      <c r="J12" s="361" t="s">
        <v>745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691</v>
      </c>
      <c r="B13" s="355" t="s">
        <v>690</v>
      </c>
      <c r="C13" s="357">
        <v>1000000000000</v>
      </c>
      <c r="D13" s="111" t="s">
        <v>692</v>
      </c>
      <c r="E13" s="5">
        <v>12</v>
      </c>
    </row>
    <row r="14" spans="1:15" ht="16" customHeight="1" x14ac:dyDescent="0.35">
      <c r="A14" s="111" t="s">
        <v>43</v>
      </c>
      <c r="B14" s="355" t="s">
        <v>693</v>
      </c>
      <c r="C14" s="357">
        <v>1000000000</v>
      </c>
      <c r="D14" s="111" t="s">
        <v>694</v>
      </c>
      <c r="E14" s="5">
        <v>9</v>
      </c>
    </row>
    <row r="15" spans="1:15" ht="16" customHeight="1" x14ac:dyDescent="0.35">
      <c r="A15" s="111" t="s">
        <v>822</v>
      </c>
      <c r="B15" s="355" t="s">
        <v>695</v>
      </c>
      <c r="C15" s="357">
        <v>1000000</v>
      </c>
      <c r="D15" s="111" t="s">
        <v>696</v>
      </c>
      <c r="E15" s="5">
        <v>6</v>
      </c>
    </row>
    <row r="16" spans="1:15" ht="16" customHeight="1" x14ac:dyDescent="0.35">
      <c r="A16" s="111" t="s">
        <v>698</v>
      </c>
      <c r="B16" s="355" t="s">
        <v>697</v>
      </c>
      <c r="C16" s="357">
        <v>1000</v>
      </c>
      <c r="D16" s="111" t="s">
        <v>699</v>
      </c>
      <c r="E16" s="5">
        <v>3</v>
      </c>
      <c r="H16" s="8" t="s">
        <v>669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701</v>
      </c>
      <c r="B17" s="355" t="s">
        <v>700</v>
      </c>
      <c r="C17" s="357">
        <v>100</v>
      </c>
      <c r="D17" s="111" t="s">
        <v>702</v>
      </c>
      <c r="E17" s="5">
        <v>2</v>
      </c>
      <c r="H17" s="8" t="s">
        <v>671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704</v>
      </c>
      <c r="B18" s="355" t="s">
        <v>703</v>
      </c>
      <c r="C18" s="357">
        <v>10</v>
      </c>
      <c r="D18" s="111" t="s">
        <v>705</v>
      </c>
      <c r="E18" s="5">
        <v>1</v>
      </c>
      <c r="H18" s="8" t="s">
        <v>672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707</v>
      </c>
      <c r="B19" s="355" t="s">
        <v>706</v>
      </c>
      <c r="C19" s="357">
        <v>1</v>
      </c>
      <c r="D19" s="111" t="s">
        <v>708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710</v>
      </c>
      <c r="B20" s="355" t="s">
        <v>709</v>
      </c>
      <c r="C20" s="111">
        <v>0.1</v>
      </c>
      <c r="D20" s="111" t="s">
        <v>711</v>
      </c>
      <c r="E20" s="5">
        <v>-1</v>
      </c>
    </row>
    <row r="21" spans="1:9" ht="16" customHeight="1" x14ac:dyDescent="0.35">
      <c r="A21" s="111" t="s">
        <v>713</v>
      </c>
      <c r="B21" s="355" t="s">
        <v>712</v>
      </c>
      <c r="C21" s="111">
        <v>0.01</v>
      </c>
      <c r="D21" s="111" t="s">
        <v>714</v>
      </c>
      <c r="E21" s="5">
        <v>-2</v>
      </c>
    </row>
    <row r="22" spans="1:9" ht="16" customHeight="1" x14ac:dyDescent="0.35">
      <c r="A22" s="111" t="s">
        <v>716</v>
      </c>
      <c r="B22" s="355" t="s">
        <v>715</v>
      </c>
      <c r="C22" s="111">
        <v>1E-3</v>
      </c>
      <c r="D22" s="111" t="s">
        <v>717</v>
      </c>
      <c r="E22" s="5">
        <v>-3</v>
      </c>
    </row>
    <row r="23" spans="1:9" ht="16" customHeight="1" x14ac:dyDescent="0.35">
      <c r="A23" s="111" t="s">
        <v>719</v>
      </c>
      <c r="B23" s="355" t="s">
        <v>718</v>
      </c>
      <c r="C23" s="111">
        <v>9.9999999999999995E-7</v>
      </c>
      <c r="D23" s="111" t="s">
        <v>720</v>
      </c>
      <c r="E23" s="5">
        <v>-6</v>
      </c>
    </row>
    <row r="24" spans="1:9" ht="16" customHeight="1" x14ac:dyDescent="0.35">
      <c r="A24" s="111" t="s">
        <v>722</v>
      </c>
      <c r="B24" s="355" t="s">
        <v>721</v>
      </c>
      <c r="C24" s="111">
        <v>1.0000000000000001E-9</v>
      </c>
      <c r="D24" s="111" t="s">
        <v>723</v>
      </c>
      <c r="E24" s="5">
        <v>-9</v>
      </c>
    </row>
    <row r="25" spans="1:9" ht="16" customHeight="1" x14ac:dyDescent="0.35">
      <c r="A25" s="111" t="s">
        <v>725</v>
      </c>
      <c r="B25" s="355" t="s">
        <v>724</v>
      </c>
      <c r="C25" s="111">
        <v>9.9999999999999998E-13</v>
      </c>
      <c r="D25" s="111" t="s">
        <v>726</v>
      </c>
      <c r="E25" s="5">
        <v>-12</v>
      </c>
    </row>
    <row r="26" spans="1:9" ht="16" customHeight="1" x14ac:dyDescent="0.35">
      <c r="A26" s="111" t="s">
        <v>728</v>
      </c>
      <c r="B26" s="355" t="s">
        <v>727</v>
      </c>
      <c r="C26" s="111">
        <v>1.0000000000000001E-15</v>
      </c>
      <c r="D26" s="111" t="s">
        <v>729</v>
      </c>
      <c r="E26" s="5">
        <v>-15</v>
      </c>
    </row>
    <row r="27" spans="1:9" ht="16" customHeight="1" x14ac:dyDescent="0.35">
      <c r="A27" s="111" t="s">
        <v>731</v>
      </c>
      <c r="B27" s="355" t="s">
        <v>730</v>
      </c>
      <c r="C27" s="111">
        <v>1.0000000000000001E-18</v>
      </c>
      <c r="D27" s="111" t="s">
        <v>732</v>
      </c>
      <c r="E27" s="5">
        <v>-18</v>
      </c>
    </row>
    <row r="28" spans="1:9" ht="16" customHeight="1" x14ac:dyDescent="0.35">
      <c r="A28" s="111" t="s">
        <v>734</v>
      </c>
      <c r="B28" s="355" t="s">
        <v>733</v>
      </c>
      <c r="C28" s="356">
        <v>9.9999999999999991E-22</v>
      </c>
      <c r="D28" s="111" t="s">
        <v>735</v>
      </c>
      <c r="E28" s="5">
        <v>-21</v>
      </c>
    </row>
    <row r="29" spans="1:9" ht="16" customHeight="1" x14ac:dyDescent="0.35">
      <c r="A29" s="111" t="s">
        <v>416</v>
      </c>
      <c r="B29" s="355" t="s">
        <v>736</v>
      </c>
      <c r="C29" s="356">
        <v>9.9999999999999992E-25</v>
      </c>
      <c r="D29" s="111" t="s">
        <v>737</v>
      </c>
      <c r="E29" s="5">
        <v>-24</v>
      </c>
    </row>
    <row r="30" spans="1:9" ht="16" customHeight="1" x14ac:dyDescent="0.35">
      <c r="A30" s="111" t="s">
        <v>739</v>
      </c>
      <c r="B30" s="355" t="s">
        <v>738</v>
      </c>
      <c r="C30" s="356">
        <v>1.0000000000000001E-30</v>
      </c>
      <c r="D30" s="111" t="s">
        <v>740</v>
      </c>
      <c r="E30" s="5">
        <v>-27</v>
      </c>
    </row>
    <row r="31" spans="1:9" ht="16" customHeight="1" x14ac:dyDescent="0.35">
      <c r="A31" s="111" t="s">
        <v>742</v>
      </c>
      <c r="B31" s="355" t="s">
        <v>741</v>
      </c>
      <c r="C31" s="356">
        <v>1E-27</v>
      </c>
      <c r="D31" s="111" t="s">
        <v>743</v>
      </c>
      <c r="E31" s="5">
        <v>-30</v>
      </c>
    </row>
    <row r="36" spans="1:3" x14ac:dyDescent="0.35">
      <c r="A36" t="s">
        <v>749</v>
      </c>
    </row>
    <row r="37" spans="1:3" x14ac:dyDescent="0.35">
      <c r="A37" s="372" t="s">
        <v>752</v>
      </c>
      <c r="B37" s="372" t="s">
        <v>750</v>
      </c>
      <c r="C37" s="372" t="s">
        <v>751</v>
      </c>
    </row>
    <row r="38" spans="1:3" x14ac:dyDescent="0.35">
      <c r="A38" s="111" t="s">
        <v>754</v>
      </c>
      <c r="B38" s="111" t="s">
        <v>753</v>
      </c>
      <c r="C38" s="111" t="s">
        <v>653</v>
      </c>
    </row>
    <row r="39" spans="1:3" x14ac:dyDescent="0.35">
      <c r="A39" s="111" t="s">
        <v>757</v>
      </c>
      <c r="B39" s="111" t="s">
        <v>755</v>
      </c>
      <c r="C39" s="111" t="s">
        <v>756</v>
      </c>
    </row>
    <row r="40" spans="1:3" x14ac:dyDescent="0.35">
      <c r="A40" s="111" t="s">
        <v>760</v>
      </c>
      <c r="B40" s="111" t="s">
        <v>758</v>
      </c>
      <c r="C40" s="111" t="s">
        <v>759</v>
      </c>
    </row>
    <row r="41" spans="1:3" x14ac:dyDescent="0.35">
      <c r="A41" s="111" t="s">
        <v>763</v>
      </c>
      <c r="B41" s="111" t="s">
        <v>761</v>
      </c>
      <c r="C41" s="111" t="s">
        <v>762</v>
      </c>
    </row>
    <row r="42" spans="1:3" x14ac:dyDescent="0.35">
      <c r="A42" s="111" t="s">
        <v>766</v>
      </c>
      <c r="B42" s="111" t="s">
        <v>764</v>
      </c>
      <c r="C42" s="111" t="s">
        <v>765</v>
      </c>
    </row>
    <row r="43" spans="1:3" x14ac:dyDescent="0.35">
      <c r="A43" s="111" t="s">
        <v>769</v>
      </c>
      <c r="B43" s="111" t="s">
        <v>767</v>
      </c>
      <c r="C43" s="111" t="s">
        <v>768</v>
      </c>
    </row>
    <row r="44" spans="1:3" x14ac:dyDescent="0.35">
      <c r="A44" s="111" t="s">
        <v>772</v>
      </c>
      <c r="B44" s="111" t="s">
        <v>770</v>
      </c>
      <c r="C44" s="111" t="s">
        <v>771</v>
      </c>
    </row>
    <row r="45" spans="1:3" x14ac:dyDescent="0.35">
      <c r="A45" s="111" t="s">
        <v>775</v>
      </c>
      <c r="B45" s="111" t="s">
        <v>773</v>
      </c>
      <c r="C45" s="111" t="s">
        <v>774</v>
      </c>
    </row>
    <row r="46" spans="1:3" x14ac:dyDescent="0.35">
      <c r="A46" s="111" t="s">
        <v>778</v>
      </c>
      <c r="B46" s="111" t="s">
        <v>776</v>
      </c>
      <c r="C46" s="111" t="s">
        <v>777</v>
      </c>
    </row>
    <row r="47" spans="1:3" x14ac:dyDescent="0.35">
      <c r="A47" s="111" t="s">
        <v>781</v>
      </c>
      <c r="B47" s="111" t="s">
        <v>779</v>
      </c>
      <c r="C47" s="111" t="s">
        <v>780</v>
      </c>
    </row>
    <row r="48" spans="1:3" x14ac:dyDescent="0.35">
      <c r="A48" s="111" t="s">
        <v>784</v>
      </c>
      <c r="B48" s="111" t="s">
        <v>782</v>
      </c>
      <c r="C48" s="111" t="s">
        <v>783</v>
      </c>
    </row>
    <row r="49" spans="1:3" x14ac:dyDescent="0.35">
      <c r="A49" s="111" t="s">
        <v>787</v>
      </c>
      <c r="B49" s="111" t="s">
        <v>785</v>
      </c>
      <c r="C49" s="111" t="s">
        <v>786</v>
      </c>
    </row>
    <row r="50" spans="1:3" x14ac:dyDescent="0.35">
      <c r="A50" s="111" t="s">
        <v>790</v>
      </c>
      <c r="B50" s="111" t="s">
        <v>788</v>
      </c>
      <c r="C50" s="111" t="s">
        <v>789</v>
      </c>
    </row>
    <row r="51" spans="1:3" x14ac:dyDescent="0.35">
      <c r="A51" s="111" t="s">
        <v>793</v>
      </c>
      <c r="B51" s="111" t="s">
        <v>791</v>
      </c>
      <c r="C51" s="111" t="s">
        <v>792</v>
      </c>
    </row>
    <row r="52" spans="1:3" x14ac:dyDescent="0.35">
      <c r="A52" s="111" t="s">
        <v>796</v>
      </c>
      <c r="B52" s="111" t="s">
        <v>794</v>
      </c>
      <c r="C52" s="111" t="s">
        <v>795</v>
      </c>
    </row>
    <row r="53" spans="1:3" x14ac:dyDescent="0.35">
      <c r="A53" s="111" t="s">
        <v>798</v>
      </c>
      <c r="B53" s="111" t="s">
        <v>797</v>
      </c>
      <c r="C53" s="111" t="s">
        <v>311</v>
      </c>
    </row>
    <row r="54" spans="1:3" x14ac:dyDescent="0.35">
      <c r="A54" s="111" t="s">
        <v>801</v>
      </c>
      <c r="B54" s="111" t="s">
        <v>799</v>
      </c>
      <c r="C54" s="111" t="s">
        <v>800</v>
      </c>
    </row>
    <row r="55" spans="1:3" x14ac:dyDescent="0.35">
      <c r="A55" s="111" t="s">
        <v>820</v>
      </c>
      <c r="B55" s="111" t="s">
        <v>802</v>
      </c>
      <c r="C55" s="111" t="s">
        <v>803</v>
      </c>
    </row>
    <row r="56" spans="1:3" x14ac:dyDescent="0.35">
      <c r="A56" s="111" t="s">
        <v>806</v>
      </c>
      <c r="B56" s="111" t="s">
        <v>804</v>
      </c>
      <c r="C56" s="111" t="s">
        <v>805</v>
      </c>
    </row>
    <row r="57" spans="1:3" x14ac:dyDescent="0.35">
      <c r="A57" s="111" t="s">
        <v>809</v>
      </c>
      <c r="B57" s="111" t="s">
        <v>807</v>
      </c>
      <c r="C57" s="111" t="s">
        <v>808</v>
      </c>
    </row>
    <row r="58" spans="1:3" x14ac:dyDescent="0.35">
      <c r="A58" s="111" t="s">
        <v>811</v>
      </c>
      <c r="B58" s="111" t="s">
        <v>810</v>
      </c>
      <c r="C58" s="111" t="s">
        <v>307</v>
      </c>
    </row>
    <row r="59" spans="1:3" x14ac:dyDescent="0.35">
      <c r="A59" s="111" t="s">
        <v>814</v>
      </c>
      <c r="B59" s="111" t="s">
        <v>812</v>
      </c>
      <c r="C59" s="111" t="s">
        <v>813</v>
      </c>
    </row>
    <row r="60" spans="1:3" x14ac:dyDescent="0.35">
      <c r="A60" s="111" t="s">
        <v>817</v>
      </c>
      <c r="B60" s="111" t="s">
        <v>815</v>
      </c>
      <c r="C60" s="111" t="s">
        <v>816</v>
      </c>
    </row>
    <row r="61" spans="1:3" x14ac:dyDescent="0.35">
      <c r="A61" s="111" t="s">
        <v>819</v>
      </c>
      <c r="B61" s="111" t="s">
        <v>321</v>
      </c>
      <c r="C61" s="111" t="s">
        <v>818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872F-BD11-4FCA-BE32-D29FEF789864}">
  <sheetPr>
    <pageSetUpPr fitToPage="1"/>
  </sheetPr>
  <dimension ref="C8:U23"/>
  <sheetViews>
    <sheetView topLeftCell="H13" zoomScale="115" zoomScaleNormal="115" workbookViewId="0">
      <selection activeCell="C21" sqref="C21:R23"/>
    </sheetView>
  </sheetViews>
  <sheetFormatPr baseColWidth="10" defaultRowHeight="14.5" x14ac:dyDescent="0.35"/>
  <cols>
    <col min="3" max="7" width="20.26953125" customWidth="1"/>
    <col min="8" max="8" width="9.6328125" customWidth="1"/>
    <col min="9" max="9" width="20.26953125" customWidth="1"/>
    <col min="10" max="10" width="9.6328125" customWidth="1"/>
    <col min="11" max="11" width="19.90625" customWidth="1"/>
    <col min="12" max="12" width="9.6328125" customWidth="1"/>
    <col min="13" max="15" width="20.54296875" customWidth="1"/>
    <col min="17" max="17" width="21" customWidth="1"/>
    <col min="18" max="18" width="20.54296875" customWidth="1"/>
    <col min="20" max="21" width="21" customWidth="1"/>
  </cols>
  <sheetData>
    <row r="8" spans="3:21" ht="90.5" customHeight="1" x14ac:dyDescent="0.35">
      <c r="C8" s="431" t="s">
        <v>923</v>
      </c>
      <c r="D8" s="5"/>
      <c r="E8" s="5"/>
      <c r="F8" s="5"/>
      <c r="G8" s="5"/>
    </row>
    <row r="9" spans="3:21" ht="90.5" customHeight="1" x14ac:dyDescent="0.35">
      <c r="C9" s="5"/>
      <c r="D9" s="5"/>
      <c r="E9" s="5"/>
      <c r="F9" s="5"/>
      <c r="G9" s="5"/>
    </row>
    <row r="10" spans="3:21" ht="90.5" customHeight="1" x14ac:dyDescent="0.35"/>
    <row r="11" spans="3:21" ht="29" customHeight="1" x14ac:dyDescent="0.55000000000000004">
      <c r="C11" s="9" t="s">
        <v>924</v>
      </c>
    </row>
    <row r="12" spans="3:21" ht="14" customHeight="1" x14ac:dyDescent="0.35"/>
    <row r="13" spans="3:21" ht="95.5" customHeight="1" x14ac:dyDescent="0.35">
      <c r="C13" s="5"/>
      <c r="E13" s="5"/>
      <c r="G13" s="5"/>
      <c r="I13" s="5"/>
      <c r="K13" s="5"/>
      <c r="M13" s="5"/>
      <c r="O13" s="5"/>
      <c r="Q13" s="5"/>
      <c r="R13" s="5"/>
      <c r="T13" s="5"/>
      <c r="U13" s="5"/>
    </row>
    <row r="14" spans="3:21" ht="95.5" customHeight="1" x14ac:dyDescent="0.35">
      <c r="E14" s="5"/>
      <c r="G14" s="5"/>
      <c r="M14" s="5"/>
      <c r="O14" s="5"/>
      <c r="Q14" s="5"/>
      <c r="R14" s="5"/>
      <c r="T14" s="5"/>
      <c r="U14" s="5"/>
    </row>
    <row r="15" spans="3:21" ht="91.5" customHeight="1" x14ac:dyDescent="0.35">
      <c r="O15" s="5"/>
      <c r="Q15" s="5"/>
      <c r="R15" s="5"/>
    </row>
    <row r="17" spans="3:21" x14ac:dyDescent="0.35">
      <c r="C17" s="55">
        <v>3</v>
      </c>
      <c r="E17" s="55">
        <v>3</v>
      </c>
      <c r="G17" s="55">
        <v>3</v>
      </c>
      <c r="I17" s="55">
        <v>20</v>
      </c>
      <c r="K17" s="55">
        <v>1</v>
      </c>
      <c r="M17" s="55">
        <v>1</v>
      </c>
      <c r="O17" s="55">
        <v>1</v>
      </c>
      <c r="Q17" s="444">
        <v>1</v>
      </c>
      <c r="R17" s="444"/>
      <c r="T17" s="444">
        <v>1</v>
      </c>
      <c r="U17" s="444"/>
    </row>
    <row r="21" spans="3:21" ht="97" customHeight="1" x14ac:dyDescent="0.35">
      <c r="C21" s="5"/>
      <c r="E21" s="5"/>
      <c r="G21" s="5"/>
      <c r="I21" s="5"/>
      <c r="K21" s="5"/>
      <c r="M21" s="5"/>
      <c r="N21" s="5"/>
      <c r="Q21" s="5"/>
      <c r="R21" s="5"/>
    </row>
    <row r="22" spans="3:21" ht="97" customHeight="1" x14ac:dyDescent="0.35">
      <c r="I22" s="5"/>
      <c r="K22" s="5"/>
    </row>
    <row r="23" spans="3:21" ht="27" customHeight="1" x14ac:dyDescent="0.6">
      <c r="C23" s="174">
        <v>1</v>
      </c>
      <c r="D23" s="128"/>
      <c r="E23" s="174">
        <v>3</v>
      </c>
      <c r="F23" s="128"/>
      <c r="G23" s="174">
        <v>1</v>
      </c>
      <c r="H23" s="174"/>
      <c r="I23" s="174">
        <v>1</v>
      </c>
      <c r="J23" s="174"/>
      <c r="K23" s="174">
        <v>1</v>
      </c>
      <c r="L23" s="174"/>
      <c r="M23" s="445" t="s">
        <v>926</v>
      </c>
      <c r="N23" s="445"/>
      <c r="O23" s="174"/>
      <c r="P23" s="174"/>
      <c r="Q23" s="445">
        <v>3</v>
      </c>
      <c r="R23" s="445"/>
    </row>
  </sheetData>
  <mergeCells count="4">
    <mergeCell ref="Q17:R17"/>
    <mergeCell ref="T17:U17"/>
    <mergeCell ref="Q23:R23"/>
    <mergeCell ref="M23:N23"/>
  </mergeCells>
  <pageMargins left="0.7" right="0.7" top="0.78740157499999996" bottom="0.78740157499999996" header="0.3" footer="0.3"/>
  <pageSetup paperSize="9" scale="36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zoomScale="115" zoomScaleNormal="115" workbookViewId="0"/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614</v>
      </c>
    </row>
  </sheetData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H75"/>
  <sheetViews>
    <sheetView showGridLines="0" zoomScale="85" zoomScaleNormal="85" workbookViewId="0">
      <selection activeCell="D12" sqref="D12"/>
    </sheetView>
  </sheetViews>
  <sheetFormatPr baseColWidth="10" defaultRowHeight="14.5" x14ac:dyDescent="0.35"/>
  <cols>
    <col min="5" max="5" width="5.1796875" customWidth="1"/>
    <col min="6" max="6" width="4.1796875" customWidth="1"/>
    <col min="7" max="7" width="9.36328125" customWidth="1"/>
    <col min="8" max="9" width="10.90625" customWidth="1"/>
    <col min="10" max="12" width="20.7265625" customWidth="1"/>
    <col min="13" max="13" width="26.6328125" customWidth="1"/>
    <col min="14" max="14" width="6.81640625" customWidth="1"/>
    <col min="15" max="15" width="9.54296875" customWidth="1"/>
    <col min="16" max="16" width="10.90625" customWidth="1"/>
    <col min="17" max="17" width="7.90625" customWidth="1"/>
    <col min="18" max="18" width="10.90625" customWidth="1"/>
    <col min="19" max="19" width="5.453125" customWidth="1"/>
    <col min="20" max="20" width="8.7265625" customWidth="1"/>
    <col min="21" max="21" width="5.453125" customWidth="1"/>
    <col min="23" max="23" width="18.54296875" customWidth="1"/>
    <col min="24" max="24" width="14.7265625" customWidth="1"/>
    <col min="25" max="25" width="4.1796875" customWidth="1"/>
    <col min="26" max="26" width="21.453125" customWidth="1"/>
  </cols>
  <sheetData>
    <row r="2" spans="3:34" ht="23.5" x14ac:dyDescent="0.55000000000000004">
      <c r="C2" s="9" t="s">
        <v>904</v>
      </c>
      <c r="R2" t="s">
        <v>64</v>
      </c>
      <c r="W2" s="8" t="s">
        <v>879</v>
      </c>
      <c r="X2" s="4" t="s">
        <v>64</v>
      </c>
    </row>
    <row r="3" spans="3:34" ht="15" thickBot="1" x14ac:dyDescent="0.4">
      <c r="R3" t="s">
        <v>65</v>
      </c>
    </row>
    <row r="4" spans="3:34" x14ac:dyDescent="0.35">
      <c r="V4" s="404"/>
      <c r="W4" s="405"/>
      <c r="X4" s="405"/>
      <c r="Y4" s="405"/>
      <c r="Z4" s="405"/>
      <c r="AA4" s="406"/>
    </row>
    <row r="5" spans="3:34" x14ac:dyDescent="0.35">
      <c r="V5" s="407"/>
      <c r="AA5" s="408"/>
    </row>
    <row r="6" spans="3:34" x14ac:dyDescent="0.35">
      <c r="V6" s="407"/>
      <c r="X6" s="5" t="s">
        <v>881</v>
      </c>
      <c r="Z6" s="5" t="s">
        <v>880</v>
      </c>
      <c r="AA6" s="408"/>
    </row>
    <row r="7" spans="3:34" ht="20.5" customHeight="1" x14ac:dyDescent="0.45">
      <c r="C7" s="8" t="s">
        <v>865</v>
      </c>
      <c r="D7" s="4">
        <v>1</v>
      </c>
      <c r="E7" s="4" t="s">
        <v>698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 * 10³Ω</v>
      </c>
      <c r="K7" s="77" t="str">
        <f>IF(E7=Einheitenvorsätze!$A$19,_xlfn.CONCAT(D7,F7),_xlfn.CONCAT(D7,E7,F7))</f>
        <v>1kΩ</v>
      </c>
      <c r="L7" s="77" t="str">
        <f>_xlfn.CONCAT(I7,K7)</f>
        <v>R = 1kΩ</v>
      </c>
      <c r="M7" s="77" t="str">
        <f>_xlfn.CONCAT(I7,J7)</f>
        <v>R = 1 * 10³Ω</v>
      </c>
      <c r="V7" s="407"/>
      <c r="X7" s="402" t="str">
        <f>$L$7</f>
        <v>R = 1kΩ</v>
      </c>
      <c r="Z7" s="403" t="str">
        <f>IF($X$2=$R$2,$L$12,_xlfn.CONCAT($C$12,"?"))</f>
        <v>ω = 6283.1853(1/s)</v>
      </c>
      <c r="AA7" s="408"/>
      <c r="AB7">
        <f>$H$7</f>
        <v>1000</v>
      </c>
      <c r="AC7" s="1" t="s">
        <v>891</v>
      </c>
      <c r="AD7">
        <v>0</v>
      </c>
      <c r="AE7">
        <f>IF($X$2=$R$2,AB7,0)</f>
        <v>1000</v>
      </c>
      <c r="AG7">
        <v>0</v>
      </c>
      <c r="AH7">
        <v>0</v>
      </c>
    </row>
    <row r="8" spans="3:34" ht="20.5" customHeight="1" x14ac:dyDescent="0.45">
      <c r="C8" s="8" t="s">
        <v>866</v>
      </c>
      <c r="D8" s="4">
        <v>0.1</v>
      </c>
      <c r="E8" s="4" t="s">
        <v>719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-6</v>
      </c>
      <c r="H8" s="77">
        <f>D8*VLOOKUP(E8, CHOOSE({1,2,3,4}, Einheitenvorsätze!A:A, Einheitenvorsätze!B:B, Einheitenvorsätze!C:C, Einheitenvorsätze!D:D), 3, FALSE)</f>
        <v>9.9999999999999995E-8</v>
      </c>
      <c r="I8" s="401" t="str">
        <f t="shared" ref="I8:I10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0.1 * 10⁻⁶F</v>
      </c>
      <c r="K8" s="77" t="str">
        <f>IF(E8=Einheitenvorsätze!$A$19,_xlfn.CONCAT(D8,F8),_xlfn.CONCAT(D8,E8,F8))</f>
        <v>0.1µF</v>
      </c>
      <c r="L8" s="77" t="str">
        <f t="shared" ref="L8:L10" si="1">_xlfn.CONCAT(I8,K8)</f>
        <v>C = 0.1µF</v>
      </c>
      <c r="M8" s="77" t="str">
        <f t="shared" ref="M8:M10" si="2">_xlfn.CONCAT(I8,J8)</f>
        <v>C = 0.1 * 10⁻⁶F</v>
      </c>
      <c r="V8" s="407"/>
      <c r="X8" s="402" t="str">
        <f>$L$8</f>
        <v>C = 0.1µF</v>
      </c>
      <c r="Z8" s="403" t="str">
        <f>IF($X$2=$R$2,$L$15,_xlfn.CONCAT($C$15,"?"))</f>
        <v>XC = 1591.55Ω</v>
      </c>
      <c r="AA8" s="408"/>
      <c r="AB8">
        <f>$H$15</f>
        <v>1591.55</v>
      </c>
      <c r="AC8" s="1" t="s">
        <v>892</v>
      </c>
      <c r="AD8">
        <v>0</v>
      </c>
      <c r="AE8">
        <v>0</v>
      </c>
      <c r="AG8">
        <v>0</v>
      </c>
      <c r="AH8">
        <f>IF($X$2=$R$2,-AB8,0)</f>
        <v>-1591.55</v>
      </c>
    </row>
    <row r="9" spans="3:34" ht="20.5" customHeight="1" x14ac:dyDescent="0.45">
      <c r="C9" s="8" t="s">
        <v>867</v>
      </c>
      <c r="D9" s="4">
        <v>40</v>
      </c>
      <c r="E9" s="4" t="s">
        <v>716</v>
      </c>
      <c r="F9" s="5" t="s">
        <v>45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0.04</v>
      </c>
      <c r="I9" s="401" t="str">
        <f t="shared" si="0"/>
        <v xml:space="preserve">L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40 * 10⁻³H</v>
      </c>
      <c r="K9" s="77" t="str">
        <f>IF(E9=Einheitenvorsätze!$A$19,_xlfn.CONCAT(D9,F9),_xlfn.CONCAT(D9,E9,F9))</f>
        <v>40mH</v>
      </c>
      <c r="L9" s="77" t="str">
        <f t="shared" si="1"/>
        <v>L = 40mH</v>
      </c>
      <c r="M9" s="77" t="str">
        <f t="shared" si="2"/>
        <v>L = 40 * 10⁻³H</v>
      </c>
      <c r="V9" s="407"/>
      <c r="X9" s="402" t="str">
        <f>$L$10</f>
        <v>f =1kHZ</v>
      </c>
      <c r="Z9" s="403" t="str">
        <f>IF($X$2=$R$2,$L$19,_xlfn.CONCAT($C$19,"?"))</f>
        <v>ZRC = 1879.64Ω</v>
      </c>
      <c r="AA9" s="409"/>
      <c r="AB9">
        <f>ABS(MAX(AB7:AB8))*1.1</f>
        <v>1750.7050000000002</v>
      </c>
      <c r="AC9" s="1" t="s">
        <v>894</v>
      </c>
      <c r="AD9">
        <f>-AB9</f>
        <v>-1750.7050000000002</v>
      </c>
      <c r="AE9">
        <f>AB9</f>
        <v>1750.7050000000002</v>
      </c>
      <c r="AG9">
        <v>0</v>
      </c>
      <c r="AH9">
        <v>0</v>
      </c>
    </row>
    <row r="10" spans="3:34" ht="20.5" customHeight="1" x14ac:dyDescent="0.45">
      <c r="C10" s="8" t="s">
        <v>868</v>
      </c>
      <c r="D10" s="4">
        <v>1</v>
      </c>
      <c r="E10" s="4" t="s">
        <v>698</v>
      </c>
      <c r="F10" s="5" t="s">
        <v>869</v>
      </c>
      <c r="G10" s="77">
        <f>VLOOKUP(E10, CHOOSE({1,2,3,4,5}, Einheitenvorsätze!A:A, Einheitenvorsätze!B:B, Einheitenvorsätze!C:C, Einheitenvorsätze!D:D, Einheitenvorsätze!E:E), 5, FALSE)</f>
        <v>3</v>
      </c>
      <c r="H10" s="77">
        <f>D10*VLOOKUP(E10, CHOOSE({1,2,3,4}, Einheitenvorsätze!A:A, Einheitenvorsätze!B:B, Einheitenvorsätze!C:C, Einheitenvorsätze!D:D), 3, FALSE)</f>
        <v>1000</v>
      </c>
      <c r="I10" s="401" t="str">
        <f t="shared" si="0"/>
        <v>f =</v>
      </c>
      <c r="J10" s="77" t="str">
        <f>IF(E10=Einheitenvorsätze!$A$19,_xlfn.CONCAT(D10,F10),_xlfn.CONCAT(D10," * ",VLOOKUP(E10, CHOOSE({1,2,3,4}, Einheitenvorsätze!A:A, Einheitenvorsätze!B:B, Einheitenvorsätze!C:C, Einheitenvorsätze!D:D), 4, FALSE),F10))</f>
        <v>1 * 10³HZ</v>
      </c>
      <c r="K10" s="77" t="str">
        <f>IF(E10=Einheitenvorsätze!$A$19,_xlfn.CONCAT(D10,F10),_xlfn.CONCAT(D10,E10,F10))</f>
        <v>1kHZ</v>
      </c>
      <c r="L10" s="77" t="str">
        <f t="shared" si="1"/>
        <v>f =1kHZ</v>
      </c>
      <c r="M10" s="77" t="str">
        <f t="shared" si="2"/>
        <v>f =1 * 10³HZ</v>
      </c>
      <c r="V10" s="407"/>
      <c r="Z10" s="403" t="str">
        <f>IF($X$2=$R$2,$T$19,_xlfn.CONCAT($O$19,"?"))</f>
        <v>φ = -57.9°</v>
      </c>
      <c r="AA10" s="408"/>
      <c r="AD10">
        <v>0</v>
      </c>
      <c r="AE10">
        <v>0</v>
      </c>
      <c r="AG10">
        <f>AD9</f>
        <v>-1750.7050000000002</v>
      </c>
      <c r="AH10">
        <f>AE9</f>
        <v>1750.7050000000002</v>
      </c>
    </row>
    <row r="11" spans="3:34" ht="20.5" customHeight="1" x14ac:dyDescent="0.35">
      <c r="V11" s="407"/>
      <c r="AA11" s="408"/>
      <c r="AD11">
        <v>0</v>
      </c>
      <c r="AE11">
        <f>AE7</f>
        <v>1000</v>
      </c>
      <c r="AG11">
        <v>0</v>
      </c>
      <c r="AH11">
        <f>AH8</f>
        <v>-1591.55</v>
      </c>
    </row>
    <row r="12" spans="3:34" ht="20.5" customHeight="1" thickBot="1" x14ac:dyDescent="0.4">
      <c r="C12" s="8" t="s">
        <v>870</v>
      </c>
      <c r="D12" s="77">
        <f>ROUND((2*PI()*H10 / 10^G12),4)</f>
        <v>6283.1853000000001</v>
      </c>
      <c r="E12" s="4" t="s">
        <v>707</v>
      </c>
      <c r="F12" s="5" t="s">
        <v>871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6283.1853000000001</v>
      </c>
      <c r="I12" s="401" t="str">
        <f t="shared" ref="I12" si="3">C12</f>
        <v xml:space="preserve">ω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6283.1853(1/s)</v>
      </c>
      <c r="K12" s="77" t="str">
        <f>IF(E12=Einheitenvorsätze!$A$19,_xlfn.CONCAT(D12,F12),_xlfn.CONCAT(D12,E12,F12))</f>
        <v>6283.1853(1/s)</v>
      </c>
      <c r="L12" s="77" t="str">
        <f t="shared" ref="L12" si="4">_xlfn.CONCAT(I12,K12)</f>
        <v>ω = 6283.1853(1/s)</v>
      </c>
      <c r="M12" s="77" t="str">
        <f t="shared" ref="M12" si="5">_xlfn.CONCAT(I12,J12)</f>
        <v>ω = 6283.1853(1/s)</v>
      </c>
      <c r="V12" s="410"/>
      <c r="W12" s="411"/>
      <c r="X12" s="411"/>
      <c r="Y12" s="411"/>
      <c r="Z12" s="411"/>
      <c r="AA12" s="412"/>
    </row>
    <row r="13" spans="3:34" ht="20.5" customHeight="1" x14ac:dyDescent="0.35"/>
    <row r="14" spans="3:34" ht="20.5" customHeight="1" x14ac:dyDescent="0.35"/>
    <row r="15" spans="3:34" ht="20.5" customHeight="1" x14ac:dyDescent="0.45">
      <c r="C15" s="8" t="s">
        <v>872</v>
      </c>
      <c r="D15" s="77">
        <f>ROUND((1/((D12*D8)*10^(G12+G8)))/10^G15,2)</f>
        <v>1591.55</v>
      </c>
      <c r="E15" s="4" t="s">
        <v>707</v>
      </c>
      <c r="F15" s="5" t="str">
        <f>F7</f>
        <v>Ω</v>
      </c>
      <c r="G15" s="77">
        <f>VLOOKUP(E15, CHOOSE({1,2,3,4,5}, Einheitenvorsätze!A:A, Einheitenvorsätze!B:B, Einheitenvorsätze!C:C, Einheitenvorsätze!D:D, Einheitenvorsätze!E:E), 5, FALSE)</f>
        <v>0</v>
      </c>
      <c r="H15" s="77">
        <f>D15*VLOOKUP(E15, CHOOSE({1,2,3,4}, Einheitenvorsätze!A:A, Einheitenvorsätze!B:B, Einheitenvorsätze!C:C, Einheitenvorsätze!D:D), 3, FALSE)</f>
        <v>1591.55</v>
      </c>
      <c r="I15" s="401" t="str">
        <f t="shared" ref="I15:I16" si="6">C15</f>
        <v xml:space="preserve">XC = </v>
      </c>
      <c r="J15" s="77" t="str">
        <f>IF(E15=Einheitenvorsätze!$A$19,_xlfn.CONCAT(D15,F15),_xlfn.CONCAT(D15," * ",VLOOKUP(E15, CHOOSE({1,2,3,4}, Einheitenvorsätze!A:A, Einheitenvorsätze!B:B, Einheitenvorsätze!C:C, Einheitenvorsätze!D:D), 4, FALSE),F15))</f>
        <v>1591.55Ω</v>
      </c>
      <c r="K15" s="77" t="str">
        <f>IF(E15=Einheitenvorsätze!$A$19,_xlfn.CONCAT(D15,F15),_xlfn.CONCAT(D15,E15,F15))</f>
        <v>1591.55Ω</v>
      </c>
      <c r="L15" s="77" t="str">
        <f t="shared" ref="L15:L16" si="7">_xlfn.CONCAT(I15,K15)</f>
        <v>XC = 1591.55Ω</v>
      </c>
      <c r="M15" s="77" t="str">
        <f t="shared" ref="M15:M16" si="8">_xlfn.CONCAT(I15,J15)</f>
        <v>XC = 1591.55Ω</v>
      </c>
    </row>
    <row r="16" spans="3:34" ht="20.5" customHeight="1" x14ac:dyDescent="0.45">
      <c r="C16" s="8" t="s">
        <v>873</v>
      </c>
      <c r="D16" s="77">
        <f>ROUND((((D12*D9)*10^(G12+G9))/10^G16),4)</f>
        <v>251.32740000000001</v>
      </c>
      <c r="E16" s="4" t="s">
        <v>707</v>
      </c>
      <c r="F16" s="5" t="str">
        <f>F7</f>
        <v>Ω</v>
      </c>
      <c r="G16" s="77">
        <f>VLOOKUP(E16, CHOOSE({1,2,3,4,5}, Einheitenvorsätze!A:A, Einheitenvorsätze!B:B, Einheitenvorsätze!C:C, Einheitenvorsätze!D:D, Einheitenvorsätze!E:E), 5, FALSE)</f>
        <v>0</v>
      </c>
      <c r="H16" s="77">
        <f>D16*VLOOKUP(E16, CHOOSE({1,2,3,4}, Einheitenvorsätze!A:A, Einheitenvorsätze!B:B, Einheitenvorsätze!C:C, Einheitenvorsätze!D:D), 3, FALSE)</f>
        <v>251.32740000000001</v>
      </c>
      <c r="I16" s="401" t="str">
        <f t="shared" si="6"/>
        <v xml:space="preserve">XL = </v>
      </c>
      <c r="J16" s="77" t="str">
        <f>IF(E16=Einheitenvorsätze!$A$19,_xlfn.CONCAT(D16,F16),_xlfn.CONCAT(D16," * ",VLOOKUP(E16, CHOOSE({1,2,3,4}, Einheitenvorsätze!A:A, Einheitenvorsätze!B:B, Einheitenvorsätze!C:C, Einheitenvorsätze!D:D), 4, FALSE),F16))</f>
        <v>251.3274Ω</v>
      </c>
      <c r="K16" s="77" t="str">
        <f>IF(E16=Einheitenvorsätze!$A$19,_xlfn.CONCAT(D16,F16),_xlfn.CONCAT(D16,E16,F16))</f>
        <v>251.3274Ω</v>
      </c>
      <c r="L16" s="77" t="str">
        <f t="shared" si="7"/>
        <v>XL = 251.3274Ω</v>
      </c>
      <c r="M16" s="77" t="str">
        <f t="shared" si="8"/>
        <v>XL = 251.3274Ω</v>
      </c>
    </row>
    <row r="18" spans="2:34" x14ac:dyDescent="0.35">
      <c r="C18" t="s">
        <v>875</v>
      </c>
    </row>
    <row r="19" spans="2:34" ht="16.5" x14ac:dyDescent="0.45">
      <c r="C19" s="8" t="s">
        <v>874</v>
      </c>
      <c r="D19" s="77">
        <f>ROUND(SQRT(H7^2 + H15^2) / 10^G19,2)</f>
        <v>1879.64</v>
      </c>
      <c r="E19" s="4" t="s">
        <v>707</v>
      </c>
      <c r="F19" s="5" t="str">
        <f>F16</f>
        <v>Ω</v>
      </c>
      <c r="G19" s="77">
        <f>VLOOKUP(E19, CHOOSE({1,2,3,4,5}, Einheitenvorsätze!A:A, Einheitenvorsätze!B:B, Einheitenvorsätze!C:C, Einheitenvorsätze!D:D, Einheitenvorsätze!E:E), 5, FALSE)</f>
        <v>0</v>
      </c>
      <c r="H19" s="77">
        <f>D19*VLOOKUP(E19, CHOOSE({1,2,3,4}, Einheitenvorsätze!A:A, Einheitenvorsätze!B:B, Einheitenvorsätze!C:C, Einheitenvorsätze!D:D), 3, FALSE)</f>
        <v>1879.64</v>
      </c>
      <c r="I19" s="401" t="str">
        <f t="shared" ref="I19:I21" si="9">C19</f>
        <v xml:space="preserve">ZRC = </v>
      </c>
      <c r="J19" s="77" t="str">
        <f>IF(E19=Einheitenvorsätze!$A$19,_xlfn.CONCAT(D19,F19),_xlfn.CONCAT(D19," * ",VLOOKUP(E19, CHOOSE({1,2,3,4}, Einheitenvorsätze!A:A, Einheitenvorsätze!B:B, Einheitenvorsätze!C:C, Einheitenvorsätze!D:D), 4, FALSE),F19))</f>
        <v>1879.64Ω</v>
      </c>
      <c r="K19" s="77" t="str">
        <f>IF(E19=Einheitenvorsätze!$A$19,_xlfn.CONCAT(D19,F19),_xlfn.CONCAT(D19,E19,F19))</f>
        <v>1879.64Ω</v>
      </c>
      <c r="L19" s="77" t="str">
        <f t="shared" ref="L19:L21" si="10">_xlfn.CONCAT(I19,K19)</f>
        <v>ZRC = 1879.64Ω</v>
      </c>
      <c r="M19" s="77" t="str">
        <f t="shared" ref="M19:M21" si="11">_xlfn.CONCAT(I19,J19)</f>
        <v>ZRC = 1879.64Ω</v>
      </c>
      <c r="O19" s="8" t="s">
        <v>878</v>
      </c>
      <c r="P19" s="77">
        <f>ATAN2(H7,-H15)</f>
        <v>-1.0098143717607519</v>
      </c>
      <c r="Q19" s="5" t="s">
        <v>202</v>
      </c>
      <c r="R19" s="77">
        <f>DEGREES(P19)</f>
        <v>-57.85810159354579</v>
      </c>
      <c r="S19" s="5" t="s">
        <v>201</v>
      </c>
      <c r="T19" s="77" t="str">
        <f>_xlfn.CONCAT(O19,ROUND(R19,1),S19)</f>
        <v>φ = -57.9°</v>
      </c>
    </row>
    <row r="20" spans="2:34" ht="16.5" x14ac:dyDescent="0.45">
      <c r="C20" s="8" t="s">
        <v>876</v>
      </c>
      <c r="D20" s="77">
        <f>ROUND(SQRT(H7^2 + H16^2)/10^G20,2)</f>
        <v>1031.0999999999999</v>
      </c>
      <c r="E20" s="4" t="s">
        <v>707</v>
      </c>
      <c r="F20" s="5" t="str">
        <f>F16</f>
        <v>Ω</v>
      </c>
      <c r="G20" s="77">
        <f>VLOOKUP(E20, CHOOSE({1,2,3,4,5}, Einheitenvorsätze!A:A, Einheitenvorsätze!B:B, Einheitenvorsätze!C:C, Einheitenvorsätze!D:D, Einheitenvorsätze!E:E), 5, FALSE)</f>
        <v>0</v>
      </c>
      <c r="H20" s="77">
        <f>D20*VLOOKUP(E20, CHOOSE({1,2,3,4}, Einheitenvorsätze!A:A, Einheitenvorsätze!B:B, Einheitenvorsätze!C:C, Einheitenvorsätze!D:D), 3, FALSE)</f>
        <v>1031.0999999999999</v>
      </c>
      <c r="I20" s="401" t="str">
        <f t="shared" si="9"/>
        <v xml:space="preserve">ZRL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1031.1Ω</v>
      </c>
      <c r="K20" s="77" t="str">
        <f>IF(E20=Einheitenvorsätze!$A$19,_xlfn.CONCAT(D20,F20),_xlfn.CONCAT(D20,E20,F20))</f>
        <v>1031.1Ω</v>
      </c>
      <c r="L20" s="77" t="str">
        <f t="shared" si="10"/>
        <v>ZRL = 1031.1Ω</v>
      </c>
      <c r="M20" s="77" t="str">
        <f t="shared" si="11"/>
        <v>ZRL = 1031.1Ω</v>
      </c>
      <c r="O20" s="8" t="s">
        <v>878</v>
      </c>
      <c r="P20" s="77">
        <f>ATAN2(H7,H16)</f>
        <v>0.24622759004774283</v>
      </c>
      <c r="Q20" s="5" t="s">
        <v>202</v>
      </c>
      <c r="R20" s="77">
        <f>DEGREES(P20)</f>
        <v>14.107801709413097</v>
      </c>
      <c r="S20" s="5" t="s">
        <v>201</v>
      </c>
      <c r="T20" s="77" t="str">
        <f>_xlfn.CONCAT(O20,ROUND(R20,1),S20)</f>
        <v>φ = 14.1°</v>
      </c>
    </row>
    <row r="21" spans="2:34" ht="16.5" x14ac:dyDescent="0.45">
      <c r="B21" s="55" t="str">
        <f>IF(D15=D16,"ohmsch",IF(D15&gt;D16,"kapazitiv","induktiv"))</f>
        <v>kapazitiv</v>
      </c>
      <c r="C21" s="8" t="s">
        <v>877</v>
      </c>
      <c r="D21" s="77">
        <f>ROUND(SQRT(H7^2 + (H15-H16)^2)/10^G21,2)</f>
        <v>1672.18</v>
      </c>
      <c r="E21" s="4" t="s">
        <v>707</v>
      </c>
      <c r="F21" s="5" t="str">
        <f>F15</f>
        <v>Ω</v>
      </c>
      <c r="G21" s="77">
        <f>VLOOKUP(E21, CHOOSE({1,2,3,4,5}, Einheitenvorsätze!A:A, Einheitenvorsätze!B:B, Einheitenvorsätze!C:C, Einheitenvorsätze!D:D, Einheitenvorsätze!E:E), 5, FALSE)</f>
        <v>0</v>
      </c>
      <c r="H21" s="77">
        <f>D21*VLOOKUP(E21, CHOOSE({1,2,3,4}, Einheitenvorsätze!A:A, Einheitenvorsätze!B:B, Einheitenvorsätze!C:C, Einheitenvorsätze!D:D), 3, FALSE)</f>
        <v>1672.18</v>
      </c>
      <c r="I21" s="401" t="str">
        <f t="shared" si="9"/>
        <v xml:space="preserve">ZRLC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1672.18Ω</v>
      </c>
      <c r="K21" s="77" t="str">
        <f>IF(E21=Einheitenvorsätze!$A$19,_xlfn.CONCAT(D21,F21),_xlfn.CONCAT(D21,E21,F21))</f>
        <v>1672.18Ω</v>
      </c>
      <c r="L21" s="77" t="str">
        <f t="shared" si="10"/>
        <v>ZRLC = 1672.18Ω</v>
      </c>
      <c r="M21" s="77" t="str">
        <f t="shared" si="11"/>
        <v>ZRLC = 1672.18Ω</v>
      </c>
      <c r="O21" s="8" t="s">
        <v>878</v>
      </c>
      <c r="P21" s="77">
        <f>ATAN2(H7,IF(H19&gt;H20,-H21,H21))</f>
        <v>-1.0318326960693467</v>
      </c>
      <c r="Q21" s="5" t="s">
        <v>202</v>
      </c>
      <c r="R21" s="77">
        <f>DEGREES(P21)</f>
        <v>-59.119658648378575</v>
      </c>
      <c r="S21" s="5" t="s">
        <v>201</v>
      </c>
      <c r="T21" s="77" t="str">
        <f>_xlfn.CONCAT(O21,ROUND(R21,1),S21)</f>
        <v>φ = -59.1°</v>
      </c>
    </row>
    <row r="22" spans="2:34" ht="15" thickBot="1" x14ac:dyDescent="0.4"/>
    <row r="23" spans="2:34" ht="23.5" x14ac:dyDescent="0.55000000000000004">
      <c r="V23" s="413"/>
      <c r="W23" s="414"/>
      <c r="X23" s="405"/>
      <c r="Y23" s="405"/>
      <c r="Z23" s="405"/>
      <c r="AA23" s="406"/>
    </row>
    <row r="24" spans="2:34" ht="23.5" x14ac:dyDescent="0.55000000000000004">
      <c r="V24" s="415"/>
      <c r="W24" s="245"/>
      <c r="X24" s="5" t="s">
        <v>881</v>
      </c>
      <c r="Z24" s="5" t="s">
        <v>880</v>
      </c>
      <c r="AA24" s="408"/>
    </row>
    <row r="25" spans="2:34" ht="18.5" x14ac:dyDescent="0.45">
      <c r="V25" s="407"/>
      <c r="X25" s="402" t="str">
        <f>$L$7</f>
        <v>R = 1kΩ</v>
      </c>
      <c r="Z25" s="403" t="str">
        <f>IF($X$2=$R$2,$L$12,_xlfn.CONCAT($C$12,"?"))</f>
        <v>ω = 6283.1853(1/s)</v>
      </c>
      <c r="AA25" s="408"/>
      <c r="AB25">
        <f>$H$7</f>
        <v>1000</v>
      </c>
      <c r="AC25" s="1" t="s">
        <v>891</v>
      </c>
      <c r="AD25">
        <v>0</v>
      </c>
      <c r="AE25">
        <f>IF($X$2=$R$2,AB25,0)</f>
        <v>1000</v>
      </c>
      <c r="AG25">
        <v>0</v>
      </c>
      <c r="AH25">
        <v>0</v>
      </c>
    </row>
    <row r="26" spans="2:34" ht="18.5" x14ac:dyDescent="0.45">
      <c r="V26" s="407"/>
      <c r="X26" s="402" t="str">
        <f>$L$9</f>
        <v>L = 40mH</v>
      </c>
      <c r="Z26" s="403" t="str">
        <f>IF($X$2=$R$2,$L$16,_xlfn.CONCAT($C$16,"?"))</f>
        <v>XL = 251.3274Ω</v>
      </c>
      <c r="AA26" s="408"/>
      <c r="AB26">
        <f>$H$16</f>
        <v>251.32740000000001</v>
      </c>
      <c r="AC26" s="1" t="s">
        <v>893</v>
      </c>
      <c r="AD26">
        <v>0</v>
      </c>
      <c r="AE26">
        <v>0</v>
      </c>
      <c r="AG26">
        <v>0</v>
      </c>
      <c r="AH26">
        <f>IF($X$2=$R$2,AB26,0)</f>
        <v>251.32740000000001</v>
      </c>
    </row>
    <row r="27" spans="2:34" ht="18.5" x14ac:dyDescent="0.45">
      <c r="V27" s="407"/>
      <c r="X27" s="402" t="str">
        <f>$L$10</f>
        <v>f =1kHZ</v>
      </c>
      <c r="Z27" s="403" t="str">
        <f>IF($X$2=$R$2,$L$20,_xlfn.CONCAT($C$20,"?"))</f>
        <v>ZRL = 1031.1Ω</v>
      </c>
      <c r="AA27" s="408"/>
      <c r="AB27">
        <f>ABS(MAX(AB25:AB26))*1.1</f>
        <v>1100</v>
      </c>
      <c r="AC27" s="1" t="s">
        <v>894</v>
      </c>
      <c r="AD27">
        <f>-AB27</f>
        <v>-1100</v>
      </c>
      <c r="AE27">
        <f>AB27</f>
        <v>1100</v>
      </c>
      <c r="AG27">
        <v>0</v>
      </c>
      <c r="AH27">
        <v>0</v>
      </c>
    </row>
    <row r="28" spans="2:34" ht="18.5" x14ac:dyDescent="0.45">
      <c r="V28" s="407"/>
      <c r="Z28" s="403" t="str">
        <f>IF($X$2=$R$2,$T$20,_xlfn.CONCAT($O$20,"?"))</f>
        <v>φ = 14.1°</v>
      </c>
      <c r="AA28" s="408"/>
      <c r="AD28">
        <v>0</v>
      </c>
      <c r="AE28">
        <v>0</v>
      </c>
      <c r="AG28">
        <f>AD27</f>
        <v>-1100</v>
      </c>
      <c r="AH28">
        <f>AE27</f>
        <v>1100</v>
      </c>
    </row>
    <row r="29" spans="2:34" ht="15" thickBot="1" x14ac:dyDescent="0.4">
      <c r="V29" s="410"/>
      <c r="W29" s="411"/>
      <c r="X29" s="411"/>
      <c r="Y29" s="411"/>
      <c r="Z29" s="411"/>
      <c r="AA29" s="412"/>
      <c r="AD29">
        <v>0</v>
      </c>
      <c r="AE29">
        <f>AE25</f>
        <v>1000</v>
      </c>
      <c r="AG29">
        <v>0</v>
      </c>
      <c r="AH29">
        <f>AH26</f>
        <v>251.32740000000001</v>
      </c>
    </row>
    <row r="43" spans="22:34" ht="15" thickBot="1" x14ac:dyDescent="0.4"/>
    <row r="44" spans="22:34" x14ac:dyDescent="0.35">
      <c r="V44" s="404"/>
      <c r="W44" s="405"/>
      <c r="X44" s="405"/>
      <c r="Y44" s="405"/>
      <c r="Z44" s="405"/>
      <c r="AA44" s="406"/>
    </row>
    <row r="45" spans="22:34" x14ac:dyDescent="0.35">
      <c r="V45" s="407"/>
      <c r="AA45" s="408"/>
      <c r="AB45">
        <f>$H$7</f>
        <v>1000</v>
      </c>
      <c r="AC45" s="1" t="s">
        <v>891</v>
      </c>
      <c r="AD45">
        <v>0</v>
      </c>
      <c r="AE45">
        <f>IF($X$2=$R$2,AB45,0)</f>
        <v>1000</v>
      </c>
      <c r="AG45">
        <v>0</v>
      </c>
      <c r="AH45">
        <v>0</v>
      </c>
    </row>
    <row r="46" spans="22:34" x14ac:dyDescent="0.35">
      <c r="V46" s="407"/>
      <c r="X46" s="5" t="s">
        <v>881</v>
      </c>
      <c r="Z46" s="5" t="s">
        <v>880</v>
      </c>
      <c r="AA46" s="408"/>
      <c r="AB46">
        <f>$H$15</f>
        <v>1591.55</v>
      </c>
      <c r="AC46" s="1" t="s">
        <v>892</v>
      </c>
      <c r="AD46">
        <v>0</v>
      </c>
      <c r="AE46">
        <v>0</v>
      </c>
      <c r="AG46">
        <v>0</v>
      </c>
      <c r="AH46">
        <f>IF($X$2=$R$2,-AB46,0)</f>
        <v>-1591.55</v>
      </c>
    </row>
    <row r="47" spans="22:34" ht="18.5" x14ac:dyDescent="0.45">
      <c r="V47" s="407"/>
      <c r="X47" s="402" t="str">
        <f>$L$7</f>
        <v>R = 1kΩ</v>
      </c>
      <c r="Z47" s="403" t="str">
        <f>IF($X$2=$R$2,$L$12,_xlfn.CONCAT($C$12,"?"))</f>
        <v>ω = 6283.1853(1/s)</v>
      </c>
      <c r="AA47" s="408"/>
      <c r="AB47">
        <f>$H$16</f>
        <v>251.32740000000001</v>
      </c>
      <c r="AC47" s="1" t="s">
        <v>893</v>
      </c>
      <c r="AD47">
        <v>0</v>
      </c>
      <c r="AE47">
        <v>0</v>
      </c>
      <c r="AG47">
        <v>0</v>
      </c>
      <c r="AH47">
        <f>IF($X$2=$R$2,AB47,0)</f>
        <v>251.32740000000001</v>
      </c>
    </row>
    <row r="48" spans="22:34" ht="18.5" x14ac:dyDescent="0.45">
      <c r="V48" s="407"/>
      <c r="X48" s="402" t="str">
        <f>$L$9</f>
        <v>L = 40mH</v>
      </c>
      <c r="Z48" s="403" t="str">
        <f>IF($X$2=$R$2,$L$16,_xlfn.CONCAT($C$16,"?"))</f>
        <v>XL = 251.3274Ω</v>
      </c>
      <c r="AA48" s="408"/>
      <c r="AC48" s="1" t="s">
        <v>895</v>
      </c>
      <c r="AD48">
        <v>0</v>
      </c>
      <c r="AE48">
        <v>0</v>
      </c>
      <c r="AG48">
        <v>0</v>
      </c>
      <c r="AH48">
        <f>AH46+AH47</f>
        <v>-1340.2226000000001</v>
      </c>
    </row>
    <row r="49" spans="22:34" ht="18.5" x14ac:dyDescent="0.45">
      <c r="V49" s="407"/>
      <c r="X49" s="402" t="str">
        <f>$L$8</f>
        <v>C = 0.1µF</v>
      </c>
      <c r="Z49" s="403" t="str">
        <f>IF($X$2=$R$2,$L$15,_xlfn.CONCAT($C$15,"?"))</f>
        <v>XC = 1591.55Ω</v>
      </c>
      <c r="AA49" s="408"/>
      <c r="AC49" s="1"/>
    </row>
    <row r="50" spans="22:34" ht="18.5" x14ac:dyDescent="0.45">
      <c r="V50" s="407"/>
      <c r="X50" s="402" t="str">
        <f>$L$10</f>
        <v>f =1kHZ</v>
      </c>
      <c r="Z50" s="403" t="str">
        <f>IF($X$2=$R$2,$L$21,_xlfn.CONCAT($C$20,"?"))</f>
        <v>ZRLC = 1672.18Ω</v>
      </c>
      <c r="AA50" s="408"/>
      <c r="AC50" s="1"/>
    </row>
    <row r="51" spans="22:34" ht="18.5" x14ac:dyDescent="0.45">
      <c r="V51" s="407"/>
      <c r="X51" s="403" t="str">
        <f>$B$21</f>
        <v>kapazitiv</v>
      </c>
      <c r="Z51" s="403" t="str">
        <f>IF($X$2=$R$2,$T$21,_xlfn.CONCAT($O$21,"?"))</f>
        <v>φ = -59.1°</v>
      </c>
      <c r="AA51" s="408"/>
      <c r="AC51" s="1" t="s">
        <v>896</v>
      </c>
      <c r="AD51">
        <v>0</v>
      </c>
      <c r="AE51">
        <f>AE45</f>
        <v>1000</v>
      </c>
      <c r="AG51">
        <v>0</v>
      </c>
      <c r="AH51">
        <f>AH48</f>
        <v>-1340.2226000000001</v>
      </c>
    </row>
    <row r="52" spans="22:34" x14ac:dyDescent="0.35">
      <c r="V52" s="407"/>
      <c r="AA52" s="408"/>
      <c r="AB52">
        <f>ABS(MAX(AB45:AB47))*1.1</f>
        <v>1750.7050000000002</v>
      </c>
      <c r="AC52" s="1" t="s">
        <v>894</v>
      </c>
      <c r="AD52">
        <f>-AB52</f>
        <v>-1750.7050000000002</v>
      </c>
      <c r="AE52">
        <f>AB52</f>
        <v>1750.7050000000002</v>
      </c>
      <c r="AG52">
        <v>0</v>
      </c>
      <c r="AH52">
        <v>0</v>
      </c>
    </row>
    <row r="53" spans="22:34" ht="15" thickBot="1" x14ac:dyDescent="0.4">
      <c r="V53" s="410"/>
      <c r="W53" s="411"/>
      <c r="X53" s="411"/>
      <c r="Y53" s="411"/>
      <c r="Z53" s="411"/>
      <c r="AA53" s="412"/>
      <c r="AD53">
        <v>0</v>
      </c>
      <c r="AE53">
        <v>0</v>
      </c>
      <c r="AG53">
        <f>AD52</f>
        <v>-1750.7050000000002</v>
      </c>
      <c r="AH53">
        <f>AE52</f>
        <v>1750.7050000000002</v>
      </c>
    </row>
    <row r="54" spans="22:34" x14ac:dyDescent="0.35">
      <c r="AD54">
        <v>0</v>
      </c>
      <c r="AE54">
        <f>AE46</f>
        <v>0</v>
      </c>
      <c r="AG54">
        <v>0</v>
      </c>
      <c r="AH54">
        <f>AH47</f>
        <v>251.32740000000001</v>
      </c>
    </row>
    <row r="75" spans="34:34" x14ac:dyDescent="0.35">
      <c r="AH75" s="1"/>
    </row>
  </sheetData>
  <dataValidations count="1">
    <dataValidation type="list" allowBlank="1" showInputMessage="1" showErrorMessage="1" sqref="X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E7:E10 E12 E15:E16 E19:E21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A2:Z78"/>
  <sheetViews>
    <sheetView showGridLines="0" zoomScale="85" zoomScaleNormal="85" workbookViewId="0">
      <selection activeCell="E8" sqref="E8"/>
    </sheetView>
  </sheetViews>
  <sheetFormatPr baseColWidth="10" defaultRowHeight="14.5" x14ac:dyDescent="0.35"/>
  <cols>
    <col min="1" max="1" width="13.90625" customWidth="1"/>
    <col min="2" max="2" width="24.6328125" customWidth="1"/>
    <col min="4" max="4" width="11.81640625" bestFit="1" customWidth="1"/>
    <col min="5" max="5" width="6.6328125" customWidth="1"/>
    <col min="6" max="6" width="5.453125" customWidth="1"/>
    <col min="9" max="9" width="13.36328125" customWidth="1"/>
    <col min="10" max="10" width="14.36328125" customWidth="1"/>
    <col min="11" max="11" width="19.453125" customWidth="1"/>
    <col min="12" max="12" width="16" customWidth="1"/>
    <col min="13" max="13" width="19.36328125" customWidth="1"/>
    <col min="14" max="14" width="16.26953125" customWidth="1"/>
    <col min="19" max="19" width="12.81640625" customWidth="1"/>
  </cols>
  <sheetData>
    <row r="2" spans="2:19" ht="23.5" x14ac:dyDescent="0.55000000000000004">
      <c r="C2" s="9" t="s">
        <v>905</v>
      </c>
      <c r="R2" t="s">
        <v>64</v>
      </c>
    </row>
    <row r="3" spans="2:19" ht="23.5" x14ac:dyDescent="0.55000000000000004">
      <c r="C3" s="9"/>
      <c r="R3" t="s">
        <v>65</v>
      </c>
    </row>
    <row r="4" spans="2:19" ht="16.5" customHeight="1" x14ac:dyDescent="0.55000000000000004">
      <c r="C4" s="9"/>
      <c r="H4" s="8" t="s">
        <v>879</v>
      </c>
      <c r="I4" s="4" t="s">
        <v>65</v>
      </c>
    </row>
    <row r="5" spans="2:19" ht="16.5" customHeight="1" x14ac:dyDescent="0.35">
      <c r="C5" s="425"/>
    </row>
    <row r="6" spans="2:19" ht="16.5" customHeight="1" x14ac:dyDescent="0.45">
      <c r="C6" s="8" t="s">
        <v>906</v>
      </c>
      <c r="D6" s="4">
        <v>55</v>
      </c>
      <c r="E6" s="4" t="s">
        <v>707</v>
      </c>
      <c r="F6" s="5" t="s">
        <v>320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55</v>
      </c>
      <c r="I6" s="401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55V</v>
      </c>
      <c r="K6" s="77" t="str">
        <f>IF(E6=Einheitenvorsätze!$A$19,_xlfn.CONCAT(D6,F6),_xlfn.CONCAT(D6,E6,F6))</f>
        <v>55V</v>
      </c>
      <c r="L6" s="77" t="str">
        <f>_xlfn.CONCAT(I6,K6)</f>
        <v>U0 = 55V</v>
      </c>
      <c r="M6" s="77" t="str">
        <f>_xlfn.CONCAT(I6,J6)</f>
        <v>U0 = 55V</v>
      </c>
    </row>
    <row r="7" spans="2:19" ht="16.5" customHeight="1" x14ac:dyDescent="0.35">
      <c r="C7" s="8" t="s">
        <v>865</v>
      </c>
      <c r="D7" s="4">
        <v>1500</v>
      </c>
      <c r="E7" s="4" t="s">
        <v>822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6</v>
      </c>
      <c r="H7" s="77">
        <f>D7*VLOOKUP(E7, CHOOSE({1,2,3,4}, Einheitenvorsätze!A:A, Einheitenvorsätze!B:B, Einheitenvorsätze!C:C, Einheitenvorsätze!D:D), 3, FALSE)</f>
        <v>1500000000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1500 * 10⁶Ω</v>
      </c>
      <c r="K7" s="77" t="str">
        <f>IF(E7=Einheitenvorsätze!$A$19,_xlfn.CONCAT(D7,F7),_xlfn.CONCAT(D7,E7,F7))</f>
        <v>1500MeΩ</v>
      </c>
      <c r="L7" s="77" t="str">
        <f>_xlfn.CONCAT(I7,K7)</f>
        <v>R = 1500MeΩ</v>
      </c>
      <c r="M7" s="77" t="str">
        <f>_xlfn.CONCAT(I7,J7)</f>
        <v>R = 1500 * 10⁶Ω</v>
      </c>
    </row>
    <row r="8" spans="2:19" ht="16.5" customHeight="1" x14ac:dyDescent="0.35">
      <c r="C8" s="8" t="s">
        <v>866</v>
      </c>
      <c r="D8" s="4">
        <v>12</v>
      </c>
      <c r="E8" s="4" t="s">
        <v>722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-9</v>
      </c>
      <c r="H8" s="77">
        <f>D8*VLOOKUP(E8, CHOOSE({1,2,3,4}, Einheitenvorsätze!A:A, Einheitenvorsätze!B:B, Einheitenvorsätze!C:C, Einheitenvorsätze!D:D), 3, FALSE)</f>
        <v>1.2000000000000002E-8</v>
      </c>
      <c r="I8" s="401" t="str">
        <f t="shared" ref="I8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12 * 10⁻⁹F</v>
      </c>
      <c r="K8" s="77" t="str">
        <f>IF(E8=Einheitenvorsätze!$A$19,_xlfn.CONCAT(D8,F8),_xlfn.CONCAT(D8,E8,F8))</f>
        <v>12nF</v>
      </c>
      <c r="L8" s="77" t="str">
        <f t="shared" ref="L8" si="1">_xlfn.CONCAT(I8,K8)</f>
        <v>C = 12nF</v>
      </c>
      <c r="M8" s="77" t="str">
        <f t="shared" ref="M8" si="2">_xlfn.CONCAT(I8,J8)</f>
        <v>C = 12 * 10⁻⁹F</v>
      </c>
    </row>
    <row r="9" spans="2:19" ht="18.5" x14ac:dyDescent="0.45">
      <c r="C9" s="8" t="s">
        <v>440</v>
      </c>
      <c r="D9" s="4">
        <v>15</v>
      </c>
      <c r="E9" s="4" t="s">
        <v>707</v>
      </c>
      <c r="F9" s="5" t="s">
        <v>745</v>
      </c>
      <c r="G9" s="77">
        <f>VLOOKUP(E9, CHOOSE({1,2,3,4,5}, Einheitenvorsätze!A:A, Einheitenvorsätze!B:B, Einheitenvorsätze!C:C, Einheitenvorsätze!D:D, Einheitenvorsätze!E:E), 5, FALSE)</f>
        <v>0</v>
      </c>
      <c r="H9" s="77">
        <f>D9*VLOOKUP(E9, CHOOSE({1,2,3,4}, Einheitenvorsätze!A:A, Einheitenvorsätze!B:B, Einheitenvorsätze!C:C, Einheitenvorsätze!D:D), 3, FALSE)</f>
        <v>15</v>
      </c>
      <c r="I9" s="401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15s</v>
      </c>
      <c r="K9" s="77" t="str">
        <f>IF(E9=Einheitenvorsätze!$A$19,_xlfn.CONCAT(D9,F9),_xlfn.CONCAT(D9,E9,F9))</f>
        <v>15s</v>
      </c>
      <c r="L9" s="77" t="str">
        <f>_xlfn.CONCAT(I9,K9)</f>
        <v>t = 15s</v>
      </c>
      <c r="M9" s="77" t="str">
        <f>_xlfn.CONCAT(I9,J9)</f>
        <v>t = 15s</v>
      </c>
      <c r="O9" s="339" t="str">
        <f>_xlfn.CONCAT(C9,"-",Einheitenvorsätze!C56," * ln(1 - UC/U0)")</f>
        <v>t = -τ * ln(1 - UC/U0)</v>
      </c>
      <c r="R9" s="424">
        <f xml:space="preserve"> -D11 * LN(1 - D12/D6)</f>
        <v>15.000001105389165</v>
      </c>
    </row>
    <row r="10" spans="2:19" ht="18.5" x14ac:dyDescent="0.45">
      <c r="O10" s="339"/>
      <c r="R10" s="24"/>
    </row>
    <row r="11" spans="2:19" ht="18.5" x14ac:dyDescent="0.45">
      <c r="C11" s="8" t="str">
        <f>_xlfn.CONCAT(" ",Einheitenvorsätze!C56," = ")</f>
        <v xml:space="preserve"> τ = </v>
      </c>
      <c r="D11" s="77">
        <f>ROUND(D7*D8 * 10^(G7+G8+G11),4)</f>
        <v>18</v>
      </c>
      <c r="E11" s="4" t="s">
        <v>707</v>
      </c>
      <c r="F11" s="5" t="s">
        <v>745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18</v>
      </c>
      <c r="I11" s="401" t="str">
        <f>C11</f>
        <v xml:space="preserve"> 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18s</v>
      </c>
      <c r="K11" s="77" t="str">
        <f>IF(E11=Einheitenvorsätze!$A$19,_xlfn.CONCAT(D11,F11),_xlfn.CONCAT(D11,E11,F11))</f>
        <v>18s</v>
      </c>
      <c r="L11" s="77" t="str">
        <f t="shared" ref="L11" si="3">_xlfn.CONCAT(I11,K11)</f>
        <v xml:space="preserve"> τ = 18s</v>
      </c>
      <c r="M11" s="77" t="str">
        <f t="shared" ref="M11" si="4">_xlfn.CONCAT(I11,J11)</f>
        <v xml:space="preserve"> τ = 18s</v>
      </c>
      <c r="N11" s="339" t="str">
        <f>_xlfn.CONCAT(C11," R*C")</f>
        <v xml:space="preserve"> τ =  R*C</v>
      </c>
      <c r="O11" s="339" t="str">
        <f>_xlfn.CONCAT(C11,"-t/ln(1 - UC/U0)")</f>
        <v xml:space="preserve"> τ = -t/ln(1 - UC/U0)</v>
      </c>
      <c r="R11" s="424">
        <f xml:space="preserve"> -D9 / LN(1 - D12/D6)</f>
        <v>17.999998673533099</v>
      </c>
    </row>
    <row r="12" spans="2:19" ht="18.5" x14ac:dyDescent="0.45">
      <c r="B12" s="421" t="s">
        <v>915</v>
      </c>
      <c r="C12" s="8" t="str">
        <f>_xlfn.CONCAT(" UC = ")</f>
        <v xml:space="preserve"> UC = </v>
      </c>
      <c r="D12" s="77">
        <f>ROUND(H6*(1-EXP(-H9/H11))/10^G12,4)</f>
        <v>31.097100000000001</v>
      </c>
      <c r="E12" s="4" t="s">
        <v>707</v>
      </c>
      <c r="F12" s="5" t="s">
        <v>320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31.097100000000001</v>
      </c>
      <c r="I12" s="401" t="str">
        <f t="shared" ref="I12" si="5"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31.0971V</v>
      </c>
      <c r="K12" s="77" t="str">
        <f>IF(E12=Einheitenvorsätze!$A$19,_xlfn.CONCAT(D12,F12),_xlfn.CONCAT(D12,E12,F12))</f>
        <v>31.0971V</v>
      </c>
      <c r="L12" s="77" t="str">
        <f t="shared" ref="L12" si="6">_xlfn.CONCAT(I12,K12)</f>
        <v xml:space="preserve"> UC = 31.0971V</v>
      </c>
      <c r="M12" s="77" t="str">
        <f t="shared" ref="M12" si="7">_xlfn.CONCAT(I12,J12)</f>
        <v xml:space="preserve"> UC = 31.0971V</v>
      </c>
      <c r="N12" s="426" t="s">
        <v>915</v>
      </c>
      <c r="O12" s="339" t="str">
        <f>_xlfn.CONCAT("UC(t) = U0(1 - e^(-t/",Einheitenvorsätze!C56,"))")</f>
        <v>UC(t) = U0(1 - e^(-t/τ))</v>
      </c>
      <c r="R12" s="424">
        <f xml:space="preserve"> D6*(1 - EXP(-D9/D11))</f>
        <v>31.097098532110699</v>
      </c>
    </row>
    <row r="13" spans="2:19" ht="18.5" x14ac:dyDescent="0.45">
      <c r="B13" s="421" t="s">
        <v>916</v>
      </c>
      <c r="C13" s="8" t="str">
        <f>_xlfn.CONCAT(" UC = ")</f>
        <v xml:space="preserve"> UC = </v>
      </c>
      <c r="D13" s="77">
        <f>ROUND(H6*(EXP(-H9/H11))/10^G12,4)</f>
        <v>23.902899999999999</v>
      </c>
      <c r="E13" s="4" t="s">
        <v>707</v>
      </c>
      <c r="F13" s="5" t="s">
        <v>320</v>
      </c>
      <c r="G13" s="77">
        <f>VLOOKUP(E13, CHOOSE({1,2,3,4,5}, Einheitenvorsätze!A:A, Einheitenvorsätze!B:B, Einheitenvorsätze!C:C, Einheitenvorsätze!D:D, Einheitenvorsätze!E:E), 5, FALSE)</f>
        <v>0</v>
      </c>
      <c r="H13" s="77">
        <f>D13*VLOOKUP(E13, CHOOSE({1,2,3,4}, Einheitenvorsätze!A:A, Einheitenvorsätze!B:B, Einheitenvorsätze!C:C, Einheitenvorsätze!D:D), 3, FALSE)</f>
        <v>23.902899999999999</v>
      </c>
      <c r="I13" s="401" t="str">
        <f t="shared" ref="I13" si="8">C13</f>
        <v xml:space="preserve"> UC = </v>
      </c>
      <c r="J13" s="77" t="str">
        <f>IF(E13=Einheitenvorsätze!$A$19,_xlfn.CONCAT(D13,F13),_xlfn.CONCAT(D13," * ",VLOOKUP(E13, CHOOSE({1,2,3,4}, Einheitenvorsätze!A:A, Einheitenvorsätze!B:B, Einheitenvorsätze!C:C, Einheitenvorsätze!D:D), 4, FALSE),F13))</f>
        <v>23.9029V</v>
      </c>
      <c r="K13" s="77" t="str">
        <f>IF(E13=Einheitenvorsätze!$A$19,_xlfn.CONCAT(D13,F13),_xlfn.CONCAT(D13,E13,F13))</f>
        <v>23.9029V</v>
      </c>
      <c r="L13" s="77" t="str">
        <f t="shared" ref="L13" si="9">_xlfn.CONCAT(I13,K13)</f>
        <v xml:space="preserve"> UC = 23.9029V</v>
      </c>
      <c r="M13" s="77" t="str">
        <f t="shared" ref="M13" si="10">_xlfn.CONCAT(I13,J13)</f>
        <v xml:space="preserve"> UC = 23.9029V</v>
      </c>
      <c r="N13" s="426" t="s">
        <v>916</v>
      </c>
      <c r="O13" s="339" t="str">
        <f>_xlfn.CONCAT("UC(t) = U0(e^(-t/",Einheitenvorsätze!C56,"))")</f>
        <v>UC(t) = U0(e^(-t/τ))</v>
      </c>
      <c r="R13" s="24"/>
    </row>
    <row r="14" spans="2:19" ht="18.5" x14ac:dyDescent="0.45">
      <c r="C14" s="1"/>
      <c r="I14" s="1"/>
      <c r="N14" s="339"/>
      <c r="O14" s="339"/>
      <c r="R14" s="24"/>
    </row>
    <row r="15" spans="2:19" ht="15" thickBot="1" x14ac:dyDescent="0.4">
      <c r="C15" s="1"/>
      <c r="I15" s="1"/>
    </row>
    <row r="16" spans="2:19" x14ac:dyDescent="0.35">
      <c r="B16" s="404"/>
      <c r="C16" s="405"/>
      <c r="D16" s="405"/>
      <c r="E16" s="405"/>
      <c r="F16" s="405"/>
      <c r="G16" s="405"/>
      <c r="H16" s="405"/>
      <c r="I16" s="405"/>
      <c r="J16" s="405"/>
      <c r="K16" s="405"/>
      <c r="L16" s="406"/>
      <c r="N16" s="8" t="s">
        <v>911</v>
      </c>
      <c r="O16" s="77">
        <f>-H9/H11</f>
        <v>-0.83333333333333337</v>
      </c>
      <c r="R16" s="422" t="str">
        <f>_xlfn.CONCAT("t / ", Einheitenvorsätze!C56)</f>
        <v>t / τ</v>
      </c>
      <c r="S16" s="422" t="s">
        <v>914</v>
      </c>
    </row>
    <row r="17" spans="2:26" x14ac:dyDescent="0.35">
      <c r="B17" s="407"/>
      <c r="L17" s="408"/>
      <c r="N17" s="8" t="s">
        <v>912</v>
      </c>
      <c r="O17" s="77">
        <f>EXP(O16)</f>
        <v>0.4345982085070782</v>
      </c>
      <c r="R17" s="95">
        <v>0</v>
      </c>
      <c r="S17" s="423">
        <f>1-EXP(-R17)</f>
        <v>0</v>
      </c>
    </row>
    <row r="18" spans="2:26" x14ac:dyDescent="0.35">
      <c r="B18" s="407"/>
      <c r="I18" s="5" t="s">
        <v>881</v>
      </c>
      <c r="K18" s="5" t="s">
        <v>880</v>
      </c>
      <c r="L18" s="408"/>
      <c r="N18" s="8" t="s">
        <v>913</v>
      </c>
      <c r="O18" s="77">
        <f>1-O17</f>
        <v>0.5654017914929218</v>
      </c>
      <c r="R18" s="95">
        <v>1</v>
      </c>
      <c r="S18" s="423">
        <f t="shared" ref="S18:S23" si="11">1-EXP(-R18)</f>
        <v>0.63212055882855767</v>
      </c>
    </row>
    <row r="19" spans="2:26" ht="18.5" x14ac:dyDescent="0.45">
      <c r="B19" s="407"/>
      <c r="I19" s="402" t="str">
        <f>$L$7</f>
        <v>R = 1500MeΩ</v>
      </c>
      <c r="K19" s="403" t="str">
        <f>IF($I$4=$R$2,$L$11,_xlfn.CONCAT($C$11,"?"))</f>
        <v xml:space="preserve"> τ = ?</v>
      </c>
      <c r="L19" s="408"/>
      <c r="R19" s="95">
        <v>2</v>
      </c>
      <c r="S19" s="423">
        <f t="shared" si="11"/>
        <v>0.8646647167633873</v>
      </c>
    </row>
    <row r="20" spans="2:26" ht="18.5" x14ac:dyDescent="0.45">
      <c r="B20" s="407"/>
      <c r="I20" s="402" t="str">
        <f>$L$8</f>
        <v>C = 12nF</v>
      </c>
      <c r="K20" s="403" t="str">
        <f>IF($I$4=$R$2,$L$12,_xlfn.CONCAT($C$12,"?"))</f>
        <v xml:space="preserve"> UC = ?</v>
      </c>
      <c r="L20" s="420">
        <f>$H$12/$H$6</f>
        <v>0.56540181818181823</v>
      </c>
      <c r="R20" s="95">
        <v>3</v>
      </c>
      <c r="S20" s="423">
        <f t="shared" si="11"/>
        <v>0.95021293163213605</v>
      </c>
    </row>
    <row r="21" spans="2:26" ht="18.5" x14ac:dyDescent="0.45">
      <c r="B21" s="407"/>
      <c r="I21" s="402" t="str">
        <f>$L$6</f>
        <v>U0 = 55V</v>
      </c>
      <c r="K21" s="419"/>
      <c r="L21" s="408"/>
      <c r="R21" s="95">
        <v>4</v>
      </c>
      <c r="S21" s="423">
        <f t="shared" si="11"/>
        <v>0.98168436111126578</v>
      </c>
    </row>
    <row r="22" spans="2:26" ht="18.5" x14ac:dyDescent="0.45">
      <c r="B22" s="407"/>
      <c r="I22" s="402" t="str">
        <f>$L$9</f>
        <v>t = 15s</v>
      </c>
      <c r="K22" s="419"/>
      <c r="L22" s="408"/>
      <c r="R22" s="95">
        <v>5</v>
      </c>
      <c r="S22" s="423">
        <f t="shared" si="11"/>
        <v>0.99326205300091452</v>
      </c>
    </row>
    <row r="23" spans="2:26" x14ac:dyDescent="0.35">
      <c r="B23" s="407"/>
      <c r="L23" s="408"/>
      <c r="R23" s="95">
        <v>6</v>
      </c>
      <c r="S23" s="423">
        <f t="shared" si="11"/>
        <v>0.99752124782333362</v>
      </c>
    </row>
    <row r="24" spans="2:26" x14ac:dyDescent="0.35">
      <c r="B24" s="407"/>
      <c r="L24" s="408"/>
    </row>
    <row r="25" spans="2:26" ht="15" thickBot="1" x14ac:dyDescent="0.4">
      <c r="B25" s="410"/>
      <c r="C25" s="411"/>
      <c r="D25" s="411"/>
      <c r="E25" s="411"/>
      <c r="F25" s="411"/>
      <c r="G25" s="411"/>
      <c r="H25" s="411"/>
      <c r="I25" s="411"/>
      <c r="J25" s="411"/>
      <c r="K25" s="411"/>
      <c r="L25" s="412"/>
    </row>
    <row r="30" spans="2:26" x14ac:dyDescent="0.35">
      <c r="B30" s="8" t="s">
        <v>1</v>
      </c>
      <c r="C30" s="77">
        <v>2</v>
      </c>
      <c r="D30" s="77" t="str">
        <f>_xlfn.CONCAT(IF(E9="–","",E9),F9)</f>
        <v>s</v>
      </c>
      <c r="Y30" t="s">
        <v>920</v>
      </c>
    </row>
    <row r="31" spans="2:26" x14ac:dyDescent="0.35">
      <c r="B31" s="8" t="s">
        <v>19</v>
      </c>
      <c r="C31" s="77">
        <f>C32*10^$G$9</f>
        <v>0</v>
      </c>
      <c r="D31" s="77">
        <f t="shared" ref="D31:W31" si="12">D32*10^$G$9</f>
        <v>2</v>
      </c>
      <c r="E31" s="77">
        <f t="shared" si="12"/>
        <v>4</v>
      </c>
      <c r="F31" s="77">
        <f t="shared" si="12"/>
        <v>6</v>
      </c>
      <c r="G31" s="77">
        <f t="shared" si="12"/>
        <v>8</v>
      </c>
      <c r="H31" s="77">
        <f t="shared" si="12"/>
        <v>10</v>
      </c>
      <c r="I31" s="77">
        <f t="shared" si="12"/>
        <v>12</v>
      </c>
      <c r="J31" s="77">
        <f t="shared" si="12"/>
        <v>14</v>
      </c>
      <c r="K31" s="77">
        <f t="shared" si="12"/>
        <v>16</v>
      </c>
      <c r="L31" s="77">
        <f t="shared" si="12"/>
        <v>18</v>
      </c>
      <c r="M31" s="77">
        <f t="shared" si="12"/>
        <v>20</v>
      </c>
      <c r="N31" s="77">
        <f t="shared" si="12"/>
        <v>22</v>
      </c>
      <c r="O31" s="77">
        <f t="shared" si="12"/>
        <v>24</v>
      </c>
      <c r="P31" s="77">
        <f t="shared" si="12"/>
        <v>26</v>
      </c>
      <c r="Q31" s="77">
        <f t="shared" si="12"/>
        <v>28</v>
      </c>
      <c r="R31" s="77">
        <f t="shared" si="12"/>
        <v>30</v>
      </c>
      <c r="S31" s="77">
        <f t="shared" si="12"/>
        <v>32</v>
      </c>
      <c r="T31" s="77">
        <f t="shared" si="12"/>
        <v>34</v>
      </c>
      <c r="U31" s="77">
        <f t="shared" si="12"/>
        <v>36</v>
      </c>
      <c r="V31" s="77">
        <f t="shared" si="12"/>
        <v>38</v>
      </c>
      <c r="W31" s="77">
        <f t="shared" si="12"/>
        <v>40</v>
      </c>
      <c r="Y31" s="77">
        <f>C32</f>
        <v>0</v>
      </c>
      <c r="Z31" s="77">
        <f>W32</f>
        <v>40</v>
      </c>
    </row>
    <row r="32" spans="2:26" x14ac:dyDescent="0.35">
      <c r="B32" s="8" t="str">
        <f>_xlfn.CONCAT("t [",D30,"]")</f>
        <v>t [s]</v>
      </c>
      <c r="C32" s="4">
        <v>0</v>
      </c>
      <c r="D32" s="77">
        <f>C32+$C$30</f>
        <v>2</v>
      </c>
      <c r="E32" s="77">
        <f t="shared" ref="E32:W32" si="13">D32+$C$30</f>
        <v>4</v>
      </c>
      <c r="F32" s="77">
        <f t="shared" si="13"/>
        <v>6</v>
      </c>
      <c r="G32" s="77">
        <f t="shared" si="13"/>
        <v>8</v>
      </c>
      <c r="H32" s="77">
        <f t="shared" si="13"/>
        <v>10</v>
      </c>
      <c r="I32" s="77">
        <f t="shared" si="13"/>
        <v>12</v>
      </c>
      <c r="J32" s="77">
        <f t="shared" si="13"/>
        <v>14</v>
      </c>
      <c r="K32" s="77">
        <f t="shared" si="13"/>
        <v>16</v>
      </c>
      <c r="L32" s="77">
        <f t="shared" si="13"/>
        <v>18</v>
      </c>
      <c r="M32" s="77">
        <f t="shared" si="13"/>
        <v>20</v>
      </c>
      <c r="N32" s="77">
        <f t="shared" si="13"/>
        <v>22</v>
      </c>
      <c r="O32" s="77">
        <f t="shared" si="13"/>
        <v>24</v>
      </c>
      <c r="P32" s="77">
        <f t="shared" si="13"/>
        <v>26</v>
      </c>
      <c r="Q32" s="77">
        <f t="shared" si="13"/>
        <v>28</v>
      </c>
      <c r="R32" s="77">
        <f t="shared" si="13"/>
        <v>30</v>
      </c>
      <c r="S32" s="77">
        <f t="shared" si="13"/>
        <v>32</v>
      </c>
      <c r="T32" s="77">
        <f t="shared" si="13"/>
        <v>34</v>
      </c>
      <c r="U32" s="77">
        <f t="shared" si="13"/>
        <v>36</v>
      </c>
      <c r="V32" s="77">
        <f t="shared" si="13"/>
        <v>38</v>
      </c>
      <c r="W32" s="77">
        <f t="shared" si="13"/>
        <v>40</v>
      </c>
      <c r="Y32" s="212">
        <f>$D$6</f>
        <v>55</v>
      </c>
      <c r="Z32" s="212">
        <f>Y32</f>
        <v>55</v>
      </c>
    </row>
    <row r="33" spans="1:25" x14ac:dyDescent="0.35">
      <c r="A33" s="8" t="s">
        <v>917</v>
      </c>
      <c r="B33" s="292" t="s">
        <v>907</v>
      </c>
      <c r="C33" s="212">
        <f>$D$6*(1-EXP(-C31/($H$7*$H$8)))</f>
        <v>0</v>
      </c>
      <c r="D33" s="212">
        <f t="shared" ref="D33:W33" si="14">$D$6*(1-EXP(-D31/($H$7*$H$8)))</f>
        <v>5.7838375752096614</v>
      </c>
      <c r="E33" s="212">
        <f t="shared" si="14"/>
        <v>10.959442839575557</v>
      </c>
      <c r="F33" s="212">
        <f t="shared" si="14"/>
        <v>15.59077791844159</v>
      </c>
      <c r="G33" s="212">
        <f t="shared" si="14"/>
        <v>19.735078636352497</v>
      </c>
      <c r="H33" s="212">
        <f t="shared" si="14"/>
        <v>23.443561859441193</v>
      </c>
      <c r="I33" s="212">
        <f t="shared" si="14"/>
        <v>26.762058453207434</v>
      </c>
      <c r="J33" s="212">
        <f t="shared" si="14"/>
        <v>29.731579678024037</v>
      </c>
      <c r="K33" s="212">
        <f t="shared" si="14"/>
        <v>32.388824022104686</v>
      </c>
      <c r="L33" s="212">
        <f t="shared" si="14"/>
        <v>34.766630735570672</v>
      </c>
      <c r="M33" s="212">
        <f t="shared" si="14"/>
        <v>36.894385670565192</v>
      </c>
      <c r="N33" s="212">
        <f t="shared" si="14"/>
        <v>38.798384442944084</v>
      </c>
      <c r="O33" s="212">
        <f t="shared" si="14"/>
        <v>40.502157403635024</v>
      </c>
      <c r="P33" s="212">
        <f t="shared" si="14"/>
        <v>42.026760435786493</v>
      </c>
      <c r="Q33" s="212">
        <f t="shared" si="14"/>
        <v>43.391035171490039</v>
      </c>
      <c r="R33" s="212">
        <f t="shared" si="14"/>
        <v>44.611841843934094</v>
      </c>
      <c r="S33" s="212">
        <f t="shared" si="14"/>
        <v>45.70426765266636</v>
      </c>
      <c r="T33" s="212">
        <f t="shared" si="14"/>
        <v>46.681813217022736</v>
      </c>
      <c r="U33" s="212">
        <f t="shared" si="14"/>
        <v>47.556559421986293</v>
      </c>
      <c r="V33" s="212">
        <f t="shared" si="14"/>
        <v>48.339316718421863</v>
      </c>
      <c r="W33" s="212">
        <f t="shared" si="14"/>
        <v>49.039758722795725</v>
      </c>
    </row>
    <row r="34" spans="1:25" x14ac:dyDescent="0.35">
      <c r="A34" s="8" t="s">
        <v>918</v>
      </c>
      <c r="B34" s="292" t="s">
        <v>919</v>
      </c>
      <c r="C34" s="212">
        <f>$D$6*EXP(-C32/($H$7*$H$8))</f>
        <v>55</v>
      </c>
      <c r="D34" s="212">
        <f t="shared" ref="D34:W34" si="15">$D$6*EXP(-D32/($H$7*$H$8))</f>
        <v>49.21616242479034</v>
      </c>
      <c r="E34" s="212">
        <f t="shared" si="15"/>
        <v>44.040557160424441</v>
      </c>
      <c r="F34" s="212">
        <f t="shared" si="15"/>
        <v>39.409222081558411</v>
      </c>
      <c r="G34" s="212">
        <f t="shared" si="15"/>
        <v>35.264921363647503</v>
      </c>
      <c r="H34" s="212">
        <f t="shared" si="15"/>
        <v>31.556438140558807</v>
      </c>
      <c r="I34" s="212">
        <f t="shared" si="15"/>
        <v>28.237941546792566</v>
      </c>
      <c r="J34" s="212">
        <f t="shared" si="15"/>
        <v>25.268420321975963</v>
      </c>
      <c r="K34" s="212">
        <f t="shared" si="15"/>
        <v>22.611175977895314</v>
      </c>
      <c r="L34" s="212">
        <f t="shared" si="15"/>
        <v>20.233369264429331</v>
      </c>
      <c r="M34" s="212">
        <f t="shared" si="15"/>
        <v>18.105614329434808</v>
      </c>
      <c r="N34" s="212">
        <f t="shared" si="15"/>
        <v>16.201615557055913</v>
      </c>
      <c r="O34" s="212">
        <f t="shared" si="15"/>
        <v>14.497842596364976</v>
      </c>
      <c r="P34" s="212">
        <f t="shared" si="15"/>
        <v>12.973239564213504</v>
      </c>
      <c r="Q34" s="212">
        <f t="shared" si="15"/>
        <v>11.608964828509963</v>
      </c>
      <c r="R34" s="212">
        <f t="shared" si="15"/>
        <v>10.388158156065906</v>
      </c>
      <c r="S34" s="212">
        <f t="shared" si="15"/>
        <v>9.2957323473336366</v>
      </c>
      <c r="T34" s="212">
        <f t="shared" si="15"/>
        <v>8.3181867829772695</v>
      </c>
      <c r="U34" s="212">
        <f t="shared" si="15"/>
        <v>7.4434405780137016</v>
      </c>
      <c r="V34" s="212">
        <f t="shared" si="15"/>
        <v>6.6606832815781374</v>
      </c>
      <c r="W34" s="212">
        <f t="shared" si="15"/>
        <v>5.9602412772042754</v>
      </c>
    </row>
    <row r="39" spans="1:25" x14ac:dyDescent="0.35">
      <c r="I39" s="5" t="s">
        <v>909</v>
      </c>
      <c r="J39" s="5"/>
    </row>
    <row r="40" spans="1:25" x14ac:dyDescent="0.35">
      <c r="I40" s="5">
        <f>H11/10^G11</f>
        <v>18</v>
      </c>
      <c r="J40" s="5">
        <f>I40</f>
        <v>18</v>
      </c>
    </row>
    <row r="41" spans="1:25" ht="18.5" x14ac:dyDescent="0.45">
      <c r="I41" s="5">
        <v>0</v>
      </c>
      <c r="J41" s="5">
        <f>$H$6*(1 - EXP(-1))</f>
        <v>34.766630735570672</v>
      </c>
      <c r="O41" s="339"/>
    </row>
    <row r="42" spans="1:25" x14ac:dyDescent="0.35">
      <c r="N42" s="8" t="s">
        <v>317</v>
      </c>
      <c r="O42" s="4">
        <v>1</v>
      </c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x14ac:dyDescent="0.35">
      <c r="I43" s="5" t="s">
        <v>908</v>
      </c>
      <c r="J43" s="5"/>
      <c r="N43" s="8" t="s">
        <v>910</v>
      </c>
      <c r="O43" s="4">
        <v>0</v>
      </c>
      <c r="P43" s="77">
        <f t="shared" ref="P43:Y43" si="16">O43+$O$42</f>
        <v>1</v>
      </c>
      <c r="Q43" s="77">
        <f t="shared" si="16"/>
        <v>2</v>
      </c>
      <c r="R43" s="77">
        <f t="shared" si="16"/>
        <v>3</v>
      </c>
      <c r="S43" s="77">
        <f t="shared" si="16"/>
        <v>4</v>
      </c>
      <c r="T43" s="77">
        <f t="shared" si="16"/>
        <v>5</v>
      </c>
      <c r="U43" s="77">
        <f t="shared" si="16"/>
        <v>6</v>
      </c>
      <c r="V43" s="77">
        <f t="shared" si="16"/>
        <v>7</v>
      </c>
      <c r="W43" s="77">
        <f t="shared" si="16"/>
        <v>8</v>
      </c>
      <c r="X43" s="77">
        <f t="shared" si="16"/>
        <v>9</v>
      </c>
      <c r="Y43" s="77">
        <f t="shared" si="16"/>
        <v>10</v>
      </c>
    </row>
    <row r="44" spans="1:25" ht="16.5" x14ac:dyDescent="0.35">
      <c r="I44" s="5">
        <v>0</v>
      </c>
      <c r="J44" s="5">
        <f>J40</f>
        <v>18</v>
      </c>
      <c r="N44" s="427" t="s">
        <v>922</v>
      </c>
      <c r="O44" s="428">
        <f>1-EXP(-O43)</f>
        <v>0</v>
      </c>
      <c r="P44" s="428">
        <f t="shared" ref="P44:Q44" si="17">1-EXP(-P43)</f>
        <v>0.63212055882855767</v>
      </c>
      <c r="Q44" s="428">
        <f t="shared" si="17"/>
        <v>0.8646647167633873</v>
      </c>
      <c r="R44" s="428">
        <f>1-EXP(-R43)</f>
        <v>0.95021293163213605</v>
      </c>
      <c r="S44" s="428">
        <f t="shared" ref="S44" si="18">1-EXP(-S43)</f>
        <v>0.98168436111126578</v>
      </c>
      <c r="T44" s="428">
        <f t="shared" ref="T44" si="19">1-EXP(-T43)</f>
        <v>0.99326205300091452</v>
      </c>
      <c r="U44" s="428">
        <f>1-EXP(-U43)</f>
        <v>0.99752124782333362</v>
      </c>
      <c r="V44" s="428">
        <f t="shared" ref="V44" si="20">1-EXP(-V43)</f>
        <v>0.99908811803444553</v>
      </c>
      <c r="W44" s="428">
        <f t="shared" ref="W44" si="21">1-EXP(-W43)</f>
        <v>0.99966453737209748</v>
      </c>
      <c r="X44" s="428">
        <f>1-EXP(-X43)</f>
        <v>0.99987659019591335</v>
      </c>
      <c r="Y44" s="428">
        <f t="shared" ref="Y44" si="22">1-EXP(-Y43)</f>
        <v>0.99995460007023751</v>
      </c>
    </row>
    <row r="45" spans="1:25" ht="16.5" x14ac:dyDescent="0.35">
      <c r="I45" s="5">
        <f>J41</f>
        <v>34.766630735570672</v>
      </c>
      <c r="J45" s="5">
        <f>I45</f>
        <v>34.766630735570672</v>
      </c>
      <c r="N45" s="429" t="s">
        <v>921</v>
      </c>
      <c r="O45" s="430">
        <f>EXP(-O43)</f>
        <v>1</v>
      </c>
      <c r="P45" s="430">
        <f t="shared" ref="P45:Y45" si="23">EXP(-P43)</f>
        <v>0.36787944117144233</v>
      </c>
      <c r="Q45" s="430">
        <f t="shared" si="23"/>
        <v>0.1353352832366127</v>
      </c>
      <c r="R45" s="430">
        <f t="shared" si="23"/>
        <v>4.9787068367863944E-2</v>
      </c>
      <c r="S45" s="430">
        <f t="shared" si="23"/>
        <v>1.8315638888734179E-2</v>
      </c>
      <c r="T45" s="430">
        <f t="shared" si="23"/>
        <v>6.737946999085467E-3</v>
      </c>
      <c r="U45" s="430">
        <f t="shared" si="23"/>
        <v>2.4787521766663585E-3</v>
      </c>
      <c r="V45" s="430">
        <f t="shared" si="23"/>
        <v>9.1188196555451624E-4</v>
      </c>
      <c r="W45" s="430">
        <f t="shared" si="23"/>
        <v>3.3546262790251185E-4</v>
      </c>
      <c r="X45" s="430">
        <f t="shared" si="23"/>
        <v>1.2340980408667956E-4</v>
      </c>
      <c r="Y45" s="430">
        <f t="shared" si="23"/>
        <v>4.5399929762484854E-5</v>
      </c>
    </row>
    <row r="72" spans="8:9" x14ac:dyDescent="0.35">
      <c r="H72" s="5" t="s">
        <v>909</v>
      </c>
      <c r="I72" s="5"/>
    </row>
    <row r="73" spans="8:9" x14ac:dyDescent="0.35">
      <c r="H73" s="77">
        <f>H11/10^G11</f>
        <v>18</v>
      </c>
      <c r="I73" s="77">
        <f>H73</f>
        <v>18</v>
      </c>
    </row>
    <row r="74" spans="8:9" x14ac:dyDescent="0.35">
      <c r="H74" s="77">
        <v>0</v>
      </c>
      <c r="I74" s="77">
        <f>$H$6*(EXP(-1))</f>
        <v>20.233369264429328</v>
      </c>
    </row>
    <row r="76" spans="8:9" x14ac:dyDescent="0.35">
      <c r="H76" s="5" t="s">
        <v>908</v>
      </c>
      <c r="I76" s="5"/>
    </row>
    <row r="77" spans="8:9" x14ac:dyDescent="0.35">
      <c r="H77" s="77">
        <v>0</v>
      </c>
      <c r="I77" s="77">
        <f>I73</f>
        <v>18</v>
      </c>
    </row>
    <row r="78" spans="8:9" x14ac:dyDescent="0.35">
      <c r="H78" s="77">
        <f>I74</f>
        <v>20.233369264429328</v>
      </c>
      <c r="I78" s="77">
        <f>H78</f>
        <v>20.233369264429328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565</v>
      </c>
    </row>
    <row r="5" spans="3:30" ht="16.5" x14ac:dyDescent="0.45">
      <c r="J5" s="5" t="s">
        <v>597</v>
      </c>
      <c r="K5" s="5"/>
      <c r="L5" s="5"/>
      <c r="N5" s="5" t="s">
        <v>596</v>
      </c>
      <c r="O5" s="5"/>
    </row>
    <row r="6" spans="3:30" ht="16.5" x14ac:dyDescent="0.45">
      <c r="J6" s="8" t="s">
        <v>588</v>
      </c>
      <c r="K6" s="4">
        <v>1.55</v>
      </c>
      <c r="L6" s="5" t="s">
        <v>553</v>
      </c>
      <c r="N6" s="5" t="s">
        <v>594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587</v>
      </c>
      <c r="K7" s="4">
        <v>0.7</v>
      </c>
      <c r="L7" s="5" t="s">
        <v>566</v>
      </c>
      <c r="N7" s="5" t="s">
        <v>593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595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589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590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591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592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589</v>
      </c>
      <c r="J17" s="295" t="s">
        <v>590</v>
      </c>
      <c r="K17" s="296" t="s">
        <v>591</v>
      </c>
    </row>
    <row r="18" spans="9:15" x14ac:dyDescent="0.35">
      <c r="I18" s="95" t="s">
        <v>566</v>
      </c>
      <c r="J18" s="295" t="s">
        <v>598</v>
      </c>
      <c r="K18" s="296" t="s">
        <v>553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/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852</v>
      </c>
      <c r="D2" s="90"/>
    </row>
    <row r="4" spans="2:46" ht="16.5" x14ac:dyDescent="0.45">
      <c r="E4" s="8" t="s">
        <v>549</v>
      </c>
      <c r="F4" s="4">
        <v>1</v>
      </c>
      <c r="G4" s="5" t="s">
        <v>320</v>
      </c>
      <c r="I4" s="272" t="s">
        <v>551</v>
      </c>
      <c r="J4" s="4">
        <v>120</v>
      </c>
      <c r="K4" s="5" t="s">
        <v>552</v>
      </c>
      <c r="L4" s="77">
        <f>RADIANS(J4)</f>
        <v>2.0943951023931953</v>
      </c>
      <c r="M4" s="5" t="s">
        <v>202</v>
      </c>
      <c r="T4" s="5" t="s">
        <v>474</v>
      </c>
      <c r="U4" s="77">
        <f>MIN(F8:AT8)</f>
        <v>0</v>
      </c>
      <c r="V4" s="77">
        <f>MAX(F8:AT8)</f>
        <v>400</v>
      </c>
      <c r="Y4" s="5" t="s">
        <v>475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550</v>
      </c>
      <c r="F5" s="4">
        <v>2</v>
      </c>
      <c r="G5" s="5" t="s">
        <v>38</v>
      </c>
      <c r="I5" s="272" t="s">
        <v>555</v>
      </c>
      <c r="J5" s="4">
        <v>90</v>
      </c>
      <c r="K5" s="5" t="s">
        <v>552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317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415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415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557</v>
      </c>
      <c r="D10" s="277" t="s">
        <v>559</v>
      </c>
      <c r="E10" s="274" t="s">
        <v>553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558</v>
      </c>
      <c r="D11" s="278" t="s">
        <v>560</v>
      </c>
      <c r="E11" s="276" t="s">
        <v>554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561</v>
      </c>
      <c r="D12" s="280" t="str">
        <f>IF($J$4=$J$5,"Umomentan^2 / R","Nicht gleichphasig")</f>
        <v>Nicht gleichphasig</v>
      </c>
      <c r="E12" s="281" t="s">
        <v>556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561</v>
      </c>
      <c r="D13" s="278" t="s">
        <v>562</v>
      </c>
      <c r="E13" s="281" t="s">
        <v>556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>
      <selection activeCell="C2" sqref="C2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302</v>
      </c>
      <c r="F12" s="2">
        <v>9.81</v>
      </c>
      <c r="G12" t="s">
        <v>248</v>
      </c>
    </row>
    <row r="13" spans="5:8" x14ac:dyDescent="0.35">
      <c r="E13" s="1" t="s">
        <v>245</v>
      </c>
      <c r="F13" s="2">
        <v>5</v>
      </c>
      <c r="G13" t="s">
        <v>247</v>
      </c>
    </row>
    <row r="15" spans="5:8" ht="16.5" x14ac:dyDescent="0.45">
      <c r="E15" s="1" t="s">
        <v>239</v>
      </c>
      <c r="F15" t="s">
        <v>303</v>
      </c>
      <c r="G15">
        <f>F13*F12</f>
        <v>49.050000000000004</v>
      </c>
      <c r="H15" t="s">
        <v>304</v>
      </c>
    </row>
    <row r="17" spans="5:8" x14ac:dyDescent="0.35">
      <c r="E17" s="1" t="s">
        <v>253</v>
      </c>
      <c r="F17" s="2">
        <v>30</v>
      </c>
      <c r="G17" t="s">
        <v>201</v>
      </c>
    </row>
    <row r="18" spans="5:8" x14ac:dyDescent="0.35">
      <c r="E18" s="1" t="s">
        <v>253</v>
      </c>
      <c r="F18">
        <f>F17*PI()/180</f>
        <v>0.52359877559829882</v>
      </c>
      <c r="G18" t="s">
        <v>202</v>
      </c>
    </row>
    <row r="19" spans="5:8" x14ac:dyDescent="0.35">
      <c r="E19" s="1"/>
    </row>
    <row r="20" spans="5:8" ht="16.5" x14ac:dyDescent="0.45">
      <c r="E20" s="1" t="s">
        <v>243</v>
      </c>
      <c r="F20" t="s">
        <v>305</v>
      </c>
      <c r="G20" s="99">
        <f>$G$15*COS($F$18)</f>
        <v>42.478546055626722</v>
      </c>
      <c r="H20" t="s">
        <v>304</v>
      </c>
    </row>
    <row r="21" spans="5:8" ht="16.5" x14ac:dyDescent="0.45">
      <c r="E21" s="1" t="s">
        <v>242</v>
      </c>
      <c r="F21" t="s">
        <v>306</v>
      </c>
      <c r="G21" s="99">
        <f>$G$15*SIN($F$18)</f>
        <v>24.524999999999999</v>
      </c>
      <c r="H21" t="s">
        <v>304</v>
      </c>
    </row>
  </sheetData>
  <pageMargins left="0.7" right="0.7" top="0.78740157499999996" bottom="0.78740157499999996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S132"/>
  <sheetViews>
    <sheetView showGridLines="0" zoomScale="115" zoomScaleNormal="115" workbookViewId="0">
      <selection activeCell="L3" sqref="L3:M4"/>
    </sheetView>
  </sheetViews>
  <sheetFormatPr baseColWidth="10" defaultRowHeight="14.5" x14ac:dyDescent="0.35"/>
  <cols>
    <col min="1" max="1" width="2.453125" customWidth="1"/>
    <col min="2" max="5" width="16.1796875" customWidth="1"/>
    <col min="6" max="6" width="13.54296875" customWidth="1"/>
    <col min="7" max="7" width="18.54296875" customWidth="1"/>
    <col min="8" max="8" width="9.453125" customWidth="1"/>
    <col min="9" max="11" width="9.54296875" customWidth="1"/>
    <col min="12" max="12" width="11.7265625" customWidth="1"/>
    <col min="13" max="13" width="7.453125" customWidth="1"/>
    <col min="14" max="46" width="2.1796875" customWidth="1"/>
    <col min="47" max="49" width="4.7265625" customWidth="1"/>
    <col min="50" max="50" width="9.1796875" customWidth="1"/>
    <col min="56" max="56" width="14.81640625" customWidth="1"/>
    <col min="57" max="57" width="14.54296875" customWidth="1"/>
    <col min="58" max="58" width="15.1796875" customWidth="1"/>
  </cols>
  <sheetData>
    <row r="1" spans="3:71" ht="38.15" customHeight="1" x14ac:dyDescent="0.35"/>
    <row r="2" spans="3:71" ht="26" x14ac:dyDescent="0.6">
      <c r="F2" s="29" t="s">
        <v>315</v>
      </c>
      <c r="BC2" s="310" t="s">
        <v>616</v>
      </c>
      <c r="BD2" s="310"/>
    </row>
    <row r="3" spans="3:71" x14ac:dyDescent="0.35">
      <c r="L3" s="5" t="s">
        <v>64</v>
      </c>
      <c r="M3" s="5" t="s">
        <v>298</v>
      </c>
      <c r="BC3" s="77">
        <f>AZ10</f>
        <v>50</v>
      </c>
      <c r="BD3" s="77">
        <f>BC3</f>
        <v>50</v>
      </c>
    </row>
    <row r="4" spans="3:71" x14ac:dyDescent="0.35">
      <c r="L4" s="5" t="s">
        <v>65</v>
      </c>
      <c r="M4" s="5" t="s">
        <v>300</v>
      </c>
      <c r="BC4" s="212">
        <f>IF(MIN(AZ12:AZ17)&gt;0,0,MIN(AZ12:AZ17))</f>
        <v>0</v>
      </c>
      <c r="BD4" s="212">
        <f>IF(MAX(AZ12:AZ17) &lt; 0,0,MAX(AZ12:AZ17))</f>
        <v>1.9696155060244163</v>
      </c>
    </row>
    <row r="5" spans="3:71" x14ac:dyDescent="0.35">
      <c r="BC5" s="99"/>
      <c r="BD5" s="99"/>
    </row>
    <row r="6" spans="3:71" x14ac:dyDescent="0.35">
      <c r="BC6" s="99"/>
      <c r="BD6" s="99"/>
    </row>
    <row r="7" spans="3:71" x14ac:dyDescent="0.35">
      <c r="BC7" s="99"/>
      <c r="BD7" s="99"/>
    </row>
    <row r="9" spans="3:71" x14ac:dyDescent="0.35">
      <c r="C9" s="5"/>
      <c r="D9" s="5"/>
      <c r="E9" s="5"/>
      <c r="F9" s="5"/>
      <c r="G9" s="8" t="s">
        <v>317</v>
      </c>
      <c r="H9" s="4">
        <v>10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Z9" s="5" t="s">
        <v>615</v>
      </c>
      <c r="BA9" s="5"/>
      <c r="BC9" s="5" t="s">
        <v>195</v>
      </c>
      <c r="BD9" s="5"/>
      <c r="BE9" s="5"/>
      <c r="BF9" s="5"/>
      <c r="BG9" s="5" t="s">
        <v>621</v>
      </c>
      <c r="BH9" s="5"/>
      <c r="BI9" s="5"/>
      <c r="BJ9" s="5"/>
      <c r="BK9" s="5" t="s">
        <v>230</v>
      </c>
      <c r="BL9" s="5"/>
      <c r="BM9" s="5"/>
      <c r="BN9" s="5"/>
      <c r="BO9" s="5"/>
      <c r="BP9" s="5"/>
      <c r="BQ9" s="5"/>
      <c r="BR9" s="5"/>
      <c r="BS9" s="5"/>
    </row>
    <row r="10" spans="3:71" ht="16.5" x14ac:dyDescent="0.45">
      <c r="C10" s="5" t="s">
        <v>617</v>
      </c>
      <c r="D10" s="5"/>
      <c r="E10" s="5"/>
      <c r="F10" s="8" t="s">
        <v>415</v>
      </c>
      <c r="G10" s="225" t="s">
        <v>298</v>
      </c>
      <c r="H10" s="225">
        <v>0</v>
      </c>
      <c r="I10" s="77">
        <f>H10+$H$9</f>
        <v>10</v>
      </c>
      <c r="J10" s="77">
        <f t="shared" ref="J10:AV10" si="0">I10+$H$9</f>
        <v>20</v>
      </c>
      <c r="K10" s="77">
        <f t="shared" si="0"/>
        <v>30</v>
      </c>
      <c r="L10" s="77">
        <f t="shared" si="0"/>
        <v>40</v>
      </c>
      <c r="M10" s="77">
        <f t="shared" si="0"/>
        <v>50</v>
      </c>
      <c r="N10" s="77">
        <f t="shared" si="0"/>
        <v>60</v>
      </c>
      <c r="O10" s="77">
        <f t="shared" si="0"/>
        <v>70</v>
      </c>
      <c r="P10" s="77">
        <f t="shared" si="0"/>
        <v>80</v>
      </c>
      <c r="Q10" s="77">
        <f t="shared" si="0"/>
        <v>90</v>
      </c>
      <c r="R10" s="77">
        <f t="shared" si="0"/>
        <v>100</v>
      </c>
      <c r="S10" s="77">
        <f t="shared" si="0"/>
        <v>110</v>
      </c>
      <c r="T10" s="77">
        <f t="shared" si="0"/>
        <v>120</v>
      </c>
      <c r="U10" s="77">
        <f t="shared" si="0"/>
        <v>130</v>
      </c>
      <c r="V10" s="77">
        <f t="shared" si="0"/>
        <v>140</v>
      </c>
      <c r="W10" s="77">
        <f t="shared" si="0"/>
        <v>150</v>
      </c>
      <c r="X10" s="77">
        <f t="shared" si="0"/>
        <v>160</v>
      </c>
      <c r="Y10" s="77">
        <f t="shared" si="0"/>
        <v>170</v>
      </c>
      <c r="Z10" s="77">
        <f t="shared" si="0"/>
        <v>180</v>
      </c>
      <c r="AA10" s="77">
        <f t="shared" si="0"/>
        <v>190</v>
      </c>
      <c r="AB10" s="77">
        <f t="shared" si="0"/>
        <v>200</v>
      </c>
      <c r="AC10" s="77">
        <f t="shared" si="0"/>
        <v>210</v>
      </c>
      <c r="AD10" s="77">
        <f t="shared" si="0"/>
        <v>220</v>
      </c>
      <c r="AE10" s="77">
        <f t="shared" si="0"/>
        <v>230</v>
      </c>
      <c r="AF10" s="77">
        <f t="shared" si="0"/>
        <v>240</v>
      </c>
      <c r="AG10" s="77">
        <f t="shared" si="0"/>
        <v>250</v>
      </c>
      <c r="AH10" s="77">
        <f t="shared" si="0"/>
        <v>260</v>
      </c>
      <c r="AI10" s="77">
        <f t="shared" si="0"/>
        <v>270</v>
      </c>
      <c r="AJ10" s="77">
        <f t="shared" si="0"/>
        <v>280</v>
      </c>
      <c r="AK10" s="77">
        <f t="shared" si="0"/>
        <v>290</v>
      </c>
      <c r="AL10" s="77">
        <f t="shared" si="0"/>
        <v>300</v>
      </c>
      <c r="AM10" s="77">
        <f t="shared" si="0"/>
        <v>310</v>
      </c>
      <c r="AN10" s="77">
        <f t="shared" si="0"/>
        <v>320</v>
      </c>
      <c r="AO10" s="77">
        <f t="shared" si="0"/>
        <v>330</v>
      </c>
      <c r="AP10" s="77">
        <f t="shared" si="0"/>
        <v>340</v>
      </c>
      <c r="AQ10" s="77">
        <f t="shared" si="0"/>
        <v>350</v>
      </c>
      <c r="AR10" s="77">
        <f t="shared" si="0"/>
        <v>360</v>
      </c>
      <c r="AS10" s="77">
        <f t="shared" si="0"/>
        <v>370</v>
      </c>
      <c r="AT10" s="77">
        <f t="shared" si="0"/>
        <v>380</v>
      </c>
      <c r="AU10" s="77">
        <f t="shared" si="0"/>
        <v>390</v>
      </c>
      <c r="AV10" s="77">
        <f t="shared" si="0"/>
        <v>400</v>
      </c>
      <c r="AZ10" s="4">
        <v>50</v>
      </c>
      <c r="BA10" s="113" t="s">
        <v>298</v>
      </c>
      <c r="BC10" s="5" t="s">
        <v>206</v>
      </c>
      <c r="BD10" s="5" t="s">
        <v>207</v>
      </c>
      <c r="BE10" s="8" t="s">
        <v>415</v>
      </c>
      <c r="BF10" s="8" t="s">
        <v>416</v>
      </c>
      <c r="BG10" s="95" t="s">
        <v>619</v>
      </c>
      <c r="BH10" s="95" t="s">
        <v>620</v>
      </c>
      <c r="BI10" s="95" t="s">
        <v>622</v>
      </c>
      <c r="BJ10" s="95" t="s">
        <v>227</v>
      </c>
      <c r="BK10" s="95" t="s">
        <v>623</v>
      </c>
      <c r="BL10" s="95" t="s">
        <v>619</v>
      </c>
      <c r="BM10" s="95" t="s">
        <v>620</v>
      </c>
      <c r="BN10" s="95" t="s">
        <v>624</v>
      </c>
      <c r="BO10" s="95" t="s">
        <v>625</v>
      </c>
      <c r="BP10" s="95" t="s">
        <v>622</v>
      </c>
      <c r="BQ10" s="95" t="s">
        <v>626</v>
      </c>
      <c r="BR10" s="95" t="s">
        <v>627</v>
      </c>
      <c r="BS10" s="95" t="s">
        <v>628</v>
      </c>
    </row>
    <row r="11" spans="3:71" x14ac:dyDescent="0.35">
      <c r="C11" s="5" t="s">
        <v>618</v>
      </c>
      <c r="D11" s="5" t="s">
        <v>629</v>
      </c>
      <c r="E11" s="5" t="s">
        <v>927</v>
      </c>
      <c r="F11" s="8" t="s">
        <v>415</v>
      </c>
      <c r="G11" s="8" t="s">
        <v>300</v>
      </c>
      <c r="H11" s="212">
        <f>IF($G$10=$M$3,H10*PI()/180,H10)</f>
        <v>0</v>
      </c>
      <c r="I11" s="212">
        <f t="shared" ref="I11:Q11" si="1">IF($G$10=$M$3,I10*PI()/180,I10)</f>
        <v>0.17453292519943295</v>
      </c>
      <c r="J11" s="212">
        <f t="shared" si="1"/>
        <v>0.3490658503988659</v>
      </c>
      <c r="K11" s="212">
        <f t="shared" si="1"/>
        <v>0.52359877559829882</v>
      </c>
      <c r="L11" s="212">
        <f t="shared" si="1"/>
        <v>0.69813170079773179</v>
      </c>
      <c r="M11" s="212">
        <f t="shared" si="1"/>
        <v>0.87266462599716477</v>
      </c>
      <c r="N11" s="212">
        <f t="shared" si="1"/>
        <v>1.0471975511965976</v>
      </c>
      <c r="O11" s="212">
        <f t="shared" si="1"/>
        <v>1.2217304763960306</v>
      </c>
      <c r="P11" s="212">
        <f t="shared" si="1"/>
        <v>1.3962634015954636</v>
      </c>
      <c r="Q11" s="212">
        <f t="shared" si="1"/>
        <v>1.5707963267948966</v>
      </c>
      <c r="R11" s="212">
        <f t="shared" ref="R11:AV11" si="2">IF($G$10=$M$3,R10*PI()/180,R10)</f>
        <v>1.7453292519943295</v>
      </c>
      <c r="S11" s="212">
        <f t="shared" si="2"/>
        <v>1.9198621771937625</v>
      </c>
      <c r="T11" s="212">
        <f t="shared" si="2"/>
        <v>2.0943951023931953</v>
      </c>
      <c r="U11" s="212">
        <f t="shared" si="2"/>
        <v>2.2689280275926285</v>
      </c>
      <c r="V11" s="212">
        <f t="shared" si="2"/>
        <v>2.4434609527920612</v>
      </c>
      <c r="W11" s="212">
        <f t="shared" si="2"/>
        <v>2.6179938779914944</v>
      </c>
      <c r="X11" s="212">
        <f t="shared" si="2"/>
        <v>2.7925268031909272</v>
      </c>
      <c r="Y11" s="212">
        <f t="shared" si="2"/>
        <v>2.9670597283903604</v>
      </c>
      <c r="Z11" s="212">
        <f t="shared" si="2"/>
        <v>3.1415926535897931</v>
      </c>
      <c r="AA11" s="212">
        <f t="shared" si="2"/>
        <v>3.3161255787892263</v>
      </c>
      <c r="AB11" s="212">
        <f t="shared" si="2"/>
        <v>3.4906585039886591</v>
      </c>
      <c r="AC11" s="212">
        <f t="shared" si="2"/>
        <v>3.6651914291880923</v>
      </c>
      <c r="AD11" s="212">
        <f t="shared" si="2"/>
        <v>3.839724354387525</v>
      </c>
      <c r="AE11" s="212">
        <f t="shared" si="2"/>
        <v>4.0142572795869578</v>
      </c>
      <c r="AF11" s="212">
        <f t="shared" si="2"/>
        <v>4.1887902047863905</v>
      </c>
      <c r="AG11" s="212">
        <f t="shared" si="2"/>
        <v>4.3633231299858233</v>
      </c>
      <c r="AH11" s="212">
        <f t="shared" si="2"/>
        <v>4.5378560551852569</v>
      </c>
      <c r="AI11" s="212">
        <f t="shared" si="2"/>
        <v>4.7123889803846897</v>
      </c>
      <c r="AJ11" s="212">
        <f t="shared" si="2"/>
        <v>4.8869219055841224</v>
      </c>
      <c r="AK11" s="212">
        <f t="shared" si="2"/>
        <v>5.0614548307835552</v>
      </c>
      <c r="AL11" s="212">
        <f t="shared" si="2"/>
        <v>5.2359877559829888</v>
      </c>
      <c r="AM11" s="212">
        <f t="shared" si="2"/>
        <v>5.4105206811824216</v>
      </c>
      <c r="AN11" s="212">
        <f t="shared" si="2"/>
        <v>5.5850536063818543</v>
      </c>
      <c r="AO11" s="212">
        <f t="shared" si="2"/>
        <v>5.7595865315812871</v>
      </c>
      <c r="AP11" s="212">
        <f t="shared" si="2"/>
        <v>5.9341194567807207</v>
      </c>
      <c r="AQ11" s="212">
        <f t="shared" si="2"/>
        <v>6.1086523819801526</v>
      </c>
      <c r="AR11" s="212">
        <f t="shared" si="2"/>
        <v>6.2831853071795862</v>
      </c>
      <c r="AS11" s="212">
        <f t="shared" si="2"/>
        <v>6.457718232379019</v>
      </c>
      <c r="AT11" s="212">
        <f t="shared" si="2"/>
        <v>6.6322511575784526</v>
      </c>
      <c r="AU11" s="212">
        <f t="shared" si="2"/>
        <v>6.8067840827778845</v>
      </c>
      <c r="AV11" s="212">
        <f t="shared" si="2"/>
        <v>6.9813170079773181</v>
      </c>
      <c r="AW11" s="99"/>
      <c r="AX11" s="1" t="s">
        <v>632</v>
      </c>
      <c r="AZ11" s="309">
        <f>IF($BA$10=$M$3,AZ10*PI()/180,H10)</f>
        <v>0.87266462599716477</v>
      </c>
      <c r="BA11" s="5" t="str">
        <f>M4</f>
        <v>[rad]</v>
      </c>
      <c r="BC11" s="5"/>
      <c r="BD11" s="5"/>
      <c r="BE11" s="5"/>
      <c r="BF11" s="5"/>
      <c r="BG11" s="5"/>
      <c r="BH11" s="5"/>
      <c r="BI11" s="5"/>
      <c r="BJ11" s="5"/>
      <c r="BK11" s="77" cm="1">
        <f t="array" ref="BK11">MAX(ABS(BC12:BC16))</f>
        <v>2</v>
      </c>
      <c r="BL11" s="77">
        <v>0</v>
      </c>
      <c r="BM11" s="77">
        <f>BK11</f>
        <v>2</v>
      </c>
      <c r="BN11" s="77">
        <v>0</v>
      </c>
      <c r="BO11" s="77">
        <f>-BK11</f>
        <v>-2</v>
      </c>
      <c r="BP11" s="77">
        <f>BM11</f>
        <v>2</v>
      </c>
      <c r="BQ11" s="77">
        <v>0</v>
      </c>
      <c r="BR11" s="77">
        <f>BO11</f>
        <v>-2</v>
      </c>
      <c r="BS11" s="77">
        <v>0</v>
      </c>
    </row>
    <row r="12" spans="3:71" ht="18.5" x14ac:dyDescent="0.45">
      <c r="C12" s="4">
        <v>2</v>
      </c>
      <c r="D12" s="4">
        <v>0</v>
      </c>
      <c r="E12" s="4"/>
      <c r="F12" s="279" t="s">
        <v>316</v>
      </c>
      <c r="G12" s="279" t="str">
        <f>_xlfn.CONCAT(C12, IF(D12=0," * sin(x) =",IF(D12&lt;0,_xlfn.CONCAT(" * sin(x - ",ABS(D12),") ="),_xlfn.CONCAT(" * sin(x + ",D12,") ="))))</f>
        <v>2 * sin(x) =</v>
      </c>
      <c r="H12" s="212">
        <f t="shared" ref="H12:AV12" si="3">IF($AX$12=$L$3,$C$12*SIN(H11+RADIANS($D$12)),0)</f>
        <v>0</v>
      </c>
      <c r="I12" s="212">
        <f t="shared" si="3"/>
        <v>0.34729635533386066</v>
      </c>
      <c r="J12" s="212">
        <f t="shared" si="3"/>
        <v>0.68404028665133743</v>
      </c>
      <c r="K12" s="212">
        <f t="shared" si="3"/>
        <v>0.99999999999999989</v>
      </c>
      <c r="L12" s="212">
        <f t="shared" si="3"/>
        <v>1.2855752193730785</v>
      </c>
      <c r="M12" s="212">
        <f t="shared" si="3"/>
        <v>1.532088886237956</v>
      </c>
      <c r="N12" s="212">
        <f t="shared" si="3"/>
        <v>1.7320508075688772</v>
      </c>
      <c r="O12" s="212">
        <f t="shared" si="3"/>
        <v>1.8793852415718166</v>
      </c>
      <c r="P12" s="212">
        <f t="shared" si="3"/>
        <v>1.969615506024416</v>
      </c>
      <c r="Q12" s="212">
        <f t="shared" si="3"/>
        <v>2</v>
      </c>
      <c r="R12" s="212">
        <f t="shared" si="3"/>
        <v>1.969615506024416</v>
      </c>
      <c r="S12" s="212">
        <f t="shared" si="3"/>
        <v>1.8793852415718169</v>
      </c>
      <c r="T12" s="212">
        <f t="shared" si="3"/>
        <v>1.7320508075688774</v>
      </c>
      <c r="U12" s="212">
        <f t="shared" si="3"/>
        <v>1.532088886237956</v>
      </c>
      <c r="V12" s="212">
        <f t="shared" si="3"/>
        <v>1.2855752193730789</v>
      </c>
      <c r="W12" s="212">
        <f t="shared" si="3"/>
        <v>0.99999999999999989</v>
      </c>
      <c r="X12" s="212">
        <f t="shared" si="3"/>
        <v>0.68404028665133776</v>
      </c>
      <c r="Y12" s="212">
        <f t="shared" si="3"/>
        <v>0.34729635533386055</v>
      </c>
      <c r="Z12" s="212">
        <f t="shared" si="3"/>
        <v>2.45029690981724E-16</v>
      </c>
      <c r="AA12" s="212">
        <f t="shared" si="3"/>
        <v>-0.34729635533386094</v>
      </c>
      <c r="AB12" s="212">
        <f t="shared" si="3"/>
        <v>-0.68404028665133731</v>
      </c>
      <c r="AC12" s="212">
        <f t="shared" si="3"/>
        <v>-1.0000000000000002</v>
      </c>
      <c r="AD12" s="212">
        <f t="shared" si="3"/>
        <v>-1.2855752193730785</v>
      </c>
      <c r="AE12" s="212">
        <f t="shared" si="3"/>
        <v>-1.5320888862379558</v>
      </c>
      <c r="AF12" s="212">
        <f t="shared" si="3"/>
        <v>-1.7320508075688767</v>
      </c>
      <c r="AG12" s="212">
        <f t="shared" si="3"/>
        <v>-1.8793852415718164</v>
      </c>
      <c r="AH12" s="212">
        <f t="shared" si="3"/>
        <v>-1.969615506024416</v>
      </c>
      <c r="AI12" s="212">
        <f t="shared" si="3"/>
        <v>-2</v>
      </c>
      <c r="AJ12" s="212">
        <f t="shared" si="3"/>
        <v>-1.9696155060244163</v>
      </c>
      <c r="AK12" s="212">
        <f t="shared" si="3"/>
        <v>-1.8793852415718171</v>
      </c>
      <c r="AL12" s="212">
        <f t="shared" si="3"/>
        <v>-1.7320508075688772</v>
      </c>
      <c r="AM12" s="212">
        <f t="shared" si="3"/>
        <v>-1.5320888862379562</v>
      </c>
      <c r="AN12" s="212">
        <f t="shared" si="3"/>
        <v>-1.2855752193730792</v>
      </c>
      <c r="AO12" s="212">
        <f t="shared" si="3"/>
        <v>-1.0000000000000009</v>
      </c>
      <c r="AP12" s="212">
        <f t="shared" si="3"/>
        <v>-0.6840402866513372</v>
      </c>
      <c r="AQ12" s="212">
        <f t="shared" si="3"/>
        <v>-0.34729635533386255</v>
      </c>
      <c r="AR12" s="212">
        <f t="shared" si="3"/>
        <v>-4.90059381963448E-16</v>
      </c>
      <c r="AS12" s="212">
        <f t="shared" si="3"/>
        <v>0.34729635533385983</v>
      </c>
      <c r="AT12" s="212">
        <f t="shared" si="3"/>
        <v>0.68404028665133787</v>
      </c>
      <c r="AU12" s="212">
        <f t="shared" si="3"/>
        <v>0.99999999999999856</v>
      </c>
      <c r="AV12" s="212">
        <f t="shared" si="3"/>
        <v>1.2855752193730783</v>
      </c>
      <c r="AW12" s="99"/>
      <c r="AX12" s="318" t="s">
        <v>64</v>
      </c>
      <c r="AZ12" s="212">
        <f>IF($AX$12=$L$3,$C$12 * SIN(AZ11 + RADIANS($D$12)),0)</f>
        <v>1.532088886237956</v>
      </c>
      <c r="BA12" s="5"/>
      <c r="BC12" s="77">
        <f>IF($AX$12=$L$3,$C12,0)</f>
        <v>2</v>
      </c>
      <c r="BD12" s="77">
        <f>$AZ$10+$D$12</f>
        <v>50</v>
      </c>
      <c r="BE12" s="311">
        <f>BC12*COS(RADIANS(BD12))</f>
        <v>1.2855752193730787</v>
      </c>
      <c r="BF12" s="311">
        <f>BC12*SIN(RADIANS(BD12))</f>
        <v>1.532088886237956</v>
      </c>
      <c r="BG12" s="311">
        <v>0</v>
      </c>
      <c r="BH12" s="311">
        <f>BE12</f>
        <v>1.2855752193730787</v>
      </c>
      <c r="BI12" s="311">
        <v>0</v>
      </c>
      <c r="BJ12" s="311">
        <f>BF12</f>
        <v>1.532088886237956</v>
      </c>
    </row>
    <row r="13" spans="3:71" ht="18.5" x14ac:dyDescent="0.45">
      <c r="C13" s="4">
        <v>2</v>
      </c>
      <c r="D13" s="4">
        <v>0</v>
      </c>
      <c r="E13" s="4"/>
      <c r="F13" s="317" t="s">
        <v>319</v>
      </c>
      <c r="G13" s="317" t="str">
        <f>_xlfn.CONCAT(C13, IF(D13=0," * cos(x) =",IF(D13&lt;0,_xlfn.CONCAT(" * cos(x - ",ABS(D13),") ="),_xlfn.CONCAT(" * cos(x + ",D13,") ="))))</f>
        <v>2 * cos(x) =</v>
      </c>
      <c r="H13" s="212">
        <f t="shared" ref="H13:AV13" si="4">IF($AX$13=$L$3,$C$13*COS(H11+RADIANS($D$13)),0)</f>
        <v>2</v>
      </c>
      <c r="I13" s="212">
        <f t="shared" si="4"/>
        <v>1.969615506024416</v>
      </c>
      <c r="J13" s="212">
        <f t="shared" si="4"/>
        <v>1.8793852415718169</v>
      </c>
      <c r="K13" s="212">
        <f t="shared" si="4"/>
        <v>1.7320508075688774</v>
      </c>
      <c r="L13" s="212">
        <f t="shared" si="4"/>
        <v>1.532088886237956</v>
      </c>
      <c r="M13" s="212">
        <f t="shared" si="4"/>
        <v>1.2855752193730787</v>
      </c>
      <c r="N13" s="212">
        <f t="shared" si="4"/>
        <v>1.0000000000000002</v>
      </c>
      <c r="O13" s="212">
        <f t="shared" si="4"/>
        <v>0.68404028665133765</v>
      </c>
      <c r="P13" s="212">
        <f t="shared" si="4"/>
        <v>0.34729635533386083</v>
      </c>
      <c r="Q13" s="212">
        <f t="shared" si="4"/>
        <v>1.22514845490862E-16</v>
      </c>
      <c r="R13" s="212">
        <f t="shared" si="4"/>
        <v>-0.34729635533386061</v>
      </c>
      <c r="S13" s="212">
        <f t="shared" si="4"/>
        <v>-0.68404028665133743</v>
      </c>
      <c r="T13" s="212">
        <f t="shared" si="4"/>
        <v>-0.99999999999999956</v>
      </c>
      <c r="U13" s="212">
        <f t="shared" si="4"/>
        <v>-1.2855752193730787</v>
      </c>
      <c r="V13" s="212">
        <f t="shared" si="4"/>
        <v>-1.5320888862379558</v>
      </c>
      <c r="W13" s="212">
        <f t="shared" si="4"/>
        <v>-1.7320508075688774</v>
      </c>
      <c r="X13" s="212">
        <f t="shared" si="4"/>
        <v>-1.8793852415718166</v>
      </c>
      <c r="Y13" s="212">
        <f t="shared" si="4"/>
        <v>-1.969615506024416</v>
      </c>
      <c r="Z13" s="212">
        <f t="shared" si="4"/>
        <v>-2</v>
      </c>
      <c r="AA13" s="212">
        <f t="shared" si="4"/>
        <v>-1.969615506024416</v>
      </c>
      <c r="AB13" s="212">
        <f t="shared" si="4"/>
        <v>-1.8793852415718169</v>
      </c>
      <c r="AC13" s="212">
        <f t="shared" si="4"/>
        <v>-1.7320508075688772</v>
      </c>
      <c r="AD13" s="212">
        <f t="shared" si="4"/>
        <v>-1.532088886237956</v>
      </c>
      <c r="AE13" s="212">
        <f t="shared" si="4"/>
        <v>-1.2855752193730789</v>
      </c>
      <c r="AF13" s="212">
        <f t="shared" si="4"/>
        <v>-1.0000000000000009</v>
      </c>
      <c r="AG13" s="212">
        <f t="shared" si="4"/>
        <v>-0.68404028665133876</v>
      </c>
      <c r="AH13" s="212">
        <f t="shared" si="4"/>
        <v>-0.34729635533386066</v>
      </c>
      <c r="AI13" s="212">
        <f t="shared" si="4"/>
        <v>-3.67544536472586E-16</v>
      </c>
      <c r="AJ13" s="212">
        <f t="shared" si="4"/>
        <v>0.34729635533385994</v>
      </c>
      <c r="AK13" s="212">
        <f t="shared" si="4"/>
        <v>0.68404028665133632</v>
      </c>
      <c r="AL13" s="212">
        <f t="shared" si="4"/>
        <v>1.0000000000000002</v>
      </c>
      <c r="AM13" s="212">
        <f t="shared" si="4"/>
        <v>1.2855752193730785</v>
      </c>
      <c r="AN13" s="212">
        <f t="shared" si="4"/>
        <v>1.5320888862379556</v>
      </c>
      <c r="AO13" s="212">
        <f t="shared" si="4"/>
        <v>1.7320508075688767</v>
      </c>
      <c r="AP13" s="212">
        <f t="shared" si="4"/>
        <v>1.8793852415718169</v>
      </c>
      <c r="AQ13" s="212">
        <f t="shared" si="4"/>
        <v>1.9696155060244158</v>
      </c>
      <c r="AR13" s="212">
        <f t="shared" si="4"/>
        <v>2</v>
      </c>
      <c r="AS13" s="212">
        <f t="shared" si="4"/>
        <v>1.9696155060244163</v>
      </c>
      <c r="AT13" s="212">
        <f t="shared" si="4"/>
        <v>1.8793852415718166</v>
      </c>
      <c r="AU13" s="212">
        <f t="shared" si="4"/>
        <v>1.7320508075688781</v>
      </c>
      <c r="AV13" s="212">
        <f t="shared" si="4"/>
        <v>1.5320888862379562</v>
      </c>
      <c r="AW13" s="99"/>
      <c r="AX13" s="318" t="s">
        <v>64</v>
      </c>
      <c r="AZ13" s="212">
        <f>IF($AX$13=$L$3,$C$13 * COS(AZ11+RADIANS(D13)),0)</f>
        <v>1.2855752193730787</v>
      </c>
      <c r="BA13" s="5"/>
      <c r="BC13" s="77">
        <f>IF($AX$13=$L$3,$C13,0)</f>
        <v>2</v>
      </c>
      <c r="BD13" s="77">
        <f>$AZ$10+90+$D$13</f>
        <v>140</v>
      </c>
      <c r="BE13" s="311">
        <f>BC13*COS(RADIANS(BD13))</f>
        <v>-1.5320888862379558</v>
      </c>
      <c r="BF13" s="311">
        <f>BC13*SIN(RADIANS(BD13))</f>
        <v>1.2855752193730789</v>
      </c>
      <c r="BG13" s="311">
        <v>0</v>
      </c>
      <c r="BH13" s="311">
        <f>BE13</f>
        <v>-1.5320888862379558</v>
      </c>
      <c r="BI13" s="311">
        <v>0</v>
      </c>
      <c r="BJ13" s="311">
        <f>BF13</f>
        <v>1.2855752193730789</v>
      </c>
    </row>
    <row r="14" spans="3:71" ht="18.5" x14ac:dyDescent="0.45">
      <c r="F14" s="316"/>
      <c r="G14" s="316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X14" s="99"/>
      <c r="AZ14" s="99"/>
      <c r="BE14" s="313"/>
      <c r="BF14" s="313"/>
      <c r="BG14" s="313"/>
      <c r="BH14" s="313"/>
      <c r="BI14" s="313"/>
      <c r="BJ14" s="313"/>
    </row>
    <row r="15" spans="3:71" ht="18.5" x14ac:dyDescent="0.45">
      <c r="D15" s="1"/>
      <c r="E15" s="1"/>
      <c r="F15" s="316"/>
      <c r="G15" s="316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Z15" s="99"/>
      <c r="BE15" s="313"/>
      <c r="BF15" s="313"/>
      <c r="BG15" s="313"/>
      <c r="BH15" s="313"/>
      <c r="BI15" s="313"/>
      <c r="BJ15" s="313"/>
      <c r="BK15" s="5" t="s">
        <v>637</v>
      </c>
      <c r="BL15" s="5"/>
      <c r="BM15" s="5"/>
      <c r="BN15" s="5"/>
      <c r="BO15" s="5" t="s">
        <v>638</v>
      </c>
      <c r="BP15" s="5"/>
      <c r="BQ15" s="5"/>
      <c r="BR15" s="5"/>
    </row>
    <row r="16" spans="3:71" ht="18.5" x14ac:dyDescent="0.45">
      <c r="D16" s="321"/>
      <c r="E16" s="321"/>
      <c r="F16" s="319" t="s">
        <v>635</v>
      </c>
      <c r="G16" s="319" t="s">
        <v>631</v>
      </c>
      <c r="H16" s="212">
        <f>IF($AX$16=$L$3,H12+H13,0)</f>
        <v>0</v>
      </c>
      <c r="I16" s="212">
        <f t="shared" ref="I16:AV16" si="5">IF($AX$16=$L$3,I12+I13,0)</f>
        <v>0</v>
      </c>
      <c r="J16" s="212">
        <f t="shared" si="5"/>
        <v>0</v>
      </c>
      <c r="K16" s="212">
        <f t="shared" si="5"/>
        <v>0</v>
      </c>
      <c r="L16" s="212">
        <f t="shared" si="5"/>
        <v>0</v>
      </c>
      <c r="M16" s="212">
        <f t="shared" si="5"/>
        <v>0</v>
      </c>
      <c r="N16" s="212">
        <f t="shared" si="5"/>
        <v>0</v>
      </c>
      <c r="O16" s="212">
        <f t="shared" si="5"/>
        <v>0</v>
      </c>
      <c r="P16" s="212">
        <f t="shared" si="5"/>
        <v>0</v>
      </c>
      <c r="Q16" s="212">
        <f t="shared" si="5"/>
        <v>0</v>
      </c>
      <c r="R16" s="212">
        <f t="shared" si="5"/>
        <v>0</v>
      </c>
      <c r="S16" s="212">
        <f t="shared" si="5"/>
        <v>0</v>
      </c>
      <c r="T16" s="212">
        <f t="shared" si="5"/>
        <v>0</v>
      </c>
      <c r="U16" s="212">
        <f t="shared" si="5"/>
        <v>0</v>
      </c>
      <c r="V16" s="212">
        <f t="shared" si="5"/>
        <v>0</v>
      </c>
      <c r="W16" s="212">
        <f t="shared" si="5"/>
        <v>0</v>
      </c>
      <c r="X16" s="212">
        <f t="shared" si="5"/>
        <v>0</v>
      </c>
      <c r="Y16" s="212">
        <f t="shared" si="5"/>
        <v>0</v>
      </c>
      <c r="Z16" s="212">
        <f t="shared" si="5"/>
        <v>0</v>
      </c>
      <c r="AA16" s="212">
        <f t="shared" si="5"/>
        <v>0</v>
      </c>
      <c r="AB16" s="212">
        <f t="shared" si="5"/>
        <v>0</v>
      </c>
      <c r="AC16" s="212">
        <f t="shared" si="5"/>
        <v>0</v>
      </c>
      <c r="AD16" s="212">
        <f t="shared" si="5"/>
        <v>0</v>
      </c>
      <c r="AE16" s="212">
        <f t="shared" si="5"/>
        <v>0</v>
      </c>
      <c r="AF16" s="212">
        <f t="shared" si="5"/>
        <v>0</v>
      </c>
      <c r="AG16" s="212">
        <f t="shared" si="5"/>
        <v>0</v>
      </c>
      <c r="AH16" s="212">
        <f t="shared" si="5"/>
        <v>0</v>
      </c>
      <c r="AI16" s="212">
        <f t="shared" si="5"/>
        <v>0</v>
      </c>
      <c r="AJ16" s="212">
        <f t="shared" si="5"/>
        <v>0</v>
      </c>
      <c r="AK16" s="212">
        <f t="shared" si="5"/>
        <v>0</v>
      </c>
      <c r="AL16" s="212">
        <f t="shared" si="5"/>
        <v>0</v>
      </c>
      <c r="AM16" s="212">
        <f t="shared" si="5"/>
        <v>0</v>
      </c>
      <c r="AN16" s="212">
        <f t="shared" si="5"/>
        <v>0</v>
      </c>
      <c r="AO16" s="212">
        <f t="shared" si="5"/>
        <v>0</v>
      </c>
      <c r="AP16" s="212">
        <f t="shared" si="5"/>
        <v>0</v>
      </c>
      <c r="AQ16" s="212">
        <f t="shared" si="5"/>
        <v>0</v>
      </c>
      <c r="AR16" s="212">
        <f t="shared" si="5"/>
        <v>0</v>
      </c>
      <c r="AS16" s="212">
        <f t="shared" si="5"/>
        <v>0</v>
      </c>
      <c r="AT16" s="212">
        <f t="shared" si="5"/>
        <v>0</v>
      </c>
      <c r="AU16" s="212">
        <f t="shared" si="5"/>
        <v>0</v>
      </c>
      <c r="AV16" s="212">
        <f t="shared" si="5"/>
        <v>0</v>
      </c>
      <c r="AW16" s="99"/>
      <c r="AX16" s="318" t="s">
        <v>65</v>
      </c>
      <c r="AZ16" s="212">
        <f>IF($AX$16=$L$3,AZ12+AZ13,0)</f>
        <v>0</v>
      </c>
      <c r="BC16" s="311">
        <f>SQRT(BE16^2+BF16^2)</f>
        <v>0</v>
      </c>
      <c r="BD16" s="311">
        <f>IF($AX$16=$L$3,DEGREES(ATAN2(BE16,BF16)),0)</f>
        <v>0</v>
      </c>
      <c r="BE16" s="311">
        <f>IF($AX$16=$L$3,BE12+BE13,0)</f>
        <v>0</v>
      </c>
      <c r="BF16" s="311">
        <f>IF($AX$16=$L$3,BF12+BF13,0)</f>
        <v>0</v>
      </c>
      <c r="BG16" s="311">
        <v>0</v>
      </c>
      <c r="BH16" s="311">
        <f>BE16</f>
        <v>0</v>
      </c>
      <c r="BI16" s="311">
        <v>0</v>
      </c>
      <c r="BJ16" s="322">
        <f>BF16</f>
        <v>0</v>
      </c>
      <c r="BK16" s="311">
        <f>IF($AX$16=$L$3,BE13,0)</f>
        <v>0</v>
      </c>
      <c r="BL16" s="311">
        <f>BE16</f>
        <v>0</v>
      </c>
      <c r="BM16" s="311">
        <f>IF($AX$16=$L$3,BF13,0)</f>
        <v>0</v>
      </c>
      <c r="BN16" s="311">
        <f>BF16</f>
        <v>0</v>
      </c>
      <c r="BO16" s="311">
        <f>BE12</f>
        <v>1.2855752193730787</v>
      </c>
      <c r="BP16" s="311">
        <f>BL16</f>
        <v>0</v>
      </c>
      <c r="BQ16" s="311">
        <f>IF($AX$16=$L$3,BF12,0)</f>
        <v>0</v>
      </c>
      <c r="BR16" s="311">
        <f>BN16</f>
        <v>0</v>
      </c>
    </row>
    <row r="17" spans="4:62" ht="18.5" x14ac:dyDescent="0.45">
      <c r="D17" s="321"/>
      <c r="E17" s="321"/>
      <c r="F17" s="320" t="s">
        <v>635</v>
      </c>
      <c r="G17" s="320" t="s">
        <v>636</v>
      </c>
      <c r="H17" s="212">
        <f>IF($AX$17=$L$3,H12*H13,0)</f>
        <v>0</v>
      </c>
      <c r="I17" s="212">
        <f t="shared" ref="I17:AV17" si="6">IF($AX$17=$L$3,I12*I13,0)</f>
        <v>0.68404028665133731</v>
      </c>
      <c r="J17" s="212">
        <f t="shared" si="6"/>
        <v>1.2855752193730787</v>
      </c>
      <c r="K17" s="212">
        <f t="shared" si="6"/>
        <v>1.7320508075688772</v>
      </c>
      <c r="L17" s="212">
        <f t="shared" si="6"/>
        <v>1.9696155060244158</v>
      </c>
      <c r="M17" s="212">
        <f t="shared" si="6"/>
        <v>1.9696155060244163</v>
      </c>
      <c r="N17" s="212">
        <f t="shared" si="6"/>
        <v>1.7320508075688776</v>
      </c>
      <c r="O17" s="212">
        <f t="shared" si="6"/>
        <v>1.2855752193730789</v>
      </c>
      <c r="P17" s="212">
        <f t="shared" si="6"/>
        <v>0.68404028665133765</v>
      </c>
      <c r="Q17" s="212">
        <f t="shared" si="6"/>
        <v>2.45029690981724E-16</v>
      </c>
      <c r="R17" s="212">
        <f t="shared" si="6"/>
        <v>-0.68404028665133731</v>
      </c>
      <c r="S17" s="212">
        <f t="shared" si="6"/>
        <v>-1.2855752193730787</v>
      </c>
      <c r="T17" s="212">
        <f t="shared" si="6"/>
        <v>-1.7320508075688767</v>
      </c>
      <c r="U17" s="212">
        <f t="shared" si="6"/>
        <v>-1.9696155060244163</v>
      </c>
      <c r="V17" s="212">
        <f t="shared" si="6"/>
        <v>-1.9696155060244163</v>
      </c>
      <c r="W17" s="212">
        <f t="shared" si="6"/>
        <v>-1.7320508075688772</v>
      </c>
      <c r="X17" s="212">
        <f t="shared" si="6"/>
        <v>-1.2855752193730792</v>
      </c>
      <c r="Y17" s="212">
        <f t="shared" si="6"/>
        <v>-0.6840402866513372</v>
      </c>
      <c r="Z17" s="212">
        <f t="shared" si="6"/>
        <v>-4.90059381963448E-16</v>
      </c>
      <c r="AA17" s="212">
        <f t="shared" si="6"/>
        <v>0.68404028665133787</v>
      </c>
      <c r="AB17" s="212">
        <f t="shared" si="6"/>
        <v>1.2855752193730785</v>
      </c>
      <c r="AC17" s="212">
        <f t="shared" si="6"/>
        <v>1.7320508075688776</v>
      </c>
      <c r="AD17" s="212">
        <f t="shared" si="6"/>
        <v>1.9696155060244158</v>
      </c>
      <c r="AE17" s="212">
        <f t="shared" si="6"/>
        <v>1.9696155060244163</v>
      </c>
      <c r="AF17" s="212">
        <f t="shared" si="6"/>
        <v>1.7320508075688783</v>
      </c>
      <c r="AG17" s="212">
        <f t="shared" si="6"/>
        <v>1.2855752193730809</v>
      </c>
      <c r="AH17" s="212">
        <f t="shared" si="6"/>
        <v>0.68404028665133731</v>
      </c>
      <c r="AI17" s="212">
        <f t="shared" si="6"/>
        <v>7.3508907294517201E-16</v>
      </c>
      <c r="AJ17" s="212">
        <f t="shared" si="6"/>
        <v>-0.68404028665133598</v>
      </c>
      <c r="AK17" s="212">
        <f t="shared" si="6"/>
        <v>-1.2855752193730767</v>
      </c>
      <c r="AL17" s="212">
        <f t="shared" si="6"/>
        <v>-1.7320508075688776</v>
      </c>
      <c r="AM17" s="212">
        <f t="shared" si="6"/>
        <v>-1.969615506024416</v>
      </c>
      <c r="AN17" s="212">
        <f t="shared" si="6"/>
        <v>-1.9696155060244163</v>
      </c>
      <c r="AO17" s="212">
        <f t="shared" si="6"/>
        <v>-1.7320508075688783</v>
      </c>
      <c r="AP17" s="212">
        <f t="shared" si="6"/>
        <v>-1.2855752193730783</v>
      </c>
      <c r="AQ17" s="212">
        <f t="shared" si="6"/>
        <v>-0.68404028665134098</v>
      </c>
      <c r="AR17" s="212">
        <f t="shared" si="6"/>
        <v>-9.8011876392689601E-16</v>
      </c>
      <c r="AS17" s="212">
        <f t="shared" si="6"/>
        <v>0.68404028665133576</v>
      </c>
      <c r="AT17" s="212">
        <f t="shared" si="6"/>
        <v>1.2855752193730794</v>
      </c>
      <c r="AU17" s="212">
        <f t="shared" si="6"/>
        <v>1.7320508075688756</v>
      </c>
      <c r="AV17" s="212">
        <f t="shared" si="6"/>
        <v>1.9696155060244158</v>
      </c>
      <c r="AW17" s="99"/>
      <c r="AX17" s="318" t="s">
        <v>64</v>
      </c>
      <c r="AZ17" s="212">
        <f>IF($AX$17=$L$3,AZ12*AZ13,0)</f>
        <v>1.9696155060244163</v>
      </c>
      <c r="BE17" s="313"/>
      <c r="BF17" s="313"/>
      <c r="BG17" s="313"/>
      <c r="BH17" s="313"/>
      <c r="BI17" s="313"/>
      <c r="BJ17" s="313"/>
    </row>
    <row r="18" spans="4:62" x14ac:dyDescent="0.35">
      <c r="F18" s="314"/>
      <c r="G18" s="315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X18" s="99"/>
      <c r="AZ18" s="99"/>
      <c r="BE18" s="313"/>
      <c r="BF18" s="313"/>
      <c r="BG18" s="313"/>
      <c r="BH18" s="313"/>
      <c r="BI18" s="313"/>
      <c r="BJ18" s="313"/>
    </row>
    <row r="61" spans="6:50" ht="18.5" x14ac:dyDescent="0.45">
      <c r="F61" s="273" t="s">
        <v>633</v>
      </c>
      <c r="G61" s="273" t="s">
        <v>318</v>
      </c>
      <c r="H61" s="212">
        <f t="shared" ref="H61:AV61" si="7">IF(ABS(TAN(H11))&gt;10,0,TAN(H11))</f>
        <v>0</v>
      </c>
      <c r="I61" s="212">
        <f t="shared" si="7"/>
        <v>0.17632698070846498</v>
      </c>
      <c r="J61" s="212">
        <f t="shared" si="7"/>
        <v>0.36397023426620234</v>
      </c>
      <c r="K61" s="212">
        <f t="shared" si="7"/>
        <v>0.57735026918962573</v>
      </c>
      <c r="L61" s="212">
        <f t="shared" si="7"/>
        <v>0.83909963117727993</v>
      </c>
      <c r="M61" s="212">
        <f t="shared" si="7"/>
        <v>1.19175359259421</v>
      </c>
      <c r="N61" s="212">
        <f t="shared" si="7"/>
        <v>1.7320508075688767</v>
      </c>
      <c r="O61" s="212">
        <f t="shared" si="7"/>
        <v>2.7474774194546216</v>
      </c>
      <c r="P61" s="212">
        <f t="shared" si="7"/>
        <v>5.6712818196177066</v>
      </c>
      <c r="Q61" s="212">
        <f t="shared" si="7"/>
        <v>0</v>
      </c>
      <c r="R61" s="212">
        <f t="shared" si="7"/>
        <v>-5.6712818196177111</v>
      </c>
      <c r="S61" s="212">
        <f t="shared" si="7"/>
        <v>-2.7474774194546225</v>
      </c>
      <c r="T61" s="212">
        <f t="shared" si="7"/>
        <v>-1.7320508075688783</v>
      </c>
      <c r="U61" s="212">
        <f t="shared" si="7"/>
        <v>-1.19175359259421</v>
      </c>
      <c r="V61" s="212">
        <f t="shared" si="7"/>
        <v>-0.83909963117728037</v>
      </c>
      <c r="W61" s="212">
        <f t="shared" si="7"/>
        <v>-0.57735026918962573</v>
      </c>
      <c r="X61" s="212">
        <f t="shared" si="7"/>
        <v>-0.36397023426620256</v>
      </c>
      <c r="Y61" s="212">
        <f t="shared" si="7"/>
        <v>-0.17632698070846489</v>
      </c>
      <c r="Z61" s="212">
        <f t="shared" si="7"/>
        <v>-1.22514845490862E-16</v>
      </c>
      <c r="AA61" s="212">
        <f t="shared" si="7"/>
        <v>0.17632698070846509</v>
      </c>
      <c r="AB61" s="212">
        <f t="shared" si="7"/>
        <v>0.36397023426620229</v>
      </c>
      <c r="AC61" s="212">
        <f t="shared" si="7"/>
        <v>0.57735026918962595</v>
      </c>
      <c r="AD61" s="212">
        <f t="shared" si="7"/>
        <v>0.83909963117727993</v>
      </c>
      <c r="AE61" s="212">
        <f t="shared" si="7"/>
        <v>1.1917535925942093</v>
      </c>
      <c r="AF61" s="212">
        <f t="shared" si="7"/>
        <v>1.7320508075688754</v>
      </c>
      <c r="AG61" s="212">
        <f t="shared" si="7"/>
        <v>2.7474774194546168</v>
      </c>
      <c r="AH61" s="212">
        <f t="shared" si="7"/>
        <v>5.6712818196177102</v>
      </c>
      <c r="AI61" s="212">
        <f t="shared" si="7"/>
        <v>0</v>
      </c>
      <c r="AJ61" s="212">
        <f t="shared" si="7"/>
        <v>-5.6712818196177226</v>
      </c>
      <c r="AK61" s="212">
        <f t="shared" si="7"/>
        <v>-2.7474774194546274</v>
      </c>
      <c r="AL61" s="212">
        <f t="shared" si="7"/>
        <v>-1.732050807568877</v>
      </c>
      <c r="AM61" s="212">
        <f t="shared" si="7"/>
        <v>-1.1917535925942102</v>
      </c>
      <c r="AN61" s="212">
        <f t="shared" si="7"/>
        <v>-0.83909963117728059</v>
      </c>
      <c r="AO61" s="212">
        <f t="shared" si="7"/>
        <v>-0.57735026918962651</v>
      </c>
      <c r="AP61" s="212">
        <f t="shared" si="7"/>
        <v>-0.36397023426620218</v>
      </c>
      <c r="AQ61" s="212">
        <f t="shared" si="7"/>
        <v>-0.17632698070846592</v>
      </c>
      <c r="AR61" s="212">
        <f t="shared" si="7"/>
        <v>-2.45029690981724E-16</v>
      </c>
      <c r="AS61" s="212">
        <f t="shared" si="7"/>
        <v>0.1763269807084645</v>
      </c>
      <c r="AT61" s="212">
        <f t="shared" si="7"/>
        <v>0.36397023426620262</v>
      </c>
      <c r="AU61" s="212">
        <f t="shared" si="7"/>
        <v>0.57735026918962462</v>
      </c>
      <c r="AV61" s="212">
        <f t="shared" si="7"/>
        <v>0.8390996311772797</v>
      </c>
      <c r="AW61" s="312"/>
      <c r="AX61" s="312"/>
    </row>
    <row r="62" spans="6:50" ht="18.5" x14ac:dyDescent="0.45">
      <c r="F62" s="279" t="s">
        <v>634</v>
      </c>
      <c r="G62" s="279" t="s">
        <v>630</v>
      </c>
      <c r="H62" s="212">
        <f t="shared" ref="H62:AV62" si="8">SIN(H11)</f>
        <v>0</v>
      </c>
      <c r="I62" s="212">
        <f t="shared" si="8"/>
        <v>0.17364817766693033</v>
      </c>
      <c r="J62" s="212">
        <f t="shared" si="8"/>
        <v>0.34202014332566871</v>
      </c>
      <c r="K62" s="212">
        <f t="shared" si="8"/>
        <v>0.49999999999999994</v>
      </c>
      <c r="L62" s="212">
        <f t="shared" si="8"/>
        <v>0.64278760968653925</v>
      </c>
      <c r="M62" s="212">
        <f t="shared" si="8"/>
        <v>0.76604444311897801</v>
      </c>
      <c r="N62" s="212">
        <f t="shared" si="8"/>
        <v>0.8660254037844386</v>
      </c>
      <c r="O62" s="212">
        <f t="shared" si="8"/>
        <v>0.93969262078590832</v>
      </c>
      <c r="P62" s="212">
        <f t="shared" si="8"/>
        <v>0.98480775301220802</v>
      </c>
      <c r="Q62" s="212">
        <f t="shared" si="8"/>
        <v>1</v>
      </c>
      <c r="R62" s="212">
        <f t="shared" si="8"/>
        <v>0.98480775301220802</v>
      </c>
      <c r="S62" s="212">
        <f t="shared" si="8"/>
        <v>0.93969262078590843</v>
      </c>
      <c r="T62" s="212">
        <f t="shared" si="8"/>
        <v>0.86602540378443871</v>
      </c>
      <c r="U62" s="212">
        <f t="shared" si="8"/>
        <v>0.76604444311897801</v>
      </c>
      <c r="V62" s="212">
        <f t="shared" si="8"/>
        <v>0.64278760968653947</v>
      </c>
      <c r="W62" s="212">
        <f t="shared" si="8"/>
        <v>0.49999999999999994</v>
      </c>
      <c r="X62" s="212">
        <f t="shared" si="8"/>
        <v>0.34202014332566888</v>
      </c>
      <c r="Y62" s="212">
        <f t="shared" si="8"/>
        <v>0.17364817766693028</v>
      </c>
      <c r="Z62" s="212">
        <f t="shared" si="8"/>
        <v>1.22514845490862E-16</v>
      </c>
      <c r="AA62" s="212">
        <f t="shared" si="8"/>
        <v>-0.17364817766693047</v>
      </c>
      <c r="AB62" s="212">
        <f t="shared" si="8"/>
        <v>-0.34202014332566866</v>
      </c>
      <c r="AC62" s="212">
        <f t="shared" si="8"/>
        <v>-0.50000000000000011</v>
      </c>
      <c r="AD62" s="212">
        <f t="shared" si="8"/>
        <v>-0.64278760968653925</v>
      </c>
      <c r="AE62" s="212">
        <f t="shared" si="8"/>
        <v>-0.7660444431189779</v>
      </c>
      <c r="AF62" s="212">
        <f t="shared" si="8"/>
        <v>-0.86602540378443837</v>
      </c>
      <c r="AG62" s="212">
        <f t="shared" si="8"/>
        <v>-0.93969262078590821</v>
      </c>
      <c r="AH62" s="212">
        <f t="shared" si="8"/>
        <v>-0.98480775301220802</v>
      </c>
      <c r="AI62" s="212">
        <f t="shared" si="8"/>
        <v>-1</v>
      </c>
      <c r="AJ62" s="212">
        <f t="shared" si="8"/>
        <v>-0.98480775301220813</v>
      </c>
      <c r="AK62" s="212">
        <f t="shared" si="8"/>
        <v>-0.93969262078590854</v>
      </c>
      <c r="AL62" s="212">
        <f t="shared" si="8"/>
        <v>-0.8660254037844386</v>
      </c>
      <c r="AM62" s="212">
        <f t="shared" si="8"/>
        <v>-0.76604444311897812</v>
      </c>
      <c r="AN62" s="212">
        <f t="shared" si="8"/>
        <v>-0.64278760968653958</v>
      </c>
      <c r="AO62" s="212">
        <f t="shared" si="8"/>
        <v>-0.50000000000000044</v>
      </c>
      <c r="AP62" s="212">
        <f t="shared" si="8"/>
        <v>-0.3420201433256686</v>
      </c>
      <c r="AQ62" s="212">
        <f t="shared" si="8"/>
        <v>-0.17364817766693127</v>
      </c>
      <c r="AR62" s="212">
        <f t="shared" si="8"/>
        <v>-2.45029690981724E-16</v>
      </c>
      <c r="AS62" s="212">
        <f t="shared" si="8"/>
        <v>0.17364817766692991</v>
      </c>
      <c r="AT62" s="212">
        <f t="shared" si="8"/>
        <v>0.34202014332566893</v>
      </c>
      <c r="AU62" s="212">
        <f t="shared" si="8"/>
        <v>0.49999999999999928</v>
      </c>
      <c r="AV62" s="212">
        <f t="shared" si="8"/>
        <v>0.64278760968653914</v>
      </c>
      <c r="AW62" s="312"/>
      <c r="AX62" s="312"/>
    </row>
    <row r="91" spans="6:19" ht="15" thickBot="1" x14ac:dyDescent="0.4"/>
    <row r="92" spans="6:19" ht="27" customHeight="1" thickBot="1" x14ac:dyDescent="0.4">
      <c r="F92" s="386" t="s">
        <v>653</v>
      </c>
      <c r="G92" s="350" t="s">
        <v>652</v>
      </c>
      <c r="H92" s="350" t="s">
        <v>658</v>
      </c>
      <c r="I92" s="350" t="s">
        <v>654</v>
      </c>
      <c r="J92" s="350" t="s">
        <v>655</v>
      </c>
      <c r="K92" s="350" t="s">
        <v>656</v>
      </c>
      <c r="L92" s="350" t="s">
        <v>663</v>
      </c>
      <c r="M92" s="446" t="s">
        <v>659</v>
      </c>
      <c r="N92" s="446"/>
      <c r="O92" s="446"/>
      <c r="P92" s="447"/>
      <c r="Q92" s="448" t="s">
        <v>65</v>
      </c>
      <c r="R92" s="449"/>
      <c r="S92" s="450"/>
    </row>
    <row r="93" spans="6:19" s="61" customFormat="1" ht="34" customHeight="1" x14ac:dyDescent="0.35">
      <c r="F93" s="347">
        <v>45</v>
      </c>
      <c r="G93" s="387" t="s">
        <v>298</v>
      </c>
      <c r="H93" s="388" t="str">
        <f>IF($Q$92=$L$3,IF(G93=$M$3,RADIANS(F93),F93),"")</f>
        <v/>
      </c>
      <c r="I93" s="348" t="str">
        <f>IF($Q$92=$L$3,SIN(H93),"")</f>
        <v/>
      </c>
      <c r="J93" s="348" t="str">
        <f>IF($Q$92=$L$3,COS(H93),"")</f>
        <v/>
      </c>
      <c r="K93" s="348" t="str">
        <f>IF($Q$92=$L$3,TAN(H93),"")</f>
        <v/>
      </c>
      <c r="L93" s="389" t="str">
        <f>IF($Q$92=$L$3,IF(G93=$M$4,DEGREES(F93),F93),"")</f>
        <v/>
      </c>
    </row>
    <row r="94" spans="6:19" s="61" customFormat="1" ht="34" customHeight="1" x14ac:dyDescent="0.35">
      <c r="F94" s="347" t="s">
        <v>657</v>
      </c>
      <c r="G94" s="387" t="s">
        <v>300</v>
      </c>
      <c r="H94" s="388" t="str">
        <f>IF($Q$92=$L$3,2*PI(),"")</f>
        <v/>
      </c>
      <c r="I94" s="348" t="str">
        <f t="shared" ref="I94:I96" si="9">IF($Q$92=$L$3,SIN(H94),"")</f>
        <v/>
      </c>
      <c r="J94" s="348" t="str">
        <f t="shared" ref="J94:J96" si="10">IF($Q$92=$L$3,COS(H94),"")</f>
        <v/>
      </c>
      <c r="K94" s="348" t="str">
        <f t="shared" ref="K94:K96" si="11">IF($Q$92=$L$3,TAN(H94),"")</f>
        <v/>
      </c>
      <c r="L94" s="389" t="str">
        <f>IF($Q$92=$L$3,IF(G94=$M$4,DEGREES(2*PI()),2*PI()),"")</f>
        <v/>
      </c>
    </row>
    <row r="95" spans="6:19" s="61" customFormat="1" ht="34" customHeight="1" x14ac:dyDescent="0.35">
      <c r="F95" s="347">
        <v>-3.14</v>
      </c>
      <c r="G95" s="387" t="s">
        <v>300</v>
      </c>
      <c r="H95" s="388" t="str">
        <f>IF($Q$92=$L$3,IF(G95=$M$3,RADIANS(F95),F95),"")</f>
        <v/>
      </c>
      <c r="I95" s="348" t="str">
        <f t="shared" si="9"/>
        <v/>
      </c>
      <c r="J95" s="348" t="str">
        <f t="shared" si="10"/>
        <v/>
      </c>
      <c r="K95" s="348" t="str">
        <f t="shared" si="11"/>
        <v/>
      </c>
      <c r="L95" s="389" t="str">
        <f t="shared" ref="L95:L96" si="12">IF($Q$92=$L$3,IF(G95=$M$4,DEGREES(F95),F95),"")</f>
        <v/>
      </c>
    </row>
    <row r="96" spans="6:19" s="61" customFormat="1" ht="34" customHeight="1" x14ac:dyDescent="0.35">
      <c r="F96" s="347">
        <v>-30</v>
      </c>
      <c r="G96" s="387" t="s">
        <v>298</v>
      </c>
      <c r="H96" s="388" t="str">
        <f>IF($Q$92=$L$3,IF(G96=$M$3,RADIANS(F96),F96),"")</f>
        <v/>
      </c>
      <c r="I96" s="348" t="str">
        <f t="shared" si="9"/>
        <v/>
      </c>
      <c r="J96" s="348" t="str">
        <f t="shared" si="10"/>
        <v/>
      </c>
      <c r="K96" s="348" t="str">
        <f t="shared" si="11"/>
        <v/>
      </c>
      <c r="L96" s="389" t="str">
        <f t="shared" si="12"/>
        <v/>
      </c>
    </row>
    <row r="100" spans="6:12" ht="30" customHeight="1" x14ac:dyDescent="0.35">
      <c r="F100" s="92"/>
      <c r="G100" s="92"/>
      <c r="H100" s="349" t="s">
        <v>663</v>
      </c>
      <c r="I100" s="349" t="s">
        <v>658</v>
      </c>
    </row>
    <row r="101" spans="6:12" ht="32.5" customHeight="1" x14ac:dyDescent="0.35">
      <c r="F101" s="350" t="s">
        <v>660</v>
      </c>
      <c r="G101" s="347">
        <v>0.25</v>
      </c>
      <c r="H101" s="352" t="str">
        <f>IF($Q$92=$L$3,DEGREES(ASIN(G101)),"")</f>
        <v/>
      </c>
      <c r="I101" s="351" t="str">
        <f>IF($Q$92=$L$3,ASIN(G101),"")</f>
        <v/>
      </c>
    </row>
    <row r="102" spans="6:12" ht="32.5" customHeight="1" x14ac:dyDescent="0.35">
      <c r="F102" s="350" t="s">
        <v>660</v>
      </c>
      <c r="G102" s="347">
        <v>-0.5</v>
      </c>
      <c r="H102" s="352" t="str">
        <f>IF($Q$92=$L$3,DEGREES(ASIN(G102)),"")</f>
        <v/>
      </c>
      <c r="I102" s="351" t="str">
        <f>IF($Q$92=$L$3,ASIN(G102),"")</f>
        <v/>
      </c>
    </row>
    <row r="103" spans="6:12" ht="32.5" customHeight="1" x14ac:dyDescent="0.35">
      <c r="F103" s="350" t="s">
        <v>661</v>
      </c>
      <c r="G103" s="347">
        <v>-0.5</v>
      </c>
      <c r="H103" s="352" t="str">
        <f>IF($Q$92=$L$3,DEGREES(ACOS(G103)),"")</f>
        <v/>
      </c>
      <c r="I103" s="351" t="str">
        <f>IF($Q$92=$L$3,ACOS(G103),"")</f>
        <v/>
      </c>
    </row>
    <row r="104" spans="6:12" ht="32.5" customHeight="1" x14ac:dyDescent="0.35">
      <c r="F104" s="350" t="s">
        <v>661</v>
      </c>
      <c r="G104" s="347">
        <f>1/SQRT(2)</f>
        <v>0.70710678118654746</v>
      </c>
      <c r="H104" s="352" t="str">
        <f>IF($Q$92=$L$3,DEGREES(ACOS(G104)),"")</f>
        <v/>
      </c>
      <c r="I104" s="351" t="str">
        <f>IF($Q$92=$L$3,ACOS(G104),"")</f>
        <v/>
      </c>
    </row>
    <row r="105" spans="6:12" ht="32.5" customHeight="1" x14ac:dyDescent="0.35">
      <c r="F105" s="350" t="s">
        <v>662</v>
      </c>
      <c r="G105" s="347">
        <v>50</v>
      </c>
      <c r="H105" s="352" t="str">
        <f>IF($Q$92=$L$3,DEGREES(ATAN(G105)),"")</f>
        <v/>
      </c>
      <c r="I105" s="351" t="str">
        <f>IF($Q$92=$L$3,ATAN(G105),"")</f>
        <v/>
      </c>
    </row>
    <row r="106" spans="6:12" ht="32.5" customHeight="1" x14ac:dyDescent="0.35">
      <c r="F106" s="350" t="s">
        <v>662</v>
      </c>
      <c r="G106" s="347">
        <v>0.25</v>
      </c>
      <c r="H106" s="352" t="str">
        <f>IF($Q$92=$L$3,DEGREES(ATAN(G106)),"")</f>
        <v/>
      </c>
      <c r="I106" s="351" t="str">
        <f>IF($Q$92=$L$3,ATAN(G106),"")</f>
        <v/>
      </c>
    </row>
    <row r="110" spans="6:12" ht="26.5" thickBot="1" x14ac:dyDescent="0.65">
      <c r="F110" s="353" t="s">
        <v>664</v>
      </c>
      <c r="G110" s="353"/>
      <c r="I110" s="354" t="s">
        <v>821</v>
      </c>
    </row>
    <row r="111" spans="6:12" x14ac:dyDescent="0.35">
      <c r="F111" s="366" t="s">
        <v>665</v>
      </c>
      <c r="G111" s="10">
        <v>5</v>
      </c>
      <c r="H111" s="10" t="s">
        <v>713</v>
      </c>
      <c r="I111" s="10" t="s">
        <v>716</v>
      </c>
      <c r="J111" s="367">
        <f>G111*VLOOKUP(H111, CHOOSE({1,2,3,4}, Einheitenvorsätze!A:A, Einheitenvorsätze!B:B, Einheitenvorsätze!C:C, Einheitenvorsätze!D:D), 3, FALSE)</f>
        <v>0.05</v>
      </c>
      <c r="K111" s="367" t="str">
        <f>I111</f>
        <v>m</v>
      </c>
      <c r="L111" s="368" t="str">
        <f>_xlfn.CONCAT(G111," * ",VLOOKUP(H111, CHOOSE({1,2,3,4}, Einheitenvorsätze!A:A, Einheitenvorsätze!B:B, Einheitenvorsätze!C:C, Einheitenvorsätze!D:D), 4, FALSE),I111)</f>
        <v>5 * 10⁻²m</v>
      </c>
    </row>
    <row r="112" spans="6:12" x14ac:dyDescent="0.35">
      <c r="F112" s="264" t="s">
        <v>666</v>
      </c>
      <c r="G112" s="4">
        <v>0.6</v>
      </c>
      <c r="H112" s="4" t="s">
        <v>707</v>
      </c>
      <c r="I112" s="4" t="s">
        <v>748</v>
      </c>
      <c r="J112" s="77">
        <f>G112*VLOOKUP(H112, CHOOSE({1,2,3,4}, Einheitenvorsätze!A:A, Einheitenvorsätze!B:B, Einheitenvorsätze!C:C, Einheitenvorsätze!D:D), 3, FALSE)</f>
        <v>0.6</v>
      </c>
      <c r="K112" s="77" t="str">
        <f t="shared" ref="K112:K113" si="13">I112</f>
        <v>Hz</v>
      </c>
      <c r="L112" s="268" t="str">
        <f>_xlfn.CONCAT(G112," * ",VLOOKUP(H112, CHOOSE({1,2,3,4}, Einheitenvorsätze!A:A, Einheitenvorsätze!B:B, Einheitenvorsätze!C:C, Einheitenvorsätze!D:D), 4, FALSE),I112)</f>
        <v>0.6 * 10⁰Hz</v>
      </c>
    </row>
    <row r="113" spans="4:12" ht="15" thickBot="1" x14ac:dyDescent="0.4">
      <c r="F113" s="369" t="s">
        <v>667</v>
      </c>
      <c r="G113" s="11">
        <v>6.2</v>
      </c>
      <c r="H113" s="11" t="s">
        <v>707</v>
      </c>
      <c r="I113" s="11" t="s">
        <v>745</v>
      </c>
      <c r="J113" s="370">
        <f>G113*VLOOKUP(H113, CHOOSE({1,2,3,4}, Einheitenvorsätze!A:A, Einheitenvorsätze!B:B, Einheitenvorsätze!C:C, Einheitenvorsätze!D:D), 3, FALSE)</f>
        <v>6.2</v>
      </c>
      <c r="K113" s="370" t="str">
        <f t="shared" si="13"/>
        <v>s</v>
      </c>
      <c r="L113" s="371" t="str">
        <f>_xlfn.CONCAT(G113," * ",VLOOKUP(H113, CHOOSE({1,2,3,4}, Einheitenvorsätze!A:A, Einheitenvorsätze!B:B, Einheitenvorsätze!C:C, Einheitenvorsätze!D:D), 4, FALSE),I113)</f>
        <v>6.2 * 10⁰s</v>
      </c>
    </row>
    <row r="116" spans="4:12" ht="18.5" x14ac:dyDescent="0.45">
      <c r="D116" s="168"/>
      <c r="E116" s="168"/>
      <c r="F116" s="373" t="str">
        <f>_xlfn.CONCAT("y(",$L$113,") = ")</f>
        <v xml:space="preserve">y(6.2 * 10⁰s) = </v>
      </c>
      <c r="G116" s="374" t="str">
        <f>_xlfn.CONCAT(L111, " * sin(2",Einheitenvorsätze!$C$53," * ",L112," * ",L113,")")</f>
        <v>5 * 10⁻²m * sin(2π * 0.6 * 10⁰Hz * 6.2 * 10⁰s)</v>
      </c>
      <c r="H116" s="374"/>
      <c r="I116" s="168"/>
      <c r="J116" s="168"/>
    </row>
    <row r="117" spans="4:12" ht="18.5" x14ac:dyDescent="0.45">
      <c r="D117" s="168"/>
      <c r="E117" s="168"/>
      <c r="F117" s="373" t="str">
        <f t="shared" ref="F117:F118" si="14">_xlfn.CONCAT("y(",$L$113,") = ")</f>
        <v xml:space="preserve">y(6.2 * 10⁰s) = </v>
      </c>
      <c r="G117" s="374" t="str">
        <f>_xlfn.CONCAT(J111, " * sin(2",Einheitenvorsätze!$C$53," * ",J112," * ",J113,")",I111)</f>
        <v>0.05 * sin(2π * 0.6 * 6.2)m</v>
      </c>
      <c r="H117" s="168"/>
      <c r="I117" s="168"/>
      <c r="J117" s="168"/>
    </row>
    <row r="118" spans="4:12" ht="23.5" x14ac:dyDescent="0.55000000000000004">
      <c r="D118" s="375"/>
      <c r="E118" s="375"/>
      <c r="F118" s="376" t="str">
        <f t="shared" si="14"/>
        <v xml:space="preserve">y(6.2 * 10⁰s) = </v>
      </c>
      <c r="G118" s="377">
        <f>J111*SIN(MOD(2*PI()*J112*J113,2*PI()))</f>
        <v>-4.9114362536434426E-2</v>
      </c>
      <c r="H118" s="375" t="str">
        <f>I111</f>
        <v>m</v>
      </c>
      <c r="I118" s="375"/>
      <c r="J118" s="168"/>
      <c r="K118" s="66"/>
    </row>
    <row r="123" spans="4:12" ht="15" thickBot="1" x14ac:dyDescent="0.4"/>
    <row r="124" spans="4:12" x14ac:dyDescent="0.35">
      <c r="D124" s="261"/>
      <c r="E124" s="432"/>
      <c r="F124" s="262" t="s">
        <v>828</v>
      </c>
      <c r="G124" s="382">
        <v>230</v>
      </c>
      <c r="H124" s="383" t="s">
        <v>320</v>
      </c>
    </row>
    <row r="125" spans="4:12" x14ac:dyDescent="0.35">
      <c r="D125" s="378"/>
      <c r="E125" s="433"/>
      <c r="F125" s="8" t="s">
        <v>829</v>
      </c>
      <c r="G125" s="75">
        <v>50</v>
      </c>
      <c r="H125" s="384" t="s">
        <v>748</v>
      </c>
    </row>
    <row r="126" spans="4:12" x14ac:dyDescent="0.35">
      <c r="D126" s="378"/>
      <c r="E126" s="433"/>
      <c r="F126" s="8" t="s">
        <v>830</v>
      </c>
      <c r="G126" s="212">
        <f>G124*SQRT(2)</f>
        <v>325.26911934581187</v>
      </c>
      <c r="H126" s="268" t="str">
        <f>H124</f>
        <v>V</v>
      </c>
    </row>
    <row r="127" spans="4:12" x14ac:dyDescent="0.35">
      <c r="D127" s="378"/>
      <c r="E127" s="433"/>
      <c r="F127" s="8" t="s">
        <v>831</v>
      </c>
      <c r="G127" s="212">
        <f>G124</f>
        <v>230</v>
      </c>
      <c r="H127" s="268" t="str">
        <f>H124</f>
        <v>V</v>
      </c>
    </row>
    <row r="128" spans="4:12" x14ac:dyDescent="0.35">
      <c r="D128" s="378"/>
      <c r="E128" s="433"/>
      <c r="F128" s="8" t="s">
        <v>832</v>
      </c>
      <c r="G128" s="212">
        <f>G125</f>
        <v>50</v>
      </c>
      <c r="H128" s="384" t="str">
        <f>H125</f>
        <v>Hz</v>
      </c>
    </row>
    <row r="129" spans="4:20" x14ac:dyDescent="0.35">
      <c r="D129" s="378"/>
      <c r="E129" s="433"/>
      <c r="F129" s="8" t="s">
        <v>824</v>
      </c>
      <c r="G129" s="212">
        <f>1/G128</f>
        <v>0.02</v>
      </c>
      <c r="H129" s="384" t="s">
        <v>745</v>
      </c>
    </row>
    <row r="130" spans="4:20" x14ac:dyDescent="0.35">
      <c r="D130" s="378"/>
      <c r="E130" s="433"/>
      <c r="F130" s="8" t="s">
        <v>825</v>
      </c>
      <c r="G130" s="212">
        <f>2*PI()*G125</f>
        <v>314.15926535897933</v>
      </c>
      <c r="H130" s="384" t="s">
        <v>833</v>
      </c>
    </row>
    <row r="131" spans="4:20" x14ac:dyDescent="0.35">
      <c r="D131" s="378"/>
      <c r="E131" s="433"/>
      <c r="F131" s="8" t="s">
        <v>826</v>
      </c>
      <c r="G131" s="212">
        <f>J131*G129</f>
        <v>6000000</v>
      </c>
      <c r="H131" s="384" t="s">
        <v>716</v>
      </c>
      <c r="J131" s="451">
        <f>3*10^8</f>
        <v>300000000</v>
      </c>
      <c r="K131" s="452"/>
      <c r="L131" s="381" t="s">
        <v>834</v>
      </c>
      <c r="M131" s="5"/>
      <c r="N131" s="5"/>
      <c r="O131" s="5"/>
      <c r="P131" s="5"/>
      <c r="Q131" s="5"/>
      <c r="R131" s="5"/>
      <c r="S131" s="5"/>
      <c r="T131" s="5"/>
    </row>
    <row r="132" spans="4:20" ht="15" thickBot="1" x14ac:dyDescent="0.4">
      <c r="D132" s="379"/>
      <c r="E132" s="434"/>
      <c r="F132" s="380" t="s">
        <v>827</v>
      </c>
      <c r="G132" s="385">
        <f>G126*SIN(2*PI()*G125*J132)</f>
        <v>-7.9700591799201791E-14</v>
      </c>
      <c r="H132" s="371" t="str">
        <f>H124</f>
        <v>V</v>
      </c>
      <c r="J132" s="451">
        <v>0.02</v>
      </c>
      <c r="K132" s="452"/>
      <c r="L132" s="381" t="s">
        <v>835</v>
      </c>
      <c r="M132" s="5"/>
      <c r="N132" s="5"/>
      <c r="O132" s="5"/>
      <c r="P132" s="5"/>
      <c r="Q132" s="5"/>
      <c r="R132" s="5"/>
      <c r="S132" s="5"/>
      <c r="T132" s="5"/>
    </row>
  </sheetData>
  <mergeCells count="4">
    <mergeCell ref="M92:P92"/>
    <mergeCell ref="Q92:S92"/>
    <mergeCell ref="J131:K131"/>
    <mergeCell ref="J132:K132"/>
  </mergeCells>
  <dataValidations count="3">
    <dataValidation type="list" allowBlank="1" showInputMessage="1" showErrorMessage="1" sqref="G10 G93:G96 BA10" xr:uid="{0301A70D-6277-4BB2-81B6-2BB5B814650B}">
      <formula1>$M$3:$M$4</formula1>
    </dataValidation>
    <dataValidation type="list" allowBlank="1" showInputMessage="1" showErrorMessage="1" sqref="AZ10" xr:uid="{0C1E6814-736D-4D2F-9025-618FBD23A267}">
      <formula1>$H$10:$AV$10</formula1>
    </dataValidation>
    <dataValidation type="list" allowBlank="1" showInputMessage="1" showErrorMessage="1" sqref="D16:E17 Q92:S92 AX16:AX17 AX12:AX13" xr:uid="{8FB8006F-A5AB-41B5-B544-F9B479F8D761}">
      <formula1>$L$3:$L$4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H111:H113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6FAFC-EF82-483B-B920-EE2B60307887}">
  <dimension ref="B2:AX32"/>
  <sheetViews>
    <sheetView workbookViewId="0">
      <selection activeCell="N16" sqref="N16"/>
    </sheetView>
  </sheetViews>
  <sheetFormatPr baseColWidth="10" defaultRowHeight="14.5" x14ac:dyDescent="0.35"/>
  <cols>
    <col min="2" max="2" width="12.1796875" customWidth="1"/>
    <col min="5" max="7" width="16.54296875" customWidth="1"/>
    <col min="8" max="8" width="26.453125" customWidth="1"/>
    <col min="9" max="9" width="7.81640625" style="55" customWidth="1"/>
  </cols>
  <sheetData>
    <row r="2" spans="2:50" ht="26" x14ac:dyDescent="0.6">
      <c r="C2" s="29" t="s">
        <v>928</v>
      </c>
    </row>
    <row r="3" spans="2:50" x14ac:dyDescent="0.35">
      <c r="L3" s="5" t="s">
        <v>64</v>
      </c>
      <c r="M3" s="5" t="s">
        <v>298</v>
      </c>
      <c r="N3" s="5" t="s">
        <v>63</v>
      </c>
    </row>
    <row r="4" spans="2:50" x14ac:dyDescent="0.35">
      <c r="L4" s="5" t="s">
        <v>65</v>
      </c>
      <c r="M4" s="5" t="s">
        <v>300</v>
      </c>
      <c r="N4" s="5" t="s">
        <v>260</v>
      </c>
    </row>
    <row r="8" spans="2:50" x14ac:dyDescent="0.35">
      <c r="H8" s="8" t="s">
        <v>1</v>
      </c>
      <c r="I8" s="95"/>
      <c r="J8" s="4">
        <v>10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2:50" x14ac:dyDescent="0.35">
      <c r="H9" s="5" t="str">
        <f>_xlfn.CONCAT("Winkel ",Einheitenvorsätze!C38," [°]")</f>
        <v>Winkel α [°]</v>
      </c>
      <c r="I9" s="95"/>
      <c r="J9" s="4">
        <v>10</v>
      </c>
      <c r="K9" s="77">
        <f>J9+$J$8</f>
        <v>20</v>
      </c>
      <c r="L9" s="77">
        <f t="shared" ref="L9:M9" si="0">K9+$J$8</f>
        <v>30</v>
      </c>
      <c r="M9" s="77">
        <f t="shared" si="0"/>
        <v>40</v>
      </c>
      <c r="N9" s="77">
        <f t="shared" ref="N9:AX9" si="1">M9+$J$8</f>
        <v>50</v>
      </c>
      <c r="O9" s="77">
        <f t="shared" si="1"/>
        <v>60</v>
      </c>
      <c r="P9" s="77">
        <f t="shared" si="1"/>
        <v>70</v>
      </c>
      <c r="Q9" s="77">
        <f t="shared" si="1"/>
        <v>80</v>
      </c>
      <c r="R9" s="77">
        <f t="shared" si="1"/>
        <v>90</v>
      </c>
      <c r="S9" s="77">
        <f t="shared" si="1"/>
        <v>100</v>
      </c>
      <c r="T9" s="77">
        <f t="shared" si="1"/>
        <v>110</v>
      </c>
      <c r="U9" s="77">
        <f t="shared" si="1"/>
        <v>120</v>
      </c>
      <c r="V9" s="77">
        <f t="shared" si="1"/>
        <v>130</v>
      </c>
      <c r="W9" s="77">
        <f t="shared" si="1"/>
        <v>140</v>
      </c>
      <c r="X9" s="77">
        <f t="shared" si="1"/>
        <v>150</v>
      </c>
      <c r="Y9" s="77">
        <f t="shared" si="1"/>
        <v>160</v>
      </c>
      <c r="Z9" s="77">
        <f t="shared" si="1"/>
        <v>170</v>
      </c>
      <c r="AA9" s="77">
        <f t="shared" si="1"/>
        <v>180</v>
      </c>
      <c r="AB9" s="77">
        <f t="shared" si="1"/>
        <v>190</v>
      </c>
      <c r="AC9" s="77">
        <f t="shared" si="1"/>
        <v>200</v>
      </c>
      <c r="AD9" s="77">
        <f t="shared" si="1"/>
        <v>210</v>
      </c>
      <c r="AE9" s="77">
        <f t="shared" si="1"/>
        <v>220</v>
      </c>
      <c r="AF9" s="77">
        <f t="shared" si="1"/>
        <v>230</v>
      </c>
      <c r="AG9" s="77">
        <f t="shared" si="1"/>
        <v>240</v>
      </c>
      <c r="AH9" s="77">
        <f t="shared" si="1"/>
        <v>250</v>
      </c>
      <c r="AI9" s="77">
        <f t="shared" si="1"/>
        <v>260</v>
      </c>
      <c r="AJ9" s="77">
        <f t="shared" si="1"/>
        <v>270</v>
      </c>
      <c r="AK9" s="77">
        <f t="shared" si="1"/>
        <v>280</v>
      </c>
      <c r="AL9" s="77">
        <f t="shared" si="1"/>
        <v>290</v>
      </c>
      <c r="AM9" s="77">
        <f t="shared" si="1"/>
        <v>300</v>
      </c>
      <c r="AN9" s="77">
        <f t="shared" si="1"/>
        <v>310</v>
      </c>
      <c r="AO9" s="77">
        <f t="shared" si="1"/>
        <v>320</v>
      </c>
      <c r="AP9" s="77">
        <f t="shared" si="1"/>
        <v>330</v>
      </c>
      <c r="AQ9" s="77">
        <f t="shared" si="1"/>
        <v>340</v>
      </c>
      <c r="AR9" s="77">
        <f t="shared" si="1"/>
        <v>350</v>
      </c>
      <c r="AS9" s="77">
        <f t="shared" si="1"/>
        <v>360</v>
      </c>
      <c r="AT9" s="77">
        <f t="shared" si="1"/>
        <v>370</v>
      </c>
      <c r="AU9" s="77">
        <f t="shared" si="1"/>
        <v>380</v>
      </c>
      <c r="AV9" s="77">
        <f t="shared" si="1"/>
        <v>390</v>
      </c>
      <c r="AW9" s="77">
        <f t="shared" si="1"/>
        <v>400</v>
      </c>
      <c r="AX9" s="77">
        <f t="shared" si="1"/>
        <v>410</v>
      </c>
    </row>
    <row r="10" spans="2:50" x14ac:dyDescent="0.35">
      <c r="H10" s="5" t="str">
        <f>_xlfn.CONCAT("Winkel ",Einheitenvorsätze!C38," [rad]")</f>
        <v>Winkel α [rad]</v>
      </c>
      <c r="I10" s="95"/>
      <c r="J10" s="437">
        <f>PI()*J9/180</f>
        <v>0.17453292519943295</v>
      </c>
      <c r="K10" s="437">
        <f t="shared" ref="K10:AX10" si="2">PI()*K9/180</f>
        <v>0.3490658503988659</v>
      </c>
      <c r="L10" s="437">
        <f t="shared" si="2"/>
        <v>0.52359877559829882</v>
      </c>
      <c r="M10" s="437">
        <f t="shared" si="2"/>
        <v>0.69813170079773179</v>
      </c>
      <c r="N10" s="437">
        <f t="shared" si="2"/>
        <v>0.87266462599716477</v>
      </c>
      <c r="O10" s="437">
        <f>PI()*O9/180</f>
        <v>1.0471975511965976</v>
      </c>
      <c r="P10" s="437">
        <f t="shared" si="2"/>
        <v>1.2217304763960306</v>
      </c>
      <c r="Q10" s="437">
        <f t="shared" si="2"/>
        <v>1.3962634015954636</v>
      </c>
      <c r="R10" s="437">
        <f t="shared" si="2"/>
        <v>1.5707963267948966</v>
      </c>
      <c r="S10" s="437">
        <f t="shared" si="2"/>
        <v>1.7453292519943295</v>
      </c>
      <c r="T10" s="437">
        <f t="shared" si="2"/>
        <v>1.9198621771937625</v>
      </c>
      <c r="U10" s="437">
        <f t="shared" si="2"/>
        <v>2.0943951023931953</v>
      </c>
      <c r="V10" s="437">
        <f t="shared" si="2"/>
        <v>2.2689280275926285</v>
      </c>
      <c r="W10" s="437">
        <f t="shared" si="2"/>
        <v>2.4434609527920612</v>
      </c>
      <c r="X10" s="437">
        <f t="shared" si="2"/>
        <v>2.6179938779914944</v>
      </c>
      <c r="Y10" s="437">
        <f t="shared" si="2"/>
        <v>2.7925268031909272</v>
      </c>
      <c r="Z10" s="437">
        <f t="shared" si="2"/>
        <v>2.9670597283903604</v>
      </c>
      <c r="AA10" s="437">
        <f t="shared" si="2"/>
        <v>3.1415926535897931</v>
      </c>
      <c r="AB10" s="437">
        <f t="shared" si="2"/>
        <v>3.3161255787892263</v>
      </c>
      <c r="AC10" s="437">
        <f t="shared" si="2"/>
        <v>3.4906585039886591</v>
      </c>
      <c r="AD10" s="437">
        <f t="shared" si="2"/>
        <v>3.6651914291880923</v>
      </c>
      <c r="AE10" s="437">
        <f t="shared" si="2"/>
        <v>3.839724354387525</v>
      </c>
      <c r="AF10" s="437">
        <f t="shared" si="2"/>
        <v>4.0142572795869578</v>
      </c>
      <c r="AG10" s="437">
        <f t="shared" si="2"/>
        <v>4.1887902047863905</v>
      </c>
      <c r="AH10" s="437">
        <f t="shared" si="2"/>
        <v>4.3633231299858233</v>
      </c>
      <c r="AI10" s="437">
        <f t="shared" si="2"/>
        <v>4.5378560551852569</v>
      </c>
      <c r="AJ10" s="437">
        <f t="shared" si="2"/>
        <v>4.7123889803846897</v>
      </c>
      <c r="AK10" s="437">
        <f t="shared" si="2"/>
        <v>4.8869219055841224</v>
      </c>
      <c r="AL10" s="437">
        <f t="shared" si="2"/>
        <v>5.0614548307835552</v>
      </c>
      <c r="AM10" s="437">
        <f t="shared" si="2"/>
        <v>5.2359877559829888</v>
      </c>
      <c r="AN10" s="437">
        <f t="shared" si="2"/>
        <v>5.4105206811824216</v>
      </c>
      <c r="AO10" s="437">
        <f t="shared" si="2"/>
        <v>5.5850536063818543</v>
      </c>
      <c r="AP10" s="437">
        <f t="shared" si="2"/>
        <v>5.7595865315812871</v>
      </c>
      <c r="AQ10" s="437">
        <f t="shared" si="2"/>
        <v>5.9341194567807207</v>
      </c>
      <c r="AR10" s="437">
        <f t="shared" si="2"/>
        <v>6.1086523819801526</v>
      </c>
      <c r="AS10" s="437">
        <f t="shared" si="2"/>
        <v>6.2831853071795862</v>
      </c>
      <c r="AT10" s="437">
        <f t="shared" si="2"/>
        <v>6.457718232379019</v>
      </c>
      <c r="AU10" s="437">
        <f t="shared" si="2"/>
        <v>6.6322511575784526</v>
      </c>
      <c r="AV10" s="437">
        <f t="shared" si="2"/>
        <v>6.8067840827778845</v>
      </c>
      <c r="AW10" s="437">
        <f t="shared" si="2"/>
        <v>6.9813170079773181</v>
      </c>
      <c r="AX10" s="437">
        <f t="shared" si="2"/>
        <v>7.1558499331767509</v>
      </c>
    </row>
    <row r="11" spans="2:50" x14ac:dyDescent="0.35">
      <c r="H11" s="5" t="s">
        <v>929</v>
      </c>
      <c r="I11" s="95" t="s">
        <v>298</v>
      </c>
      <c r="J11" s="437">
        <f>IF($I$11=$M$3,J9,J10)</f>
        <v>10</v>
      </c>
      <c r="K11" s="437">
        <f t="shared" ref="K11:AX11" si="3">IF($I$11=$M$3,K9,K10)</f>
        <v>20</v>
      </c>
      <c r="L11" s="437">
        <f t="shared" si="3"/>
        <v>30</v>
      </c>
      <c r="M11" s="437">
        <f t="shared" si="3"/>
        <v>40</v>
      </c>
      <c r="N11" s="437">
        <f t="shared" si="3"/>
        <v>50</v>
      </c>
      <c r="O11" s="437">
        <f t="shared" si="3"/>
        <v>60</v>
      </c>
      <c r="P11" s="437">
        <f t="shared" si="3"/>
        <v>70</v>
      </c>
      <c r="Q11" s="437">
        <f t="shared" si="3"/>
        <v>80</v>
      </c>
      <c r="R11" s="437">
        <f t="shared" si="3"/>
        <v>90</v>
      </c>
      <c r="S11" s="437">
        <f t="shared" si="3"/>
        <v>100</v>
      </c>
      <c r="T11" s="437">
        <f t="shared" si="3"/>
        <v>110</v>
      </c>
      <c r="U11" s="437">
        <f t="shared" si="3"/>
        <v>120</v>
      </c>
      <c r="V11" s="437">
        <f t="shared" si="3"/>
        <v>130</v>
      </c>
      <c r="W11" s="437">
        <f t="shared" si="3"/>
        <v>140</v>
      </c>
      <c r="X11" s="437">
        <f t="shared" si="3"/>
        <v>150</v>
      </c>
      <c r="Y11" s="437">
        <f t="shared" si="3"/>
        <v>160</v>
      </c>
      <c r="Z11" s="437">
        <f t="shared" si="3"/>
        <v>170</v>
      </c>
      <c r="AA11" s="437">
        <f t="shared" si="3"/>
        <v>180</v>
      </c>
      <c r="AB11" s="437">
        <f t="shared" si="3"/>
        <v>190</v>
      </c>
      <c r="AC11" s="437">
        <f t="shared" si="3"/>
        <v>200</v>
      </c>
      <c r="AD11" s="437">
        <f t="shared" si="3"/>
        <v>210</v>
      </c>
      <c r="AE11" s="437">
        <f t="shared" si="3"/>
        <v>220</v>
      </c>
      <c r="AF11" s="437">
        <f t="shared" si="3"/>
        <v>230</v>
      </c>
      <c r="AG11" s="437">
        <f t="shared" si="3"/>
        <v>240</v>
      </c>
      <c r="AH11" s="437">
        <f t="shared" si="3"/>
        <v>250</v>
      </c>
      <c r="AI11" s="437">
        <f t="shared" si="3"/>
        <v>260</v>
      </c>
      <c r="AJ11" s="437">
        <f t="shared" si="3"/>
        <v>270</v>
      </c>
      <c r="AK11" s="437">
        <f t="shared" si="3"/>
        <v>280</v>
      </c>
      <c r="AL11" s="437">
        <f t="shared" si="3"/>
        <v>290</v>
      </c>
      <c r="AM11" s="437">
        <f t="shared" si="3"/>
        <v>300</v>
      </c>
      <c r="AN11" s="437">
        <f t="shared" si="3"/>
        <v>310</v>
      </c>
      <c r="AO11" s="437">
        <f t="shared" si="3"/>
        <v>320</v>
      </c>
      <c r="AP11" s="437">
        <f t="shared" si="3"/>
        <v>330</v>
      </c>
      <c r="AQ11" s="437">
        <f t="shared" si="3"/>
        <v>340</v>
      </c>
      <c r="AR11" s="437">
        <f t="shared" si="3"/>
        <v>350</v>
      </c>
      <c r="AS11" s="437">
        <f t="shared" si="3"/>
        <v>360</v>
      </c>
      <c r="AT11" s="437">
        <f t="shared" si="3"/>
        <v>370</v>
      </c>
      <c r="AU11" s="437">
        <f t="shared" si="3"/>
        <v>380</v>
      </c>
      <c r="AV11" s="437">
        <f t="shared" si="3"/>
        <v>390</v>
      </c>
      <c r="AW11" s="437">
        <f t="shared" si="3"/>
        <v>400</v>
      </c>
      <c r="AX11" s="437">
        <f t="shared" si="3"/>
        <v>410</v>
      </c>
    </row>
    <row r="12" spans="2:50" x14ac:dyDescent="0.35">
      <c r="B12" s="5" t="s">
        <v>618</v>
      </c>
      <c r="C12" s="5" t="str">
        <f>Einheitenvorsätze!C58</f>
        <v>φ</v>
      </c>
      <c r="D12" s="5" t="s">
        <v>414</v>
      </c>
      <c r="E12" s="5" t="s">
        <v>930</v>
      </c>
      <c r="F12" s="5" t="s">
        <v>932</v>
      </c>
      <c r="G12" s="435" t="s">
        <v>931</v>
      </c>
      <c r="H12" s="438" t="str">
        <f>_xlfn.CONCAT("y1 = sin(",Einheitenvorsätze!C38,")")</f>
        <v>y1 = sin(α)</v>
      </c>
      <c r="I12" s="439" t="s">
        <v>63</v>
      </c>
      <c r="J12" s="437">
        <f>IF($I$12=$N$3,SIN(J10),0)</f>
        <v>0.17364817766693033</v>
      </c>
      <c r="K12" s="437">
        <f t="shared" ref="K12:AX12" si="4">IF($I$12=$N$3,SIN(K10),0)</f>
        <v>0.34202014332566871</v>
      </c>
      <c r="L12" s="437">
        <f t="shared" si="4"/>
        <v>0.49999999999999994</v>
      </c>
      <c r="M12" s="437">
        <f t="shared" si="4"/>
        <v>0.64278760968653925</v>
      </c>
      <c r="N12" s="437">
        <f t="shared" si="4"/>
        <v>0.76604444311897801</v>
      </c>
      <c r="O12" s="437">
        <f t="shared" si="4"/>
        <v>0.8660254037844386</v>
      </c>
      <c r="P12" s="437">
        <f t="shared" si="4"/>
        <v>0.93969262078590832</v>
      </c>
      <c r="Q12" s="437">
        <f t="shared" si="4"/>
        <v>0.98480775301220802</v>
      </c>
      <c r="R12" s="437">
        <f t="shared" si="4"/>
        <v>1</v>
      </c>
      <c r="S12" s="437">
        <f t="shared" si="4"/>
        <v>0.98480775301220802</v>
      </c>
      <c r="T12" s="437">
        <f t="shared" si="4"/>
        <v>0.93969262078590843</v>
      </c>
      <c r="U12" s="437">
        <f t="shared" si="4"/>
        <v>0.86602540378443871</v>
      </c>
      <c r="V12" s="437">
        <f t="shared" si="4"/>
        <v>0.76604444311897801</v>
      </c>
      <c r="W12" s="437">
        <f t="shared" si="4"/>
        <v>0.64278760968653947</v>
      </c>
      <c r="X12" s="437">
        <f t="shared" si="4"/>
        <v>0.49999999999999994</v>
      </c>
      <c r="Y12" s="437">
        <f t="shared" si="4"/>
        <v>0.34202014332566888</v>
      </c>
      <c r="Z12" s="437">
        <f t="shared" si="4"/>
        <v>0.17364817766693028</v>
      </c>
      <c r="AA12" s="437">
        <f t="shared" si="4"/>
        <v>1.22514845490862E-16</v>
      </c>
      <c r="AB12" s="437">
        <f t="shared" si="4"/>
        <v>-0.17364817766693047</v>
      </c>
      <c r="AC12" s="437">
        <f t="shared" si="4"/>
        <v>-0.34202014332566866</v>
      </c>
      <c r="AD12" s="437">
        <f t="shared" si="4"/>
        <v>-0.50000000000000011</v>
      </c>
      <c r="AE12" s="437">
        <f t="shared" si="4"/>
        <v>-0.64278760968653925</v>
      </c>
      <c r="AF12" s="437">
        <f t="shared" si="4"/>
        <v>-0.7660444431189779</v>
      </c>
      <c r="AG12" s="437">
        <f t="shared" si="4"/>
        <v>-0.86602540378443837</v>
      </c>
      <c r="AH12" s="437">
        <f t="shared" si="4"/>
        <v>-0.93969262078590821</v>
      </c>
      <c r="AI12" s="437">
        <f t="shared" si="4"/>
        <v>-0.98480775301220802</v>
      </c>
      <c r="AJ12" s="437">
        <f t="shared" si="4"/>
        <v>-1</v>
      </c>
      <c r="AK12" s="437">
        <f t="shared" si="4"/>
        <v>-0.98480775301220813</v>
      </c>
      <c r="AL12" s="437">
        <f t="shared" si="4"/>
        <v>-0.93969262078590854</v>
      </c>
      <c r="AM12" s="437">
        <f t="shared" si="4"/>
        <v>-0.8660254037844386</v>
      </c>
      <c r="AN12" s="437">
        <f t="shared" si="4"/>
        <v>-0.76604444311897812</v>
      </c>
      <c r="AO12" s="437">
        <f t="shared" si="4"/>
        <v>-0.64278760968653958</v>
      </c>
      <c r="AP12" s="437">
        <f t="shared" si="4"/>
        <v>-0.50000000000000044</v>
      </c>
      <c r="AQ12" s="437">
        <f t="shared" si="4"/>
        <v>-0.3420201433256686</v>
      </c>
      <c r="AR12" s="437">
        <f t="shared" si="4"/>
        <v>-0.17364817766693127</v>
      </c>
      <c r="AS12" s="437">
        <f t="shared" si="4"/>
        <v>-2.45029690981724E-16</v>
      </c>
      <c r="AT12" s="437">
        <f t="shared" si="4"/>
        <v>0.17364817766692991</v>
      </c>
      <c r="AU12" s="437">
        <f t="shared" si="4"/>
        <v>0.34202014332566893</v>
      </c>
      <c r="AV12" s="437">
        <f t="shared" si="4"/>
        <v>0.49999999999999928</v>
      </c>
      <c r="AW12" s="437">
        <f t="shared" si="4"/>
        <v>0.64278760968653914</v>
      </c>
      <c r="AX12" s="437">
        <f t="shared" si="4"/>
        <v>0.76604444311897779</v>
      </c>
    </row>
    <row r="13" spans="2:50" x14ac:dyDescent="0.35">
      <c r="B13" s="104">
        <v>5</v>
      </c>
      <c r="C13" s="104">
        <v>90</v>
      </c>
      <c r="D13" s="104" t="s">
        <v>298</v>
      </c>
      <c r="E13" s="246">
        <f>IF($D$13=$M$4,C13,RADIANS(C13))</f>
        <v>1.5707963267948966</v>
      </c>
      <c r="F13" s="246">
        <f>DEGREES(E13)</f>
        <v>90</v>
      </c>
      <c r="G13" s="436">
        <v>3</v>
      </c>
      <c r="H13" s="440" t="str">
        <f>_xlfn.CONCAT("y2 = ",B13," * sin(",$G$13," * ",Einheitenvorsätze!C38," + ",_xlfn.CONCAT($C$13,MID($D$13,2,LEN($D$13)-2)),")")</f>
        <v>y2 = 5 * sin(3 * α + 90°)</v>
      </c>
      <c r="I13" s="441" t="s">
        <v>63</v>
      </c>
      <c r="J13" s="437">
        <f>IF($I$13=$N$3,$B$13*SIN($G$13*J10+$E$13),0)</f>
        <v>4.3301270189221936</v>
      </c>
      <c r="K13" s="437">
        <f>IF($I$13=$N$3,$B$13*SIN($G$13*K10+$E$13),0)</f>
        <v>2.5000000000000018</v>
      </c>
      <c r="L13" s="437">
        <f t="shared" ref="L13:AX13" si="5">IF($I$13=$N$3,$B$13*SIN($G$13*L10+$E$13),0)</f>
        <v>6.1257422745431001E-16</v>
      </c>
      <c r="M13" s="437">
        <f t="shared" si="5"/>
        <v>-2.4999999999999987</v>
      </c>
      <c r="N13" s="437">
        <f t="shared" si="5"/>
        <v>-4.3301270189221945</v>
      </c>
      <c r="O13" s="437">
        <f t="shared" si="5"/>
        <v>-5</v>
      </c>
      <c r="P13" s="437">
        <f t="shared" si="5"/>
        <v>-4.3301270189221954</v>
      </c>
      <c r="Q13" s="437">
        <f t="shared" si="5"/>
        <v>-2.5000000000000022</v>
      </c>
      <c r="R13" s="437">
        <f t="shared" si="5"/>
        <v>-1.22514845490862E-15</v>
      </c>
      <c r="S13" s="437">
        <f t="shared" si="5"/>
        <v>2.5</v>
      </c>
      <c r="T13" s="437">
        <f t="shared" si="5"/>
        <v>4.3301270189221945</v>
      </c>
      <c r="U13" s="437">
        <f t="shared" si="5"/>
        <v>5</v>
      </c>
      <c r="V13" s="437">
        <f t="shared" si="5"/>
        <v>4.330127018922191</v>
      </c>
      <c r="W13" s="437">
        <f t="shared" si="5"/>
        <v>2.4999999999999991</v>
      </c>
      <c r="X13" s="437">
        <f t="shared" si="5"/>
        <v>1.83772268236293E-15</v>
      </c>
      <c r="Y13" s="437">
        <f t="shared" si="5"/>
        <v>-2.499999999999996</v>
      </c>
      <c r="Z13" s="437">
        <f t="shared" si="5"/>
        <v>-4.3301270189221936</v>
      </c>
      <c r="AA13" s="437">
        <f t="shared" si="5"/>
        <v>-5</v>
      </c>
      <c r="AB13" s="437">
        <f t="shared" si="5"/>
        <v>-4.330127018922191</v>
      </c>
      <c r="AC13" s="437">
        <f t="shared" si="5"/>
        <v>-2.4999999999999996</v>
      </c>
      <c r="AD13" s="437">
        <f t="shared" si="5"/>
        <v>6.4314872871840123E-15</v>
      </c>
      <c r="AE13" s="437">
        <f t="shared" si="5"/>
        <v>2.5000000000000027</v>
      </c>
      <c r="AF13" s="437">
        <f t="shared" si="5"/>
        <v>4.3301270189221936</v>
      </c>
      <c r="AG13" s="437">
        <f t="shared" si="5"/>
        <v>5</v>
      </c>
      <c r="AH13" s="437">
        <f t="shared" si="5"/>
        <v>4.3301270189221963</v>
      </c>
      <c r="AI13" s="437">
        <f t="shared" si="5"/>
        <v>2.5</v>
      </c>
      <c r="AJ13" s="437">
        <f t="shared" si="5"/>
        <v>3.06287113727155E-15</v>
      </c>
      <c r="AK13" s="437">
        <f t="shared" si="5"/>
        <v>-2.4999999999999947</v>
      </c>
      <c r="AL13" s="437">
        <f t="shared" si="5"/>
        <v>-4.3301270189221883</v>
      </c>
      <c r="AM13" s="437">
        <f t="shared" si="5"/>
        <v>-5</v>
      </c>
      <c r="AN13" s="437">
        <f t="shared" si="5"/>
        <v>-4.3301270189221919</v>
      </c>
      <c r="AO13" s="437">
        <f t="shared" si="5"/>
        <v>-2.500000000000016</v>
      </c>
      <c r="AP13" s="437">
        <f t="shared" si="5"/>
        <v>-3.67544536472586E-15</v>
      </c>
      <c r="AQ13" s="437">
        <f t="shared" si="5"/>
        <v>2.5000000000000093</v>
      </c>
      <c r="AR13" s="437">
        <f t="shared" si="5"/>
        <v>4.3301270189221883</v>
      </c>
      <c r="AS13" s="437">
        <f t="shared" si="5"/>
        <v>5</v>
      </c>
      <c r="AT13" s="437">
        <f t="shared" si="5"/>
        <v>4.3301270189222016</v>
      </c>
      <c r="AU13" s="437">
        <f t="shared" si="5"/>
        <v>2.5000000000000009</v>
      </c>
      <c r="AV13" s="437">
        <f t="shared" si="5"/>
        <v>2.2051587986182675E-14</v>
      </c>
      <c r="AW13" s="437">
        <f t="shared" si="5"/>
        <v>-2.4999999999999938</v>
      </c>
      <c r="AX13" s="437">
        <f t="shared" si="5"/>
        <v>-4.3301270189221972</v>
      </c>
    </row>
    <row r="14" spans="2:50" x14ac:dyDescent="0.35">
      <c r="B14" s="1" t="s">
        <v>933</v>
      </c>
      <c r="C14" s="104">
        <v>80</v>
      </c>
      <c r="D14" s="104" t="s">
        <v>298</v>
      </c>
      <c r="E14" s="246">
        <f>IF($D$13=$M$4,C14,RADIANS(C14))</f>
        <v>1.3962634015954636</v>
      </c>
      <c r="F14" s="246">
        <f>DEGREES(E14)</f>
        <v>80</v>
      </c>
      <c r="G14" s="169">
        <f>IF($I$12=$N$3,SIN(E14),0)</f>
        <v>0.98480775301220802</v>
      </c>
    </row>
    <row r="15" spans="2:50" x14ac:dyDescent="0.35">
      <c r="G15" s="443">
        <f>IF($I$13=$N$3,$B$13*SIN($G$13*$E$14+$E$13),0)</f>
        <v>-2.5000000000000022</v>
      </c>
    </row>
    <row r="22" spans="4:10" x14ac:dyDescent="0.35">
      <c r="H22" t="s">
        <v>936</v>
      </c>
    </row>
    <row r="23" spans="4:10" x14ac:dyDescent="0.35">
      <c r="D23" t="str">
        <f>B14</f>
        <v>Messwert:</v>
      </c>
      <c r="E23" s="24">
        <f>$F$14</f>
        <v>80</v>
      </c>
      <c r="F23" s="24">
        <f>E23</f>
        <v>80</v>
      </c>
      <c r="H23" t="str">
        <f>H12</f>
        <v>y1 = sin(α)</v>
      </c>
      <c r="I23" s="55">
        <v>0</v>
      </c>
      <c r="J23" s="55">
        <f>IF($I$12=$N$3,G14*COS(E14),0)</f>
        <v>0.17101007166283441</v>
      </c>
    </row>
    <row r="24" spans="4:10" x14ac:dyDescent="0.35">
      <c r="E24" s="99">
        <f>MIN($G$14:$G$15)</f>
        <v>-2.5000000000000022</v>
      </c>
      <c r="F24">
        <f>MAX($G$14:$G$15)</f>
        <v>0.98480775301220802</v>
      </c>
      <c r="I24" s="55">
        <v>0</v>
      </c>
      <c r="J24">
        <f>IF($I$12=$N$3,G14*SIN(E14),0)</f>
        <v>0.9698463103929541</v>
      </c>
    </row>
    <row r="25" spans="4:10" x14ac:dyDescent="0.35">
      <c r="H25" t="str">
        <f>H13</f>
        <v>y2 = 5 * sin(3 * α + 90°)</v>
      </c>
      <c r="I25" s="55">
        <v>0</v>
      </c>
      <c r="J25">
        <f>IF($I$12=$N$3,G15*COS(E14),0)</f>
        <v>-0.43412044416732642</v>
      </c>
    </row>
    <row r="26" spans="4:10" x14ac:dyDescent="0.35">
      <c r="D26" t="s">
        <v>934</v>
      </c>
      <c r="E26" s="442">
        <f>$J$11</f>
        <v>10</v>
      </c>
      <c r="F26" s="442">
        <f>1.05*$AX$11</f>
        <v>430.5</v>
      </c>
      <c r="I26" s="55">
        <v>0</v>
      </c>
      <c r="J26">
        <f>IF($I$12=$N$3,G15*SIN(E14),0)</f>
        <v>-2.4620193825305221</v>
      </c>
    </row>
    <row r="27" spans="4:10" x14ac:dyDescent="0.35">
      <c r="E27">
        <v>0</v>
      </c>
      <c r="F27">
        <v>0</v>
      </c>
    </row>
    <row r="29" spans="4:10" x14ac:dyDescent="0.35">
      <c r="D29" t="s">
        <v>935</v>
      </c>
      <c r="E29" s="442">
        <f>$J$11</f>
        <v>10</v>
      </c>
      <c r="F29" s="442">
        <f>E29</f>
        <v>10</v>
      </c>
      <c r="H29" t="str">
        <f>D26</f>
        <v>X-Achse:</v>
      </c>
    </row>
    <row r="30" spans="4:10" x14ac:dyDescent="0.35">
      <c r="E30" s="442">
        <f>MIN($J$12:$AX$13)</f>
        <v>-5</v>
      </c>
      <c r="F30" s="442">
        <f>1.05*MAX($J$12:$AX$13)</f>
        <v>5.25</v>
      </c>
    </row>
    <row r="32" spans="4:10" x14ac:dyDescent="0.35">
      <c r="H32" t="str">
        <f>D29</f>
        <v>Y-Achse:</v>
      </c>
    </row>
  </sheetData>
  <dataValidations count="2">
    <dataValidation type="list" allowBlank="1" showInputMessage="1" showErrorMessage="1" sqref="I11 D13:D14" xr:uid="{CFDF1661-43C1-4DC2-8778-2BD9E5D986A2}">
      <formula1>$M$3:$M$4</formula1>
    </dataValidation>
    <dataValidation type="list" allowBlank="1" showInputMessage="1" showErrorMessage="1" sqref="I12:I13" xr:uid="{A5EA04D2-15E2-444F-A4AA-AB02657A1DFE}">
      <formula1>$N$3:$N$4</formula1>
    </dataValidation>
  </dataValidations>
  <pageMargins left="0.7" right="0.7" top="0.78740157499999996" bottom="0.78740157499999996" header="0.3" footer="0.3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zoomScale="70" zoomScaleNormal="7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331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</v>
      </c>
      <c r="W3" s="74">
        <f>MAX(K14:L20)</f>
        <v>19.696155060244159</v>
      </c>
      <c r="Y3" s="5" t="s">
        <v>232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</v>
      </c>
      <c r="W4" s="5">
        <f>ABS(W3)</f>
        <v>19.696155060244159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20</v>
      </c>
      <c r="W5" s="5">
        <f>V5*1.1</f>
        <v>22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54" t="s">
        <v>216</v>
      </c>
      <c r="D12" s="454"/>
      <c r="E12" s="454"/>
      <c r="F12" s="454"/>
      <c r="G12" s="454"/>
      <c r="H12" s="56"/>
      <c r="I12" s="454" t="s">
        <v>217</v>
      </c>
      <c r="J12" s="454"/>
      <c r="K12" s="454" t="s">
        <v>212</v>
      </c>
      <c r="L12" s="454"/>
      <c r="M12" s="454" t="s">
        <v>218</v>
      </c>
      <c r="N12" s="454"/>
      <c r="O12" s="454"/>
      <c r="P12" s="453" t="s">
        <v>229</v>
      </c>
      <c r="Q12" s="453"/>
      <c r="R12" s="453"/>
      <c r="S12" s="453"/>
      <c r="T12" s="453" t="s">
        <v>261</v>
      </c>
      <c r="U12" s="453"/>
      <c r="V12" s="453"/>
      <c r="W12" s="453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10</v>
      </c>
      <c r="E14" s="92" t="s">
        <v>205</v>
      </c>
      <c r="F14" s="4">
        <v>5</v>
      </c>
      <c r="G14" s="4" t="s">
        <v>205</v>
      </c>
      <c r="H14" s="103"/>
      <c r="I14" s="5" t="str">
        <f>IF(AND(E14=$S$5,G14=$S$5),$T$3,IF(AND(E14=$S$5,G14=$S$4),$T$4,IF(AND(E14=$S$5,G14=$S$3),$T$5,$T$6)))</f>
        <v>Kartesisch</v>
      </c>
      <c r="J14" s="74" t="str">
        <f>IF(I14=$T$5,F14*PI()/180,IF(I14=$T$4,F14,""))</f>
        <v/>
      </c>
      <c r="K14" s="101">
        <f>IF(I14=$T$3,D14,D14*COS(J14))</f>
        <v>10</v>
      </c>
      <c r="L14" s="101">
        <f>IF(I14=$T$3,F14,D14*SIN(J14))</f>
        <v>5</v>
      </c>
      <c r="M14" s="102">
        <f>SQRT(K14^2 + L14^2)</f>
        <v>11.180339887498949</v>
      </c>
      <c r="N14" s="102">
        <f>DEGREES(ATAN2(K14,L14))</f>
        <v>26.56505117707799</v>
      </c>
      <c r="O14" s="102">
        <f>ATAN2(K14,L14)</f>
        <v>0.46364760900080609</v>
      </c>
      <c r="P14" s="74">
        <v>0</v>
      </c>
      <c r="Q14" s="74">
        <f>K14</f>
        <v>10</v>
      </c>
      <c r="R14" s="74">
        <v>0</v>
      </c>
      <c r="S14" s="74">
        <f>L14</f>
        <v>5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10</v>
      </c>
      <c r="E15" s="92" t="s">
        <v>205</v>
      </c>
      <c r="F15" s="4">
        <v>-12</v>
      </c>
      <c r="G15" s="4" t="s">
        <v>205</v>
      </c>
      <c r="H15" s="104" t="s">
        <v>235</v>
      </c>
      <c r="I15" s="5" t="str">
        <f t="shared" ref="I15:I20" si="0">IF(AND(E15=$S$5,G15=$S$5),$T$3,IF(AND(E15=$S$5,G15=$S$4),$T$4,IF(AND(E15=$S$5,G15=$S$3),$T$5,$T$6)))</f>
        <v>Kartesisch</v>
      </c>
      <c r="J15" s="74" t="str">
        <f t="shared" ref="J15:J20" si="1">IF(I15=$T$5,F15*PI()/180,IF(I15=$T$4,F15,""))</f>
        <v/>
      </c>
      <c r="K15" s="101">
        <f t="shared" ref="K15:K20" si="2">IF(I15=$T$3,D15,D15*COS(J15))</f>
        <v>10</v>
      </c>
      <c r="L15" s="101">
        <f t="shared" ref="L15:L20" si="3">IF(I15=$T$3,F15,D15*SIN(J15))</f>
        <v>-12</v>
      </c>
      <c r="M15" s="102">
        <f t="shared" ref="M15:M20" si="4">SQRT(K15^2 + L15^2)</f>
        <v>15.620499351813308</v>
      </c>
      <c r="N15" s="102">
        <f t="shared" ref="N15:N20" si="5">DEGREES(ATAN2(K15,L15))</f>
        <v>-50.19442890773481</v>
      </c>
      <c r="O15" s="102">
        <f t="shared" ref="O15:O20" si="6">ATAN2(K15,L15)</f>
        <v>-0.87605805059819342</v>
      </c>
      <c r="P15" s="74">
        <f t="shared" ref="P15:P20" si="7">IF(H15=$R$6,0,IF(H15=$R$3,Q14,0))</f>
        <v>10</v>
      </c>
      <c r="Q15" s="74">
        <f t="shared" ref="Q15:Q20" si="8">IF(H15=$R$6,0,IF(H15=$R$3,K15+Q14,K15))</f>
        <v>20</v>
      </c>
      <c r="R15" s="74">
        <f t="shared" ref="R15:R20" si="9">IF(H15=$R$6,0,IF(H15=$R$3,S14,0))</f>
        <v>5</v>
      </c>
      <c r="S15" s="74">
        <f t="shared" ref="S15:S20" si="10">IF(H15=$R$6,0,IF(H15=$R$3,S14+L15,L15))</f>
        <v>-7</v>
      </c>
      <c r="T15" s="74">
        <v>0</v>
      </c>
      <c r="U15" s="74">
        <v>0</v>
      </c>
      <c r="V15" s="74">
        <f t="shared" ref="V15:V20" si="11">IF(P15&lt;&gt;0,Q15,0)</f>
        <v>20</v>
      </c>
      <c r="W15" s="74">
        <f t="shared" ref="W15:W20" si="12">IF(R15&lt;&gt;0,S15,0)</f>
        <v>-7</v>
      </c>
    </row>
    <row r="16" spans="3:29" x14ac:dyDescent="0.35">
      <c r="C16" s="4" t="s">
        <v>220</v>
      </c>
      <c r="D16" s="4">
        <v>-8</v>
      </c>
      <c r="E16" s="92" t="s">
        <v>205</v>
      </c>
      <c r="F16" s="4">
        <v>15</v>
      </c>
      <c r="G16" s="4" t="s">
        <v>205</v>
      </c>
      <c r="H16" s="104" t="s">
        <v>235</v>
      </c>
      <c r="I16" s="5" t="str">
        <f t="shared" si="0"/>
        <v>Kartesisch</v>
      </c>
      <c r="J16" s="74" t="str">
        <f t="shared" si="1"/>
        <v/>
      </c>
      <c r="K16" s="101">
        <f t="shared" si="2"/>
        <v>-8</v>
      </c>
      <c r="L16" s="101">
        <f t="shared" si="3"/>
        <v>15</v>
      </c>
      <c r="M16" s="102">
        <f t="shared" si="4"/>
        <v>17</v>
      </c>
      <c r="N16" s="102">
        <f t="shared" si="5"/>
        <v>118.07248693585296</v>
      </c>
      <c r="O16" s="102">
        <f t="shared" si="6"/>
        <v>2.060753653048625</v>
      </c>
      <c r="P16" s="74">
        <f t="shared" si="7"/>
        <v>20</v>
      </c>
      <c r="Q16" s="74">
        <f t="shared" si="8"/>
        <v>12</v>
      </c>
      <c r="R16" s="74">
        <f t="shared" si="9"/>
        <v>-7</v>
      </c>
      <c r="S16" s="74">
        <f t="shared" si="10"/>
        <v>8</v>
      </c>
      <c r="T16" s="74">
        <v>0</v>
      </c>
      <c r="U16" s="74">
        <v>0</v>
      </c>
      <c r="V16" s="74">
        <f t="shared" si="11"/>
        <v>12</v>
      </c>
      <c r="W16" s="74">
        <f t="shared" si="12"/>
        <v>8</v>
      </c>
    </row>
    <row r="17" spans="3:23" x14ac:dyDescent="0.35">
      <c r="C17" s="4" t="s">
        <v>221</v>
      </c>
      <c r="D17" s="4">
        <v>-10</v>
      </c>
      <c r="E17" s="92" t="s">
        <v>205</v>
      </c>
      <c r="F17" s="4">
        <v>-20</v>
      </c>
      <c r="G17" s="4" t="s">
        <v>205</v>
      </c>
      <c r="H17" s="104" t="s">
        <v>260</v>
      </c>
      <c r="I17" s="5" t="str">
        <f t="shared" si="0"/>
        <v>Kartesisch</v>
      </c>
      <c r="J17" s="74" t="str">
        <f t="shared" si="1"/>
        <v/>
      </c>
      <c r="K17" s="101">
        <f t="shared" si="2"/>
        <v>-10</v>
      </c>
      <c r="L17" s="101">
        <f t="shared" si="3"/>
        <v>-20</v>
      </c>
      <c r="M17" s="102">
        <f t="shared" si="4"/>
        <v>22.360679774997898</v>
      </c>
      <c r="N17" s="102">
        <f t="shared" si="5"/>
        <v>-116.56505117707799</v>
      </c>
      <c r="O17" s="102">
        <f t="shared" si="6"/>
        <v>-2.0344439357957027</v>
      </c>
      <c r="P17" s="74">
        <f t="shared" si="7"/>
        <v>0</v>
      </c>
      <c r="Q17" s="74">
        <f t="shared" si="8"/>
        <v>0</v>
      </c>
      <c r="R17" s="74">
        <f t="shared" si="9"/>
        <v>0</v>
      </c>
      <c r="S17" s="74">
        <f t="shared" si="10"/>
        <v>0</v>
      </c>
      <c r="T17" s="74">
        <v>0</v>
      </c>
      <c r="U17" s="74">
        <v>0</v>
      </c>
      <c r="V17" s="74">
        <f t="shared" si="11"/>
        <v>0</v>
      </c>
      <c r="W17" s="74">
        <f t="shared" si="12"/>
        <v>0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/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851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413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330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3.1415000000000002</v>
      </c>
      <c r="D7" s="5" t="str">
        <f>M7</f>
        <v>rad</v>
      </c>
      <c r="E7" s="207" t="s">
        <v>330</v>
      </c>
      <c r="F7" s="212">
        <f>180*C7/PI()</f>
        <v>179.99469134034814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330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55" t="s">
        <v>417</v>
      </c>
      <c r="C13" s="452"/>
      <c r="D13" s="452"/>
      <c r="E13" s="452"/>
      <c r="F13" s="452"/>
      <c r="G13" s="452"/>
      <c r="H13" s="452"/>
      <c r="I13" s="452"/>
      <c r="L13" s="455" t="s">
        <v>418</v>
      </c>
      <c r="M13" s="456"/>
      <c r="N13" s="456"/>
      <c r="O13" s="456"/>
      <c r="Q13" s="455" t="s">
        <v>230</v>
      </c>
      <c r="R13" s="456"/>
      <c r="S13" s="456"/>
      <c r="T13" s="456"/>
      <c r="U13" s="456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414</v>
      </c>
      <c r="F14" s="213" t="s">
        <v>91</v>
      </c>
      <c r="G14" s="213" t="s">
        <v>414</v>
      </c>
      <c r="H14" s="213" t="s">
        <v>415</v>
      </c>
      <c r="I14" s="213" t="s">
        <v>416</v>
      </c>
      <c r="L14" s="219" t="s">
        <v>422</v>
      </c>
      <c r="M14" s="219" t="s">
        <v>423</v>
      </c>
      <c r="N14" s="219" t="s">
        <v>424</v>
      </c>
      <c r="O14" s="219" t="s">
        <v>425</v>
      </c>
      <c r="P14" s="217"/>
      <c r="Q14" s="223" t="s">
        <v>419</v>
      </c>
      <c r="R14" s="219"/>
      <c r="S14" s="219"/>
      <c r="T14" s="219"/>
      <c r="U14" s="219"/>
    </row>
    <row r="15" spans="2:21" x14ac:dyDescent="0.35">
      <c r="B15" s="215" t="s">
        <v>420</v>
      </c>
      <c r="C15" s="211">
        <v>10</v>
      </c>
      <c r="D15" s="75">
        <v>180</v>
      </c>
      <c r="E15" s="75" t="s">
        <v>201</v>
      </c>
      <c r="F15" s="212">
        <f>IF(E15=M7,D15,IF(D8=M6,D15*PI()/180,"Unknown"))</f>
        <v>3.1415926535897931</v>
      </c>
      <c r="G15" s="74" t="str">
        <f>M7</f>
        <v>rad</v>
      </c>
      <c r="H15" s="212">
        <f>C15*COS(F15)</f>
        <v>-10</v>
      </c>
      <c r="I15" s="212">
        <f>C15*SIN(F15)</f>
        <v>1.22514845490862E-15</v>
      </c>
      <c r="L15" s="220">
        <v>0</v>
      </c>
      <c r="M15" s="220">
        <f>H15</f>
        <v>-10</v>
      </c>
      <c r="N15" s="220">
        <v>0</v>
      </c>
      <c r="O15" s="220">
        <f>I15</f>
        <v>1.22514845490862E-15</v>
      </c>
      <c r="P15" s="221"/>
      <c r="Q15" s="222">
        <f>MAX(ABS(O15),ABS(M16),ABS(O16),ABS(M15),ABS(M17),ABS(O17))</f>
        <v>14</v>
      </c>
      <c r="R15" s="220">
        <f>Q16</f>
        <v>15.400000000000002</v>
      </c>
      <c r="S15" s="220">
        <v>0</v>
      </c>
      <c r="T15" s="220">
        <f>-R15</f>
        <v>-15.400000000000002</v>
      </c>
      <c r="U15" s="220">
        <v>0</v>
      </c>
    </row>
    <row r="16" spans="2:21" x14ac:dyDescent="0.35">
      <c r="B16" s="216" t="s">
        <v>421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15.400000000000002</v>
      </c>
      <c r="R16" s="220">
        <v>0</v>
      </c>
      <c r="S16" s="220">
        <f>R15</f>
        <v>15.400000000000002</v>
      </c>
      <c r="T16" s="220">
        <v>0</v>
      </c>
      <c r="U16" s="220">
        <f>T15</f>
        <v>-15.400000000000002</v>
      </c>
    </row>
    <row r="17" spans="2:54" ht="16.5" x14ac:dyDescent="0.45">
      <c r="B17" s="224" t="s">
        <v>432</v>
      </c>
      <c r="C17" s="212">
        <f>SQRT(H17^2+I17^2)</f>
        <v>14.866068747318506</v>
      </c>
      <c r="D17" s="212">
        <f>F17*180/PI()</f>
        <v>160.34617594194668</v>
      </c>
      <c r="E17" s="74" t="str">
        <f>E16</f>
        <v>°</v>
      </c>
      <c r="F17" s="212">
        <f>ATAN2(H17,I17)</f>
        <v>2.7985687131690895</v>
      </c>
      <c r="G17" s="74" t="str">
        <f>G16</f>
        <v>rad</v>
      </c>
      <c r="H17" s="212">
        <f>H16+H15</f>
        <v>-14</v>
      </c>
      <c r="I17" s="212">
        <f>I16+I15</f>
        <v>5.0000000000000009</v>
      </c>
      <c r="L17" s="220">
        <v>0</v>
      </c>
      <c r="M17" s="220">
        <f>H17</f>
        <v>-14</v>
      </c>
      <c r="N17" s="220">
        <v>0</v>
      </c>
      <c r="O17" s="220">
        <f>I17</f>
        <v>5.0000000000000009</v>
      </c>
    </row>
    <row r="18" spans="2:54" ht="16.5" x14ac:dyDescent="0.45">
      <c r="B18" s="8" t="s">
        <v>433</v>
      </c>
      <c r="C18" s="77">
        <f>C16*C15</f>
        <v>64.031242374328485</v>
      </c>
      <c r="D18" s="212">
        <f>D16+D15</f>
        <v>308.65980825409008</v>
      </c>
      <c r="E18" s="74" t="str">
        <f>E17</f>
        <v>°</v>
      </c>
      <c r="F18" s="212">
        <f>F15+F16</f>
        <v>5.3871299226082421</v>
      </c>
      <c r="G18" s="74" t="str">
        <f>G17</f>
        <v>rad</v>
      </c>
      <c r="H18" s="212">
        <f>C18*COS(F18)</f>
        <v>39.999999999999979</v>
      </c>
      <c r="I18" s="212">
        <f>C18*SIN(F18)</f>
        <v>-50.000000000000014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420</v>
      </c>
      <c r="M23" s="218">
        <f>$C$15*SIN(M22+$F$15)</f>
        <v>1.22514845490862E-15</v>
      </c>
      <c r="N23" s="218">
        <f t="shared" ref="N23:AW23" si="2">$C$15*SIN(N22+$F$15)</f>
        <v>-1.7364817766693004</v>
      </c>
      <c r="O23" s="218">
        <f t="shared" si="2"/>
        <v>-3.4202014332566866</v>
      </c>
      <c r="P23" s="218">
        <f t="shared" si="2"/>
        <v>-4.9999999999999973</v>
      </c>
      <c r="Q23" s="218">
        <f t="shared" si="2"/>
        <v>-6.4278760968653925</v>
      </c>
      <c r="R23" s="218">
        <f t="shared" si="2"/>
        <v>-7.660444431189779</v>
      </c>
      <c r="S23" s="218">
        <f t="shared" si="2"/>
        <v>-8.6602540378443837</v>
      </c>
      <c r="T23" s="218">
        <f t="shared" si="2"/>
        <v>-9.3969262078590852</v>
      </c>
      <c r="U23" s="218">
        <f t="shared" si="2"/>
        <v>-9.8480775301220795</v>
      </c>
      <c r="V23" s="218">
        <f t="shared" si="2"/>
        <v>-10</v>
      </c>
      <c r="W23" s="218">
        <f t="shared" si="2"/>
        <v>-9.8480775301220813</v>
      </c>
      <c r="X23" s="218">
        <f t="shared" si="2"/>
        <v>-9.3969262078590852</v>
      </c>
      <c r="Y23" s="218">
        <f t="shared" si="2"/>
        <v>-8.6602540378443909</v>
      </c>
      <c r="Z23" s="218">
        <f t="shared" si="2"/>
        <v>-7.6604444311897808</v>
      </c>
      <c r="AA23" s="218">
        <f t="shared" si="2"/>
        <v>-6.4278760968653961</v>
      </c>
      <c r="AB23" s="218">
        <f t="shared" si="2"/>
        <v>-4.9999999999999964</v>
      </c>
      <c r="AC23" s="218">
        <f t="shared" si="2"/>
        <v>-3.4202014332566861</v>
      </c>
      <c r="AD23" s="218">
        <f t="shared" si="2"/>
        <v>-1.7364817766693039</v>
      </c>
      <c r="AE23" s="218">
        <f t="shared" si="2"/>
        <v>-2.45029690981724E-15</v>
      </c>
      <c r="AF23" s="218">
        <f t="shared" si="2"/>
        <v>1.736481776669299</v>
      </c>
      <c r="AG23" s="218">
        <f t="shared" si="2"/>
        <v>3.4202014332566808</v>
      </c>
      <c r="AH23" s="218">
        <f t="shared" si="2"/>
        <v>5</v>
      </c>
      <c r="AI23" s="218">
        <f t="shared" si="2"/>
        <v>6.4278760968653916</v>
      </c>
      <c r="AJ23" s="218">
        <f t="shared" si="2"/>
        <v>7.6604444311897781</v>
      </c>
      <c r="AK23" s="218">
        <f t="shared" si="2"/>
        <v>8.6602540378443837</v>
      </c>
      <c r="AL23" s="218">
        <f t="shared" si="2"/>
        <v>9.3969262078590816</v>
      </c>
      <c r="AM23" s="218">
        <f t="shared" si="2"/>
        <v>9.8480775301220795</v>
      </c>
      <c r="AN23" s="218">
        <f t="shared" si="2"/>
        <v>10</v>
      </c>
      <c r="AO23" s="218">
        <f t="shared" si="2"/>
        <v>9.8480775301220813</v>
      </c>
      <c r="AP23" s="218">
        <f t="shared" si="2"/>
        <v>9.3969262078590869</v>
      </c>
      <c r="AQ23" s="218">
        <f t="shared" si="2"/>
        <v>8.660254037844382</v>
      </c>
      <c r="AR23" s="218">
        <f t="shared" si="2"/>
        <v>7.6604444311897755</v>
      </c>
      <c r="AS23" s="218">
        <f t="shared" si="2"/>
        <v>6.4278760968653899</v>
      </c>
      <c r="AT23" s="218">
        <f t="shared" si="2"/>
        <v>4.9999999999999982</v>
      </c>
      <c r="AU23" s="218">
        <f t="shared" si="2"/>
        <v>3.420201433256687</v>
      </c>
      <c r="AV23" s="218">
        <f t="shared" si="2"/>
        <v>1.736481776669305</v>
      </c>
      <c r="AW23" s="218">
        <f t="shared" si="2"/>
        <v>3.67544536472586E-15</v>
      </c>
    </row>
    <row r="24" spans="2:54" ht="16" customHeight="1" x14ac:dyDescent="0.35">
      <c r="L24" s="216" t="s">
        <v>421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432</v>
      </c>
      <c r="M25" s="218">
        <f>M23+M24</f>
        <v>5.0000000000000018</v>
      </c>
      <c r="N25" s="218">
        <f t="shared" ref="N25:AW25" si="4">N23+N24</f>
        <v>2.4929642777240208</v>
      </c>
      <c r="O25" s="218">
        <f t="shared" si="4"/>
        <v>-8.981890262981862E-2</v>
      </c>
      <c r="P25" s="218">
        <f t="shared" si="4"/>
        <v>-2.6698729810778015</v>
      </c>
      <c r="Q25" s="218">
        <f t="shared" si="4"/>
        <v>-5.1688043200166582</v>
      </c>
      <c r="R25" s="218">
        <f t="shared" si="4"/>
        <v>-7.5106841552329913</v>
      </c>
      <c r="S25" s="218">
        <f t="shared" si="4"/>
        <v>-9.6243556529821337</v>
      </c>
      <c r="T25" s="218">
        <f t="shared" si="4"/>
        <v>-11.445595974374372</v>
      </c>
      <c r="U25" s="218">
        <f t="shared" si="4"/>
        <v>-12.919067653836258</v>
      </c>
      <c r="V25" s="218">
        <f t="shared" si="4"/>
        <v>-13.999999999999998</v>
      </c>
      <c r="W25" s="218">
        <f t="shared" si="4"/>
        <v>-14.655549430505562</v>
      </c>
      <c r="X25" s="218">
        <f t="shared" si="4"/>
        <v>-14.86579740763106</v>
      </c>
      <c r="Y25" s="218">
        <f t="shared" si="4"/>
        <v>-14.624355652982143</v>
      </c>
      <c r="Z25" s="218">
        <f t="shared" si="4"/>
        <v>-13.938560252098389</v>
      </c>
      <c r="AA25" s="218">
        <f t="shared" si="4"/>
        <v>-12.829248751206443</v>
      </c>
      <c r="AB25" s="218">
        <f t="shared" si="4"/>
        <v>-11.330127018922189</v>
      </c>
      <c r="AC25" s="218">
        <f t="shared" si="4"/>
        <v>-9.4867451104889042</v>
      </c>
      <c r="AD25" s="218">
        <f t="shared" si="4"/>
        <v>-7.3551132523980662</v>
      </c>
      <c r="AE25" s="218">
        <f t="shared" si="4"/>
        <v>-5.0000000000000044</v>
      </c>
      <c r="AF25" s="218">
        <f t="shared" si="4"/>
        <v>-2.4929642777240231</v>
      </c>
      <c r="AG25" s="218">
        <f t="shared" si="4"/>
        <v>8.9818902629809294E-2</v>
      </c>
      <c r="AH25" s="218">
        <f t="shared" si="4"/>
        <v>2.6698729810778059</v>
      </c>
      <c r="AI25" s="218">
        <f t="shared" si="4"/>
        <v>5.1688043200166565</v>
      </c>
      <c r="AJ25" s="218">
        <f t="shared" si="4"/>
        <v>7.5106841552329904</v>
      </c>
      <c r="AK25" s="218">
        <f t="shared" si="4"/>
        <v>9.6243556529821337</v>
      </c>
      <c r="AL25" s="218">
        <f t="shared" si="4"/>
        <v>11.445595974374365</v>
      </c>
      <c r="AM25" s="218">
        <f t="shared" si="4"/>
        <v>12.919067653836258</v>
      </c>
      <c r="AN25" s="218">
        <f t="shared" si="4"/>
        <v>13.999999999999996</v>
      </c>
      <c r="AO25" s="218">
        <f t="shared" si="4"/>
        <v>14.655549430505562</v>
      </c>
      <c r="AP25" s="218">
        <f t="shared" si="4"/>
        <v>14.86579740763106</v>
      </c>
      <c r="AQ25" s="218">
        <f t="shared" si="4"/>
        <v>14.624355652982135</v>
      </c>
      <c r="AR25" s="218">
        <f t="shared" si="4"/>
        <v>13.938560252098384</v>
      </c>
      <c r="AS25" s="218">
        <f t="shared" si="4"/>
        <v>12.829248751206437</v>
      </c>
      <c r="AT25" s="218">
        <f t="shared" si="4"/>
        <v>11.330127018922191</v>
      </c>
      <c r="AU25" s="218">
        <f t="shared" si="4"/>
        <v>9.4867451104889042</v>
      </c>
      <c r="AV25" s="218">
        <f t="shared" si="4"/>
        <v>7.355113252398068</v>
      </c>
      <c r="AW25" s="218">
        <f t="shared" si="4"/>
        <v>5.0000000000000062</v>
      </c>
    </row>
    <row r="26" spans="2:54" ht="16" customHeight="1" x14ac:dyDescent="0.35"/>
    <row r="44" spans="2:4" x14ac:dyDescent="0.35">
      <c r="B44" s="2" t="s">
        <v>426</v>
      </c>
      <c r="C44" s="2"/>
      <c r="D44" t="s">
        <v>427</v>
      </c>
    </row>
    <row r="45" spans="2:4" x14ac:dyDescent="0.35">
      <c r="B45" s="3" t="s">
        <v>428</v>
      </c>
      <c r="C45" s="3"/>
      <c r="D45" t="s">
        <v>431</v>
      </c>
    </row>
    <row r="46" spans="2:4" x14ac:dyDescent="0.35">
      <c r="B46" t="s">
        <v>429</v>
      </c>
      <c r="D46" t="s">
        <v>430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46163.324585995368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46448</v>
      </c>
      <c r="E19" s="94">
        <f t="shared" ca="1" si="4"/>
        <v>67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Schon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46448</v>
      </c>
      <c r="E20" s="94">
        <f t="shared" ca="1" si="4"/>
        <v>32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Schon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46487</v>
      </c>
      <c r="E21" s="94">
        <f t="shared" ca="1" si="4"/>
        <v>26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Schon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4" t="s">
        <v>846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90" t="s">
        <v>843</v>
      </c>
      <c r="J24" s="391" t="str">
        <f>IF($I$24=$R$24,"s [km]","s [m]")</f>
        <v>s [km]</v>
      </c>
      <c r="K24" s="391" t="str">
        <f>IF($I$24=$R$24,"v [km/h]","v [m/s]")</f>
        <v>v [km/h]</v>
      </c>
      <c r="L24" s="391" t="str">
        <f>IF($I$24=$R$24,"t [h]","t [s]")</f>
        <v>t [h]</v>
      </c>
      <c r="M24" s="391" t="str">
        <f>IF($I$24=$R$24,"s0 [km]","s0 [m]")</f>
        <v>s0 [km]</v>
      </c>
      <c r="R24" t="s">
        <v>843</v>
      </c>
    </row>
    <row r="25" spans="2:41" ht="21" x14ac:dyDescent="0.5">
      <c r="B25" s="245"/>
      <c r="H25" s="393" t="s">
        <v>840</v>
      </c>
      <c r="I25" s="392" t="s">
        <v>836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844</v>
      </c>
    </row>
    <row r="26" spans="2:41" ht="21" x14ac:dyDescent="0.5">
      <c r="B26" s="245"/>
      <c r="H26" s="393" t="s">
        <v>841</v>
      </c>
      <c r="I26" s="392" t="s">
        <v>837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93" t="s">
        <v>842</v>
      </c>
      <c r="I27" s="392" t="s">
        <v>838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93" t="s">
        <v>845</v>
      </c>
      <c r="I28" s="392" t="s">
        <v>839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4" t="s">
        <v>853</v>
      </c>
      <c r="D2" s="394"/>
    </row>
    <row r="4" spans="2:26" x14ac:dyDescent="0.35">
      <c r="J4" t="s">
        <v>645</v>
      </c>
    </row>
    <row r="5" spans="2:26" x14ac:dyDescent="0.35">
      <c r="J5" t="s">
        <v>882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882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643</v>
      </c>
      <c r="C12" s="337" t="s">
        <v>883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884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642</v>
      </c>
      <c r="C14" s="337" t="s">
        <v>885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886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648</v>
      </c>
      <c r="C38" s="92"/>
      <c r="D38" s="92"/>
      <c r="E38" s="92"/>
      <c r="G38" t="s">
        <v>649</v>
      </c>
    </row>
    <row r="39" spans="2:9" ht="16.5" x14ac:dyDescent="0.45">
      <c r="B39" s="8" t="s">
        <v>644</v>
      </c>
      <c r="C39" s="5">
        <f>(E15-E13)/(E12-E14)</f>
        <v>13.837633945532412</v>
      </c>
      <c r="D39" s="5"/>
      <c r="E39" s="5" t="s">
        <v>645</v>
      </c>
      <c r="F39" s="340"/>
      <c r="G39" t="s">
        <v>650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646</v>
      </c>
      <c r="C42" s="5">
        <f>E12*C39+E13</f>
        <v>143.91139303353708</v>
      </c>
      <c r="D42" s="5"/>
      <c r="E42" s="5" t="s">
        <v>647</v>
      </c>
      <c r="G42" t="s">
        <v>651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646</v>
      </c>
      <c r="C43" s="5">
        <f>E14*C39+E15</f>
        <v>143.91139303353708</v>
      </c>
      <c r="D43" s="5"/>
      <c r="E43" s="5" t="s">
        <v>647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57" t="s">
        <v>901</v>
      </c>
      <c r="D3" s="457" t="s">
        <v>667</v>
      </c>
      <c r="E3" s="418">
        <v>4</v>
      </c>
      <c r="F3" s="418" t="s">
        <v>882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57" t="s">
        <v>21</v>
      </c>
      <c r="D4" s="457"/>
      <c r="E4" s="418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57" t="s">
        <v>22</v>
      </c>
      <c r="D5" s="457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57" t="s">
        <v>887</v>
      </c>
      <c r="D6" s="457"/>
      <c r="E6" s="418">
        <v>50</v>
      </c>
      <c r="F6" s="418" t="s">
        <v>862</v>
      </c>
      <c r="G6" s="77">
        <f>IF(F6=H6,E6,E6*1000)</f>
        <v>50</v>
      </c>
      <c r="H6" s="5" t="str">
        <f>O6</f>
        <v>[m]</v>
      </c>
      <c r="N6" t="s">
        <v>902</v>
      </c>
      <c r="O6" t="s">
        <v>862</v>
      </c>
      <c r="P6" t="s">
        <v>882</v>
      </c>
    </row>
    <row r="7" spans="2:28" ht="15.65" customHeight="1" x14ac:dyDescent="0.35">
      <c r="N7" t="s">
        <v>23</v>
      </c>
      <c r="O7" t="s">
        <v>647</v>
      </c>
      <c r="P7" t="s">
        <v>903</v>
      </c>
    </row>
    <row r="8" spans="2:28" ht="15.65" customHeight="1" x14ac:dyDescent="0.35">
      <c r="P8" t="s">
        <v>645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58" t="s">
        <v>899</v>
      </c>
      <c r="D11" s="459"/>
      <c r="E11" s="416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898</v>
      </c>
    </row>
    <row r="12" spans="2:28" ht="22.5" customHeight="1" x14ac:dyDescent="0.65">
      <c r="C12" s="458" t="s">
        <v>900</v>
      </c>
      <c r="D12" s="459"/>
      <c r="E12" s="416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647</v>
      </c>
      <c r="N12" t="s">
        <v>897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17"/>
    </row>
    <row r="18" spans="3:27" ht="15.65" customHeight="1" x14ac:dyDescent="0.35">
      <c r="C18" s="461" t="s">
        <v>1</v>
      </c>
      <c r="D18" s="462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60" t="s">
        <v>19</v>
      </c>
      <c r="D19" s="460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35">
      <c r="C20" s="459" t="s">
        <v>24</v>
      </c>
      <c r="D20" s="459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6.5" x14ac:dyDescent="0.35">
      <c r="C21" s="459" t="s">
        <v>888</v>
      </c>
      <c r="D21" s="459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21:D21"/>
    <mergeCell ref="C18:D18"/>
    <mergeCell ref="C4:D4"/>
    <mergeCell ref="C5:D5"/>
    <mergeCell ref="C6:D6"/>
    <mergeCell ref="C3:D3"/>
    <mergeCell ref="C11:D11"/>
    <mergeCell ref="C12:D12"/>
    <mergeCell ref="C19:D19"/>
    <mergeCell ref="C20:D20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3" zoomScale="55" zoomScaleNormal="55" workbookViewId="0">
      <selection activeCell="A15" sqref="A15:XFD15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74" t="str">
        <f>$O$8</f>
        <v>Anfangs-Geschwindigkeit</v>
      </c>
      <c r="D6" s="475"/>
      <c r="E6" s="478" t="str">
        <f>$O$9</f>
        <v>Geschwindigkeit</v>
      </c>
      <c r="F6" s="475"/>
      <c r="G6" s="478" t="str">
        <f>$O$10</f>
        <v>Strecke</v>
      </c>
      <c r="H6" s="475"/>
      <c r="I6" s="478" t="str">
        <f>$O$11</f>
        <v>Zeit</v>
      </c>
      <c r="J6" s="475"/>
      <c r="K6" s="478" t="str">
        <f>$O$12</f>
        <v>Beschleunigung</v>
      </c>
      <c r="L6" s="479"/>
    </row>
    <row r="7" spans="1:19" ht="15" thickBot="1" x14ac:dyDescent="0.4">
      <c r="B7" s="13" t="s">
        <v>37</v>
      </c>
      <c r="C7" s="476" t="str">
        <f>$P$8</f>
        <v>v0 [m/s]</v>
      </c>
      <c r="D7" s="477"/>
      <c r="E7" s="480" t="str">
        <f>$P$9</f>
        <v>v [m/s]</v>
      </c>
      <c r="F7" s="477"/>
      <c r="G7" s="480" t="str">
        <f>$P$10</f>
        <v>s [m]</v>
      </c>
      <c r="H7" s="477"/>
      <c r="I7" s="480" t="str">
        <f>$P$11</f>
        <v>t [s]</v>
      </c>
      <c r="J7" s="477"/>
      <c r="K7" s="480" t="str">
        <f>$P$12</f>
        <v>a [m/s2]</v>
      </c>
      <c r="L7" s="481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68">
        <v>119</v>
      </c>
      <c r="H8" s="469"/>
      <c r="I8" s="468">
        <v>7</v>
      </c>
      <c r="J8" s="469"/>
      <c r="K8" s="468">
        <v>2</v>
      </c>
      <c r="L8" s="473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65">
        <v>24</v>
      </c>
      <c r="F9" s="466"/>
      <c r="G9" s="16" t="s">
        <v>75</v>
      </c>
      <c r="H9" s="16">
        <f>E9*I9 - K9*I9^2/2</f>
        <v>119</v>
      </c>
      <c r="I9" s="465">
        <v>7</v>
      </c>
      <c r="J9" s="466"/>
      <c r="K9" s="465">
        <v>2</v>
      </c>
      <c r="L9" s="471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65">
        <v>24</v>
      </c>
      <c r="F10" s="466"/>
      <c r="G10" s="465">
        <v>119</v>
      </c>
      <c r="H10" s="466"/>
      <c r="I10" s="16" t="s">
        <v>76</v>
      </c>
      <c r="J10" s="16">
        <f>(E10 - SQRT(E10^2 - 2*K10*G10))/K10</f>
        <v>7</v>
      </c>
      <c r="K10" s="465">
        <v>2</v>
      </c>
      <c r="L10" s="471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65">
        <v>24</v>
      </c>
      <c r="F11" s="466"/>
      <c r="G11" s="465">
        <v>119</v>
      </c>
      <c r="H11" s="466"/>
      <c r="I11" s="465">
        <v>7</v>
      </c>
      <c r="J11" s="466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70">
        <v>10</v>
      </c>
      <c r="D12" s="466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65">
        <v>7</v>
      </c>
      <c r="J12" s="466"/>
      <c r="K12" s="465">
        <v>2</v>
      </c>
      <c r="L12" s="471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70">
        <v>10</v>
      </c>
      <c r="D13" s="466"/>
      <c r="E13" s="16" t="s">
        <v>80</v>
      </c>
      <c r="F13" s="16">
        <f>SQRT(C13^2 + 2*K13*G13)</f>
        <v>24</v>
      </c>
      <c r="G13" s="465">
        <v>119</v>
      </c>
      <c r="H13" s="466"/>
      <c r="I13" s="22" t="s">
        <v>55</v>
      </c>
      <c r="J13" s="16">
        <f xml:space="preserve"> (-C13 + SQRT(C13^2 + 2*K13*G13))/K13</f>
        <v>7</v>
      </c>
      <c r="K13" s="463">
        <v>2</v>
      </c>
      <c r="L13" s="471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70">
        <v>10</v>
      </c>
      <c r="D14" s="466"/>
      <c r="E14" s="16" t="s">
        <v>81</v>
      </c>
      <c r="F14" s="16">
        <f>2*G14/I14 - C14</f>
        <v>24</v>
      </c>
      <c r="G14" s="465">
        <v>119</v>
      </c>
      <c r="H14" s="466"/>
      <c r="I14" s="465">
        <v>7</v>
      </c>
      <c r="J14" s="472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70">
        <v>10</v>
      </c>
      <c r="D15" s="466"/>
      <c r="E15" s="465">
        <v>24</v>
      </c>
      <c r="F15" s="466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65">
        <v>2</v>
      </c>
      <c r="L15" s="471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70">
        <v>10</v>
      </c>
      <c r="D16" s="466"/>
      <c r="E16" s="465">
        <v>24</v>
      </c>
      <c r="F16" s="466"/>
      <c r="G16" s="16" t="s">
        <v>83</v>
      </c>
      <c r="H16" s="16">
        <f>(C16+E16)*I16/2</f>
        <v>119</v>
      </c>
      <c r="I16" s="465">
        <v>7</v>
      </c>
      <c r="J16" s="466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67">
        <v>10</v>
      </c>
      <c r="D17" s="464"/>
      <c r="E17" s="463">
        <v>24</v>
      </c>
      <c r="F17" s="464"/>
      <c r="G17" s="463">
        <v>119</v>
      </c>
      <c r="H17" s="464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82" t="str">
        <f>P13</f>
        <v>ω0 [rad/s]</v>
      </c>
      <c r="D18" s="483"/>
      <c r="E18" s="484" t="str">
        <f>P14</f>
        <v>ω [rad/s]</v>
      </c>
      <c r="F18" s="483"/>
      <c r="G18" s="484" t="str">
        <f>P15</f>
        <v>φ [rad]</v>
      </c>
      <c r="H18" s="483"/>
      <c r="I18" s="484" t="str">
        <f>P16</f>
        <v>t [s]</v>
      </c>
      <c r="J18" s="483"/>
      <c r="K18" s="484" t="str">
        <f>P17</f>
        <v>α [rad/s2]</v>
      </c>
      <c r="L18" s="485"/>
    </row>
    <row r="19" spans="1:16" ht="29.15" customHeight="1" thickBot="1" x14ac:dyDescent="0.4">
      <c r="C19" s="486" t="str">
        <f>O13</f>
        <v>Anfangs-Winkelgeschwindigkeit</v>
      </c>
      <c r="D19" s="487"/>
      <c r="E19" s="488" t="str">
        <f>O14</f>
        <v>Winkelgeschwindigkeit</v>
      </c>
      <c r="F19" s="487"/>
      <c r="G19" s="488" t="str">
        <f>O15</f>
        <v>Winkel</v>
      </c>
      <c r="H19" s="487"/>
      <c r="I19" s="488" t="str">
        <f>O16</f>
        <v>Zeit</v>
      </c>
      <c r="J19" s="487"/>
      <c r="K19" s="488" t="str">
        <f>O17</f>
        <v>Winkelbeschleunigung</v>
      </c>
      <c r="L19" s="489"/>
    </row>
  </sheetData>
  <mergeCells count="50"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K8:L8"/>
    <mergeCell ref="K9:L9"/>
    <mergeCell ref="K10:L10"/>
    <mergeCell ref="K12:L12"/>
    <mergeCell ref="K13:L13"/>
    <mergeCell ref="I8:J8"/>
    <mergeCell ref="I9:J9"/>
    <mergeCell ref="I11:J11"/>
    <mergeCell ref="I12:J12"/>
    <mergeCell ref="I14:J14"/>
    <mergeCell ref="E9:F9"/>
    <mergeCell ref="E10:F10"/>
    <mergeCell ref="E11:F11"/>
    <mergeCell ref="E15:F15"/>
    <mergeCell ref="K15:L15"/>
    <mergeCell ref="C12:D12"/>
    <mergeCell ref="C13:D13"/>
    <mergeCell ref="C14:D14"/>
    <mergeCell ref="C15:D15"/>
    <mergeCell ref="C16:D16"/>
    <mergeCell ref="G8:H8"/>
    <mergeCell ref="G10:H10"/>
    <mergeCell ref="G11:H11"/>
    <mergeCell ref="G13:H13"/>
    <mergeCell ref="G14:H14"/>
    <mergeCell ref="G17:H17"/>
    <mergeCell ref="E16:F16"/>
    <mergeCell ref="E17:F17"/>
    <mergeCell ref="C17:D17"/>
    <mergeCell ref="I16:J16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4" t="s">
        <v>854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95"/>
      <c r="I10" s="395"/>
      <c r="J10" s="395"/>
      <c r="K10" s="395"/>
      <c r="L10" s="395"/>
      <c r="M10" s="395"/>
      <c r="N10" s="395"/>
      <c r="O10" s="395"/>
      <c r="P10" s="395"/>
      <c r="Q10" s="395"/>
      <c r="R10" s="395"/>
      <c r="S10" s="395"/>
      <c r="T10" s="395"/>
      <c r="U10" s="395"/>
      <c r="V10" s="395"/>
      <c r="W10" s="395"/>
      <c r="X10" s="395"/>
      <c r="Y10" s="395"/>
      <c r="Z10" s="395"/>
      <c r="AA10" s="395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97" t="s">
        <v>863</v>
      </c>
      <c r="C12" s="5"/>
      <c r="D12" s="337" t="s">
        <v>860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97" t="s">
        <v>864</v>
      </c>
      <c r="C13" s="5"/>
      <c r="D13" s="337" t="s">
        <v>861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639</v>
      </c>
      <c r="D14" s="4">
        <v>36.6</v>
      </c>
      <c r="E14" s="77">
        <f>D14*1000</f>
        <v>36600</v>
      </c>
      <c r="F14" s="77" t="s">
        <v>862</v>
      </c>
      <c r="G14" s="395"/>
      <c r="H14" s="395"/>
      <c r="I14" s="395"/>
      <c r="J14" s="395"/>
      <c r="K14" s="395"/>
      <c r="L14" s="395"/>
      <c r="M14" s="395"/>
      <c r="N14" s="395"/>
      <c r="O14" s="395"/>
      <c r="P14" s="395"/>
      <c r="Q14" s="395"/>
      <c r="R14" s="395"/>
      <c r="S14" s="395"/>
      <c r="T14" s="395"/>
      <c r="U14" s="395"/>
      <c r="V14" s="395"/>
      <c r="W14" s="395"/>
      <c r="X14" s="395"/>
      <c r="Y14" s="395"/>
      <c r="Z14" s="395"/>
      <c r="AA14" s="395"/>
    </row>
    <row r="15" spans="2:27" ht="20.5" x14ac:dyDescent="0.55000000000000004">
      <c r="B15" s="337"/>
      <c r="C15" s="337" t="s">
        <v>856</v>
      </c>
      <c r="D15" s="4">
        <v>30</v>
      </c>
      <c r="E15" s="77">
        <f>D15/3.6</f>
        <v>8.3333333333333339</v>
      </c>
      <c r="F15" s="77" t="s">
        <v>23</v>
      </c>
      <c r="G15" s="395"/>
      <c r="H15" s="395"/>
      <c r="I15" s="395"/>
      <c r="J15" s="395"/>
      <c r="K15" s="395"/>
      <c r="L15" s="395"/>
      <c r="M15" s="395"/>
      <c r="N15" s="395"/>
      <c r="O15" s="395"/>
      <c r="P15" s="395"/>
      <c r="Q15" s="395"/>
      <c r="R15" s="395"/>
      <c r="S15" s="395"/>
      <c r="T15" s="395"/>
      <c r="U15" s="395"/>
      <c r="V15" s="395"/>
      <c r="W15" s="395"/>
      <c r="X15" s="395"/>
      <c r="Y15" s="395"/>
      <c r="Z15" s="395"/>
      <c r="AA15" s="395"/>
    </row>
    <row r="16" spans="2:27" ht="22" x14ac:dyDescent="0.55000000000000004">
      <c r="B16" s="337"/>
      <c r="C16" s="337" t="s">
        <v>855</v>
      </c>
      <c r="D16" s="4">
        <v>2</v>
      </c>
      <c r="E16" s="77">
        <f>D16</f>
        <v>2</v>
      </c>
      <c r="F16" s="77" t="s">
        <v>20</v>
      </c>
      <c r="G16" s="395"/>
      <c r="H16" s="395"/>
      <c r="I16" s="395"/>
      <c r="J16" s="395"/>
      <c r="K16" s="395"/>
      <c r="L16" s="395"/>
      <c r="M16" s="395"/>
      <c r="N16" s="395"/>
      <c r="O16" s="395"/>
      <c r="P16" s="395"/>
      <c r="Q16" s="395"/>
      <c r="R16" s="395"/>
      <c r="S16" s="395"/>
      <c r="T16" s="395"/>
      <c r="U16" s="395"/>
      <c r="V16" s="395"/>
      <c r="W16" s="395"/>
      <c r="X16" s="395"/>
      <c r="Y16" s="395"/>
      <c r="Z16" s="395"/>
      <c r="AA16" s="395"/>
    </row>
    <row r="17" spans="2:27" ht="18.5" x14ac:dyDescent="0.45">
      <c r="B17" s="398"/>
      <c r="C17" s="398"/>
      <c r="D17" s="395"/>
      <c r="E17" s="395"/>
      <c r="F17" s="395"/>
      <c r="G17" s="395"/>
      <c r="H17" s="395"/>
      <c r="I17" s="395"/>
      <c r="J17" s="395"/>
      <c r="K17" s="395"/>
      <c r="L17" s="395"/>
      <c r="M17" s="395"/>
      <c r="N17" s="395"/>
      <c r="O17" s="395"/>
      <c r="P17" s="395"/>
      <c r="Q17" s="395"/>
      <c r="R17" s="395"/>
      <c r="S17" s="395"/>
      <c r="T17" s="395"/>
      <c r="U17" s="395"/>
      <c r="V17" s="395"/>
      <c r="W17" s="395"/>
      <c r="X17" s="395"/>
      <c r="Y17" s="395"/>
      <c r="Z17" s="395"/>
      <c r="AA17" s="395"/>
    </row>
    <row r="18" spans="2:27" ht="30" x14ac:dyDescent="0.8">
      <c r="B18" s="396" t="s">
        <v>857</v>
      </c>
      <c r="C18" s="337" t="s">
        <v>640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641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858</v>
      </c>
      <c r="D20" s="4"/>
      <c r="E20" s="4"/>
      <c r="F20" s="4"/>
      <c r="G20" s="395"/>
      <c r="H20" s="395"/>
      <c r="I20" s="395"/>
      <c r="J20" s="395"/>
      <c r="K20" s="395"/>
      <c r="L20" s="395"/>
      <c r="M20" s="395"/>
      <c r="N20" s="395"/>
      <c r="O20" s="395"/>
      <c r="P20" s="395"/>
      <c r="Q20" s="395"/>
      <c r="R20" s="395"/>
      <c r="S20" s="395"/>
      <c r="T20" s="395"/>
      <c r="U20" s="395"/>
      <c r="V20" s="395"/>
      <c r="W20" s="395"/>
      <c r="X20" s="395"/>
      <c r="Y20" s="395"/>
      <c r="Z20" s="395"/>
      <c r="AA20" s="395"/>
    </row>
    <row r="21" spans="2:27" ht="20.5" x14ac:dyDescent="0.55000000000000004">
      <c r="B21" s="337"/>
      <c r="C21" s="337" t="s">
        <v>859</v>
      </c>
      <c r="D21" s="4"/>
      <c r="E21" s="4"/>
      <c r="F21" s="4"/>
      <c r="G21" s="395"/>
      <c r="H21" s="395"/>
      <c r="I21" s="395"/>
      <c r="J21" s="395"/>
      <c r="K21" s="395"/>
      <c r="L21" s="395"/>
      <c r="M21" s="395"/>
      <c r="N21" s="395"/>
      <c r="O21" s="395"/>
      <c r="P21" s="395"/>
      <c r="Q21" s="395"/>
      <c r="R21" s="395"/>
      <c r="S21" s="395"/>
      <c r="T21" s="395"/>
      <c r="U21" s="395"/>
      <c r="V21" s="395"/>
      <c r="W21" s="395"/>
      <c r="X21" s="395"/>
      <c r="Y21" s="395"/>
      <c r="Z21" s="395"/>
      <c r="AA21" s="395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648</v>
      </c>
      <c r="C44" s="92"/>
      <c r="D44" s="92"/>
      <c r="E44" s="399"/>
      <c r="F44" s="399"/>
      <c r="H44" t="s">
        <v>649</v>
      </c>
    </row>
    <row r="45" spans="2:10" ht="16.5" x14ac:dyDescent="0.45">
      <c r="B45" s="8" t="s">
        <v>644</v>
      </c>
      <c r="C45" s="5" t="e">
        <f>(D21-D14)/(#REF!-D18)</f>
        <v>#REF!</v>
      </c>
      <c r="D45" s="5" t="s">
        <v>645</v>
      </c>
      <c r="G45" s="340"/>
      <c r="H45" t="s">
        <v>650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400"/>
      <c r="F47" s="400"/>
    </row>
    <row r="48" spans="2:10" ht="16.5" x14ac:dyDescent="0.45">
      <c r="B48" s="8" t="s">
        <v>646</v>
      </c>
      <c r="C48" s="5" t="e">
        <f>#REF!*C45+D14</f>
        <v>#REF!</v>
      </c>
      <c r="D48" s="5" t="s">
        <v>647</v>
      </c>
      <c r="H48" t="s">
        <v>651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646</v>
      </c>
      <c r="C49" s="5" t="e">
        <f>D18*C45+D21</f>
        <v>#REF!</v>
      </c>
      <c r="D49" s="5" t="s">
        <v>647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307</v>
      </c>
      <c r="N7" t="s">
        <v>309</v>
      </c>
      <c r="U7" s="459" t="s">
        <v>73</v>
      </c>
      <c r="V7" s="459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307</v>
      </c>
      <c r="N8" t="s">
        <v>308</v>
      </c>
      <c r="U8" s="1"/>
      <c r="V8" s="24"/>
      <c r="AL8" s="5" t="s">
        <v>65</v>
      </c>
    </row>
    <row r="9" spans="3:54" x14ac:dyDescent="0.35">
      <c r="M9" s="118" t="s">
        <v>311</v>
      </c>
      <c r="N9" t="s">
        <v>310</v>
      </c>
    </row>
    <row r="11" spans="3:54" ht="21" x14ac:dyDescent="0.35">
      <c r="C11" s="490"/>
      <c r="D11" s="490"/>
      <c r="E11" s="490"/>
      <c r="F11" s="490"/>
      <c r="G11" s="490"/>
      <c r="H11" s="490"/>
      <c r="I11" s="490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91" t="s">
        <v>441</v>
      </c>
      <c r="D12" s="491"/>
      <c r="E12" s="491"/>
      <c r="F12" s="491"/>
      <c r="G12" s="491"/>
      <c r="H12" s="491"/>
      <c r="I12" s="491"/>
      <c r="J12" s="32"/>
      <c r="K12" s="32"/>
      <c r="M12" s="42" t="s">
        <v>435</v>
      </c>
      <c r="N12" s="23">
        <v>50</v>
      </c>
      <c r="O12" s="492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312</v>
      </c>
      <c r="E13" s="44" t="s">
        <v>439</v>
      </c>
      <c r="F13" s="44" t="s">
        <v>434</v>
      </c>
      <c r="G13" s="44" t="s">
        <v>437</v>
      </c>
      <c r="H13" s="44" t="s">
        <v>313</v>
      </c>
      <c r="I13" s="44" t="s">
        <v>314</v>
      </c>
      <c r="J13" s="45"/>
      <c r="K13" s="45"/>
      <c r="M13" s="53" t="s">
        <v>436</v>
      </c>
      <c r="N13" s="47">
        <f>PI()*N12/180</f>
        <v>0.87266462599716477</v>
      </c>
      <c r="O13" s="493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440</v>
      </c>
      <c r="N14" s="232">
        <f>$F$19 * N12 / 360</f>
        <v>2.7777777777777779E-3</v>
      </c>
      <c r="O14" s="494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438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467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474</v>
      </c>
      <c r="AA4" s="5"/>
      <c r="AC4" s="5" t="s">
        <v>475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464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465</v>
      </c>
      <c r="R7" s="459" t="s">
        <v>73</v>
      </c>
      <c r="S7" s="459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90"/>
      <c r="D11" s="490"/>
      <c r="E11" s="490"/>
      <c r="F11" s="490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91" t="s">
        <v>476</v>
      </c>
      <c r="D12" s="491"/>
      <c r="E12" s="491"/>
      <c r="F12" s="491"/>
      <c r="G12" s="32"/>
      <c r="H12" s="32"/>
      <c r="J12" s="42" t="s">
        <v>62</v>
      </c>
      <c r="K12" s="23">
        <v>60</v>
      </c>
      <c r="L12" s="492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94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466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468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469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470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471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473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472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448</v>
      </c>
      <c r="E59" t="s">
        <v>451</v>
      </c>
      <c r="G59" t="s">
        <v>458</v>
      </c>
    </row>
    <row r="60" spans="3:10" ht="16.5" x14ac:dyDescent="0.45">
      <c r="C60" t="s">
        <v>449</v>
      </c>
      <c r="E60" t="s">
        <v>452</v>
      </c>
      <c r="G60" t="s">
        <v>459</v>
      </c>
    </row>
    <row r="61" spans="3:10" x14ac:dyDescent="0.35">
      <c r="C61" s="244" t="s">
        <v>450</v>
      </c>
      <c r="E61" t="s">
        <v>453</v>
      </c>
    </row>
    <row r="63" spans="3:10" x14ac:dyDescent="0.35">
      <c r="C63" t="s">
        <v>455</v>
      </c>
      <c r="E63" t="s">
        <v>454</v>
      </c>
      <c r="J63" t="s">
        <v>457</v>
      </c>
    </row>
    <row r="64" spans="3:10" ht="18.5" x14ac:dyDescent="0.45">
      <c r="C64" t="s">
        <v>456</v>
      </c>
      <c r="E64" t="s">
        <v>463</v>
      </c>
    </row>
    <row r="66" spans="3:5" ht="24" x14ac:dyDescent="0.65">
      <c r="E66" s="245" t="s">
        <v>461</v>
      </c>
    </row>
    <row r="68" spans="3:5" x14ac:dyDescent="0.35">
      <c r="C68" t="s">
        <v>460</v>
      </c>
    </row>
    <row r="74" spans="3:5" x14ac:dyDescent="0.35">
      <c r="C74" t="s">
        <v>462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445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478</v>
      </c>
      <c r="AB3" s="257">
        <f>SQRT(3)/2</f>
        <v>0.8660254037844386</v>
      </c>
      <c r="AD3" s="1"/>
      <c r="AE3" s="258"/>
      <c r="AG3" s="256" t="s">
        <v>482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477</v>
      </c>
      <c r="AB4" s="257">
        <f>COS(RADIANS(30))</f>
        <v>0.86602540378443871</v>
      </c>
      <c r="AD4" s="256" t="s">
        <v>480</v>
      </c>
      <c r="AE4" s="257">
        <f>COS(RADIANS(60))</f>
        <v>0.50000000000000011</v>
      </c>
      <c r="AG4" s="256" t="s">
        <v>481</v>
      </c>
      <c r="AH4" s="257">
        <f>COS(RADIANS(45))</f>
        <v>0.70710678118654757</v>
      </c>
    </row>
    <row r="5" spans="2:43" ht="14.5" customHeight="1" x14ac:dyDescent="0.35">
      <c r="AA5" s="256" t="s">
        <v>479</v>
      </c>
      <c r="AB5" s="257">
        <f>SIN(RADIANS(60))</f>
        <v>0.8660254037844386</v>
      </c>
      <c r="AD5" s="256" t="s">
        <v>477</v>
      </c>
      <c r="AE5" s="257">
        <f>SIN(RADIANS(30))</f>
        <v>0.49999999999999994</v>
      </c>
      <c r="AG5" s="256" t="s">
        <v>481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417</v>
      </c>
      <c r="C9" s="5"/>
      <c r="D9" s="5"/>
      <c r="E9" s="5"/>
      <c r="F9" s="5"/>
      <c r="G9" s="5"/>
      <c r="H9" s="5"/>
      <c r="I9" s="5"/>
      <c r="J9" s="5"/>
      <c r="M9" s="455" t="s">
        <v>418</v>
      </c>
      <c r="N9" s="456"/>
      <c r="O9" s="456"/>
      <c r="P9" s="456"/>
      <c r="R9" s="455" t="s">
        <v>230</v>
      </c>
      <c r="S9" s="456"/>
      <c r="T9" s="456"/>
      <c r="U9" s="456"/>
      <c r="V9" s="456"/>
      <c r="W9"/>
      <c r="X9" s="5" t="s">
        <v>484</v>
      </c>
      <c r="Y9" s="5"/>
      <c r="Z9"/>
      <c r="AA9" s="5" t="s">
        <v>483</v>
      </c>
      <c r="AB9" s="5"/>
    </row>
    <row r="10" spans="2:43" ht="16.5" x14ac:dyDescent="0.45">
      <c r="B10" s="214" t="s">
        <v>196</v>
      </c>
      <c r="C10" s="213" t="s">
        <v>612</v>
      </c>
      <c r="D10" s="213" t="s">
        <v>613</v>
      </c>
      <c r="E10" s="213" t="s">
        <v>91</v>
      </c>
      <c r="F10" s="213" t="s">
        <v>414</v>
      </c>
      <c r="G10" s="213" t="s">
        <v>91</v>
      </c>
      <c r="H10" s="213" t="s">
        <v>414</v>
      </c>
      <c r="I10" s="213" t="s">
        <v>415</v>
      </c>
      <c r="J10" s="213" t="s">
        <v>416</v>
      </c>
      <c r="M10" s="219" t="s">
        <v>422</v>
      </c>
      <c r="N10" s="219" t="s">
        <v>423</v>
      </c>
      <c r="O10" s="219" t="s">
        <v>424</v>
      </c>
      <c r="P10" s="219" t="s">
        <v>425</v>
      </c>
      <c r="Q10" s="217"/>
      <c r="R10" s="223" t="s">
        <v>419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442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443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563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444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485</v>
      </c>
      <c r="Y14" s="259">
        <f>C11-Y10</f>
        <v>487.90367901871775</v>
      </c>
      <c r="Z14"/>
    </row>
    <row r="15" spans="2:43" ht="16.5" x14ac:dyDescent="0.45">
      <c r="AB15" s="1" t="s">
        <v>486</v>
      </c>
      <c r="AC15" s="259">
        <f>AB11</f>
        <v>281.69132042006549</v>
      </c>
    </row>
    <row r="16" spans="2:43" ht="16.5" x14ac:dyDescent="0.45">
      <c r="AB16" s="224" t="s">
        <v>487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446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564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563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447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444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426</v>
      </c>
      <c r="C44" s="2"/>
      <c r="D44" t="s">
        <v>427</v>
      </c>
      <c r="P44" s="218"/>
      <c r="Z44"/>
    </row>
    <row r="45" spans="2:26" x14ac:dyDescent="0.35">
      <c r="B45" s="3" t="s">
        <v>428</v>
      </c>
      <c r="C45" s="3"/>
      <c r="D45" t="s">
        <v>431</v>
      </c>
      <c r="P45" s="218"/>
      <c r="Z45"/>
    </row>
    <row r="46" spans="2:26" x14ac:dyDescent="0.35">
      <c r="B46" t="s">
        <v>429</v>
      </c>
      <c r="D46" t="s">
        <v>430</v>
      </c>
      <c r="P46" s="218"/>
      <c r="Z46"/>
    </row>
    <row r="49" spans="2:5" ht="15" thickBot="1" x14ac:dyDescent="0.4"/>
    <row r="50" spans="2:5" ht="17" thickBot="1" x14ac:dyDescent="0.5">
      <c r="B50" s="260" t="s">
        <v>487</v>
      </c>
      <c r="C50" s="227" t="s">
        <v>488</v>
      </c>
      <c r="D50" s="229"/>
      <c r="E50" s="230"/>
    </row>
    <row r="86" spans="2:20" ht="21" x14ac:dyDescent="0.5">
      <c r="B86" s="69" t="s">
        <v>567</v>
      </c>
      <c r="M86" s="8" t="s">
        <v>571</v>
      </c>
      <c r="N86" s="4">
        <v>300</v>
      </c>
      <c r="O86" s="5" t="s">
        <v>572</v>
      </c>
      <c r="P86" s="5"/>
      <c r="Q86" s="288">
        <f>N86*SQRT(2)</f>
        <v>424.26406871192853</v>
      </c>
      <c r="R86" s="107" t="s">
        <v>574</v>
      </c>
    </row>
    <row r="87" spans="2:20" ht="16.5" x14ac:dyDescent="0.45">
      <c r="M87" s="8" t="s">
        <v>573</v>
      </c>
      <c r="N87" s="288">
        <f>N86*SQRT(3)</f>
        <v>519.6152422706632</v>
      </c>
      <c r="O87" s="5" t="s">
        <v>572</v>
      </c>
      <c r="P87" s="5"/>
      <c r="Q87" s="288">
        <f>N87*SQRT(2)</f>
        <v>734.84692283495349</v>
      </c>
      <c r="R87" s="107" t="s">
        <v>574</v>
      </c>
    </row>
    <row r="88" spans="2:20" x14ac:dyDescent="0.35">
      <c r="M88" s="8" t="s">
        <v>568</v>
      </c>
      <c r="N88" s="4">
        <v>40</v>
      </c>
      <c r="O88" s="289" t="s">
        <v>321</v>
      </c>
      <c r="P88" s="5"/>
      <c r="Q88" s="107"/>
      <c r="R88" s="107"/>
    </row>
    <row r="89" spans="2:20" x14ac:dyDescent="0.35">
      <c r="M89" s="8" t="s">
        <v>569</v>
      </c>
      <c r="N89" s="4">
        <v>80</v>
      </c>
      <c r="O89" s="289" t="s">
        <v>321</v>
      </c>
      <c r="P89" s="5"/>
      <c r="Q89" s="107"/>
      <c r="R89" s="107"/>
    </row>
    <row r="90" spans="2:20" x14ac:dyDescent="0.35">
      <c r="M90" s="8" t="s">
        <v>570</v>
      </c>
      <c r="N90" s="4">
        <v>160</v>
      </c>
      <c r="O90" s="289" t="s">
        <v>321</v>
      </c>
      <c r="P90" s="5"/>
      <c r="Q90" s="107"/>
      <c r="R90" s="107"/>
    </row>
    <row r="94" spans="2:20" x14ac:dyDescent="0.35">
      <c r="J94" s="90" t="s">
        <v>575</v>
      </c>
      <c r="Q94" s="90" t="s">
        <v>585</v>
      </c>
    </row>
    <row r="96" spans="2:20" ht="17.5" x14ac:dyDescent="0.45">
      <c r="J96" s="8" t="s">
        <v>576</v>
      </c>
      <c r="K96" s="5" t="s">
        <v>577</v>
      </c>
      <c r="L96" s="290">
        <f>$N$86^2/$N$88</f>
        <v>2250</v>
      </c>
      <c r="M96" s="5" t="s">
        <v>578</v>
      </c>
      <c r="Q96" s="8"/>
      <c r="R96" s="5"/>
      <c r="S96" s="290"/>
      <c r="T96" s="5"/>
    </row>
    <row r="97" spans="10:14" ht="17.5" x14ac:dyDescent="0.45">
      <c r="J97" s="8" t="s">
        <v>579</v>
      </c>
      <c r="K97" s="5" t="s">
        <v>582</v>
      </c>
      <c r="L97" s="290">
        <f>$N$86^2/$N$89</f>
        <v>1125</v>
      </c>
      <c r="M97" s="5" t="s">
        <v>578</v>
      </c>
    </row>
    <row r="98" spans="10:14" ht="17.5" x14ac:dyDescent="0.45">
      <c r="J98" s="8" t="s">
        <v>580</v>
      </c>
      <c r="K98" s="5" t="s">
        <v>583</v>
      </c>
      <c r="L98" s="290">
        <f>$N$86^2/$N$90</f>
        <v>562.5</v>
      </c>
      <c r="M98" s="5" t="s">
        <v>578</v>
      </c>
    </row>
    <row r="99" spans="10:14" ht="16.5" x14ac:dyDescent="0.45">
      <c r="J99" s="8" t="s">
        <v>581</v>
      </c>
      <c r="K99" s="5" t="s">
        <v>584</v>
      </c>
      <c r="L99" s="290">
        <f>SUM(L96:L98)</f>
        <v>3937.5</v>
      </c>
      <c r="M99" s="5" t="s">
        <v>578</v>
      </c>
    </row>
    <row r="100" spans="10:14" ht="21.65" customHeight="1" x14ac:dyDescent="0.35"/>
    <row r="101" spans="10:14" ht="16.5" x14ac:dyDescent="0.45">
      <c r="J101" s="292" t="s">
        <v>602</v>
      </c>
      <c r="K101" s="298" t="s">
        <v>603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604</v>
      </c>
      <c r="K102" s="298" t="s">
        <v>605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606</v>
      </c>
      <c r="K103" s="298" t="s">
        <v>607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415</v>
      </c>
      <c r="N106" s="95" t="s">
        <v>416</v>
      </c>
    </row>
    <row r="107" spans="10:14" ht="16.5" x14ac:dyDescent="0.45">
      <c r="J107" s="292" t="s">
        <v>608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609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610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601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608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609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610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601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611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586</v>
      </c>
      <c r="L121" s="301" t="s">
        <v>65</v>
      </c>
    </row>
    <row r="123" spans="10:15" x14ac:dyDescent="0.35">
      <c r="M123" t="s">
        <v>599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600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322</v>
      </c>
    </row>
    <row r="5" spans="3:29" ht="24" x14ac:dyDescent="0.65">
      <c r="P5" s="136" t="s">
        <v>333</v>
      </c>
      <c r="Q5" s="135" t="s">
        <v>332</v>
      </c>
      <c r="R5" s="122">
        <v>0.5</v>
      </c>
      <c r="S5" s="175" t="s">
        <v>321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334</v>
      </c>
      <c r="Q6" s="135" t="s">
        <v>332</v>
      </c>
      <c r="R6" s="122">
        <v>0.5</v>
      </c>
      <c r="S6" s="175" t="s">
        <v>321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335</v>
      </c>
      <c r="Q7" s="135" t="s">
        <v>332</v>
      </c>
      <c r="R7" s="122">
        <v>1</v>
      </c>
      <c r="S7" s="175" t="s">
        <v>321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336</v>
      </c>
      <c r="Q8" s="135" t="s">
        <v>332</v>
      </c>
      <c r="R8" s="122">
        <v>1</v>
      </c>
      <c r="S8" s="175" t="s">
        <v>321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337</v>
      </c>
      <c r="Q9" s="135" t="s">
        <v>332</v>
      </c>
      <c r="R9" s="122">
        <v>2</v>
      </c>
      <c r="S9" s="175" t="s">
        <v>321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338</v>
      </c>
      <c r="Q10" s="135" t="s">
        <v>332</v>
      </c>
      <c r="R10" s="122">
        <v>2</v>
      </c>
      <c r="S10" s="175" t="s">
        <v>321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339</v>
      </c>
      <c r="Q11" s="135" t="s">
        <v>332</v>
      </c>
      <c r="R11" s="122">
        <v>0.5</v>
      </c>
      <c r="S11" s="175" t="s">
        <v>321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340</v>
      </c>
      <c r="Q12" s="135" t="s">
        <v>332</v>
      </c>
      <c r="R12" s="122">
        <v>0.5</v>
      </c>
      <c r="S12" s="175" t="s">
        <v>321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341</v>
      </c>
      <c r="Q13" s="135" t="s">
        <v>332</v>
      </c>
      <c r="R13" s="122">
        <v>2</v>
      </c>
      <c r="S13" s="175" t="s">
        <v>321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342</v>
      </c>
      <c r="Q14" s="135" t="s">
        <v>332</v>
      </c>
      <c r="R14" s="122">
        <v>1</v>
      </c>
      <c r="S14" s="175" t="s">
        <v>321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402</v>
      </c>
      <c r="Q15" s="171" t="s">
        <v>332</v>
      </c>
      <c r="R15" s="172">
        <f>R273</f>
        <v>1.5203252032520327</v>
      </c>
      <c r="S15" s="176" t="s">
        <v>320</v>
      </c>
      <c r="U15" s="137" t="s">
        <v>401</v>
      </c>
      <c r="V15" s="198" t="s">
        <v>332</v>
      </c>
      <c r="W15" s="122">
        <v>12</v>
      </c>
      <c r="X15" s="192" t="s">
        <v>320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389</v>
      </c>
      <c r="V17" s="198" t="s">
        <v>332</v>
      </c>
      <c r="W17" s="149" t="s">
        <v>395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389</v>
      </c>
      <c r="V18" s="199" t="s">
        <v>332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390</v>
      </c>
      <c r="V20" s="198" t="s">
        <v>332</v>
      </c>
      <c r="W20" s="149" t="s">
        <v>396</v>
      </c>
      <c r="X20" s="5"/>
    </row>
    <row r="21" spans="16:24" ht="35.5" customHeight="1" x14ac:dyDescent="0.8">
      <c r="U21" s="155" t="s">
        <v>390</v>
      </c>
      <c r="V21" s="199" t="s">
        <v>332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391</v>
      </c>
      <c r="V23" s="198" t="s">
        <v>332</v>
      </c>
      <c r="W23" s="149" t="s">
        <v>397</v>
      </c>
      <c r="X23" s="5"/>
    </row>
    <row r="24" spans="16:24" ht="35.5" customHeight="1" x14ac:dyDescent="0.8">
      <c r="U24" s="155" t="s">
        <v>391</v>
      </c>
      <c r="V24" s="199" t="s">
        <v>332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392</v>
      </c>
      <c r="V26" s="198" t="s">
        <v>332</v>
      </c>
      <c r="W26" s="149" t="s">
        <v>398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392</v>
      </c>
      <c r="V27" s="199" t="s">
        <v>332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393</v>
      </c>
      <c r="V30" s="198" t="s">
        <v>332</v>
      </c>
      <c r="W30" s="162" t="s">
        <v>399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393</v>
      </c>
      <c r="V31" s="199" t="s">
        <v>332</v>
      </c>
      <c r="W31" s="166">
        <f>W68*R11</f>
        <v>2.0534759358288772</v>
      </c>
      <c r="X31" s="166" t="s">
        <v>320</v>
      </c>
    </row>
    <row r="32" spans="16:24" ht="35.5" customHeight="1" x14ac:dyDescent="0.35"/>
    <row r="33" spans="3:24" ht="35.5" customHeight="1" x14ac:dyDescent="0.85">
      <c r="U33" s="160" t="s">
        <v>394</v>
      </c>
      <c r="V33" s="198" t="s">
        <v>332</v>
      </c>
      <c r="W33" s="162" t="s">
        <v>400</v>
      </c>
      <c r="X33" s="193"/>
    </row>
    <row r="34" spans="3:24" ht="35.5" customHeight="1" x14ac:dyDescent="0.85">
      <c r="U34" s="165" t="s">
        <v>394</v>
      </c>
      <c r="V34" s="199" t="s">
        <v>332</v>
      </c>
      <c r="W34" s="166">
        <f>W68*R12</f>
        <v>2.0534759358288772</v>
      </c>
      <c r="X34" s="166" t="s">
        <v>320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323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343</v>
      </c>
      <c r="Q58" s="135" t="s">
        <v>332</v>
      </c>
      <c r="R58" s="124" t="s">
        <v>347</v>
      </c>
      <c r="S58" s="177"/>
      <c r="U58" s="160" t="s">
        <v>383</v>
      </c>
      <c r="V58" s="198" t="s">
        <v>332</v>
      </c>
      <c r="W58" s="162" t="s">
        <v>385</v>
      </c>
      <c r="X58" s="193"/>
    </row>
    <row r="59" spans="16:24" ht="32.5" x14ac:dyDescent="0.85">
      <c r="P59" s="139" t="s">
        <v>343</v>
      </c>
      <c r="Q59" s="140" t="s">
        <v>332</v>
      </c>
      <c r="R59" s="141">
        <f>1/(1/R6+1/R7)</f>
        <v>0.33333333333333331</v>
      </c>
      <c r="S59" s="178" t="s">
        <v>321</v>
      </c>
      <c r="U59" s="165" t="s">
        <v>383</v>
      </c>
      <c r="V59" s="199" t="s">
        <v>332</v>
      </c>
      <c r="W59" s="166">
        <f>W48*W50</f>
        <v>0.38502673796791448</v>
      </c>
      <c r="X59" s="166" t="s">
        <v>320</v>
      </c>
    </row>
    <row r="61" spans="16:24" ht="32.5" x14ac:dyDescent="0.85">
      <c r="P61" s="123" t="s">
        <v>344</v>
      </c>
      <c r="Q61" s="135" t="s">
        <v>332</v>
      </c>
      <c r="R61" s="124" t="s">
        <v>348</v>
      </c>
      <c r="S61" s="177"/>
      <c r="U61" s="160" t="s">
        <v>384</v>
      </c>
      <c r="V61" s="198" t="s">
        <v>332</v>
      </c>
      <c r="W61" s="162" t="s">
        <v>386</v>
      </c>
      <c r="X61" s="193"/>
    </row>
    <row r="62" spans="16:24" ht="32.5" x14ac:dyDescent="0.85">
      <c r="P62" s="139" t="s">
        <v>344</v>
      </c>
      <c r="Q62" s="140" t="s">
        <v>332</v>
      </c>
      <c r="R62" s="141">
        <f>1/(1/R8+1/R9)</f>
        <v>0.66666666666666663</v>
      </c>
      <c r="S62" s="178" t="s">
        <v>321</v>
      </c>
      <c r="U62" s="165" t="s">
        <v>408</v>
      </c>
      <c r="V62" s="199" t="s">
        <v>332</v>
      </c>
      <c r="W62" s="166">
        <f>W48*W51</f>
        <v>0.25668449197860965</v>
      </c>
      <c r="X62" s="166" t="s">
        <v>320</v>
      </c>
    </row>
    <row r="64" spans="16:24" ht="30" x14ac:dyDescent="0.8">
      <c r="P64" s="123" t="s">
        <v>345</v>
      </c>
      <c r="Q64" s="135" t="s">
        <v>332</v>
      </c>
      <c r="R64" s="124" t="s">
        <v>349</v>
      </c>
      <c r="S64" s="177"/>
      <c r="U64" s="127" t="s">
        <v>382</v>
      </c>
      <c r="V64" s="198" t="s">
        <v>332</v>
      </c>
      <c r="W64" s="149" t="s">
        <v>387</v>
      </c>
      <c r="X64" s="5"/>
    </row>
    <row r="65" spans="16:24" ht="30" x14ac:dyDescent="0.8">
      <c r="P65" s="139" t="s">
        <v>345</v>
      </c>
      <c r="Q65" s="140" t="s">
        <v>332</v>
      </c>
      <c r="R65" s="141">
        <f>R11+R12</f>
        <v>1</v>
      </c>
      <c r="S65" s="178" t="s">
        <v>321</v>
      </c>
      <c r="U65" s="155" t="s">
        <v>382</v>
      </c>
      <c r="V65" s="199" t="s">
        <v>332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381</v>
      </c>
      <c r="V67" s="198" t="s">
        <v>332</v>
      </c>
      <c r="W67" s="149" t="s">
        <v>388</v>
      </c>
      <c r="X67" s="5"/>
    </row>
    <row r="68" spans="16:24" ht="30" x14ac:dyDescent="0.8">
      <c r="U68" s="155" t="s">
        <v>409</v>
      </c>
      <c r="V68" s="199" t="s">
        <v>332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404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405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328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346</v>
      </c>
      <c r="Q97" s="135" t="s">
        <v>332</v>
      </c>
      <c r="R97" s="124" t="s">
        <v>350</v>
      </c>
      <c r="S97" s="177"/>
      <c r="U97" s="127" t="s">
        <v>377</v>
      </c>
      <c r="V97" s="198" t="s">
        <v>332</v>
      </c>
      <c r="W97" s="149" t="s">
        <v>378</v>
      </c>
      <c r="X97" s="5"/>
    </row>
    <row r="98" spans="16:24" ht="30" x14ac:dyDescent="0.8">
      <c r="P98" s="139" t="s">
        <v>346</v>
      </c>
      <c r="Q98" s="140" t="s">
        <v>332</v>
      </c>
      <c r="R98" s="141">
        <f>R90+R88</f>
        <v>0.83333333333333326</v>
      </c>
      <c r="S98" s="178" t="s">
        <v>321</v>
      </c>
      <c r="U98" s="155" t="s">
        <v>412</v>
      </c>
      <c r="V98" s="199" t="s">
        <v>332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351</v>
      </c>
      <c r="Q100" s="135" t="s">
        <v>332</v>
      </c>
      <c r="R100" s="124" t="s">
        <v>352</v>
      </c>
      <c r="S100" s="177"/>
      <c r="U100" s="127" t="s">
        <v>379</v>
      </c>
      <c r="V100" s="198" t="s">
        <v>332</v>
      </c>
      <c r="W100" s="149" t="s">
        <v>380</v>
      </c>
      <c r="X100" s="5"/>
    </row>
    <row r="101" spans="16:24" ht="30" x14ac:dyDescent="0.8">
      <c r="P101" s="139" t="s">
        <v>351</v>
      </c>
      <c r="Q101" s="140" t="s">
        <v>332</v>
      </c>
      <c r="R101" s="141">
        <f>1/(1/R89+1/R91)</f>
        <v>0.66666666666666663</v>
      </c>
      <c r="S101" s="178" t="s">
        <v>321</v>
      </c>
      <c r="U101" s="155" t="s">
        <v>379</v>
      </c>
      <c r="V101" s="199" t="s">
        <v>332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403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327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353</v>
      </c>
      <c r="Q140" s="135" t="s">
        <v>332</v>
      </c>
      <c r="R140" s="124" t="s">
        <v>354</v>
      </c>
      <c r="S140" s="179"/>
      <c r="U140" s="160" t="s">
        <v>374</v>
      </c>
      <c r="V140" s="198" t="s">
        <v>332</v>
      </c>
      <c r="W140" s="162" t="s">
        <v>368</v>
      </c>
      <c r="X140" s="193"/>
    </row>
    <row r="141" spans="3:24" ht="32.5" x14ac:dyDescent="0.85">
      <c r="P141" s="144" t="s">
        <v>353</v>
      </c>
      <c r="Q141" s="140" t="s">
        <v>332</v>
      </c>
      <c r="R141" s="145">
        <f>1/(1/R135+1/R136)</f>
        <v>0.37037037037037035</v>
      </c>
      <c r="S141" s="180" t="s">
        <v>321</v>
      </c>
      <c r="U141" s="165" t="s">
        <v>407</v>
      </c>
      <c r="V141" s="199" t="s">
        <v>332</v>
      </c>
      <c r="W141" s="166">
        <f>W137*W135</f>
        <v>0.64171122994652408</v>
      </c>
      <c r="X141" s="166" t="s">
        <v>320</v>
      </c>
    </row>
    <row r="143" spans="3:24" ht="32.5" x14ac:dyDescent="0.85">
      <c r="U143" s="160" t="s">
        <v>375</v>
      </c>
      <c r="V143" s="198" t="s">
        <v>332</v>
      </c>
      <c r="W143" s="162" t="s">
        <v>370</v>
      </c>
      <c r="X143" s="193"/>
    </row>
    <row r="144" spans="3:24" ht="32.5" x14ac:dyDescent="0.85">
      <c r="U144" s="165" t="s">
        <v>375</v>
      </c>
      <c r="V144" s="199" t="s">
        <v>332</v>
      </c>
      <c r="W144" s="166">
        <f>W137*W136</f>
        <v>3.4652406417112305</v>
      </c>
      <c r="X144" s="166" t="s">
        <v>320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376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326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355</v>
      </c>
      <c r="Q179" s="135" t="s">
        <v>332</v>
      </c>
      <c r="R179" s="126" t="s">
        <v>356</v>
      </c>
      <c r="S179" s="181"/>
      <c r="U179" s="127" t="s">
        <v>365</v>
      </c>
      <c r="V179" s="198" t="s">
        <v>332</v>
      </c>
      <c r="W179" s="149" t="s">
        <v>364</v>
      </c>
      <c r="X179" s="194"/>
    </row>
    <row r="180" spans="4:24" ht="30" x14ac:dyDescent="0.8">
      <c r="P180" s="151" t="s">
        <v>355</v>
      </c>
      <c r="Q180" s="140" t="s">
        <v>332</v>
      </c>
      <c r="R180" s="152">
        <f>R172+R173</f>
        <v>2.3703703703703702</v>
      </c>
      <c r="S180" s="182" t="s">
        <v>321</v>
      </c>
      <c r="U180" s="155" t="s">
        <v>365</v>
      </c>
      <c r="V180" s="199" t="s">
        <v>332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367</v>
      </c>
      <c r="V182" s="198" t="s">
        <v>332</v>
      </c>
      <c r="W182" s="149" t="s">
        <v>366</v>
      </c>
      <c r="X182" s="194"/>
    </row>
    <row r="183" spans="4:24" ht="30" x14ac:dyDescent="0.8">
      <c r="U183" s="155" t="s">
        <v>411</v>
      </c>
      <c r="V183" s="199" t="s">
        <v>332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329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325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357</v>
      </c>
      <c r="Q225" s="135" t="s">
        <v>332</v>
      </c>
      <c r="R225" s="126" t="s">
        <v>358</v>
      </c>
      <c r="S225" s="181"/>
      <c r="T225" s="128"/>
      <c r="U225" s="157" t="s">
        <v>372</v>
      </c>
      <c r="V225" s="198" t="s">
        <v>332</v>
      </c>
      <c r="W225" s="161" t="s">
        <v>362</v>
      </c>
      <c r="X225" s="195"/>
    </row>
    <row r="226" spans="9:24" ht="30" x14ac:dyDescent="0.8">
      <c r="P226" s="151" t="s">
        <v>357</v>
      </c>
      <c r="Q226" s="140" t="s">
        <v>332</v>
      </c>
      <c r="R226" s="152">
        <f>1/(1/R217+1/R218)</f>
        <v>0.52032520325203258</v>
      </c>
      <c r="S226" s="182" t="s">
        <v>321</v>
      </c>
      <c r="T226" s="128"/>
      <c r="U226" s="158" t="s">
        <v>406</v>
      </c>
      <c r="V226" s="199" t="s">
        <v>332</v>
      </c>
      <c r="W226" s="159">
        <f>W218*W217</f>
        <v>4.1069518716577544</v>
      </c>
      <c r="X226" s="159" t="s">
        <v>320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371</v>
      </c>
      <c r="V228" s="198" t="s">
        <v>332</v>
      </c>
      <c r="W228" s="149" t="s">
        <v>363</v>
      </c>
      <c r="X228" s="195"/>
    </row>
    <row r="229" spans="9:24" ht="30" x14ac:dyDescent="0.8">
      <c r="U229" s="158" t="s">
        <v>371</v>
      </c>
      <c r="V229" s="199" t="s">
        <v>332</v>
      </c>
      <c r="W229" s="159">
        <f>W217*W219</f>
        <v>7.8930481283422456</v>
      </c>
      <c r="X229" s="159" t="s">
        <v>320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373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324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361</v>
      </c>
      <c r="Q272" s="135" t="s">
        <v>332</v>
      </c>
      <c r="R272" s="126" t="s">
        <v>359</v>
      </c>
      <c r="S272" s="181"/>
      <c r="U272" s="127" t="s">
        <v>360</v>
      </c>
      <c r="V272" s="198" t="s">
        <v>332</v>
      </c>
      <c r="W272" s="149" t="s">
        <v>369</v>
      </c>
      <c r="X272" s="196"/>
    </row>
    <row r="273" spans="9:24" ht="30" x14ac:dyDescent="0.8">
      <c r="I273" s="164">
        <f>W267</f>
        <v>12</v>
      </c>
      <c r="P273" s="151" t="s">
        <v>361</v>
      </c>
      <c r="Q273" s="140" t="s">
        <v>332</v>
      </c>
      <c r="R273" s="152">
        <f>R267+R268</f>
        <v>1.5203252032520327</v>
      </c>
      <c r="S273" s="182" t="s">
        <v>321</v>
      </c>
      <c r="U273" s="155" t="s">
        <v>410</v>
      </c>
      <c r="V273" s="205" t="s">
        <v>332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489</v>
      </c>
    </row>
  </sheetData>
  <pageMargins left="0.7" right="0.7" top="0.78740157499999996" bottom="0.78740157499999996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490</v>
      </c>
    </row>
    <row r="21" spans="3:13" ht="15" thickBot="1" x14ac:dyDescent="0.4"/>
    <row r="22" spans="3:13" ht="16.5" x14ac:dyDescent="0.45">
      <c r="C22" s="261" t="s">
        <v>499</v>
      </c>
      <c r="D22" s="262" t="s">
        <v>415</v>
      </c>
      <c r="E22" s="262" t="s">
        <v>416</v>
      </c>
      <c r="F22" s="262" t="s">
        <v>491</v>
      </c>
      <c r="G22" s="262" t="s">
        <v>492</v>
      </c>
      <c r="H22" s="263" t="s">
        <v>493</v>
      </c>
      <c r="L22" t="s">
        <v>510</v>
      </c>
      <c r="M22" t="s">
        <v>511</v>
      </c>
    </row>
    <row r="23" spans="3:13" x14ac:dyDescent="0.35">
      <c r="C23" s="264" t="s">
        <v>495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496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497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498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500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501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502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503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504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505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506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507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508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509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494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512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513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514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515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516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517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518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519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520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521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513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522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523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524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525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526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527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528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529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530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531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532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533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534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535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536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537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538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539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515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540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541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542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543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544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545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546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547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548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31</vt:i4>
      </vt:variant>
    </vt:vector>
  </HeadingPairs>
  <TitlesOfParts>
    <vt:vector size="31" baseType="lpstr">
      <vt:lpstr>TOC</vt:lpstr>
      <vt:lpstr>Tabelle2</vt:lpstr>
      <vt:lpstr>Belasteter Spannungsteiler</vt:lpstr>
      <vt:lpstr>Magnetismus</vt:lpstr>
      <vt:lpstr>Einheitenvorsätze</vt:lpstr>
      <vt:lpstr>Edizio_Bestellungen</vt:lpstr>
      <vt:lpstr>Elektronische Schaltzeichen</vt:lpstr>
      <vt:lpstr>LCR-Glieder</vt:lpstr>
      <vt:lpstr>Kondensator an Gleichspannung</vt:lpstr>
      <vt:lpstr>Quelle mit Innenwiderstand</vt:lpstr>
      <vt:lpstr>Leistung bei Wechselstrom</vt:lpstr>
      <vt:lpstr>Schiefeebene</vt:lpstr>
      <vt:lpstr>Schiefe-Ebene (alt)</vt:lpstr>
      <vt:lpstr>Sinus_Cosinus</vt:lpstr>
      <vt:lpstr>Sinuskurve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2026-03-27T04:43:05Z</cp:lastPrinted>
  <dcterms:created xsi:type="dcterms:W3CDTF">2015-06-05T18:19:34Z</dcterms:created>
  <dcterms:modified xsi:type="dcterms:W3CDTF">2026-05-21T05:47:29Z</dcterms:modified>
</cp:coreProperties>
</file>