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M162\"/>
    </mc:Choice>
  </mc:AlternateContent>
  <xr:revisionPtr revIDLastSave="0" documentId="13_ncr:1_{741BCDA2-4B78-4CD6-A9C0-43832B361CD2}" xr6:coauthVersionLast="47" xr6:coauthVersionMax="47" xr10:uidLastSave="{00000000-0000-0000-0000-000000000000}"/>
  <bookViews>
    <workbookView xWindow="-110" yWindow="-110" windowWidth="19420" windowHeight="10300" activeTab="3" xr2:uid="{261771D3-E3B1-4550-B05E-B0B7222E509E}"/>
  </bookViews>
  <sheets>
    <sheet name="Set_UP" sheetId="5" r:id="rId1"/>
    <sheet name="Adressliste" sheetId="1" r:id="rId2"/>
    <sheet name="Adressen Rawdaten" sheetId="2" r:id="rId3"/>
    <sheet name="Formeln_Test" sheetId="3" r:id="rId4"/>
  </sheets>
  <definedNames>
    <definedName name="_xlnm._FilterDatabase" localSheetId="3" hidden="1">Set_UP!$B$4:$B$6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I15" i="3"/>
  <c r="I16" i="3"/>
  <c r="I17" i="3"/>
  <c r="G15" i="3"/>
  <c r="H15" i="3" s="1"/>
  <c r="G14" i="3"/>
  <c r="H16" i="3"/>
  <c r="G16" i="3"/>
  <c r="G17" i="3"/>
  <c r="H17" i="3" s="1"/>
  <c r="K15" i="3"/>
  <c r="K16" i="3"/>
  <c r="K17" i="3"/>
  <c r="D7" i="5"/>
  <c r="D6" i="5"/>
  <c r="D5" i="5"/>
  <c r="K14" i="3" s="1"/>
  <c r="F48" i="3"/>
  <c r="K8" i="1"/>
  <c r="K9" i="1"/>
  <c r="E47" i="3"/>
  <c r="F47" i="3"/>
  <c r="E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F46" i="3"/>
  <c r="E46" i="3"/>
  <c r="U14" i="3"/>
  <c r="S15" i="3"/>
  <c r="Q15" i="3"/>
  <c r="S14" i="3"/>
  <c r="U15" i="3"/>
  <c r="Q14" i="3"/>
  <c r="O14" i="3"/>
  <c r="O15" i="3"/>
  <c r="N4" i="1"/>
  <c r="K4" i="1" s="1"/>
  <c r="N5" i="1"/>
  <c r="K5" i="1" s="1"/>
  <c r="N6" i="1"/>
  <c r="K6" i="1" s="1"/>
  <c r="N7" i="1"/>
  <c r="K7" i="1" s="1"/>
  <c r="N8" i="1"/>
  <c r="N9" i="1"/>
  <c r="E30" i="3"/>
  <c r="D29" i="3"/>
  <c r="E29" i="3"/>
  <c r="D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E28" i="3"/>
  <c r="D28" i="3"/>
  <c r="M15" i="3"/>
  <c r="G4" i="1"/>
  <c r="G9" i="1"/>
  <c r="H9" i="1"/>
  <c r="H4" i="1"/>
  <c r="H5" i="1"/>
  <c r="H6" i="1"/>
  <c r="H7" i="1"/>
  <c r="H8" i="1"/>
  <c r="G5" i="1"/>
  <c r="G6" i="1"/>
  <c r="G7" i="1"/>
  <c r="G8" i="1"/>
  <c r="M14" i="3"/>
  <c r="G7" i="3"/>
  <c r="G5" i="3"/>
</calcChain>
</file>

<file path=xl/sharedStrings.xml><?xml version="1.0" encoding="utf-8"?>
<sst xmlns="http://schemas.openxmlformats.org/spreadsheetml/2006/main" count="163" uniqueCount="88">
  <si>
    <t>Adressliste</t>
  </si>
  <si>
    <t>Gender</t>
  </si>
  <si>
    <t>Name</t>
  </si>
  <si>
    <t>Vorname</t>
  </si>
  <si>
    <t>Strasse</t>
  </si>
  <si>
    <t>Ort</t>
  </si>
  <si>
    <t>eMail</t>
  </si>
  <si>
    <t>TelNr</t>
  </si>
  <si>
    <t>Herr</t>
  </si>
  <si>
    <t>Paul</t>
  </si>
  <si>
    <t>Bühler</t>
  </si>
  <si>
    <t>Mittelstrasse 14</t>
  </si>
  <si>
    <t>Wiesenbach</t>
  </si>
  <si>
    <t>paul.bühler@outlook.com</t>
  </si>
  <si>
    <t>078 567 84 29</t>
  </si>
  <si>
    <t>Frau</t>
  </si>
  <si>
    <t>Lina</t>
  </si>
  <si>
    <t>Mara</t>
  </si>
  <si>
    <t>Rebeca</t>
  </si>
  <si>
    <t>Max</t>
  </si>
  <si>
    <t>Müller</t>
  </si>
  <si>
    <t>Schmidt</t>
  </si>
  <si>
    <t>Schulz</t>
  </si>
  <si>
    <t>Weber</t>
  </si>
  <si>
    <t>Pfadwegstrasse 5</t>
  </si>
  <si>
    <t>Lindkaufstrasse 20</t>
  </si>
  <si>
    <t>Hinterstrasse 2</t>
  </si>
  <si>
    <t>Lichterstrasse 17</t>
  </si>
  <si>
    <t>Luxen</t>
  </si>
  <si>
    <t>Mauerhof</t>
  </si>
  <si>
    <t>Fingen</t>
  </si>
  <si>
    <t>Drachten</t>
  </si>
  <si>
    <t>lina.weber@gmail.ch</t>
  </si>
  <si>
    <t>mara.schulz@gmail.ch</t>
  </si>
  <si>
    <t>rebeca.müller@outlook.com</t>
  </si>
  <si>
    <t>max.schmidt@outlook.com</t>
  </si>
  <si>
    <t>074 638 57 20</t>
  </si>
  <si>
    <t>089 344 54 15</t>
  </si>
  <si>
    <t>087 777 29 22</t>
  </si>
  <si>
    <t>079 546 70 12</t>
  </si>
  <si>
    <t>PLZ</t>
  </si>
  <si>
    <t>Schalter</t>
  </si>
  <si>
    <t>Rothlin</t>
  </si>
  <si>
    <t>walter</t>
  </si>
  <si>
    <t>Links</t>
  </si>
  <si>
    <t>Textverketten</t>
  </si>
  <si>
    <t>Gross2</t>
  </si>
  <si>
    <t>Eingabefelder:</t>
  </si>
  <si>
    <t>Resultat</t>
  </si>
  <si>
    <t>Verwendete Formel</t>
  </si>
  <si>
    <t>Familie</t>
  </si>
  <si>
    <t>Zellenreferenzen:</t>
  </si>
  <si>
    <t>String-Formeln:</t>
  </si>
  <si>
    <t>HausNr</t>
  </si>
  <si>
    <t>20c</t>
  </si>
  <si>
    <t>Mittelstrasse</t>
  </si>
  <si>
    <t>Pfadwegstrasse</t>
  </si>
  <si>
    <t>Lindkaufstrasse</t>
  </si>
  <si>
    <t>Hinterstrasse</t>
  </si>
  <si>
    <t xml:space="preserve">Lichterstrasse </t>
  </si>
  <si>
    <t>Strasse_Nr</t>
  </si>
  <si>
    <t>PLZ_Ort</t>
  </si>
  <si>
    <t>Verena</t>
  </si>
  <si>
    <t>Etzelstr.</t>
  </si>
  <si>
    <t>UserName</t>
  </si>
  <si>
    <t>Ja/Nein</t>
  </si>
  <si>
    <t>Ja</t>
  </si>
  <si>
    <t>Nein</t>
  </si>
  <si>
    <t>PerDu</t>
  </si>
  <si>
    <t>Susi</t>
  </si>
  <si>
    <t>Pi:</t>
  </si>
  <si>
    <t>Radius [cm]</t>
  </si>
  <si>
    <t>Umfang [cm]</t>
  </si>
  <si>
    <r>
      <t>Fläche [cm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]</t>
    </r>
  </si>
  <si>
    <t>Nachname</t>
  </si>
  <si>
    <t>Rechts</t>
  </si>
  <si>
    <t>Teil</t>
  </si>
  <si>
    <t>Gross</t>
  </si>
  <si>
    <t>Kreisberechnungen</t>
  </si>
  <si>
    <t>Privat_eMail</t>
  </si>
  <si>
    <t>Geschäft_eMail</t>
  </si>
  <si>
    <t>Domain:</t>
  </si>
  <si>
    <t>bzu.ch</t>
  </si>
  <si>
    <t>Anrede</t>
  </si>
  <si>
    <t>wenn(verketten())</t>
  </si>
  <si>
    <t>verketten(wenn())</t>
  </si>
  <si>
    <t>Meier</t>
  </si>
  <si>
    <t>Bamert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</si>
</sst>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CHF&quot;\ #,##0.00;[Red]&quot;CHF&quot;\ \-#,##0.00"/>
    <numFmt numFmtId="164" formatCode="&quot;CHF&quot;\ #,##0.00"/>
    <numFmt numFmtId="165" formatCode="0.000"/>
  </numFmts>
  <fonts count="5" x14ac:knownFonts="1">
    <font>
      <sz val="11"/>
      <color theme="1"/>
      <name val="Calibri"/>
      <family val="2"/>
    </font>
    <font>
      <b/>
      <u/>
      <sz val="20"/>
      <color theme="4"/>
      <name val="Calibri"/>
      <family val="2"/>
    </font>
    <font>
      <sz val="16"/>
      <color rgb="FFFF0000"/>
      <name val="Calibri"/>
      <family val="2"/>
    </font>
    <font>
      <sz val="8"/>
      <name val="Calibri"/>
      <family val="2"/>
    </font>
    <font>
      <vertAlign val="super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8" fontId="0" fillId="0" borderId="0" xfId="0" applyNumberFormat="1"/>
    <xf numFmtId="0" fontId="0" fillId="0" borderId="1" xfId="0" applyBorder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DCB97-9DCE-4602-9CE9-EADECB4546DB}" name="Table3" displayName="Table3" ref="A3:N9" totalsRowShown="0">
  <autoFilter ref="A3:N9" xr:uid="{2E7DCB97-9DCE-4602-9CE9-EADECB4546DB}"/>
  <tableColumns count="14">
    <tableColumn id="1" xr3:uid="{5B23EDD6-9A1C-44CE-9C1E-FBF33E13CE79}" name="Gender"/>
    <tableColumn id="13" xr3:uid="{3A758B3D-1AD8-4E65-B3B9-E588143EC4B8}" name="PerDu"/>
    <tableColumn id="2" xr3:uid="{FFADF30F-05CE-44AB-8548-B258B89D6DC3}" name="Vorname"/>
    <tableColumn id="3" xr3:uid="{A0E70221-9171-48F2-9371-B8C71690EFC3}" name="Nachname"/>
    <tableColumn id="4" xr3:uid="{F8D555E6-E4E8-4275-BB5C-77A37AF202A0}" name="Strasse"/>
    <tableColumn id="9" xr3:uid="{6E592F63-AEFD-436E-84AC-074550B61651}" name="HausNr"/>
    <tableColumn id="11" xr3:uid="{6C67D0B7-85D1-4F0C-8860-69F752F33511}" name="Strasse_Nr" dataDxfId="4">
      <calculatedColumnFormula>_xlfn.TEXTJOIN(" ",,E4,F4)</calculatedColumnFormula>
    </tableColumn>
    <tableColumn id="10" xr3:uid="{CA036BEB-E064-4B61-A24E-0840792ECBE7}" name="PLZ_Ort" dataDxfId="3">
      <calculatedColumnFormula>_xlfn.TEXTJOIN(" ",,I4,J4)</calculatedColumnFormula>
    </tableColumn>
    <tableColumn id="8" xr3:uid="{BDB4BB3E-ADE5-427D-B6AC-340CB062EBE7}" name="PLZ" dataDxfId="2"/>
    <tableColumn id="5" xr3:uid="{A39472B5-EE97-430E-895E-6678BB44C09F}" name="Ort"/>
    <tableColumn id="15" xr3:uid="{3DBD039F-C074-4D79-AECC-917541BB28C3}" name="Geschäft_eMail" dataDxfId="1">
      <calculatedColumnFormula>_xlfn.CONCAT(N4,"@",$N$1)</calculatedColumnFormula>
    </tableColumn>
    <tableColumn id="6" xr3:uid="{E605B729-38BD-407F-A44A-44B822387B7B}" name="Privat_eMail"/>
    <tableColumn id="7" xr3:uid="{69CDFD81-13B6-4F62-B1EC-705FDCAF2A95}" name="TelNr"/>
    <tableColumn id="12" xr3:uid="{8AA6C588-CBBE-426A-A697-27579A911135}" name="UserName" dataDxfId="0">
      <calculatedColumnFormula>LOWER(_xlfn.TEXTJOIN(".",,C4,D4))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D78-B871-447C-8DA7-FDBDABB6AA26}">
  <sheetPr>
    <tabColor rgb="FF00B0F0"/>
  </sheetPr>
  <dimension ref="B4:D7"/>
  <sheetViews>
    <sheetView workbookViewId="0">
      <selection activeCell="C5" sqref="C5:C6"/>
    </sheetView>
  </sheetViews>
  <sheetFormatPr baseColWidth="10" defaultRowHeight="14.5" x14ac:dyDescent="0.35"/>
  <cols>
    <col min="4" max="4" width="20" customWidth="1"/>
  </cols>
  <sheetData>
    <row r="4" spans="2:4" x14ac:dyDescent="0.35">
      <c r="B4" s="10" t="s">
        <v>1</v>
      </c>
      <c r="C4" s="10" t="s">
        <v>65</v>
      </c>
      <c r="D4" s="10" t="s">
        <v>83</v>
      </c>
    </row>
    <row r="5" spans="2:4" x14ac:dyDescent="0.35">
      <c r="B5" t="s">
        <v>8</v>
      </c>
      <c r="C5" t="s">
        <v>66</v>
      </c>
      <c r="D5" s="5" t="str">
        <f>_xlfn.CONCAT("Sehr geehrter ",B5," ")</f>
        <v xml:space="preserve">Sehr geehrter Herr </v>
      </c>
    </row>
    <row r="6" spans="2:4" x14ac:dyDescent="0.35">
      <c r="B6" t="s">
        <v>15</v>
      </c>
      <c r="C6" t="s">
        <v>67</v>
      </c>
      <c r="D6" s="5" t="str">
        <f>_xlfn.CONCAT("Sehr geehrte ",B6," ")</f>
        <v xml:space="preserve">Sehr geehrte Frau </v>
      </c>
    </row>
    <row r="7" spans="2:4" x14ac:dyDescent="0.35">
      <c r="B7" t="s">
        <v>50</v>
      </c>
      <c r="D7" s="5" t="str">
        <f>_xlfn.CONCAT("Sehr geehrte ",B7," ")</f>
        <v xml:space="preserve">Sehr geehrte Familie 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3D83-735F-4FD9-9581-F51A5B19DB29}">
  <sheetPr>
    <tabColor rgb="FFFFC000"/>
    <pageSetUpPr fitToPage="1"/>
  </sheetPr>
  <dimension ref="A1:N9"/>
  <sheetViews>
    <sheetView topLeftCell="A3" zoomScaleNormal="100" workbookViewId="0">
      <selection activeCell="A4" sqref="A4"/>
    </sheetView>
  </sheetViews>
  <sheetFormatPr baseColWidth="10" defaultColWidth="8.7265625" defaultRowHeight="14.5" x14ac:dyDescent="0.35"/>
  <cols>
    <col min="1" max="2" width="10.6328125" customWidth="1"/>
    <col min="3" max="3" width="12.7265625" customWidth="1"/>
    <col min="4" max="4" width="12.81640625" customWidth="1"/>
    <col min="5" max="5" width="16.26953125" bestFit="1" customWidth="1"/>
    <col min="6" max="6" width="9.6328125" customWidth="1"/>
    <col min="7" max="7" width="27.26953125" customWidth="1"/>
    <col min="8" max="8" width="21.6328125" customWidth="1"/>
    <col min="9" max="9" width="7.6328125" customWidth="1"/>
    <col min="10" max="10" width="11" bestFit="1" customWidth="1"/>
    <col min="11" max="11" width="27.6328125" customWidth="1"/>
    <col min="12" max="12" width="26.08984375" customWidth="1"/>
    <col min="13" max="13" width="13.26953125" bestFit="1" customWidth="1"/>
    <col min="14" max="14" width="23.7265625" customWidth="1"/>
  </cols>
  <sheetData>
    <row r="1" spans="1:14" ht="26" x14ac:dyDescent="0.6">
      <c r="A1" s="2" t="s">
        <v>0</v>
      </c>
      <c r="B1" s="2"/>
      <c r="M1" s="11" t="s">
        <v>81</v>
      </c>
      <c r="N1" t="s">
        <v>82</v>
      </c>
    </row>
    <row r="3" spans="1:14" x14ac:dyDescent="0.35">
      <c r="A3" t="s">
        <v>1</v>
      </c>
      <c r="B3" t="s">
        <v>68</v>
      </c>
      <c r="C3" t="s">
        <v>3</v>
      </c>
      <c r="D3" t="s">
        <v>74</v>
      </c>
      <c r="E3" t="s">
        <v>4</v>
      </c>
      <c r="F3" t="s">
        <v>53</v>
      </c>
      <c r="G3" s="12" t="s">
        <v>60</v>
      </c>
      <c r="H3" s="12" t="s">
        <v>61</v>
      </c>
      <c r="I3" t="s">
        <v>40</v>
      </c>
      <c r="J3" t="s">
        <v>5</v>
      </c>
      <c r="K3" s="12" t="s">
        <v>80</v>
      </c>
      <c r="L3" t="s">
        <v>79</v>
      </c>
      <c r="M3" t="s">
        <v>7</v>
      </c>
      <c r="N3" s="12" t="s">
        <v>64</v>
      </c>
    </row>
    <row r="4" spans="1:14" x14ac:dyDescent="0.35">
      <c r="A4" t="s">
        <v>8</v>
      </c>
      <c r="B4" t="s">
        <v>67</v>
      </c>
      <c r="C4" t="s">
        <v>9</v>
      </c>
      <c r="D4" t="s">
        <v>10</v>
      </c>
      <c r="E4" t="s">
        <v>55</v>
      </c>
      <c r="F4">
        <v>14</v>
      </c>
      <c r="G4" s="1" t="str">
        <f>_xlfn.TEXTJOIN(" ",,E4,F4)</f>
        <v>Mittelstrasse 14</v>
      </c>
      <c r="H4" t="str">
        <f t="shared" ref="H4:H8" si="0">_xlfn.TEXTJOIN(" ",,I4,J4)</f>
        <v>9585 Wiesenbach</v>
      </c>
      <c r="I4">
        <v>9585</v>
      </c>
      <c r="J4" t="s">
        <v>12</v>
      </c>
      <c r="K4" t="str">
        <f t="shared" ref="K4:K9" si="1">_xlfn.CONCAT(N4,"@",$N$1)</f>
        <v>paul.bühler@bzu.ch</v>
      </c>
      <c r="L4" t="s">
        <v>13</v>
      </c>
      <c r="M4" t="s">
        <v>14</v>
      </c>
      <c r="N4" t="str">
        <f t="shared" ref="N4:N9" si="2">LOWER(_xlfn.TEXTJOIN(".",,C4,D4))</f>
        <v>paul.bühler</v>
      </c>
    </row>
    <row r="5" spans="1:14" x14ac:dyDescent="0.35">
      <c r="A5" t="s">
        <v>15</v>
      </c>
      <c r="B5" t="s">
        <v>66</v>
      </c>
      <c r="C5" t="s">
        <v>16</v>
      </c>
      <c r="D5" t="s">
        <v>23</v>
      </c>
      <c r="E5" t="s">
        <v>56</v>
      </c>
      <c r="F5">
        <v>5</v>
      </c>
      <c r="G5" s="1" t="str">
        <f t="shared" ref="G5:G8" si="3">_xlfn.TEXTJOIN(" ",,E5,F5)</f>
        <v>Pfadwegstrasse 5</v>
      </c>
      <c r="H5" t="str">
        <f t="shared" si="0"/>
        <v>9358 Luxen</v>
      </c>
      <c r="I5">
        <v>9358</v>
      </c>
      <c r="J5" t="s">
        <v>28</v>
      </c>
      <c r="K5" t="str">
        <f t="shared" si="1"/>
        <v>lina.weber@bzu.ch</v>
      </c>
      <c r="L5" t="s">
        <v>32</v>
      </c>
      <c r="M5" t="s">
        <v>36</v>
      </c>
      <c r="N5" t="str">
        <f t="shared" si="2"/>
        <v>lina.weber</v>
      </c>
    </row>
    <row r="6" spans="1:14" x14ac:dyDescent="0.35">
      <c r="A6" t="s">
        <v>15</v>
      </c>
      <c r="B6" t="s">
        <v>67</v>
      </c>
      <c r="C6" t="s">
        <v>17</v>
      </c>
      <c r="D6" t="s">
        <v>22</v>
      </c>
      <c r="E6" t="s">
        <v>57</v>
      </c>
      <c r="F6" s="11" t="s">
        <v>54</v>
      </c>
      <c r="G6" s="1" t="str">
        <f t="shared" si="3"/>
        <v>Lindkaufstrasse 20c</v>
      </c>
      <c r="H6" t="str">
        <f t="shared" si="0"/>
        <v>3954 Mauerhof</v>
      </c>
      <c r="I6">
        <v>3954</v>
      </c>
      <c r="J6" t="s">
        <v>29</v>
      </c>
      <c r="K6" t="str">
        <f t="shared" si="1"/>
        <v>mara.schulz@bzu.ch</v>
      </c>
      <c r="L6" t="s">
        <v>33</v>
      </c>
      <c r="M6" t="s">
        <v>37</v>
      </c>
      <c r="N6" t="str">
        <f t="shared" si="2"/>
        <v>mara.schulz</v>
      </c>
    </row>
    <row r="7" spans="1:14" x14ac:dyDescent="0.35">
      <c r="A7" t="s">
        <v>15</v>
      </c>
      <c r="B7" t="s">
        <v>67</v>
      </c>
      <c r="C7" t="s">
        <v>18</v>
      </c>
      <c r="D7" t="s">
        <v>20</v>
      </c>
      <c r="E7" t="s">
        <v>58</v>
      </c>
      <c r="F7">
        <v>2</v>
      </c>
      <c r="G7" s="1" t="str">
        <f t="shared" si="3"/>
        <v>Hinterstrasse 2</v>
      </c>
      <c r="H7" t="str">
        <f t="shared" si="0"/>
        <v>2845 Fingen</v>
      </c>
      <c r="I7">
        <v>2845</v>
      </c>
      <c r="J7" t="s">
        <v>30</v>
      </c>
      <c r="K7" t="str">
        <f t="shared" si="1"/>
        <v>rebeca.müller@bzu.ch</v>
      </c>
      <c r="L7" t="s">
        <v>34</v>
      </c>
      <c r="M7" t="s">
        <v>38</v>
      </c>
      <c r="N7" t="str">
        <f t="shared" si="2"/>
        <v>rebeca.müller</v>
      </c>
    </row>
    <row r="8" spans="1:14" x14ac:dyDescent="0.35">
      <c r="A8" t="s">
        <v>8</v>
      </c>
      <c r="B8" t="s">
        <v>66</v>
      </c>
      <c r="C8" t="s">
        <v>19</v>
      </c>
      <c r="D8" t="s">
        <v>21</v>
      </c>
      <c r="E8" t="s">
        <v>59</v>
      </c>
      <c r="F8">
        <v>17</v>
      </c>
      <c r="G8" s="1" t="str">
        <f t="shared" si="3"/>
        <v>Lichterstrasse  17</v>
      </c>
      <c r="H8" t="str">
        <f t="shared" si="0"/>
        <v>9456 Drachten</v>
      </c>
      <c r="I8">
        <v>9456</v>
      </c>
      <c r="J8" t="s">
        <v>31</v>
      </c>
      <c r="K8" t="str">
        <f t="shared" si="1"/>
        <v>max.schmidt@bzu.ch</v>
      </c>
      <c r="L8" t="s">
        <v>35</v>
      </c>
      <c r="M8" t="s">
        <v>39</v>
      </c>
      <c r="N8" t="str">
        <f t="shared" si="2"/>
        <v>max.schmidt</v>
      </c>
    </row>
    <row r="9" spans="1:14" x14ac:dyDescent="0.35">
      <c r="A9" t="s">
        <v>15</v>
      </c>
      <c r="B9" t="s">
        <v>67</v>
      </c>
      <c r="C9" t="s">
        <v>62</v>
      </c>
      <c r="D9" t="s">
        <v>20</v>
      </c>
      <c r="E9" t="s">
        <v>63</v>
      </c>
      <c r="F9">
        <v>7</v>
      </c>
      <c r="G9" s="1" t="str">
        <f>_xlfn.TEXTJOIN(" ",,E9,F9)</f>
        <v>Etzelstr. 7</v>
      </c>
      <c r="H9" t="str">
        <f>_xlfn.TEXTJOIN(" ",,I9,J9)</f>
        <v>9456 Drachten</v>
      </c>
      <c r="I9">
        <v>9456</v>
      </c>
      <c r="J9" t="s">
        <v>31</v>
      </c>
      <c r="K9" t="str">
        <f t="shared" si="1"/>
        <v>verena.müller@bzu.ch</v>
      </c>
      <c r="N9" t="str">
        <f t="shared" si="2"/>
        <v>verena.müller</v>
      </c>
    </row>
  </sheetData>
  <pageMargins left="0.7" right="0.7" top="0.75" bottom="0.75" header="0.3" footer="0.3"/>
  <pageSetup paperSize="9" scale="91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B69979-D6D2-4A2D-AA6A-5DDF0EDC002D}">
          <x14:formula1>
            <xm:f>Set_UP!$B$5:$B$7</xm:f>
          </x14:formula1>
          <xm:sqref>A4:A9 B5:B9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C0FF-9320-4753-88BE-A8D3E571CC02}">
  <dimension ref="B4:I11"/>
  <sheetViews>
    <sheetView workbookViewId="0">
      <selection activeCell="L13" sqref="L13"/>
    </sheetView>
  </sheetViews>
  <sheetFormatPr baseColWidth="10" defaultRowHeight="14.5" x14ac:dyDescent="0.35"/>
  <cols>
    <col min="5" max="5" width="17.6328125" customWidth="1"/>
    <col min="6" max="6" width="9.81640625" customWidth="1"/>
    <col min="8" max="8" width="26.7265625" customWidth="1"/>
    <col min="9" max="9" width="15.26953125" customWidth="1"/>
  </cols>
  <sheetData>
    <row r="4" spans="2:9" x14ac:dyDescent="0.35">
      <c r="B4" t="s">
        <v>0</v>
      </c>
    </row>
    <row r="6" spans="2:9" x14ac:dyDescent="0.35">
      <c r="B6" t="s">
        <v>1</v>
      </c>
      <c r="C6" t="s">
        <v>2</v>
      </c>
      <c r="D6" t="s">
        <v>3</v>
      </c>
      <c r="E6" t="s">
        <v>4</v>
      </c>
      <c r="F6" t="s">
        <v>40</v>
      </c>
      <c r="G6" t="s">
        <v>5</v>
      </c>
      <c r="H6" t="s">
        <v>6</v>
      </c>
      <c r="I6" t="s">
        <v>7</v>
      </c>
    </row>
    <row r="7" spans="2:9" x14ac:dyDescent="0.35">
      <c r="B7" t="s">
        <v>8</v>
      </c>
      <c r="C7" t="s">
        <v>9</v>
      </c>
      <c r="D7" t="s">
        <v>10</v>
      </c>
      <c r="E7" t="s">
        <v>11</v>
      </c>
      <c r="F7">
        <v>9585</v>
      </c>
      <c r="G7" t="s">
        <v>12</v>
      </c>
      <c r="H7" t="s">
        <v>13</v>
      </c>
      <c r="I7" t="s">
        <v>14</v>
      </c>
    </row>
    <row r="8" spans="2:9" x14ac:dyDescent="0.35">
      <c r="B8" t="s">
        <v>15</v>
      </c>
      <c r="C8" t="s">
        <v>16</v>
      </c>
      <c r="D8" t="s">
        <v>23</v>
      </c>
      <c r="E8" t="s">
        <v>24</v>
      </c>
      <c r="F8">
        <v>9358</v>
      </c>
      <c r="G8" t="s">
        <v>28</v>
      </c>
      <c r="H8" t="s">
        <v>32</v>
      </c>
      <c r="I8" t="s">
        <v>36</v>
      </c>
    </row>
    <row r="9" spans="2:9" x14ac:dyDescent="0.35">
      <c r="B9" t="s">
        <v>15</v>
      </c>
      <c r="C9" t="s">
        <v>17</v>
      </c>
      <c r="D9" t="s">
        <v>22</v>
      </c>
      <c r="E9" t="s">
        <v>25</v>
      </c>
      <c r="F9">
        <v>3954</v>
      </c>
      <c r="G9" t="s">
        <v>29</v>
      </c>
      <c r="H9" t="s">
        <v>33</v>
      </c>
      <c r="I9" t="s">
        <v>37</v>
      </c>
    </row>
    <row r="10" spans="2:9" x14ac:dyDescent="0.35">
      <c r="B10" t="s">
        <v>15</v>
      </c>
      <c r="C10" t="s">
        <v>18</v>
      </c>
      <c r="D10" t="s">
        <v>20</v>
      </c>
      <c r="E10" t="s">
        <v>26</v>
      </c>
      <c r="F10">
        <v>2845</v>
      </c>
      <c r="G10" t="s">
        <v>30</v>
      </c>
      <c r="H10" t="s">
        <v>34</v>
      </c>
      <c r="I10" t="s">
        <v>38</v>
      </c>
    </row>
    <row r="11" spans="2:9" x14ac:dyDescent="0.35">
      <c r="B11" t="s">
        <v>8</v>
      </c>
      <c r="C11" t="s">
        <v>19</v>
      </c>
      <c r="D11" t="s">
        <v>21</v>
      </c>
      <c r="E11" t="s">
        <v>27</v>
      </c>
      <c r="F11">
        <v>9456</v>
      </c>
      <c r="G11" t="s">
        <v>31</v>
      </c>
      <c r="H11" t="s">
        <v>35</v>
      </c>
      <c r="I11" t="s">
        <v>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DC86-CA06-4C02-A186-E3DE087F16F3}">
  <dimension ref="B5:U59"/>
  <sheetViews>
    <sheetView tabSelected="1" topLeftCell="A12" workbookViewId="0">
      <selection activeCell="I14" sqref="I14"/>
    </sheetView>
  </sheetViews>
  <sheetFormatPr baseColWidth="10" defaultRowHeight="14.5" x14ac:dyDescent="0.35"/>
  <cols>
    <col min="4" max="4" width="14.81640625" customWidth="1"/>
    <col min="5" max="5" width="15.453125" customWidth="1"/>
    <col min="6" max="6" width="14.1796875" customWidth="1"/>
    <col min="7" max="7" width="18.7265625" customWidth="1"/>
    <col min="8" max="9" width="31.36328125" customWidth="1"/>
    <col min="10" max="10" width="18.7265625" customWidth="1"/>
    <col min="12" max="12" width="18.7265625" customWidth="1"/>
    <col min="14" max="14" width="18.7265625" customWidth="1"/>
    <col min="16" max="16" width="18.7265625" customWidth="1"/>
  </cols>
  <sheetData>
    <row r="5" spans="2:21" ht="21" x14ac:dyDescent="0.5">
      <c r="D5" s="4">
        <v>20</v>
      </c>
      <c r="E5" s="5" t="s">
        <v>41</v>
      </c>
      <c r="F5" s="7">
        <v>24.5</v>
      </c>
      <c r="G5" s="7">
        <f>D5*F5</f>
        <v>490</v>
      </c>
    </row>
    <row r="7" spans="2:21" x14ac:dyDescent="0.35">
      <c r="F7" s="8">
        <v>24.5</v>
      </c>
      <c r="G7">
        <f>D5*F7</f>
        <v>490</v>
      </c>
    </row>
    <row r="9" spans="2:21" x14ac:dyDescent="0.35">
      <c r="E9" s="3"/>
    </row>
    <row r="11" spans="2:21" ht="15" thickBot="1" x14ac:dyDescent="0.4"/>
    <row r="12" spans="2:21" ht="15" thickBot="1" x14ac:dyDescent="0.4">
      <c r="B12" s="9"/>
      <c r="C12" t="s">
        <v>52</v>
      </c>
    </row>
    <row r="13" spans="2:21" x14ac:dyDescent="0.35">
      <c r="C13" s="10" t="s">
        <v>47</v>
      </c>
      <c r="D13" s="10"/>
      <c r="E13" s="10"/>
      <c r="F13" s="10"/>
      <c r="J13" s="10" t="s">
        <v>49</v>
      </c>
      <c r="K13" s="10" t="s">
        <v>48</v>
      </c>
      <c r="L13" s="10" t="s">
        <v>49</v>
      </c>
      <c r="M13" s="10" t="s">
        <v>48</v>
      </c>
      <c r="N13" s="10" t="s">
        <v>49</v>
      </c>
      <c r="O13" s="10" t="s">
        <v>48</v>
      </c>
      <c r="P13" s="10" t="s">
        <v>49</v>
      </c>
      <c r="Q13" s="10"/>
      <c r="R13" s="10" t="s">
        <v>49</v>
      </c>
      <c r="S13" s="10"/>
      <c r="T13" s="10" t="s">
        <v>49</v>
      </c>
      <c r="U13" s="10" t="s">
        <v>48</v>
      </c>
    </row>
    <row r="14" spans="2:21" x14ac:dyDescent="0.35">
      <c r="C14" s="6" t="s">
        <v>8</v>
      </c>
      <c r="D14" s="6"/>
      <c r="E14" s="6" t="s">
        <v>43</v>
      </c>
      <c r="F14" s="6" t="s">
        <v>42</v>
      </c>
      <c r="G14" t="str">
        <f>IF(C14="Herr","Sehr geehrter Herr",IF(C14="Frau","Sehr geehrte Frau","Sehr geehrte Familie"))</f>
        <v>Sehr geehrter Herr</v>
      </c>
      <c r="I14" t="str">
        <f>_xlfn.CONCAT(IF(C14=Set_UP!$B$5,Set_UP!$D$5,Set_UP!$D$6)," ",F14)</f>
        <v>Sehr geehrter Herr  Rothlin</v>
      </c>
      <c r="J14" t="s">
        <v>84</v>
      </c>
      <c r="K14" s="5" t="str">
        <f>IF(C14=Set_UP!$B$5,_xlfn.CONCAT(Set_UP!$D$5,F14),_xlfn.CONCAT(Set_UP!$D$6,F14))</f>
        <v>Sehr geehrter Herr Rothlin</v>
      </c>
      <c r="L14" t="s">
        <v>45</v>
      </c>
      <c r="M14" s="5" t="str">
        <f>_xlfn.TEXTJOIN(".",,LEFT(PROPER(E14),1),F14)</f>
        <v>W.Rothlin</v>
      </c>
      <c r="N14" t="s">
        <v>44</v>
      </c>
      <c r="O14" s="5" t="str">
        <f>LEFT(E14,3)</f>
        <v>wal</v>
      </c>
      <c r="P14" t="s">
        <v>75</v>
      </c>
      <c r="Q14" s="5" t="str">
        <f>RIGHT(F14,5)</f>
        <v>thlin</v>
      </c>
      <c r="R14" t="s">
        <v>76</v>
      </c>
      <c r="S14" s="5" t="str">
        <f>MID(F14,3,4)</f>
        <v>thli</v>
      </c>
      <c r="T14" t="s">
        <v>77</v>
      </c>
      <c r="U14" s="5" t="str">
        <f>UPPER(E14)</f>
        <v>WALTER</v>
      </c>
    </row>
    <row r="15" spans="2:21" x14ac:dyDescent="0.35">
      <c r="C15" s="6" t="s">
        <v>15</v>
      </c>
      <c r="D15" s="6"/>
      <c r="E15" s="6" t="s">
        <v>69</v>
      </c>
      <c r="F15" s="6" t="s">
        <v>20</v>
      </c>
      <c r="G15" t="str">
        <f>IF(C15="Herr","Sehr geehrter","Sehr geehrte")</f>
        <v>Sehr geehrte</v>
      </c>
      <c r="H15" t="str">
        <f>_xlfn.CONCAT(G15," ",C15," ",F15)</f>
        <v>Sehr geehrte Frau Müller</v>
      </c>
      <c r="I15" t="str">
        <f>_xlfn.CONCAT(IF(C15=Set_UP!$B$5,Set_UP!$D$5,Set_UP!$D$6)," ",F15)</f>
        <v>Sehr geehrte Frau  Müller</v>
      </c>
      <c r="J15" t="s">
        <v>85</v>
      </c>
      <c r="K15" s="5" t="str">
        <f>_xlfn.CONCAT(IF(C15=Set_UP!$B$5,Set_UP!$D$5,IF(C15=Set_UP!$B$6,Set_UP!$D$6,Set_UP!$D$7)),F15)</f>
        <v>Sehr geehrte Frau Müller</v>
      </c>
      <c r="L15" t="s">
        <v>45</v>
      </c>
      <c r="M15" s="5" t="str">
        <f>_xlfn.TEXTJOIN(".",,LEFT(PROPER(E15),1),F15)</f>
        <v>S.Müller</v>
      </c>
      <c r="N15" t="s">
        <v>44</v>
      </c>
      <c r="O15" s="5" t="str">
        <f>LEFT(PROPER(E15),3)</f>
        <v>Sus</v>
      </c>
      <c r="P15" t="s">
        <v>75</v>
      </c>
      <c r="Q15" s="5" t="str">
        <f>RIGHT(F15,5)</f>
        <v>üller</v>
      </c>
      <c r="R15" t="s">
        <v>76</v>
      </c>
      <c r="S15" s="5" t="str">
        <f>MID(F15,3,4)</f>
        <v>ller</v>
      </c>
      <c r="T15" t="s">
        <v>46</v>
      </c>
      <c r="U15" s="5" t="str">
        <f>PROPER(E15)</f>
        <v>Susi</v>
      </c>
    </row>
    <row r="16" spans="2:21" x14ac:dyDescent="0.35">
      <c r="C16" s="6" t="s">
        <v>8</v>
      </c>
      <c r="D16" s="6"/>
      <c r="E16" s="6" t="s">
        <v>19</v>
      </c>
      <c r="F16" s="6" t="s">
        <v>86</v>
      </c>
      <c r="G16" t="str">
        <f t="shared" ref="G16:G17" si="0">IF(C16="Herr","Sehr geehrter","Sehr geehrte")</f>
        <v>Sehr geehrter</v>
      </c>
      <c r="H16" t="str">
        <f t="shared" ref="H16:H17" si="1">_xlfn.CONCAT(G16," ",C16," ",F16)</f>
        <v>Sehr geehrter Herr Meier</v>
      </c>
      <c r="I16" t="str">
        <f>_xlfn.CONCAT(IF(C16=Set_UP!$B$5,Set_UP!$D$5,Set_UP!$D$6)," ",F16)</f>
        <v>Sehr geehrter Herr  Meier</v>
      </c>
      <c r="J16" t="s">
        <v>85</v>
      </c>
      <c r="K16" s="5" t="str">
        <f>_xlfn.CONCAT(IF(C16=Set_UP!$B$5,Set_UP!$D$5,IF(C16=Set_UP!$B$6,Set_UP!$D$6,Set_UP!$D$7)),F16)</f>
        <v>Sehr geehrter Herr Meier</v>
      </c>
      <c r="M16" s="5"/>
      <c r="O16" s="5"/>
      <c r="Q16" s="5"/>
      <c r="S16" s="5"/>
      <c r="U16" s="5"/>
    </row>
    <row r="17" spans="3:21" x14ac:dyDescent="0.35">
      <c r="C17" s="6" t="s">
        <v>50</v>
      </c>
      <c r="D17" s="6"/>
      <c r="E17" s="6"/>
      <c r="F17" s="6" t="s">
        <v>87</v>
      </c>
      <c r="G17" t="str">
        <f t="shared" si="0"/>
        <v>Sehr geehrte</v>
      </c>
      <c r="H17" t="str">
        <f t="shared" si="1"/>
        <v>Sehr geehrte Familie Bamert</v>
      </c>
      <c r="I17" t="str">
        <f>_xlfn.CONCAT(IF(C17=Set_UP!$B$5,Set_UP!$D$5,Set_UP!$D$6)," ",F17)</f>
        <v>Sehr geehrte Frau  Bamert</v>
      </c>
      <c r="K17" s="5" t="str">
        <f>_xlfn.CONCAT(IF(C17=Set_UP!$B$5,Set_UP!$D$5,IF(C17=Set_UP!$B$6,Set_UP!$D$6,Set_UP!$D$7)),F17)</f>
        <v>Sehr geehrte Familie Bamert</v>
      </c>
      <c r="M17" s="5"/>
      <c r="O17" s="5"/>
      <c r="Q17" s="5"/>
      <c r="S17" s="5"/>
      <c r="U17" s="5"/>
    </row>
    <row r="18" spans="3:21" x14ac:dyDescent="0.35">
      <c r="K18" s="5"/>
      <c r="M18" s="5"/>
      <c r="O18" s="5"/>
      <c r="Q18" s="5"/>
      <c r="S18" s="5"/>
      <c r="U18" s="5"/>
    </row>
    <row r="19" spans="3:21" x14ac:dyDescent="0.35">
      <c r="K19" s="5"/>
      <c r="M19" s="5"/>
      <c r="O19" s="5"/>
      <c r="Q19" s="5"/>
      <c r="S19" s="5"/>
      <c r="U19" s="5"/>
    </row>
    <row r="20" spans="3:21" x14ac:dyDescent="0.35">
      <c r="K20" s="5"/>
      <c r="M20" s="5"/>
      <c r="O20" s="5"/>
      <c r="Q20" s="5"/>
      <c r="S20" s="5"/>
      <c r="U20" s="5"/>
    </row>
    <row r="21" spans="3:21" x14ac:dyDescent="0.35">
      <c r="K21" s="5"/>
      <c r="M21" s="5"/>
      <c r="O21" s="5"/>
      <c r="Q21" s="5"/>
      <c r="S21" s="5"/>
      <c r="U21" s="5"/>
    </row>
    <row r="22" spans="3:21" x14ac:dyDescent="0.35">
      <c r="K22" s="5"/>
      <c r="M22" s="5"/>
      <c r="O22" s="5"/>
      <c r="Q22" s="5"/>
      <c r="S22" s="5"/>
      <c r="U22" s="5"/>
    </row>
    <row r="26" spans="3:21" x14ac:dyDescent="0.35">
      <c r="C26" t="s">
        <v>51</v>
      </c>
      <c r="F26" s="13" t="s">
        <v>70</v>
      </c>
      <c r="G26" s="14">
        <v>3.1415926000000001</v>
      </c>
    </row>
    <row r="27" spans="3:21" ht="16.5" x14ac:dyDescent="0.35">
      <c r="C27" t="s">
        <v>71</v>
      </c>
      <c r="D27" t="s">
        <v>72</v>
      </c>
      <c r="E27" t="s">
        <v>73</v>
      </c>
    </row>
    <row r="28" spans="3:21" x14ac:dyDescent="0.35">
      <c r="C28" s="6">
        <v>10</v>
      </c>
      <c r="D28" s="5">
        <f>2*C28*$G$26</f>
        <v>62.831851999999998</v>
      </c>
      <c r="E28" s="5">
        <f>C28^2*$G$26</f>
        <v>314.15926000000002</v>
      </c>
    </row>
    <row r="29" spans="3:21" x14ac:dyDescent="0.35">
      <c r="C29" s="6">
        <v>20</v>
      </c>
      <c r="D29" s="5">
        <f t="shared" ref="D29:D38" si="2">2*C29*$G$26</f>
        <v>125.663704</v>
      </c>
      <c r="E29" s="5">
        <f t="shared" ref="E29:E38" si="3">C29^2*$G$26</f>
        <v>1256.6370400000001</v>
      </c>
    </row>
    <row r="30" spans="3:21" x14ac:dyDescent="0.35">
      <c r="C30">
        <v>30</v>
      </c>
      <c r="D30" s="5">
        <f t="shared" si="2"/>
        <v>188.49555599999999</v>
      </c>
      <c r="E30" s="5">
        <f>C30^2*$G$26</f>
        <v>2827.43334</v>
      </c>
    </row>
    <row r="31" spans="3:21" x14ac:dyDescent="0.35">
      <c r="C31">
        <v>40</v>
      </c>
      <c r="D31" s="5">
        <f t="shared" si="2"/>
        <v>251.32740799999999</v>
      </c>
      <c r="E31" s="5">
        <f t="shared" si="3"/>
        <v>5026.5481600000003</v>
      </c>
    </row>
    <row r="32" spans="3:21" x14ac:dyDescent="0.35">
      <c r="D32" s="5">
        <f t="shared" si="2"/>
        <v>0</v>
      </c>
      <c r="E32" s="5">
        <f t="shared" si="3"/>
        <v>0</v>
      </c>
    </row>
    <row r="33" spans="4:9" x14ac:dyDescent="0.35">
      <c r="D33" s="5">
        <f t="shared" si="2"/>
        <v>0</v>
      </c>
      <c r="E33" s="5">
        <f t="shared" si="3"/>
        <v>0</v>
      </c>
    </row>
    <row r="34" spans="4:9" x14ac:dyDescent="0.35">
      <c r="D34" s="5">
        <f t="shared" si="2"/>
        <v>0</v>
      </c>
      <c r="E34" s="5">
        <f t="shared" si="3"/>
        <v>0</v>
      </c>
    </row>
    <row r="35" spans="4:9" x14ac:dyDescent="0.35">
      <c r="D35" s="5">
        <f t="shared" si="2"/>
        <v>0</v>
      </c>
      <c r="E35" s="5">
        <f t="shared" si="3"/>
        <v>0</v>
      </c>
    </row>
    <row r="36" spans="4:9" x14ac:dyDescent="0.35">
      <c r="D36" s="5">
        <f t="shared" si="2"/>
        <v>0</v>
      </c>
      <c r="E36" s="5">
        <f t="shared" si="3"/>
        <v>0</v>
      </c>
    </row>
    <row r="37" spans="4:9" x14ac:dyDescent="0.35">
      <c r="D37" s="5">
        <f t="shared" si="2"/>
        <v>0</v>
      </c>
      <c r="E37" s="5">
        <f t="shared" si="3"/>
        <v>0</v>
      </c>
    </row>
    <row r="38" spans="4:9" x14ac:dyDescent="0.35">
      <c r="D38" s="5">
        <f t="shared" si="2"/>
        <v>0</v>
      </c>
      <c r="E38" s="5">
        <f t="shared" si="3"/>
        <v>0</v>
      </c>
    </row>
    <row r="44" spans="4:9" x14ac:dyDescent="0.35">
      <c r="D44" t="s">
        <v>78</v>
      </c>
      <c r="G44" s="11" t="s">
        <v>70</v>
      </c>
      <c r="H44" s="1">
        <v>3.1415926700000001</v>
      </c>
      <c r="I44" s="1"/>
    </row>
    <row r="45" spans="4:9" ht="16.5" x14ac:dyDescent="0.35">
      <c r="D45" t="s">
        <v>71</v>
      </c>
      <c r="E45" t="s">
        <v>72</v>
      </c>
      <c r="F45" t="s">
        <v>73</v>
      </c>
    </row>
    <row r="46" spans="4:9" x14ac:dyDescent="0.35">
      <c r="D46" s="16">
        <v>10</v>
      </c>
      <c r="E46" s="15">
        <f>2*D46*$H$44</f>
        <v>62.8318534</v>
      </c>
      <c r="F46" s="15">
        <f>D46^2*$H$44</f>
        <v>314.159267</v>
      </c>
    </row>
    <row r="47" spans="4:9" x14ac:dyDescent="0.35">
      <c r="D47" s="16">
        <v>20</v>
      </c>
      <c r="E47" s="15">
        <f t="shared" ref="E47:E59" si="4">2*D47*$H$44</f>
        <v>125.6637068</v>
      </c>
      <c r="F47" s="15">
        <f t="shared" ref="F47:F59" si="5">D47^2*$H$44</f>
        <v>1256.637068</v>
      </c>
    </row>
    <row r="48" spans="4:9" x14ac:dyDescent="0.35">
      <c r="D48" s="16">
        <v>30</v>
      </c>
      <c r="E48" s="15">
        <f t="shared" si="4"/>
        <v>188.4955602</v>
      </c>
      <c r="F48" s="15">
        <f>D48^2*$H$44</f>
        <v>2827.433403</v>
      </c>
    </row>
    <row r="49" spans="4:6" x14ac:dyDescent="0.35">
      <c r="D49" s="16">
        <v>40</v>
      </c>
      <c r="E49" s="15">
        <f t="shared" si="4"/>
        <v>251.3274136</v>
      </c>
      <c r="F49" s="15">
        <f t="shared" si="5"/>
        <v>5026.548272</v>
      </c>
    </row>
    <row r="50" spans="4:6" x14ac:dyDescent="0.35">
      <c r="D50" s="16">
        <v>50</v>
      </c>
      <c r="E50" s="15">
        <f t="shared" si="4"/>
        <v>314.159267</v>
      </c>
      <c r="F50" s="15">
        <f t="shared" si="5"/>
        <v>7853.981675</v>
      </c>
    </row>
    <row r="51" spans="4:6" x14ac:dyDescent="0.35">
      <c r="D51" s="16">
        <v>60</v>
      </c>
      <c r="E51" s="15">
        <f t="shared" si="4"/>
        <v>376.9911204</v>
      </c>
      <c r="F51" s="15">
        <f t="shared" si="5"/>
        <v>11309.733612</v>
      </c>
    </row>
    <row r="52" spans="4:6" x14ac:dyDescent="0.35">
      <c r="D52" s="16">
        <v>70</v>
      </c>
      <c r="E52" s="15">
        <f t="shared" si="4"/>
        <v>439.8229738</v>
      </c>
      <c r="F52" s="15">
        <f t="shared" si="5"/>
        <v>15393.804083000001</v>
      </c>
    </row>
    <row r="53" spans="4:6" x14ac:dyDescent="0.35">
      <c r="D53" s="16">
        <v>80</v>
      </c>
      <c r="E53" s="15">
        <f t="shared" si="4"/>
        <v>502.6548272</v>
      </c>
      <c r="F53" s="15">
        <f t="shared" si="5"/>
        <v>20106.193088</v>
      </c>
    </row>
    <row r="54" spans="4:6" x14ac:dyDescent="0.35">
      <c r="D54" s="16">
        <v>90</v>
      </c>
      <c r="E54" s="15">
        <f t="shared" si="4"/>
        <v>565.4866806</v>
      </c>
      <c r="F54" s="15">
        <f t="shared" si="5"/>
        <v>25446.900626999999</v>
      </c>
    </row>
    <row r="55" spans="4:6" x14ac:dyDescent="0.35">
      <c r="D55" s="16">
        <v>100</v>
      </c>
      <c r="E55" s="15">
        <f t="shared" si="4"/>
        <v>628.318534</v>
      </c>
      <c r="F55" s="15">
        <f t="shared" si="5"/>
        <v>31415.9267</v>
      </c>
    </row>
    <row r="56" spans="4:6" x14ac:dyDescent="0.35">
      <c r="D56" s="16">
        <v>110</v>
      </c>
      <c r="E56" s="15">
        <f t="shared" si="4"/>
        <v>691.1503874</v>
      </c>
      <c r="F56" s="15">
        <f t="shared" si="5"/>
        <v>38013.271307000003</v>
      </c>
    </row>
    <row r="57" spans="4:6" x14ac:dyDescent="0.35">
      <c r="D57" s="16">
        <v>120</v>
      </c>
      <c r="E57" s="15">
        <f t="shared" si="4"/>
        <v>753.9822408</v>
      </c>
      <c r="F57" s="15">
        <f t="shared" si="5"/>
        <v>45238.934448</v>
      </c>
    </row>
    <row r="58" spans="4:6" x14ac:dyDescent="0.35">
      <c r="D58" s="16">
        <v>130</v>
      </c>
      <c r="E58" s="15">
        <f t="shared" si="4"/>
        <v>816.8140942</v>
      </c>
      <c r="F58" s="15">
        <f t="shared" si="5"/>
        <v>53092.916123000003</v>
      </c>
    </row>
    <row r="59" spans="4:6" x14ac:dyDescent="0.35">
      <c r="D59" s="16">
        <v>140</v>
      </c>
      <c r="E59" s="15">
        <f t="shared" si="4"/>
        <v>879.6459476</v>
      </c>
      <c r="F59" s="15">
        <f t="shared" si="5"/>
        <v>61575.216332000004</v>
      </c>
    </row>
  </sheetData>
  <phoneticPr fontId="3" type="noConversion"/>
  <dataValidations count="1">
    <dataValidation type="list" allowBlank="1" showInputMessage="1" showErrorMessage="1" sqref="H9:I9" xr:uid="{D13848D0-A52A-4F20-84CC-BC3B30CCE7DB}">
      <formula1>"Max,Walter,Fritz"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752333-F62D-4CE8-BF3B-3A3258F7CC28}">
          <x14:formula1>
            <xm:f>Set_UP!$B$5:$B$6</xm:f>
          </x14:formula1>
          <xm:sqref>B12</xm:sqref>
        </x14:dataValidation>
        <x14:dataValidation type="list" allowBlank="1" showInputMessage="1" showErrorMessage="1" xr:uid="{B714AB84-152C-4E1D-8317-B6527BE861A5}">
          <x14:formula1>
            <xm:f>Set_UP!$B$5:$B$7</xm:f>
          </x14:formula1>
          <xm:sqref>H10:I10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Set_UP</vt:lpstr>
      <vt:lpstr>Adressliste</vt:lpstr>
      <vt:lpstr>Adressen Rawdaten</vt:lpstr>
      <vt:lpstr>Formeln_Test</vt:lpstr>
    </vt:vector>
  </TitlesOfParts>
  <Company>UMB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Asani, Vjosa</dc:creator>
  <cp:lastModifiedBy>Walter Rothlin</cp:lastModifiedBy>
  <dcterms:created xsi:type="dcterms:W3CDTF">2024-08-26T20:07:24Z</dcterms:created>
  <dcterms:modified xsi:type="dcterms:W3CDTF">2024-09-13T07:29:09Z</dcterms:modified>
</cp:coreProperties>
</file>