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B6A72D82-30B5-498E-88F8-40017BB524FE}" xr6:coauthVersionLast="47" xr6:coauthVersionMax="47" xr10:uidLastSave="{00000000-0000-0000-0000-000000000000}"/>
  <bookViews>
    <workbookView xWindow="-110" yWindow="-110" windowWidth="19420" windowHeight="10300" firstSheet="11" activeTab="14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Geburtstagsliste" sheetId="17" r:id="rId6"/>
    <sheet name="Einheiten umrechnen" sheetId="16" r:id="rId7"/>
    <sheet name="Flächenberechnungen" sheetId="14" r:id="rId8"/>
    <sheet name="Kinematik_1" sheetId="4" r:id="rId9"/>
    <sheet name="Kinematik_2" sheetId="9" r:id="rId10"/>
    <sheet name="Kinematik_2_Berechnungen" sheetId="11" r:id="rId11"/>
    <sheet name="Fourierreihe" sheetId="21" r:id="rId12"/>
    <sheet name="Fourierreihe (neu)" sheetId="12" r:id="rId13"/>
    <sheet name="Scheinleistung" sheetId="15" r:id="rId14"/>
    <sheet name="Gemischte Schaltung" sheetId="23" r:id="rId15"/>
  </sheets>
  <definedNames>
    <definedName name="_xlnm._FilterDatabase" localSheetId="5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6" i="23" l="1"/>
  <c r="U229" i="23" s="1"/>
  <c r="F22" i="19"/>
  <c r="F23" i="19"/>
  <c r="G27" i="19" s="1"/>
  <c r="U189" i="23"/>
  <c r="U227" i="23"/>
  <c r="H26" i="19"/>
  <c r="U187" i="23" l="1"/>
  <c r="U188" i="23"/>
  <c r="U155" i="23" s="1"/>
  <c r="Q58" i="23"/>
  <c r="Q97" i="23" s="1"/>
  <c r="Q60" i="23"/>
  <c r="Q62" i="23"/>
  <c r="Q99" i="23" s="1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U191" i="23" l="1"/>
  <c r="U156" i="23"/>
  <c r="U158" i="23" s="1"/>
  <c r="Q155" i="23"/>
  <c r="Q187" i="23" s="1"/>
  <c r="Q226" i="23" s="1"/>
  <c r="Q273" i="23" s="1"/>
  <c r="Q275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K20" i="21" l="1"/>
  <c r="T5" i="21" s="1"/>
  <c r="T7" i="21" s="1"/>
  <c r="X6" i="21" s="1"/>
  <c r="O20" i="21"/>
  <c r="N20" i="21"/>
  <c r="T6" i="21"/>
  <c r="Q12" i="21"/>
  <c r="P13" i="21"/>
  <c r="P15" i="21" l="1"/>
  <c r="P14" i="21"/>
  <c r="P20" i="21" s="1"/>
  <c r="P16" i="21"/>
  <c r="P17" i="21"/>
  <c r="R12" i="21"/>
  <c r="Q13" i="21"/>
  <c r="Q14" i="21" l="1"/>
  <c r="Q16" i="21"/>
  <c r="Q15" i="21"/>
  <c r="Q17" i="21"/>
  <c r="S12" i="21"/>
  <c r="R13" i="21"/>
  <c r="R14" i="21" l="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G28" i="19" l="1"/>
  <c r="AK41" i="19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Q34" i="19"/>
  <c r="Q38" i="19" s="1"/>
  <c r="P34" i="19"/>
  <c r="P35" i="19" s="1"/>
  <c r="P36" i="19" s="1"/>
  <c r="P37" i="19" s="1"/>
  <c r="P38" i="19" s="1"/>
  <c r="O23" i="19"/>
  <c r="AK42" i="19" s="1"/>
  <c r="Q35" i="19"/>
  <c r="Q37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G32" i="19" l="1"/>
  <c r="G30" i="19"/>
  <c r="Q40" i="19"/>
  <c r="Q39" i="19"/>
  <c r="S34" i="19"/>
  <c r="S35" i="19"/>
  <c r="S36" i="19"/>
  <c r="R35" i="19"/>
  <c r="R34" i="19"/>
  <c r="R36" i="19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G33" i="19" l="1"/>
  <c r="G31" i="19"/>
  <c r="I31" i="19" s="1"/>
  <c r="N20" i="12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<sst xmlns="http://schemas.openxmlformats.org/spreadsheetml/2006/main" count="569" uniqueCount="379">
  <si>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</si>
  <si>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</si>
  <si>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</si>
  <si>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</si>
  <si>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</si>
  <si>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</si>
  <si>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</si>
  <si>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</si>
  <si>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</si>
  <si>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</si>
  <si>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</si>
  <si>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</si>
  <si>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</si>
  <si>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</si>
  <si>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</si>
  <si>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</si>
  <si>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</si>
  <si>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</si>
  <si>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</si>
  <si>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</si>
  <si>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</si>
  <si>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</si>
  <si>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</si>
  <si>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</si>
  <si>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</si>
  <si>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</si>
  <si>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</si>
  <si>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</si>
  <si>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</si>
  <si>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</si>
  <si>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</si>
  <si>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</si>
  <si>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</si>
  <si>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</si>
  <si>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</si>
  <si>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</si>
  <si>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</si>
  <si>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</si>
  <si>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</si>
  <si>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</si>
  <si>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</si>
  <si>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</si>
  <si>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</si>
  <si>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</si>
  <si>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</si>
  <si>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</si>
  <si>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</si>
  <si>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</si>
  <si>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</si>
  <si>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</si>
  <si>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</si>
  <si>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</si>
  <si>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</si>
  <si>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</si>
  <si>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</si>
  <si>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</si>
  <si>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</si>
  <si>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</si>
  <si>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</si>
  <si>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</si>
  <si>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</si>
  <si>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</si>
  <si>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</si>
  <si>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</si>
  <si>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</si>
  <si>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</si>
  <si>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</si>
  <si>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</si>
  <si>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</si>
  <si>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</si>
  <si>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</si>
  <si>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</si>
  <si>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</si>
  <si>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</si>
  <si>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</si>
  <si>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</si>
  <si>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</si>
  <si>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</si>
  <si>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</si>
  <si>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</si>
  <si>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</si>
  <si>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</si>
  <si>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</si>
  <si>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</si>
  <si>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</si>
  <si>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</si>
  <si>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</si>
  <si>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</si>
  <si>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</si>
  <si>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</si>
  <si>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</si>
  <si>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</si>
  <si>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</si>
  <si>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</si>
  <si>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</si>
  <si>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</si>
  <si>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</si>
  <si>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</si>
  <si>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</si>
  <si>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</si>
  <si>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</si>
  <si>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</si>
  <si>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</si>
  <si>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</si>
  <si>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</si>
  <si>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</si>
  <si>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</si>
  <si>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</si>
  <si>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</si>
  <si>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</si>
  <si>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</si>
  <si>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</si>
  <si>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</si>
  <si>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</si>
  <si>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</si>
  <si>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</si>
  <si>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</si>
  <si>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</si>
  <si>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</si>
  <si>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</si>
  <si>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</si>
  <si>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</si>
  <si>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</si>
  <si>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</si>
  <si>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</si>
  <si>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</si>
  <si>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</si>
  <si>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</si>
  <si>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</si>
  <si>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</si>
  <si>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</si>
  <si>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</si>
  <si>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</si>
  <si>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</si>
  <si>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</si>
  <si>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</si>
  <si>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</si>
  <si>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</si>
  <si>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</si>
  <si>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</si>
  <si>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</si>
  <si>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</si>
  <si>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</si>
  <si>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</si>
  <si>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</si>
  <si>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</si>
  <si>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</si>
  <si>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</si>
  <si>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</si>
  <si>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</si>
  <si>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</si>
  <si>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</si>
  <si>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</si>
  <si>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</si>
  <si>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</si>
  <si>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</si>
  <si>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</si>
  <si>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</si>
  <si>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</si>
  <si>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</si>
  <si>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</si>
  <si>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</si>
  <si>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</si>
  <si>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</si>
  <si>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</si>
  <si>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</si>
  <si>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</si>
  <si>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</si>
  <si>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</si>
  <si>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</si>
  <si>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</si>
  <si>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</si>
  <si>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</si>
  <si>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</si>
  <si>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</si>
  <si>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</si>
  <si>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</si>
  <si>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</si>
  <si>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</si>
  <si>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</si>
  <si>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</si>
  <si>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</si>
  <si>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</si>
  <si>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</si>
  <si>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</si>
  <si>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</si>
  <si>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</si>
  <si>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</si>
  <si>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</si>
  <si>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</si>
  <si>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</si>
  <si>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</si>
  <si>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</si>
  <si>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</si>
  <si>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</si>
  <si>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</si>
  <si>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</si>
  <si>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</si>
  <si>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</si>
  <si>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</si>
  <si>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</si>
  <si>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</si>
  <si>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</si>
  <si>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</si>
  <si>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</si>
  <si>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</si>
  <si>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</si>
  <si>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</si>
  <si>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</si>
  <si>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</si>
  <si>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</si>
  <si>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</si>
  <si>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</si>
  <si>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</si>
  <si>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</si>
  <si>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</si>
  <si>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</si>
  <si>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</si>
  <si>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</si>
  <si>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</si>
  <si>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</si>
  <si>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</si>
  <si>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</si>
  <si>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</si>
  <si>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</si>
  <si>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</si>
  <si>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</si>
  <si>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</si>
  <si>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</si>
  <si>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</si>
  <si>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</si>
  <si>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</si>
  <si>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</si>
  <si>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</si>
  <si>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</si>
  <si>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</si>
  <si>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</si>
  <si>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</si>
  <si>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</si>
  <si>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</si>
  <si>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</si>
  <si>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</si>
  <si>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</si>
  <si>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</si>
  <si>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</si>
  <si>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</si>
  <si>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</si>
  <si>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</si>
  <si>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</si>
  <si>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</si>
  <si>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</si>
  <si>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</si>
  <si>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</si>
  <si>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</si>
  <si>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</si>
  <si>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</si>
  <si>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</si>
  <si>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</si>
  <si>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</si>
  <si>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</si>
  <si>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</si>
  <si>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</si>
  <si>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</si>
  <si>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</si>
  <si>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</si>
  <si>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</si>
  <si>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</si>
  <si>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</si>
  <si>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</si>
  <si>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</si>
  <si>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</si>
  <si>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</si>
  <si>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</si>
  <si>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</si>
  <si>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</si>
  <si>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</si>
  <si>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</si>
  <si>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</si>
  <si>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</si>
  <si>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</si>
  <si>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</si>
  <si>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</si>
  <si>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</si>
  <si>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</si>
  <si>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</si>
  <si>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</si>
  <si>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</si>
  <si>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</si>
  <si>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</si>
  <si>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</si>
  <si>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</si>
  <si>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</si>
  <si>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</si>
  <si>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</si>
  <si>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</si>
  <si>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</si>
  <si>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</si>
  <si>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</si>
  <si>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</si>
  <si>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</si>
  <si>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</si>
  <si>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</si>
  <si>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</si>
  <si>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</si>
  <si>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</si>
  <si>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</si>
  <si>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</si>
  <si>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</si>
  <si>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</si>
  <si>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</si>
  <si>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</si>
  <si>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</si>
  <si>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</si>
  <si>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</si>
  <si>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</si>
  <si>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</si>
  <si>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</si>
  <si>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</si>
  <si>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</si>
  <si>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</si>
  <si>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</si>
  <si>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</si>
  <si>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</si>
  <si>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</si>
  <si>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</si>
  <si>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</si>
  <si>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</si>
  <si>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</si>
  <si>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</si>
  <si>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</si>
  <si>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</si>
  <si>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</si>
  <si>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</si>
  <si>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</si>
  <si>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</si>
  <si>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</si>
  <si>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</si>
  <si>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</si>
  <si>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</si>
  <si>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</si>
  <si>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</si>
  <si>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</si>
  <si>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</si>
  <si>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</si>
  <si>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</si>
  <si>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</si>
  <si>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</si>
  <si>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</si>
  <si>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</si>
  <si>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</si>
  <si>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</si>
  <si>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</si>
  <si>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</si>
  <si>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</si>
  <si>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</si>
  <si>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</si>
  <si>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</si>
  <si>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</si>
  <si>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</si>
  <si>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</si>
  <si>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</si>
  <si>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</si>
  <si>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</si>
  <si>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</si>
  <si>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</si>
  <si>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</si>
  <si>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</si>
  <si>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</si>
  <si>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</si>
  <si>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</si>
  <si>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</si>
  <si>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</si>
  <si>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2"/>
        <color rgb="FFFF0000"/>
        <rFont val="Calibri"/>
        <family val="2"/>
        <scheme val="minor"/>
      </rPr>
      <t>Tot</t>
    </r>
    <r>
      <rPr>
        <sz val="12"/>
        <color rgb="FFFF0000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</si>
  <si>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R10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</si>
  <si>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</si>
  <si>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R123456789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</si>
  <si>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R10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R123456789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Tot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</si>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</sst>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1" fillId="0" borderId="2" xfId="0" applyFont="1" applyBorder="1"/>
    <xf numFmtId="0" fontId="43" fillId="0" borderId="2" xfId="0" applyFont="1" applyBorder="1"/>
    <xf numFmtId="0" fontId="41" fillId="0" borderId="17" xfId="0" applyFont="1" applyBorder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/>
    <xf numFmtId="0" fontId="45" fillId="0" borderId="2" xfId="0" applyFont="1" applyBorder="1" applyAlignment="1">
      <alignment horizontal="right"/>
    </xf>
    <xf numFmtId="0" fontId="45" fillId="2" borderId="2" xfId="0" applyFont="1" applyFill="1" applyBorder="1"/>
    <xf numFmtId="0" fontId="45" fillId="0" borderId="2" xfId="0" applyFont="1" applyBorder="1"/>
    <xf numFmtId="0" fontId="47" fillId="0" borderId="2" xfId="0" applyFont="1" applyBorder="1" applyAlignment="1">
      <alignment horizontal="right"/>
    </xf>
    <xf numFmtId="0" fontId="47" fillId="0" borderId="2" xfId="0" applyFont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28</xdr:row>
      <xdr:rowOff>12699</xdr:rowOff>
    </xdr:from>
    <xdr:to>
      <xdr:col>13</xdr:col>
      <xdr:colOff>180975</xdr:colOff>
      <xdr:row>40</xdr:row>
      <xdr:rowOff>28574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75" y="5900881"/>
          <a:ext cx="393700" cy="2371148"/>
          <a:chOff x="8934450" y="3254331"/>
          <a:chExt cx="396875" cy="2197311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endCxn id="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345550" cy="310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13</xdr:col>
      <xdr:colOff>358775</xdr:colOff>
      <xdr:row>16</xdr:row>
      <xdr:rowOff>38099</xdr:rowOff>
    </xdr:from>
    <xdr:to>
      <xdr:col>13</xdr:col>
      <xdr:colOff>749300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5" y="3501735"/>
          <a:ext cx="390525" cy="2389620"/>
          <a:chOff x="8934450" y="3310662"/>
          <a:chExt cx="396875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348360" cy="2978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15</xdr:row>
      <xdr:rowOff>174624</xdr:rowOff>
    </xdr:from>
    <xdr:to>
      <xdr:col>12</xdr:col>
      <xdr:colOff>568325</xdr:colOff>
      <xdr:row>28</xdr:row>
      <xdr:rowOff>12699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3418897"/>
          <a:ext cx="396875" cy="2481984"/>
          <a:chOff x="8934450" y="3254331"/>
          <a:chExt cx="396875" cy="219731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342786" cy="2947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25400</xdr:rowOff>
    </xdr:from>
    <xdr:to>
      <xdr:col>10</xdr:col>
      <xdr:colOff>168275</xdr:colOff>
      <xdr:row>40</xdr:row>
      <xdr:rowOff>3174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3489036"/>
          <a:ext cx="396875" cy="4757593"/>
          <a:chOff x="8934450" y="1126979"/>
          <a:chExt cx="396875" cy="4324663"/>
        </a:xfrm>
      </xdr:grpSpPr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>
            <a:off x="9144000" y="1126979"/>
            <a:ext cx="1588" cy="265127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342786" cy="3032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</a:t>
            </a:r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177800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3469986"/>
          <a:ext cx="396875" cy="4748645"/>
          <a:chOff x="8934450" y="1108047"/>
          <a:chExt cx="396875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342786" cy="304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5</a:t>
            </a:r>
          </a:p>
        </xdr:txBody>
      </xdr:sp>
    </xdr:grpSp>
    <xdr:clientData/>
  </xdr:twoCellAnchor>
  <xdr:twoCellAnchor>
    <xdr:from>
      <xdr:col>10</xdr:col>
      <xdr:colOff>561975</xdr:colOff>
      <xdr:row>4</xdr:row>
      <xdr:rowOff>21771</xdr:rowOff>
    </xdr:from>
    <xdr:to>
      <xdr:col>11</xdr:col>
      <xdr:colOff>200025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75" y="945407"/>
          <a:ext cx="400050" cy="2527752"/>
          <a:chOff x="8934450" y="3281431"/>
          <a:chExt cx="393700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337345" cy="2822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25400</xdr:rowOff>
    </xdr:from>
    <xdr:to>
      <xdr:col>5</xdr:col>
      <xdr:colOff>187325</xdr:colOff>
      <xdr:row>40</xdr:row>
      <xdr:rowOff>19049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49036"/>
          <a:ext cx="396875" cy="7313468"/>
          <a:chOff x="8934450" y="1094414"/>
          <a:chExt cx="396875" cy="6538595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342786" cy="296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196850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49036"/>
          <a:ext cx="396875" cy="4091131"/>
          <a:chOff x="8934450" y="1892573"/>
          <a:chExt cx="396875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342786" cy="2840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</a:t>
            </a:r>
          </a:p>
        </xdr:txBody>
      </xdr:sp>
    </xdr:grpSp>
    <xdr:clientData/>
  </xdr:twoCellAnchor>
  <xdr:twoCellAnchor>
    <xdr:from>
      <xdr:col>5</xdr:col>
      <xdr:colOff>558800</xdr:colOff>
      <xdr:row>23</xdr:row>
      <xdr:rowOff>104774</xdr:rowOff>
    </xdr:from>
    <xdr:to>
      <xdr:col>6</xdr:col>
      <xdr:colOff>200025</xdr:colOff>
      <xdr:row>40</xdr:row>
      <xdr:rowOff>19050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68800" y="5011592"/>
          <a:ext cx="403225" cy="3250913"/>
          <a:chOff x="8934450" y="3254331"/>
          <a:chExt cx="396875" cy="2995467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 flipH="1">
            <a:off x="9137650" y="4854575"/>
            <a:ext cx="7938" cy="139522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337388" cy="3091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8</a:t>
            </a:r>
          </a:p>
        </xdr:txBody>
      </xdr:sp>
    </xdr:grpSp>
    <xdr:clientData/>
  </xdr:twoCellAnchor>
  <xdr:twoCellAnchor>
    <xdr:from>
      <xdr:col>1</xdr:col>
      <xdr:colOff>559190</xdr:colOff>
      <xdr:row>4</xdr:row>
      <xdr:rowOff>9525</xdr:rowOff>
    </xdr:from>
    <xdr:to>
      <xdr:col>2</xdr:col>
      <xdr:colOff>200634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321190" y="933161"/>
          <a:ext cx="403444" cy="3406611"/>
          <a:chOff x="8934450" y="3254331"/>
          <a:chExt cx="403683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34450" y="4010025"/>
            <a:ext cx="403683" cy="2895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749300</xdr:colOff>
      <xdr:row>21</xdr:row>
      <xdr:rowOff>158750</xdr:rowOff>
    </xdr:from>
    <xdr:to>
      <xdr:col>2</xdr:col>
      <xdr:colOff>0</xdr:colOff>
      <xdr:row>40</xdr:row>
      <xdr:rowOff>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3962400"/>
          <a:ext cx="9525" cy="3276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13</xdr:col>
      <xdr:colOff>0</xdr:colOff>
      <xdr:row>40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7229475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711200</xdr:colOff>
      <xdr:row>3</xdr:row>
      <xdr:rowOff>142875</xdr:rowOff>
    </xdr:from>
    <xdr:to>
      <xdr:col>5</xdr:col>
      <xdr:colOff>44450</xdr:colOff>
      <xdr:row>4</xdr:row>
      <xdr:rowOff>63500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707B52F0-AAC5-40CE-87FC-D8AC80F9BDB6}"/>
            </a:ext>
          </a:extLst>
        </xdr:cNvPr>
        <xdr:cNvSpPr/>
      </xdr:nvSpPr>
      <xdr:spPr>
        <a:xfrm>
          <a:off x="3762375" y="68262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3</xdr:row>
      <xdr:rowOff>130175</xdr:rowOff>
    </xdr:from>
    <xdr:to>
      <xdr:col>6</xdr:col>
      <xdr:colOff>57150</xdr:colOff>
      <xdr:row>4</xdr:row>
      <xdr:rowOff>57150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DC3169A9-7323-4AA7-81A3-A3C086A42963}"/>
            </a:ext>
          </a:extLst>
        </xdr:cNvPr>
        <xdr:cNvSpPr/>
      </xdr:nvSpPr>
      <xdr:spPr>
        <a:xfrm>
          <a:off x="4533900" y="673100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15</xdr:row>
      <xdr:rowOff>157390</xdr:rowOff>
    </xdr:from>
    <xdr:to>
      <xdr:col>11</xdr:col>
      <xdr:colOff>59418</xdr:colOff>
      <xdr:row>16</xdr:row>
      <xdr:rowOff>84364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8" y="2875190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334282</xdr:colOff>
      <xdr:row>15</xdr:row>
      <xdr:rowOff>149679</xdr:rowOff>
    </xdr:from>
    <xdr:to>
      <xdr:col>12</xdr:col>
      <xdr:colOff>429532</xdr:colOff>
      <xdr:row>16</xdr:row>
      <xdr:rowOff>76653</xdr:rowOff>
    </xdr:to>
    <xdr:sp macro="" textlink="">
      <xdr:nvSpPr>
        <xdr:cNvPr id="63" name="Ellipse 62">
          <a:extLst>
            <a:ext uri="{FF2B5EF4-FFF2-40B4-BE49-F238E27FC236}">
              <a16:creationId xmlns:a16="http://schemas.microsoft.com/office/drawing/2014/main" id="{A1C8BD89-D1FF-46AF-8985-24A0AA79FAA7}"/>
            </a:ext>
          </a:extLst>
        </xdr:cNvPr>
        <xdr:cNvSpPr/>
      </xdr:nvSpPr>
      <xdr:spPr>
        <a:xfrm>
          <a:off x="9475107" y="2864304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39</xdr:row>
      <xdr:rowOff>122465</xdr:rowOff>
    </xdr:from>
    <xdr:to>
      <xdr:col>6</xdr:col>
      <xdr:colOff>53975</xdr:colOff>
      <xdr:row>40</xdr:row>
      <xdr:rowOff>49440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AFEE5E97-D6C0-4488-B924-57011FDDE00A}"/>
            </a:ext>
          </a:extLst>
        </xdr:cNvPr>
        <xdr:cNvSpPr/>
      </xdr:nvSpPr>
      <xdr:spPr>
        <a:xfrm>
          <a:off x="4530725" y="718366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39</xdr:row>
      <xdr:rowOff>120197</xdr:rowOff>
    </xdr:from>
    <xdr:to>
      <xdr:col>5</xdr:col>
      <xdr:colOff>37646</xdr:colOff>
      <xdr:row>40</xdr:row>
      <xdr:rowOff>40822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98B3DE66-2AEC-4F92-A547-7C94840A4031}"/>
            </a:ext>
          </a:extLst>
        </xdr:cNvPr>
        <xdr:cNvSpPr/>
      </xdr:nvSpPr>
      <xdr:spPr>
        <a:xfrm>
          <a:off x="3752396" y="7181397"/>
          <a:ext cx="95250" cy="984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693511</xdr:colOff>
      <xdr:row>39</xdr:row>
      <xdr:rowOff>123372</xdr:rowOff>
    </xdr:from>
    <xdr:to>
      <xdr:col>10</xdr:col>
      <xdr:colOff>26761</xdr:colOff>
      <xdr:row>40</xdr:row>
      <xdr:rowOff>40822</xdr:rowOff>
    </xdr:to>
    <xdr:sp macro="" textlink="">
      <xdr:nvSpPr>
        <xdr:cNvPr id="66" name="Ellipse 65">
          <a:extLst>
            <a:ext uri="{FF2B5EF4-FFF2-40B4-BE49-F238E27FC236}">
              <a16:creationId xmlns:a16="http://schemas.microsoft.com/office/drawing/2014/main" id="{29D36133-449D-4B86-B997-995E45CBDE61}"/>
            </a:ext>
          </a:extLst>
        </xdr:cNvPr>
        <xdr:cNvSpPr/>
      </xdr:nvSpPr>
      <xdr:spPr>
        <a:xfrm>
          <a:off x="7554686" y="7184572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39</xdr:row>
      <xdr:rowOff>121104</xdr:rowOff>
    </xdr:from>
    <xdr:to>
      <xdr:col>11</xdr:col>
      <xdr:colOff>40821</xdr:colOff>
      <xdr:row>40</xdr:row>
      <xdr:rowOff>35379</xdr:rowOff>
    </xdr:to>
    <xdr:sp macro="" textlink="">
      <xdr:nvSpPr>
        <xdr:cNvPr id="67" name="Ellipse 66">
          <a:extLst>
            <a:ext uri="{FF2B5EF4-FFF2-40B4-BE49-F238E27FC236}">
              <a16:creationId xmlns:a16="http://schemas.microsoft.com/office/drawing/2014/main" id="{7D30F35F-A8FC-4D7F-AE94-CA95803CC3F2}"/>
            </a:ext>
          </a:extLst>
        </xdr:cNvPr>
        <xdr:cNvSpPr/>
      </xdr:nvSpPr>
      <xdr:spPr>
        <a:xfrm>
          <a:off x="8327571" y="7182304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718457</xdr:colOff>
      <xdr:row>39</xdr:row>
      <xdr:rowOff>124279</xdr:rowOff>
    </xdr:from>
    <xdr:to>
      <xdr:col>13</xdr:col>
      <xdr:colOff>51707</xdr:colOff>
      <xdr:row>40</xdr:row>
      <xdr:rowOff>35379</xdr:rowOff>
    </xdr:to>
    <xdr:sp macro="" textlink="">
      <xdr:nvSpPr>
        <xdr:cNvPr id="68" name="Ellipse 67">
          <a:extLst>
            <a:ext uri="{FF2B5EF4-FFF2-40B4-BE49-F238E27FC236}">
              <a16:creationId xmlns:a16="http://schemas.microsoft.com/office/drawing/2014/main" id="{68989BE4-5258-49D8-A3BA-445B76EC06D6}"/>
            </a:ext>
          </a:extLst>
        </xdr:cNvPr>
        <xdr:cNvSpPr/>
      </xdr:nvSpPr>
      <xdr:spPr>
        <a:xfrm>
          <a:off x="9859282" y="7179129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712107</xdr:colOff>
      <xdr:row>27</xdr:row>
      <xdr:rowOff>133350</xdr:rowOff>
    </xdr:from>
    <xdr:to>
      <xdr:col>13</xdr:col>
      <xdr:colOff>45357</xdr:colOff>
      <xdr:row>28</xdr:row>
      <xdr:rowOff>60325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9C0E6DC7-281D-4C9A-B049-7DF2F9534F98}"/>
            </a:ext>
          </a:extLst>
        </xdr:cNvPr>
        <xdr:cNvSpPr/>
      </xdr:nvSpPr>
      <xdr:spPr>
        <a:xfrm>
          <a:off x="9859282" y="5019675"/>
          <a:ext cx="95250" cy="1111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549275</xdr:colOff>
      <xdr:row>72</xdr:row>
      <xdr:rowOff>190202</xdr:rowOff>
    </xdr:from>
    <xdr:to>
      <xdr:col>13</xdr:col>
      <xdr:colOff>180975</xdr:colOff>
      <xdr:row>82</xdr:row>
      <xdr:rowOff>28575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93275" y="14922202"/>
          <a:ext cx="393700" cy="1801100"/>
          <a:chOff x="8934450" y="3778250"/>
          <a:chExt cx="396875" cy="1673392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348360" cy="3066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12</xdr:col>
      <xdr:colOff>540665</xdr:colOff>
      <xdr:row>58</xdr:row>
      <xdr:rowOff>28574</xdr:rowOff>
    </xdr:from>
    <xdr:to>
      <xdr:col>13</xdr:col>
      <xdr:colOff>182109</xdr:colOff>
      <xdr:row>72</xdr:row>
      <xdr:rowOff>190202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684665" y="11966574"/>
          <a:ext cx="403444" cy="2955628"/>
          <a:chOff x="8934446" y="3254331"/>
          <a:chExt cx="398023" cy="2680218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>
            <a:off x="9145587" y="4854574"/>
            <a:ext cx="2321" cy="10799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>
            <a:off x="8934446" y="4010025"/>
            <a:ext cx="398023" cy="3070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23</a:t>
            </a:r>
          </a:p>
        </xdr:txBody>
      </xdr:sp>
    </xdr:grpSp>
    <xdr:clientData/>
  </xdr:twoCellAnchor>
  <xdr:twoCellAnchor>
    <xdr:from>
      <xdr:col>10</xdr:col>
      <xdr:colOff>542924</xdr:colOff>
      <xdr:row>58</xdr:row>
      <xdr:rowOff>6350</xdr:rowOff>
    </xdr:from>
    <xdr:to>
      <xdr:col>11</xdr:col>
      <xdr:colOff>184368</xdr:colOff>
      <xdr:row>81</xdr:row>
      <xdr:rowOff>171449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62924" y="11944350"/>
          <a:ext cx="403444" cy="4725554"/>
          <a:chOff x="8934450" y="1108047"/>
          <a:chExt cx="402573" cy="4343595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>
            <a:off x="8934450" y="4010025"/>
            <a:ext cx="402573" cy="3074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10</xdr:col>
      <xdr:colOff>565146</xdr:colOff>
      <xdr:row>46</xdr:row>
      <xdr:rowOff>21771</xdr:rowOff>
    </xdr:from>
    <xdr:to>
      <xdr:col>11</xdr:col>
      <xdr:colOff>202782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46" y="9581407"/>
          <a:ext cx="399636" cy="2366116"/>
          <a:chOff x="8934450" y="3281431"/>
          <a:chExt cx="393700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337694" cy="3076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187325</xdr:colOff>
      <xdr:row>82</xdr:row>
      <xdr:rowOff>19049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9588211"/>
          <a:ext cx="396875" cy="7125565"/>
          <a:chOff x="8934450" y="1094414"/>
          <a:chExt cx="396875" cy="6538595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342786" cy="307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550768</xdr:colOff>
      <xdr:row>46</xdr:row>
      <xdr:rowOff>57150</xdr:rowOff>
    </xdr:from>
    <xdr:to>
      <xdr:col>6</xdr:col>
      <xdr:colOff>192212</xdr:colOff>
      <xdr:row>82</xdr:row>
      <xdr:rowOff>46265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60768" y="9616786"/>
          <a:ext cx="403444" cy="7124206"/>
          <a:chOff x="8934450" y="1114406"/>
          <a:chExt cx="402573" cy="6585547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45588" y="1114406"/>
            <a:ext cx="9141" cy="266384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45588" y="4854575"/>
            <a:ext cx="5973" cy="284537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>
            <a:off x="8934450" y="4010025"/>
            <a:ext cx="402573" cy="3099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78</a:t>
            </a:r>
          </a:p>
        </xdr:txBody>
      </xdr:sp>
    </xdr:grpSp>
    <xdr:clientData/>
  </xdr:twoCellAnchor>
  <xdr:twoCellAnchor>
    <xdr:from>
      <xdr:col>1</xdr:col>
      <xdr:colOff>562381</xdr:colOff>
      <xdr:row>46</xdr:row>
      <xdr:rowOff>6350</xdr:rowOff>
    </xdr:from>
    <xdr:to>
      <xdr:col>2</xdr:col>
      <xdr:colOff>203825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324381" y="9565986"/>
          <a:ext cx="403444" cy="3225059"/>
          <a:chOff x="8934450" y="3254331"/>
          <a:chExt cx="406431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>
            <a:off x="8934450" y="4010025"/>
            <a:ext cx="406431" cy="3166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82</xdr:row>
      <xdr:rowOff>0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1300" y="12827000"/>
          <a:ext cx="12700" cy="3279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81</xdr:row>
      <xdr:rowOff>171450</xdr:rowOff>
    </xdr:from>
    <xdr:to>
      <xdr:col>13</xdr:col>
      <xdr:colOff>0</xdr:colOff>
      <xdr:row>82</xdr:row>
      <xdr:rowOff>0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04950" y="16097250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726168</xdr:colOff>
      <xdr:row>58</xdr:row>
      <xdr:rowOff>11793</xdr:rowOff>
    </xdr:from>
    <xdr:to>
      <xdr:col>12</xdr:col>
      <xdr:colOff>711200</xdr:colOff>
      <xdr:row>58</xdr:row>
      <xdr:rowOff>31070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>
          <a:stCxn id="117" idx="2"/>
          <a:endCxn id="116" idx="2"/>
        </xdr:cNvCxnSpPr>
      </xdr:nvCxnSpPr>
      <xdr:spPr>
        <a:xfrm flipH="1">
          <a:off x="8346168" y="11771993"/>
          <a:ext cx="1512207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57</xdr:row>
      <xdr:rowOff>160565</xdr:rowOff>
    </xdr:from>
    <xdr:to>
      <xdr:col>11</xdr:col>
      <xdr:colOff>59418</xdr:colOff>
      <xdr:row>58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6168" y="11746140"/>
          <a:ext cx="95250" cy="1015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714375</xdr:colOff>
      <xdr:row>57</xdr:row>
      <xdr:rowOff>133351</xdr:rowOff>
    </xdr:from>
    <xdr:to>
      <xdr:col>13</xdr:col>
      <xdr:colOff>47625</xdr:colOff>
      <xdr:row>58</xdr:row>
      <xdr:rowOff>63500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55200" y="11715751"/>
          <a:ext cx="95250" cy="1142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81</xdr:row>
      <xdr:rowOff>125640</xdr:rowOff>
    </xdr:from>
    <xdr:to>
      <xdr:col>6</xdr:col>
      <xdr:colOff>53975</xdr:colOff>
      <xdr:row>82</xdr:row>
      <xdr:rowOff>46265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30725" y="1604826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81</xdr:row>
      <xdr:rowOff>123372</xdr:rowOff>
    </xdr:from>
    <xdr:to>
      <xdr:col>5</xdr:col>
      <xdr:colOff>37646</xdr:colOff>
      <xdr:row>82</xdr:row>
      <xdr:rowOff>40822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52396" y="16052347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81</xdr:row>
      <xdr:rowOff>124279</xdr:rowOff>
    </xdr:from>
    <xdr:to>
      <xdr:col>11</xdr:col>
      <xdr:colOff>40821</xdr:colOff>
      <xdr:row>82</xdr:row>
      <xdr:rowOff>35379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27571" y="16046904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715282</xdr:colOff>
      <xdr:row>81</xdr:row>
      <xdr:rowOff>121104</xdr:rowOff>
    </xdr:from>
    <xdr:to>
      <xdr:col>13</xdr:col>
      <xdr:colOff>48532</xdr:colOff>
      <xdr:row>82</xdr:row>
      <xdr:rowOff>35379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56107" y="16050079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468028</xdr:colOff>
      <xdr:row>101</xdr:row>
      <xdr:rowOff>30156</xdr:rowOff>
    </xdr:from>
    <xdr:to>
      <xdr:col>13</xdr:col>
      <xdr:colOff>122862</xdr:colOff>
      <xdr:row>124</xdr:row>
      <xdr:rowOff>169855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12028" y="20638792"/>
          <a:ext cx="416834" cy="4653972"/>
          <a:chOff x="8899634" y="1058561"/>
          <a:chExt cx="431691" cy="4393081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4"/>
            <a:endCxn id="126" idx="0"/>
          </xdr:cNvCxnSpPr>
        </xdr:nvCxnSpPr>
        <xdr:spPr>
          <a:xfrm flipH="1">
            <a:off x="9145587" y="1058561"/>
            <a:ext cx="4757" cy="271968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>
            <a:off x="8899634" y="3975411"/>
            <a:ext cx="408394" cy="2577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123</a:t>
            </a:r>
          </a:p>
        </xdr:txBody>
      </xdr:sp>
    </xdr:grpSp>
    <xdr:clientData/>
  </xdr:twoCellAnchor>
  <xdr:twoCellAnchor>
    <xdr:from>
      <xdr:col>10</xdr:col>
      <xdr:colOff>495299</xdr:colOff>
      <xdr:row>100</xdr:row>
      <xdr:rowOff>169857</xdr:rowOff>
    </xdr:from>
    <xdr:to>
      <xdr:col>11</xdr:col>
      <xdr:colOff>136743</xdr:colOff>
      <xdr:row>124</xdr:row>
      <xdr:rowOff>125406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15299" y="20582221"/>
          <a:ext cx="403444" cy="4666094"/>
          <a:chOff x="8934450" y="1108047"/>
          <a:chExt cx="402573" cy="4343595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endCxn id="131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>
            <a:off x="8934450" y="4010025"/>
            <a:ext cx="402573" cy="309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5</xdr:col>
      <xdr:colOff>495119</xdr:colOff>
      <xdr:row>89</xdr:row>
      <xdr:rowOff>26982</xdr:rowOff>
    </xdr:from>
    <xdr:to>
      <xdr:col>6</xdr:col>
      <xdr:colOff>140004</xdr:colOff>
      <xdr:row>125</xdr:row>
      <xdr:rowOff>16097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305119" y="18234164"/>
          <a:ext cx="406885" cy="7101115"/>
          <a:chOff x="8923210" y="1117458"/>
          <a:chExt cx="408115" cy="6591674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155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>
            <a:off x="8923210" y="3987087"/>
            <a:ext cx="395531" cy="2556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1</xdr:col>
      <xdr:colOff>514756</xdr:colOff>
      <xdr:row>88</xdr:row>
      <xdr:rowOff>169857</xdr:rowOff>
    </xdr:from>
    <xdr:to>
      <xdr:col>2</xdr:col>
      <xdr:colOff>156200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76756" y="18180766"/>
          <a:ext cx="403444" cy="3186093"/>
          <a:chOff x="8934450" y="3254331"/>
          <a:chExt cx="406431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>
            <a:off x="8934450" y="4010025"/>
            <a:ext cx="406431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711200</xdr:colOff>
      <xdr:row>124</xdr:row>
      <xdr:rowOff>160332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1305832"/>
          <a:ext cx="12700" cy="32893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692150</xdr:colOff>
      <xdr:row>124</xdr:row>
      <xdr:rowOff>122232</xdr:rowOff>
    </xdr:from>
    <xdr:to>
      <xdr:col>12</xdr:col>
      <xdr:colOff>711200</xdr:colOff>
      <xdr:row>124</xdr:row>
      <xdr:rowOff>160332</xdr:rowOff>
    </xdr:to>
    <xdr:cxnSp macro="">
      <xdr:nvCxnSpPr>
        <xdr:cNvPr id="150" name="Gerader Verbinder 149">
          <a:extLst>
            <a:ext uri="{FF2B5EF4-FFF2-40B4-BE49-F238E27FC236}">
              <a16:creationId xmlns:a16="http://schemas.microsoft.com/office/drawing/2014/main" id="{0D74668E-08DB-424D-B62E-ECED54FF0E79}"/>
            </a:ext>
          </a:extLst>
        </xdr:cNvPr>
        <xdr:cNvCxnSpPr/>
      </xdr:nvCxnSpPr>
      <xdr:spPr>
        <a:xfrm flipH="1" flipV="1">
          <a:off x="1457325" y="24557032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675368</xdr:colOff>
      <xdr:row>100</xdr:row>
      <xdr:rowOff>178475</xdr:rowOff>
    </xdr:from>
    <xdr:to>
      <xdr:col>12</xdr:col>
      <xdr:colOff>666750</xdr:colOff>
      <xdr:row>101</xdr:row>
      <xdr:rowOff>7252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2"/>
        </xdr:cNvCxnSpPr>
      </xdr:nvCxnSpPr>
      <xdr:spPr>
        <a:xfrm flipH="1">
          <a:off x="8298543" y="20269875"/>
          <a:ext cx="1512207" cy="97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88</xdr:row>
      <xdr:rowOff>103182</xdr:rowOff>
    </xdr:from>
    <xdr:to>
      <xdr:col>6</xdr:col>
      <xdr:colOff>6350</xdr:colOff>
      <xdr:row>89</xdr:row>
      <xdr:rowOff>26982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486275" y="18022882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675368</xdr:colOff>
      <xdr:row>100</xdr:row>
      <xdr:rowOff>130397</xdr:rowOff>
    </xdr:from>
    <xdr:to>
      <xdr:col>11</xdr:col>
      <xdr:colOff>8618</xdr:colOff>
      <xdr:row>101</xdr:row>
      <xdr:rowOff>63721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0218622"/>
          <a:ext cx="95250" cy="1174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663575</xdr:colOff>
      <xdr:row>100</xdr:row>
      <xdr:rowOff>103183</xdr:rowOff>
    </xdr:from>
    <xdr:to>
      <xdr:col>12</xdr:col>
      <xdr:colOff>758825</xdr:colOff>
      <xdr:row>101</xdr:row>
      <xdr:rowOff>26982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07575" y="20194583"/>
          <a:ext cx="95250" cy="1047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676275</xdr:colOff>
      <xdr:row>124</xdr:row>
      <xdr:rowOff>101822</xdr:rowOff>
    </xdr:from>
    <xdr:to>
      <xdr:col>6</xdr:col>
      <xdr:colOff>9525</xdr:colOff>
      <xdr:row>125</xdr:row>
      <xdr:rowOff>16097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D7EF72D7-823C-4FAB-B466-98143E5636A3}"/>
            </a:ext>
          </a:extLst>
        </xdr:cNvPr>
        <xdr:cNvSpPr/>
      </xdr:nvSpPr>
      <xdr:spPr>
        <a:xfrm>
          <a:off x="4483100" y="24536622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656771</xdr:colOff>
      <xdr:row>124</xdr:row>
      <xdr:rowOff>97286</xdr:rowOff>
    </xdr:from>
    <xdr:to>
      <xdr:col>10</xdr:col>
      <xdr:colOff>752021</xdr:colOff>
      <xdr:row>125</xdr:row>
      <xdr:rowOff>14736</xdr:rowOff>
    </xdr:to>
    <xdr:sp macro="" textlink="">
      <xdr:nvSpPr>
        <xdr:cNvPr id="156" name="Ellipse 155">
          <a:extLst>
            <a:ext uri="{FF2B5EF4-FFF2-40B4-BE49-F238E27FC236}">
              <a16:creationId xmlns:a16="http://schemas.microsoft.com/office/drawing/2014/main" id="{84F30A9E-4EAA-4DA7-8EE3-5965B58D6CF3}"/>
            </a:ext>
          </a:extLst>
        </xdr:cNvPr>
        <xdr:cNvSpPr/>
      </xdr:nvSpPr>
      <xdr:spPr>
        <a:xfrm>
          <a:off x="8279946" y="24528911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664482</xdr:colOff>
      <xdr:row>124</xdr:row>
      <xdr:rowOff>90936</xdr:rowOff>
    </xdr:from>
    <xdr:to>
      <xdr:col>12</xdr:col>
      <xdr:colOff>759732</xdr:colOff>
      <xdr:row>125</xdr:row>
      <xdr:rowOff>14736</xdr:rowOff>
    </xdr:to>
    <xdr:sp macro="" textlink="">
      <xdr:nvSpPr>
        <xdr:cNvPr id="157" name="Ellipse 156">
          <a:extLst>
            <a:ext uri="{FF2B5EF4-FFF2-40B4-BE49-F238E27FC236}">
              <a16:creationId xmlns:a16="http://schemas.microsoft.com/office/drawing/2014/main" id="{6B3426F7-30FB-4E29-877D-87F5DCBDA67D}"/>
            </a:ext>
          </a:extLst>
        </xdr:cNvPr>
        <xdr:cNvSpPr/>
      </xdr:nvSpPr>
      <xdr:spPr>
        <a:xfrm>
          <a:off x="9808482" y="24519386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493708</xdr:colOff>
      <xdr:row>89</xdr:row>
      <xdr:rowOff>46486</xdr:rowOff>
    </xdr:from>
    <xdr:to>
      <xdr:col>11</xdr:col>
      <xdr:colOff>131344</xdr:colOff>
      <xdr:row>101</xdr:row>
      <xdr:rowOff>87310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13708" y="18253668"/>
          <a:ext cx="399636" cy="2442278"/>
          <a:chOff x="8934450" y="3237320"/>
          <a:chExt cx="393700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337694" cy="306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11</xdr:col>
      <xdr:colOff>164761</xdr:colOff>
      <xdr:row>143</xdr:row>
      <xdr:rowOff>69396</xdr:rowOff>
    </xdr:from>
    <xdr:to>
      <xdr:col>11</xdr:col>
      <xdr:colOff>533549</xdr:colOff>
      <xdr:row>167</xdr:row>
      <xdr:rowOff>28120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46761" y="29060032"/>
          <a:ext cx="368788" cy="4738543"/>
          <a:chOff x="8959850" y="1108047"/>
          <a:chExt cx="371475" cy="4343595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endCxn id="167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847823" y="4057563"/>
            <a:ext cx="580773" cy="3137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</a:t>
            </a:r>
          </a:p>
        </xdr:txBody>
      </xdr:sp>
    </xdr:grpSp>
    <xdr:clientData/>
  </xdr:twoCellAnchor>
  <xdr:twoCellAnchor>
    <xdr:from>
      <xdr:col>6</xdr:col>
      <xdr:colOff>136326</xdr:colOff>
      <xdr:row>131</xdr:row>
      <xdr:rowOff>112165</xdr:rowOff>
    </xdr:from>
    <xdr:to>
      <xdr:col>6</xdr:col>
      <xdr:colOff>545916</xdr:colOff>
      <xdr:row>167</xdr:row>
      <xdr:rowOff>98105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08326" y="26747529"/>
          <a:ext cx="409590" cy="7121031"/>
          <a:chOff x="8923210" y="1117458"/>
          <a:chExt cx="408115" cy="6591674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>
            <a:off x="8923210" y="3987087"/>
            <a:ext cx="392919" cy="254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131</xdr:row>
      <xdr:rowOff>69396</xdr:rowOff>
    </xdr:from>
    <xdr:to>
      <xdr:col>2</xdr:col>
      <xdr:colOff>562589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683145" y="26704760"/>
          <a:ext cx="403444" cy="3139910"/>
          <a:chOff x="8934450" y="3254331"/>
          <a:chExt cx="409218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149</xdr:row>
      <xdr:rowOff>34471</xdr:rowOff>
    </xdr:from>
    <xdr:to>
      <xdr:col>2</xdr:col>
      <xdr:colOff>352425</xdr:colOff>
      <xdr:row>167</xdr:row>
      <xdr:rowOff>63046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>
          <a:off x="1866900" y="30978021"/>
          <a:ext cx="6350" cy="32924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167</xdr:row>
      <xdr:rowOff>28121</xdr:rowOff>
    </xdr:from>
    <xdr:to>
      <xdr:col>11</xdr:col>
      <xdr:colOff>390071</xdr:colOff>
      <xdr:row>167</xdr:row>
      <xdr:rowOff>43610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57375" y="3423557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316593</xdr:colOff>
      <xdr:row>143</xdr:row>
      <xdr:rowOff>33111</xdr:rowOff>
    </xdr:from>
    <xdr:to>
      <xdr:col>11</xdr:col>
      <xdr:colOff>411843</xdr:colOff>
      <xdr:row>143</xdr:row>
      <xdr:rowOff>145729</xdr:rowOff>
    </xdr:to>
    <xdr:sp macro="" textlink="">
      <xdr:nvSpPr>
        <xdr:cNvPr id="188" name="Ellipse 187">
          <a:extLst>
            <a:ext uri="{FF2B5EF4-FFF2-40B4-BE49-F238E27FC236}">
              <a16:creationId xmlns:a16="http://schemas.microsoft.com/office/drawing/2014/main" id="{DC00EA11-66A5-4D86-BD5D-5467D51B78A0}"/>
            </a:ext>
          </a:extLst>
        </xdr:cNvPr>
        <xdr:cNvSpPr/>
      </xdr:nvSpPr>
      <xdr:spPr>
        <a:xfrm>
          <a:off x="8695418" y="29890811"/>
          <a:ext cx="95250" cy="11261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317500</xdr:colOff>
      <xdr:row>167</xdr:row>
      <xdr:rowOff>4536</xdr:rowOff>
    </xdr:from>
    <xdr:to>
      <xdr:col>6</xdr:col>
      <xdr:colOff>412750</xdr:colOff>
      <xdr:row>167</xdr:row>
      <xdr:rowOff>98105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86325" y="3421198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297996</xdr:colOff>
      <xdr:row>167</xdr:row>
      <xdr:rowOff>0</xdr:rowOff>
    </xdr:from>
    <xdr:to>
      <xdr:col>11</xdr:col>
      <xdr:colOff>393246</xdr:colOff>
      <xdr:row>167</xdr:row>
      <xdr:rowOff>90394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76821" y="3420427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134933</xdr:colOff>
      <xdr:row>131</xdr:row>
      <xdr:rowOff>131669</xdr:rowOff>
    </xdr:from>
    <xdr:to>
      <xdr:col>11</xdr:col>
      <xdr:colOff>534569</xdr:colOff>
      <xdr:row>143</xdr:row>
      <xdr:rowOff>162968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16933" y="26767033"/>
          <a:ext cx="399636" cy="2386571"/>
          <a:chOff x="8934450" y="3237320"/>
          <a:chExt cx="393700" cy="2214322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Gerader Verbinder 196">
            <a:extLst>
              <a:ext uri="{FF2B5EF4-FFF2-40B4-BE49-F238E27FC236}">
                <a16:creationId xmlns:a16="http://schemas.microsoft.com/office/drawing/2014/main" id="{60687472-53DD-A226-1E54-02A96F9DB3F2}"/>
              </a:ext>
            </a:extLst>
          </xdr:cNvPr>
          <xdr:cNvCxnSpPr>
            <a:stCxn id="195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>
            <a:off x="8934450" y="4010025"/>
            <a:ext cx="337694" cy="3077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7</xdr:col>
      <xdr:colOff>531380</xdr:colOff>
      <xdr:row>171</xdr:row>
      <xdr:rowOff>85458</xdr:rowOff>
    </xdr:from>
    <xdr:to>
      <xdr:col>8</xdr:col>
      <xdr:colOff>144518</xdr:colOff>
      <xdr:row>207</xdr:row>
      <xdr:rowOff>64060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865380" y="34779549"/>
          <a:ext cx="375138" cy="7125238"/>
          <a:chOff x="8959850" y="1108047"/>
          <a:chExt cx="371475" cy="6556687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endCxn id="200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817682" y="4060219"/>
            <a:ext cx="641057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</a:t>
            </a:r>
          </a:p>
        </xdr:txBody>
      </xdr:sp>
    </xdr:grpSp>
    <xdr:clientData/>
  </xdr:twoCellAnchor>
  <xdr:twoCellAnchor>
    <xdr:from>
      <xdr:col>6</xdr:col>
      <xdr:colOff>136326</xdr:colOff>
      <xdr:row>171</xdr:row>
      <xdr:rowOff>112165</xdr:rowOff>
    </xdr:from>
    <xdr:to>
      <xdr:col>6</xdr:col>
      <xdr:colOff>545916</xdr:colOff>
      <xdr:row>207</xdr:row>
      <xdr:rowOff>98104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08326" y="34806256"/>
          <a:ext cx="409590" cy="7132575"/>
          <a:chOff x="8923210" y="1117458"/>
          <a:chExt cx="408115" cy="6591674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  <a:endCxn id="221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>
            <a:off x="8923210" y="3987087"/>
            <a:ext cx="392919" cy="255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171</xdr:row>
      <xdr:rowOff>69396</xdr:rowOff>
    </xdr:from>
    <xdr:to>
      <xdr:col>2</xdr:col>
      <xdr:colOff>562589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683145" y="34763487"/>
          <a:ext cx="403444" cy="3163001"/>
          <a:chOff x="8934450" y="3254331"/>
          <a:chExt cx="409218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189</xdr:row>
      <xdr:rowOff>12246</xdr:rowOff>
    </xdr:from>
    <xdr:to>
      <xdr:col>2</xdr:col>
      <xdr:colOff>504825</xdr:colOff>
      <xdr:row>189</xdr:row>
      <xdr:rowOff>12246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720850" y="390996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189</xdr:row>
      <xdr:rowOff>28121</xdr:rowOff>
    </xdr:from>
    <xdr:to>
      <xdr:col>2</xdr:col>
      <xdr:colOff>352425</xdr:colOff>
      <xdr:row>207</xdr:row>
      <xdr:rowOff>69395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/>
      </xdr:nvCxnSpPr>
      <xdr:spPr>
        <a:xfrm>
          <a:off x="1866900" y="39121896"/>
          <a:ext cx="6350" cy="32924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207</xdr:row>
      <xdr:rowOff>28120</xdr:rowOff>
    </xdr:from>
    <xdr:to>
      <xdr:col>7</xdr:col>
      <xdr:colOff>718626</xdr:colOff>
      <xdr:row>207</xdr:row>
      <xdr:rowOff>71593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2379445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311150</xdr:colOff>
      <xdr:row>207</xdr:row>
      <xdr:rowOff>10885</xdr:rowOff>
    </xdr:from>
    <xdr:to>
      <xdr:col>6</xdr:col>
      <xdr:colOff>406400</xdr:colOff>
      <xdr:row>207</xdr:row>
      <xdr:rowOff>98104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2355860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187</xdr:row>
      <xdr:rowOff>107629</xdr:rowOff>
    </xdr:from>
    <xdr:to>
      <xdr:col>2</xdr:col>
      <xdr:colOff>354239</xdr:colOff>
      <xdr:row>188</xdr:row>
      <xdr:rowOff>155254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 flipH="1">
          <a:off x="1875064" y="38833104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206</xdr:row>
      <xdr:rowOff>176823</xdr:rowOff>
    </xdr:from>
    <xdr:to>
      <xdr:col>7</xdr:col>
      <xdr:colOff>735750</xdr:colOff>
      <xdr:row>207</xdr:row>
      <xdr:rowOff>80869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234717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206</xdr:row>
      <xdr:rowOff>153009</xdr:rowOff>
    </xdr:from>
    <xdr:to>
      <xdr:col>2</xdr:col>
      <xdr:colOff>402375</xdr:colOff>
      <xdr:row>207</xdr:row>
      <xdr:rowOff>57055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2320184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214</xdr:row>
      <xdr:rowOff>76387</xdr:rowOff>
    </xdr:from>
    <xdr:to>
      <xdr:col>8</xdr:col>
      <xdr:colOff>144518</xdr:colOff>
      <xdr:row>250</xdr:row>
      <xdr:rowOff>54989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65380" y="43429569"/>
          <a:ext cx="375138" cy="7113693"/>
          <a:chOff x="8959850" y="1108047"/>
          <a:chExt cx="371475" cy="6556687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endCxn id="228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712356" y="4140618"/>
            <a:ext cx="851711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123456789</a:t>
            </a:r>
          </a:p>
        </xdr:txBody>
      </xdr:sp>
    </xdr:grpSp>
    <xdr:clientData/>
  </xdr:twoCellAnchor>
  <xdr:twoCellAnchor>
    <xdr:from>
      <xdr:col>2</xdr:col>
      <xdr:colOff>159145</xdr:colOff>
      <xdr:row>214</xdr:row>
      <xdr:rowOff>53975</xdr:rowOff>
    </xdr:from>
    <xdr:to>
      <xdr:col>2</xdr:col>
      <xdr:colOff>562589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3145" y="43407157"/>
          <a:ext cx="403444" cy="3206008"/>
          <a:chOff x="8934450" y="3254331"/>
          <a:chExt cx="40921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>
            <a:off x="8934450" y="4010025"/>
            <a:ext cx="409218" cy="3186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232</xdr:row>
      <xdr:rowOff>15875</xdr:rowOff>
    </xdr:from>
    <xdr:to>
      <xdr:col>2</xdr:col>
      <xdr:colOff>352425</xdr:colOff>
      <xdr:row>250</xdr:row>
      <xdr:rowOff>57149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>
          <a:off x="1866900" y="48517175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250</xdr:row>
      <xdr:rowOff>15874</xdr:rowOff>
    </xdr:from>
    <xdr:to>
      <xdr:col>7</xdr:col>
      <xdr:colOff>712276</xdr:colOff>
      <xdr:row>250</xdr:row>
      <xdr:rowOff>52997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  <a:stCxn id="246" idx="5"/>
        </xdr:cNvCxnSpPr>
      </xdr:nvCxnSpPr>
      <xdr:spPr>
        <a:xfrm flipH="1" flipV="1">
          <a:off x="1857375" y="51771549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249</xdr:row>
      <xdr:rowOff>170927</xdr:rowOff>
    </xdr:from>
    <xdr:to>
      <xdr:col>7</xdr:col>
      <xdr:colOff>735750</xdr:colOff>
      <xdr:row>250</xdr:row>
      <xdr:rowOff>74973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71325" y="51748802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249</xdr:row>
      <xdr:rowOff>140763</xdr:rowOff>
    </xdr:from>
    <xdr:to>
      <xdr:col>2</xdr:col>
      <xdr:colOff>402375</xdr:colOff>
      <xdr:row>250</xdr:row>
      <xdr:rowOff>44809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31125" y="5172181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258</xdr:row>
      <xdr:rowOff>68179</xdr:rowOff>
    </xdr:from>
    <xdr:to>
      <xdr:col>8</xdr:col>
      <xdr:colOff>144518</xdr:colOff>
      <xdr:row>294</xdr:row>
      <xdr:rowOff>46781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65380" y="52265179"/>
          <a:ext cx="375138" cy="7090602"/>
          <a:chOff x="8959850" y="1108047"/>
          <a:chExt cx="371475" cy="6556687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18078" y="4140618"/>
            <a:ext cx="440265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Tot</a:t>
            </a:r>
          </a:p>
        </xdr:txBody>
      </xdr:sp>
    </xdr:grpSp>
    <xdr:clientData/>
  </xdr:twoCellAnchor>
  <xdr:twoCellAnchor>
    <xdr:from>
      <xdr:col>2</xdr:col>
      <xdr:colOff>337038</xdr:colOff>
      <xdr:row>258</xdr:row>
      <xdr:rowOff>58615</xdr:rowOff>
    </xdr:from>
    <xdr:to>
      <xdr:col>2</xdr:col>
      <xdr:colOff>350318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>
          <a:off x="1857863" y="53808190"/>
          <a:ext cx="19630" cy="2872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258</xdr:row>
      <xdr:rowOff>47273</xdr:rowOff>
    </xdr:from>
    <xdr:to>
      <xdr:col>8</xdr:col>
      <xdr:colOff>21375</xdr:colOff>
      <xdr:row>258</xdr:row>
      <xdr:rowOff>47273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>
          <a:stCxn id="262" idx="6"/>
        </xdr:cNvCxnSpPr>
      </xdr:nvCxnSpPr>
      <xdr:spPr>
        <a:xfrm flipH="1">
          <a:off x="1885950" y="53800023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276</xdr:row>
      <xdr:rowOff>4492</xdr:rowOff>
    </xdr:from>
    <xdr:to>
      <xdr:col>2</xdr:col>
      <xdr:colOff>352425</xdr:colOff>
      <xdr:row>294</xdr:row>
      <xdr:rowOff>45766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>
          <a:off x="1866900" y="57014792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293</xdr:row>
      <xdr:rowOff>188641</xdr:rowOff>
    </xdr:from>
    <xdr:to>
      <xdr:col>7</xdr:col>
      <xdr:colOff>712276</xdr:colOff>
      <xdr:row>294</xdr:row>
      <xdr:rowOff>35264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  <a:stCxn id="263" idx="5"/>
        </xdr:cNvCxnSpPr>
      </xdr:nvCxnSpPr>
      <xdr:spPr>
        <a:xfrm flipH="1" flipV="1">
          <a:off x="1857375" y="60262816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258</xdr:row>
      <xdr:rowOff>0</xdr:rowOff>
    </xdr:from>
    <xdr:to>
      <xdr:col>8</xdr:col>
      <xdr:colOff>21375</xdr:colOff>
      <xdr:row>258</xdr:row>
      <xdr:rowOff>69146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22125" y="53749575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293</xdr:row>
      <xdr:rowOff>159544</xdr:rowOff>
    </xdr:from>
    <xdr:to>
      <xdr:col>7</xdr:col>
      <xdr:colOff>735750</xdr:colOff>
      <xdr:row>294</xdr:row>
      <xdr:rowOff>63590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71325" y="602464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302479</xdr:colOff>
      <xdr:row>293</xdr:row>
      <xdr:rowOff>140144</xdr:rowOff>
    </xdr:from>
    <xdr:to>
      <xdr:col>2</xdr:col>
      <xdr:colOff>397729</xdr:colOff>
      <xdr:row>294</xdr:row>
      <xdr:rowOff>44190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26479" y="602270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294657</xdr:colOff>
      <xdr:row>258</xdr:row>
      <xdr:rowOff>17114</xdr:rowOff>
    </xdr:from>
    <xdr:to>
      <xdr:col>2</xdr:col>
      <xdr:colOff>389907</xdr:colOff>
      <xdr:row>258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21832" y="53766689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470081</xdr:colOff>
      <xdr:row>20</xdr:row>
      <xdr:rowOff>44174</xdr:rowOff>
    </xdr:from>
    <xdr:to>
      <xdr:col>1</xdr:col>
      <xdr:colOff>423669</xdr:colOff>
      <xdr:row>22</xdr:row>
      <xdr:rowOff>23593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470081" y="4141304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337559</xdr:colOff>
      <xdr:row>16</xdr:row>
      <xdr:rowOff>5522</xdr:rowOff>
    </xdr:from>
    <xdr:to>
      <xdr:col>1</xdr:col>
      <xdr:colOff>712304</xdr:colOff>
      <xdr:row>17</xdr:row>
      <xdr:rowOff>104913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1099559" y="3290957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63</xdr:row>
      <xdr:rowOff>172680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1910391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347869</xdr:colOff>
      <xdr:row>57</xdr:row>
      <xdr:rowOff>71783</xdr:rowOff>
    </xdr:from>
    <xdr:to>
      <xdr:col>1</xdr:col>
      <xdr:colOff>722614</xdr:colOff>
      <xdr:row>59</xdr:row>
      <xdr:rowOff>16565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1109869" y="11060044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430695</xdr:colOff>
      <xdr:row>104</xdr:row>
      <xdr:rowOff>165652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430695" y="19867217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298173</xdr:colOff>
      <xdr:row>100</xdr:row>
      <xdr:rowOff>44174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1060173" y="19016870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147</xdr:row>
      <xdr:rowOff>22085</xdr:rowOff>
    </xdr:from>
    <xdr:to>
      <xdr:col>2</xdr:col>
      <xdr:colOff>25371</xdr:colOff>
      <xdr:row>149</xdr:row>
      <xdr:rowOff>1504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833783" y="27708085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142</xdr:row>
      <xdr:rowOff>82825</xdr:rowOff>
    </xdr:from>
    <xdr:to>
      <xdr:col>2</xdr:col>
      <xdr:colOff>314006</xdr:colOff>
      <xdr:row>144</xdr:row>
      <xdr:rowOff>27607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463261" y="26857738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187</xdr:row>
      <xdr:rowOff>5520</xdr:rowOff>
    </xdr:from>
    <xdr:to>
      <xdr:col>2</xdr:col>
      <xdr:colOff>25371</xdr:colOff>
      <xdr:row>188</xdr:row>
      <xdr:rowOff>167157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833783" y="35129303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182</xdr:row>
      <xdr:rowOff>66260</xdr:rowOff>
    </xdr:from>
    <xdr:to>
      <xdr:col>2</xdr:col>
      <xdr:colOff>314006</xdr:colOff>
      <xdr:row>184</xdr:row>
      <xdr:rowOff>11043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463261" y="34278956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77305</xdr:colOff>
      <xdr:row>230</xdr:row>
      <xdr:rowOff>38652</xdr:rowOff>
    </xdr:from>
    <xdr:to>
      <xdr:col>2</xdr:col>
      <xdr:colOff>30893</xdr:colOff>
      <xdr:row>232</xdr:row>
      <xdr:rowOff>18071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839305" y="43146869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706783</xdr:colOff>
      <xdr:row>225</xdr:row>
      <xdr:rowOff>99392</xdr:rowOff>
    </xdr:from>
    <xdr:to>
      <xdr:col>2</xdr:col>
      <xdr:colOff>319528</xdr:colOff>
      <xdr:row>227</xdr:row>
      <xdr:rowOff>44174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468783" y="42296522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55218</xdr:colOff>
      <xdr:row>273</xdr:row>
      <xdr:rowOff>115956</xdr:rowOff>
    </xdr:from>
    <xdr:to>
      <xdr:col>2</xdr:col>
      <xdr:colOff>8806</xdr:colOff>
      <xdr:row>275</xdr:row>
      <xdr:rowOff>95375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817218" y="51208608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684696</xdr:colOff>
      <xdr:row>268</xdr:row>
      <xdr:rowOff>176696</xdr:rowOff>
    </xdr:from>
    <xdr:to>
      <xdr:col>2</xdr:col>
      <xdr:colOff>297441</xdr:colOff>
      <xdr:row>270</xdr:row>
      <xdr:rowOff>121478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446696" y="50358261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37</xdr:col>
      <xdr:colOff>101600</xdr:colOff>
      <xdr:row>35</xdr:row>
      <xdr:rowOff>101600</xdr:rowOff>
    </xdr:from>
    <xdr:to>
      <xdr:col>53</xdr:col>
      <xdr:colOff>584200</xdr:colOff>
      <xdr:row>35</xdr:row>
      <xdr:rowOff>127000</xdr:rowOff>
    </xdr:to>
    <xdr:cxnSp macro="">
      <xdr:nvCxnSpPr>
        <xdr:cNvPr id="267" name="Gerader Verbinder 266">
          <a:extLst>
            <a:ext uri="{FF2B5EF4-FFF2-40B4-BE49-F238E27FC236}">
              <a16:creationId xmlns:a16="http://schemas.microsoft.com/office/drawing/2014/main" id="{ADE5CA04-3B59-316A-F8B1-D0243352E92A}"/>
            </a:ext>
          </a:extLst>
        </xdr:cNvPr>
        <xdr:cNvCxnSpPr/>
      </xdr:nvCxnSpPr>
      <xdr:spPr>
        <a:xfrm flipV="1">
          <a:off x="30226000" y="7620000"/>
          <a:ext cx="12674600" cy="25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6"/>
  <sheetViews>
    <sheetView workbookViewId="0">
      <selection activeCell="C16" sqref="C16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  <row r="15" spans="2:4" x14ac:dyDescent="0.35">
      <c r="B15" s="89">
        <v>45788</v>
      </c>
      <c r="C15" s="90" t="s">
        <v>331</v>
      </c>
    </row>
    <row r="16" spans="2:4" x14ac:dyDescent="0.35">
      <c r="B16" s="89">
        <v>45799</v>
      </c>
      <c r="C16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  <hyperlink ref="C15" location="Sinus_Cosinus!A1" display="Sinus/Cosinus/Tangens" xr:uid="{9C72A74A-3681-4E08-BF54-03C3D64D9F80}"/>
    <hyperlink ref="C16" location="'Gemischte Schaltung'!A1" display="Gemischte Schaltungen" xr:uid="{F171CD12-4FA4-4323-8CBC-376135E9CBCD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57" t="s">
        <v>26</v>
      </c>
      <c r="D4" s="158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59" t="s">
        <v>27</v>
      </c>
      <c r="D5" s="160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55" t="s">
        <v>1</v>
      </c>
      <c r="D8" s="156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53" t="s">
        <v>24</v>
      </c>
      <c r="D9" s="153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54" t="s">
        <v>29</v>
      </c>
      <c r="D10" s="154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54" t="s">
        <v>56</v>
      </c>
      <c r="D11" s="154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72" t="str">
        <f>$O$8</f>
        <v>Anfangs-Geschwindigkeit</v>
      </c>
      <c r="D6" s="173"/>
      <c r="E6" s="176" t="str">
        <f>$O$9</f>
        <v>Geschwindigkeit</v>
      </c>
      <c r="F6" s="173"/>
      <c r="G6" s="176" t="str">
        <f>$O$10</f>
        <v>Strecke</v>
      </c>
      <c r="H6" s="173"/>
      <c r="I6" s="176" t="str">
        <f>$O$11</f>
        <v>Zeit</v>
      </c>
      <c r="J6" s="173"/>
      <c r="K6" s="176" t="str">
        <f>$O$12</f>
        <v>Beschleunigung</v>
      </c>
      <c r="L6" s="177"/>
    </row>
    <row r="7" spans="1:19" ht="15" thickBot="1" x14ac:dyDescent="0.4">
      <c r="B7" s="28" t="s">
        <v>43</v>
      </c>
      <c r="C7" s="174" t="str">
        <f>$P$8</f>
        <v>v0 [m/s]</v>
      </c>
      <c r="D7" s="175"/>
      <c r="E7" s="178" t="str">
        <f>$P$9</f>
        <v>v [m/s]</v>
      </c>
      <c r="F7" s="175"/>
      <c r="G7" s="178" t="str">
        <f>$P$10</f>
        <v>s [m]</v>
      </c>
      <c r="H7" s="175"/>
      <c r="I7" s="178" t="str">
        <f>$P$11</f>
        <v>t [s]</v>
      </c>
      <c r="J7" s="175"/>
      <c r="K7" s="178" t="str">
        <f>$P$12</f>
        <v>a [m/s2]</v>
      </c>
      <c r="L7" s="179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66">
        <v>119</v>
      </c>
      <c r="H8" s="167"/>
      <c r="I8" s="166">
        <v>7</v>
      </c>
      <c r="J8" s="167"/>
      <c r="K8" s="166">
        <v>2</v>
      </c>
      <c r="L8" s="171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63">
        <v>24</v>
      </c>
      <c r="F9" s="164"/>
      <c r="G9" s="31" t="s">
        <v>83</v>
      </c>
      <c r="H9" s="31">
        <f>E9*I9 - K9*I9^2/2</f>
        <v>119</v>
      </c>
      <c r="I9" s="163">
        <v>7</v>
      </c>
      <c r="J9" s="164"/>
      <c r="K9" s="163">
        <v>2</v>
      </c>
      <c r="L9" s="169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63">
        <v>24</v>
      </c>
      <c r="F10" s="164"/>
      <c r="G10" s="163">
        <v>119</v>
      </c>
      <c r="H10" s="164"/>
      <c r="I10" s="31" t="s">
        <v>84</v>
      </c>
      <c r="J10" s="31">
        <f>(E10 - SQRT(E10^2 - 2*K10*G10))/K10</f>
        <v>7</v>
      </c>
      <c r="K10" s="163">
        <v>2</v>
      </c>
      <c r="L10" s="169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63">
        <v>24</v>
      </c>
      <c r="F11" s="164"/>
      <c r="G11" s="163">
        <v>119</v>
      </c>
      <c r="H11" s="164"/>
      <c r="I11" s="163">
        <v>7</v>
      </c>
      <c r="J11" s="164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68">
        <v>10</v>
      </c>
      <c r="D12" s="164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63">
        <v>7</v>
      </c>
      <c r="J12" s="164"/>
      <c r="K12" s="163">
        <v>2</v>
      </c>
      <c r="L12" s="169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68">
        <v>10</v>
      </c>
      <c r="D13" s="164"/>
      <c r="E13" s="31" t="s">
        <v>88</v>
      </c>
      <c r="F13" s="31">
        <f>SQRT(C13^2 + 2*K13*G13)</f>
        <v>24</v>
      </c>
      <c r="G13" s="163">
        <v>119</v>
      </c>
      <c r="H13" s="164"/>
      <c r="I13" s="37" t="s">
        <v>62</v>
      </c>
      <c r="J13" s="31">
        <f xml:space="preserve"> (-C13 + SQRT(C13^2 + 2*K13*G13))/K13</f>
        <v>7</v>
      </c>
      <c r="K13" s="161">
        <v>2</v>
      </c>
      <c r="L13" s="169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68">
        <v>10</v>
      </c>
      <c r="D14" s="164"/>
      <c r="E14" s="31" t="s">
        <v>89</v>
      </c>
      <c r="F14" s="31">
        <f>2*G14/I14 - C14</f>
        <v>24</v>
      </c>
      <c r="G14" s="163">
        <v>119</v>
      </c>
      <c r="H14" s="164"/>
      <c r="I14" s="163">
        <v>7</v>
      </c>
      <c r="J14" s="170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68">
        <v>10</v>
      </c>
      <c r="D15" s="164"/>
      <c r="E15" s="163">
        <v>24</v>
      </c>
      <c r="F15" s="164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63">
        <v>2</v>
      </c>
      <c r="L15" s="169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68">
        <v>10</v>
      </c>
      <c r="D16" s="164"/>
      <c r="E16" s="163">
        <v>24</v>
      </c>
      <c r="F16" s="164"/>
      <c r="G16" s="31" t="s">
        <v>91</v>
      </c>
      <c r="H16" s="31">
        <f>(C16+E16)*I16/2</f>
        <v>119</v>
      </c>
      <c r="I16" s="163">
        <v>7</v>
      </c>
      <c r="J16" s="164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65">
        <v>10</v>
      </c>
      <c r="D17" s="162"/>
      <c r="E17" s="161">
        <v>24</v>
      </c>
      <c r="F17" s="162"/>
      <c r="G17" s="161">
        <v>119</v>
      </c>
      <c r="H17" s="162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80" t="str">
        <f>P13</f>
        <v>ω0 [rad/s]</v>
      </c>
      <c r="D18" s="181"/>
      <c r="E18" s="182" t="str">
        <f>P14</f>
        <v>ω [rad/s]</v>
      </c>
      <c r="F18" s="181"/>
      <c r="G18" s="182" t="str">
        <f>P15</f>
        <v>φ [rad]</v>
      </c>
      <c r="H18" s="181"/>
      <c r="I18" s="182" t="str">
        <f>P16</f>
        <v>t [s]</v>
      </c>
      <c r="J18" s="181"/>
      <c r="K18" s="182" t="str">
        <f>P17</f>
        <v>α [rad/s2]</v>
      </c>
      <c r="L18" s="183"/>
    </row>
    <row r="19" spans="1:16" ht="29" customHeight="1" thickBot="1" x14ac:dyDescent="0.4">
      <c r="C19" s="184" t="str">
        <f>O13</f>
        <v>Anfangs-Winkelgeschwindigkeit</v>
      </c>
      <c r="D19" s="185"/>
      <c r="E19" s="186" t="str">
        <f>O14</f>
        <v>Winkelgeschwindigkeit</v>
      </c>
      <c r="F19" s="185"/>
      <c r="G19" s="186" t="str">
        <f>O15</f>
        <v>Winkel</v>
      </c>
      <c r="H19" s="185"/>
      <c r="I19" s="186" t="str">
        <f>O16</f>
        <v>Zeit</v>
      </c>
      <c r="J19" s="185"/>
      <c r="K19" s="186" t="str">
        <f>O17</f>
        <v>Winkelbeschleunigung</v>
      </c>
      <c r="L19" s="187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54" t="s">
        <v>81</v>
      </c>
      <c r="S7" s="154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8"/>
      <c r="D11" s="188"/>
      <c r="E11" s="188"/>
      <c r="F11" s="18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9" t="s">
        <v>67</v>
      </c>
      <c r="D12" s="189"/>
      <c r="E12" s="189"/>
      <c r="F12" s="189"/>
      <c r="G12" s="47"/>
      <c r="H12" s="47"/>
      <c r="J12" s="57" t="s">
        <v>70</v>
      </c>
      <c r="K12" s="38">
        <v>270</v>
      </c>
      <c r="L12" s="19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91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154" t="s">
        <v>81</v>
      </c>
      <c r="T7" s="154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188"/>
      <c r="D11" s="188"/>
      <c r="E11" s="188"/>
      <c r="F11" s="188"/>
      <c r="G11" s="188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189" t="s">
        <v>330</v>
      </c>
      <c r="D12" s="189"/>
      <c r="E12" s="189"/>
      <c r="F12" s="189"/>
      <c r="G12" s="189"/>
      <c r="H12" s="47"/>
      <c r="I12" s="47"/>
      <c r="K12" s="57" t="s">
        <v>70</v>
      </c>
      <c r="L12" s="38">
        <v>270</v>
      </c>
      <c r="M12" s="190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191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54" t="s">
        <v>81</v>
      </c>
      <c r="S7" s="154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8"/>
      <c r="D11" s="188"/>
      <c r="E11" s="188"/>
      <c r="F11" s="18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9" t="s">
        <v>67</v>
      </c>
      <c r="D12" s="189"/>
      <c r="E12" s="189"/>
      <c r="F12" s="189"/>
      <c r="G12" s="47"/>
      <c r="H12" s="47"/>
      <c r="J12" s="57" t="s">
        <v>70</v>
      </c>
      <c r="K12" s="38">
        <v>210</v>
      </c>
      <c r="L12" s="19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91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V275"/>
  <sheetViews>
    <sheetView showGridLines="0" tabSelected="1" topLeftCell="A3" zoomScale="55" zoomScaleNormal="55" zoomScalePageLayoutView="25" workbookViewId="0">
      <selection activeCell="U226" sqref="U226"/>
    </sheetView>
  </sheetViews>
  <sheetFormatPr baseColWidth="10" defaultRowHeight="15.5" x14ac:dyDescent="0.35"/>
  <cols>
    <col min="16" max="16" width="32.90625" style="144" customWidth="1"/>
    <col min="17" max="17" width="8" style="145" customWidth="1"/>
    <col min="18" max="18" width="3.81640625" style="145" customWidth="1"/>
    <col min="20" max="20" width="32.90625" style="1" customWidth="1"/>
    <col min="22" max="22" width="3.81640625" customWidth="1"/>
  </cols>
  <sheetData>
    <row r="2" spans="3:18" ht="26" x14ac:dyDescent="0.6">
      <c r="C2" s="44" t="s">
        <v>342</v>
      </c>
    </row>
    <row r="9" spans="3:18" ht="17.5" x14ac:dyDescent="0.45">
      <c r="P9" s="146" t="s">
        <v>352</v>
      </c>
      <c r="Q9" s="147">
        <v>0.5</v>
      </c>
      <c r="R9" s="147" t="s">
        <v>341</v>
      </c>
    </row>
    <row r="10" spans="3:18" ht="17.5" x14ac:dyDescent="0.45">
      <c r="P10" s="146" t="s">
        <v>353</v>
      </c>
      <c r="Q10" s="147">
        <v>0.5</v>
      </c>
      <c r="R10" s="147" t="s">
        <v>341</v>
      </c>
    </row>
    <row r="11" spans="3:18" ht="17.5" x14ac:dyDescent="0.45">
      <c r="P11" s="146" t="s">
        <v>354</v>
      </c>
      <c r="Q11" s="147">
        <v>1</v>
      </c>
      <c r="R11" s="147" t="s">
        <v>341</v>
      </c>
    </row>
    <row r="12" spans="3:18" ht="17.5" x14ac:dyDescent="0.45">
      <c r="P12" s="146" t="s">
        <v>355</v>
      </c>
      <c r="Q12" s="147">
        <v>1</v>
      </c>
      <c r="R12" s="147" t="s">
        <v>341</v>
      </c>
    </row>
    <row r="13" spans="3:18" ht="17.5" x14ac:dyDescent="0.45">
      <c r="P13" s="146" t="s">
        <v>356</v>
      </c>
      <c r="Q13" s="147">
        <v>2</v>
      </c>
      <c r="R13" s="147" t="s">
        <v>341</v>
      </c>
    </row>
    <row r="14" spans="3:18" ht="17.5" x14ac:dyDescent="0.45">
      <c r="P14" s="146" t="s">
        <v>357</v>
      </c>
      <c r="Q14" s="147">
        <v>2</v>
      </c>
      <c r="R14" s="147" t="s">
        <v>341</v>
      </c>
    </row>
    <row r="15" spans="3:18" ht="17.5" x14ac:dyDescent="0.45">
      <c r="P15" s="146" t="s">
        <v>358</v>
      </c>
      <c r="Q15" s="147">
        <v>0.5</v>
      </c>
      <c r="R15" s="147" t="s">
        <v>341</v>
      </c>
    </row>
    <row r="16" spans="3:18" ht="17.5" x14ac:dyDescent="0.45">
      <c r="G16" s="140"/>
      <c r="P16" s="146" t="s">
        <v>359</v>
      </c>
      <c r="Q16" s="147">
        <v>0.5</v>
      </c>
      <c r="R16" s="147" t="s">
        <v>341</v>
      </c>
    </row>
    <row r="17" spans="16:18" ht="17.5" x14ac:dyDescent="0.45">
      <c r="P17" s="146" t="s">
        <v>360</v>
      </c>
      <c r="Q17" s="147">
        <v>2</v>
      </c>
      <c r="R17" s="147" t="s">
        <v>341</v>
      </c>
    </row>
    <row r="18" spans="16:18" ht="17.5" x14ac:dyDescent="0.45">
      <c r="P18" s="146" t="s">
        <v>361</v>
      </c>
      <c r="Q18" s="147">
        <v>1</v>
      </c>
      <c r="R18" s="147" t="s">
        <v>341</v>
      </c>
    </row>
    <row r="19" spans="16:18" ht="17.5" x14ac:dyDescent="0.45">
      <c r="P19" s="146" t="s">
        <v>362</v>
      </c>
      <c r="Q19" s="147">
        <v>12</v>
      </c>
      <c r="R19" s="147" t="s">
        <v>340</v>
      </c>
    </row>
    <row r="45" spans="3:3" ht="26" x14ac:dyDescent="0.6">
      <c r="C45" s="44" t="s">
        <v>343</v>
      </c>
    </row>
    <row r="58" spans="16:18" ht="17.5" x14ac:dyDescent="0.45">
      <c r="P58" s="146" t="s">
        <v>363</v>
      </c>
      <c r="Q58" s="148">
        <f>1/(1/Q10+1/Q11)</f>
        <v>0.33333333333333331</v>
      </c>
      <c r="R58" s="148" t="s">
        <v>341</v>
      </c>
    </row>
    <row r="59" spans="16:18" x14ac:dyDescent="0.35">
      <c r="P59" s="146"/>
      <c r="Q59" s="148"/>
      <c r="R59" s="148"/>
    </row>
    <row r="60" spans="16:18" ht="17.5" x14ac:dyDescent="0.45">
      <c r="P60" s="146" t="s">
        <v>364</v>
      </c>
      <c r="Q60" s="148">
        <f>1/(1/Q12+1/Q13)</f>
        <v>0.66666666666666663</v>
      </c>
      <c r="R60" s="148" t="s">
        <v>341</v>
      </c>
    </row>
    <row r="61" spans="16:18" x14ac:dyDescent="0.35">
      <c r="P61" s="146"/>
      <c r="Q61" s="148"/>
      <c r="R61" s="148"/>
    </row>
    <row r="62" spans="16:18" ht="17.5" x14ac:dyDescent="0.45">
      <c r="P62" s="146" t="s">
        <v>365</v>
      </c>
      <c r="Q62" s="148">
        <f>Q15+Q16</f>
        <v>1</v>
      </c>
      <c r="R62" s="148" t="s">
        <v>341</v>
      </c>
    </row>
    <row r="88" spans="3:3" ht="26" x14ac:dyDescent="0.6">
      <c r="C88" s="44" t="s">
        <v>348</v>
      </c>
    </row>
    <row r="97" spans="16:18" ht="17.5" x14ac:dyDescent="0.45">
      <c r="P97" s="146" t="s">
        <v>366</v>
      </c>
      <c r="Q97" s="148">
        <f>Q9+Q58</f>
        <v>0.83333333333333326</v>
      </c>
      <c r="R97" s="148" t="s">
        <v>341</v>
      </c>
    </row>
    <row r="98" spans="16:18" x14ac:dyDescent="0.35">
      <c r="P98" s="146"/>
      <c r="Q98" s="148"/>
      <c r="R98" s="148"/>
    </row>
    <row r="99" spans="16:18" ht="17.5" x14ac:dyDescent="0.45">
      <c r="P99" s="146" t="s">
        <v>367</v>
      </c>
      <c r="Q99" s="148">
        <f>1/(1/Q17+1/Q62)</f>
        <v>0.66666666666666663</v>
      </c>
      <c r="R99" s="148" t="s">
        <v>341</v>
      </c>
    </row>
    <row r="130" spans="3:3" ht="26" x14ac:dyDescent="0.6">
      <c r="C130" s="44" t="s">
        <v>347</v>
      </c>
    </row>
    <row r="155" spans="16:22" ht="17.5" x14ac:dyDescent="0.45">
      <c r="P155" s="146" t="s">
        <v>368</v>
      </c>
      <c r="Q155" s="148">
        <f>1/(1/Q60+1/Q97)</f>
        <v>0.37037037037037035</v>
      </c>
      <c r="R155" s="148" t="s">
        <v>341</v>
      </c>
      <c r="T155" s="19" t="s">
        <v>377</v>
      </c>
      <c r="U155" s="142">
        <f>U188*Q187</f>
        <v>4.1069518716577544</v>
      </c>
      <c r="V155" s="142" t="s">
        <v>340</v>
      </c>
    </row>
    <row r="156" spans="16:22" ht="16.5" x14ac:dyDescent="0.45">
      <c r="T156" s="19" t="s">
        <v>378</v>
      </c>
      <c r="U156" s="142">
        <f>U188*Q13</f>
        <v>3.4652406417112305</v>
      </c>
      <c r="V156" s="142" t="s">
        <v>340</v>
      </c>
    </row>
    <row r="157" spans="16:22" ht="16" thickBot="1" x14ac:dyDescent="0.4"/>
    <row r="158" spans="16:22" ht="17" thickBot="1" x14ac:dyDescent="0.5">
      <c r="T158" s="20" t="s">
        <v>374</v>
      </c>
      <c r="U158" s="143">
        <f>IF(U156+U155=U226,1,-1)</f>
        <v>-1</v>
      </c>
    </row>
    <row r="170" spans="3:3" ht="26" x14ac:dyDescent="0.6">
      <c r="C170" s="44" t="s">
        <v>346</v>
      </c>
    </row>
    <row r="187" spans="16:22" ht="17.5" x14ac:dyDescent="0.45">
      <c r="P187" s="146" t="s">
        <v>369</v>
      </c>
      <c r="Q187" s="148">
        <f>Q14+Q155</f>
        <v>2.3703703703703702</v>
      </c>
      <c r="R187" s="148" t="s">
        <v>341</v>
      </c>
      <c r="T187" s="19" t="s">
        <v>349</v>
      </c>
      <c r="U187" s="141">
        <f>U226/Q99</f>
        <v>6.1604278074866317</v>
      </c>
      <c r="V187" s="141" t="s">
        <v>44</v>
      </c>
    </row>
    <row r="188" spans="16:22" ht="16.5" x14ac:dyDescent="0.45">
      <c r="T188" s="19" t="s">
        <v>350</v>
      </c>
      <c r="U188" s="141">
        <f>U226/Q187</f>
        <v>1.7326203208556152</v>
      </c>
      <c r="V188" s="141" t="s">
        <v>44</v>
      </c>
    </row>
    <row r="189" spans="16:22" ht="16.5" x14ac:dyDescent="0.45">
      <c r="T189" s="19" t="s">
        <v>373</v>
      </c>
      <c r="U189" s="142">
        <f>Q275*Q18</f>
        <v>7.8930481283422456</v>
      </c>
      <c r="V189" s="142" t="s">
        <v>340</v>
      </c>
    </row>
    <row r="190" spans="16:22" ht="16" thickBot="1" x14ac:dyDescent="0.4"/>
    <row r="191" spans="16:22" ht="17" thickBot="1" x14ac:dyDescent="0.5">
      <c r="T191" s="20" t="s">
        <v>351</v>
      </c>
      <c r="U191" s="143">
        <f>IF(U187+U188=Q275,1,-1)</f>
        <v>1</v>
      </c>
    </row>
    <row r="213" spans="3:3" ht="26" x14ac:dyDescent="0.6">
      <c r="C213" s="44" t="s">
        <v>345</v>
      </c>
    </row>
    <row r="226" spans="16:22" ht="17.5" x14ac:dyDescent="0.45">
      <c r="P226" s="146" t="s">
        <v>370</v>
      </c>
      <c r="Q226" s="148">
        <f>1/(1/Q99+1/Q187)</f>
        <v>0.52032520325203258</v>
      </c>
      <c r="R226" s="148" t="s">
        <v>341</v>
      </c>
      <c r="T226" s="19" t="s">
        <v>375</v>
      </c>
      <c r="U226" s="142">
        <f>Q275*Q226</f>
        <v>4.1069518716577544</v>
      </c>
      <c r="V226" s="142" t="s">
        <v>340</v>
      </c>
    </row>
    <row r="227" spans="16:22" ht="16.5" x14ac:dyDescent="0.45">
      <c r="T227" s="19" t="s">
        <v>373</v>
      </c>
      <c r="U227" s="142">
        <f>Q275*Q18</f>
        <v>7.8930481283422456</v>
      </c>
      <c r="V227" s="142" t="s">
        <v>340</v>
      </c>
    </row>
    <row r="228" spans="16:22" ht="16" thickBot="1" x14ac:dyDescent="0.4"/>
    <row r="229" spans="16:22" ht="17" thickBot="1" x14ac:dyDescent="0.5">
      <c r="T229" s="20" t="s">
        <v>376</v>
      </c>
      <c r="U229" s="143">
        <f>IF(U226+U227=Q19,1,-1)</f>
        <v>1</v>
      </c>
    </row>
    <row r="257" spans="3:3" ht="26" x14ac:dyDescent="0.6">
      <c r="C257" s="44" t="s">
        <v>344</v>
      </c>
    </row>
    <row r="273" spans="16:18" ht="17.5" x14ac:dyDescent="0.45">
      <c r="P273" s="146" t="s">
        <v>371</v>
      </c>
      <c r="Q273" s="148">
        <f>Q18+Q226</f>
        <v>1.5203252032520327</v>
      </c>
      <c r="R273" s="148" t="s">
        <v>341</v>
      </c>
    </row>
    <row r="274" spans="16:18" x14ac:dyDescent="0.35">
      <c r="P274" s="146"/>
      <c r="Q274" s="148"/>
      <c r="R274" s="148"/>
    </row>
    <row r="275" spans="16:18" ht="17.5" x14ac:dyDescent="0.45">
      <c r="P275" s="149" t="s">
        <v>372</v>
      </c>
      <c r="Q275" s="150">
        <f>Q19/Q273</f>
        <v>7.8930481283422456</v>
      </c>
      <c r="R275" s="150" t="s">
        <v>44</v>
      </c>
    </row>
  </sheetData>
  <pageMargins left="0.7" right="0.7" top="0.78740157499999996" bottom="0.78740157499999996" header="0.3" footer="0.3"/>
  <pageSetup paperSize="9" scale="4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U158</xm:sqref>
        </x14:conditionalFormatting>
        <x14:conditionalFormatting xmlns:xm="http://schemas.microsoft.com/office/excel/2006/main">
          <x14:cfRule type="iconSet" priority="3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U191</xm:sqref>
        </x14:conditionalFormatting>
        <x14:conditionalFormatting xmlns:xm="http://schemas.microsoft.com/office/excel/2006/main">
          <x14:cfRule type="iconSet" priority="1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U229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mN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mN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mN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7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52" t="s">
        <v>230</v>
      </c>
      <c r="D12" s="152"/>
      <c r="E12" s="152"/>
      <c r="F12" s="152"/>
      <c r="G12" s="152"/>
      <c r="H12" s="75"/>
      <c r="I12" s="152" t="s">
        <v>231</v>
      </c>
      <c r="J12" s="152"/>
      <c r="K12" s="152" t="s">
        <v>226</v>
      </c>
      <c r="L12" s="152"/>
      <c r="M12" s="152" t="s">
        <v>232</v>
      </c>
      <c r="N12" s="152"/>
      <c r="O12" s="152"/>
      <c r="P12" s="151" t="s">
        <v>243</v>
      </c>
      <c r="Q12" s="151"/>
      <c r="R12" s="151"/>
      <c r="S12" s="151"/>
      <c r="T12" s="151" t="s">
        <v>275</v>
      </c>
      <c r="U12" s="151"/>
      <c r="V12" s="151"/>
      <c r="W12" s="151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45800.493291319443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TOC</vt:lpstr>
      <vt:lpstr>Sinus_Cosinus</vt:lpstr>
      <vt:lpstr>Schiefeebene</vt:lpstr>
      <vt:lpstr>Schiefe-Ebene (alt)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2025-05-15T11:52:26Z</cp:lastPrinted>
  <dcterms:created xsi:type="dcterms:W3CDTF">2015-06-05T18:19:34Z</dcterms:created>
  <dcterms:modified xsi:type="dcterms:W3CDTF">2025-05-23T10:00:59Z</dcterms:modified>
</cp:coreProperties>
</file>