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}\Downloads\dina\"/>
    </mc:Choice>
  </mc:AlternateContent>
  <xr:revisionPtr revIDLastSave="0" documentId="13_ncr:1_{9EC40A68-D6F3-4A29-A04B-24738450914B}" xr6:coauthVersionLast="47" xr6:coauthVersionMax="47" xr10:uidLastSave="{00000000-0000-0000-0000-000000000000}"/>
  <bookViews>
    <workbookView xWindow="-120" yWindow="-120" windowWidth="20730" windowHeight="11160" tabRatio="628" firstSheet="4" activeTab="4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PARTIDOS" sheetId="4" r:id="rId5"/>
    <sheet name="Replay" sheetId="9" r:id="rId6"/>
    <sheet name="Destacados" sheetId="11" r:id="rId7"/>
    <sheet name="Franja horaria-U" sheetId="5" r:id="rId8"/>
    <sheet name="Franja horaria-H" sheetId="6" r:id="rId9"/>
    <sheet name="Franja horaria-PROM" sheetId="7" r:id="rId10"/>
    <sheet name="HoursPerUser" sheetId="8" state="hidden" r:id="rId11"/>
  </sheets>
  <definedNames>
    <definedName name="__xlfn_IFERROR">#N/A</definedName>
    <definedName name="_xlnm._FilterDatabase" localSheetId="5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D7" i="10"/>
  <c r="H5" i="10" l="1"/>
  <c r="J14" i="6"/>
  <c r="K14" i="6"/>
  <c r="L14" i="6"/>
  <c r="M14" i="6"/>
  <c r="N14" i="6"/>
  <c r="O14" i="6"/>
  <c r="P14" i="6"/>
  <c r="K25" i="6"/>
  <c r="L25" i="6"/>
  <c r="C8" i="10"/>
  <c r="D6" i="10" s="1"/>
  <c r="B3" i="10"/>
  <c r="H7" i="10"/>
  <c r="G3" i="10"/>
  <c r="H3" i="4"/>
  <c r="H4" i="4"/>
  <c r="H5" i="4"/>
  <c r="H6" i="4"/>
  <c r="H7" i="4"/>
  <c r="H8" i="4"/>
  <c r="H9" i="4"/>
  <c r="H10" i="4"/>
  <c r="H11" i="4"/>
  <c r="H12" i="4"/>
  <c r="G3" i="4"/>
  <c r="G4" i="4"/>
  <c r="G5" i="4"/>
  <c r="G6" i="4"/>
  <c r="G7" i="4"/>
  <c r="G8" i="4"/>
  <c r="G9" i="4"/>
  <c r="G10" i="4"/>
  <c r="G11" i="4"/>
  <c r="G12" i="4"/>
  <c r="D14" i="7"/>
  <c r="E14" i="7"/>
  <c r="F14" i="7"/>
  <c r="G14" i="7"/>
  <c r="H14" i="7"/>
  <c r="I14" i="7"/>
  <c r="C14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1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6" i="6"/>
  <c r="C46" i="6"/>
  <c r="D45" i="6"/>
  <c r="C45" i="6"/>
  <c r="D44" i="6"/>
  <c r="C44" i="6"/>
  <c r="E43" i="6"/>
  <c r="D42" i="6"/>
  <c r="C42" i="6"/>
  <c r="D41" i="6"/>
  <c r="C41" i="6"/>
  <c r="D40" i="6"/>
  <c r="C40" i="6"/>
  <c r="D39" i="6"/>
  <c r="C39" i="6"/>
  <c r="D38" i="6"/>
  <c r="C38" i="6"/>
  <c r="E37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46" i="5"/>
  <c r="C46" i="5"/>
  <c r="D45" i="5"/>
  <c r="C45" i="5"/>
  <c r="D44" i="5"/>
  <c r="C44" i="5"/>
  <c r="E43" i="5"/>
  <c r="D42" i="5"/>
  <c r="C42" i="5"/>
  <c r="D41" i="5"/>
  <c r="C41" i="5"/>
  <c r="D40" i="5"/>
  <c r="C40" i="5"/>
  <c r="D39" i="5"/>
  <c r="C39" i="5"/>
  <c r="D38" i="5"/>
  <c r="C38" i="5"/>
  <c r="E37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L25" i="5"/>
  <c r="K25" i="5"/>
  <c r="P14" i="5"/>
  <c r="O14" i="5"/>
  <c r="N14" i="5"/>
  <c r="M14" i="5"/>
  <c r="L14" i="5"/>
  <c r="K14" i="5"/>
  <c r="J14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H6" i="10" l="1"/>
  <c r="H8" i="10" s="1"/>
  <c r="I6" i="10" s="1"/>
  <c r="D36" i="6"/>
  <c r="E36" i="6" s="1"/>
  <c r="D36" i="5"/>
  <c r="J14" i="7"/>
  <c r="Q14" i="7" s="1"/>
  <c r="C66" i="1"/>
  <c r="N238" i="1" s="1"/>
  <c r="K127" i="1"/>
  <c r="K28" i="1"/>
  <c r="O14" i="7"/>
  <c r="V14" i="7" s="1"/>
  <c r="N14" i="7"/>
  <c r="U14" i="7" s="1"/>
  <c r="L14" i="7"/>
  <c r="S14" i="7" s="1"/>
  <c r="K73" i="1"/>
  <c r="K14" i="7"/>
  <c r="R14" i="7" s="1"/>
  <c r="M14" i="7"/>
  <c r="T14" i="7" s="1"/>
  <c r="P14" i="7"/>
  <c r="W14" i="7" s="1"/>
  <c r="E35" i="6"/>
  <c r="E45" i="6"/>
  <c r="E38" i="5"/>
  <c r="E40" i="5"/>
  <c r="E42" i="5"/>
  <c r="I14" i="1"/>
  <c r="E16" i="1"/>
  <c r="E26" i="1" s="1"/>
  <c r="P236" i="1" s="1"/>
  <c r="C26" i="1"/>
  <c r="K32" i="1"/>
  <c r="E182" i="1"/>
  <c r="N241" i="1"/>
  <c r="E28" i="5"/>
  <c r="E30" i="5"/>
  <c r="E32" i="5"/>
  <c r="E34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4" i="6"/>
  <c r="E39" i="6"/>
  <c r="R7" i="7"/>
  <c r="V7" i="7"/>
  <c r="E40" i="6"/>
  <c r="E42" i="6"/>
  <c r="E45" i="5"/>
  <c r="C47" i="5"/>
  <c r="E39" i="5"/>
  <c r="T8" i="7"/>
  <c r="R9" i="7"/>
  <c r="V9" i="7"/>
  <c r="E29" i="5"/>
  <c r="E31" i="5"/>
  <c r="E33" i="5"/>
  <c r="E35" i="5"/>
  <c r="E44" i="5"/>
  <c r="W9" i="7"/>
  <c r="Q12" i="7"/>
  <c r="S13" i="7"/>
  <c r="W13" i="7"/>
  <c r="C36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2" i="6"/>
  <c r="V6" i="7"/>
  <c r="R8" i="7"/>
  <c r="T9" i="7"/>
  <c r="U10" i="7"/>
  <c r="W11" i="7"/>
  <c r="E29" i="6"/>
  <c r="E44" i="6"/>
  <c r="U8" i="7"/>
  <c r="R11" i="7"/>
  <c r="T12" i="7"/>
  <c r="E31" i="6"/>
  <c r="E30" i="6"/>
  <c r="R6" i="7"/>
  <c r="T7" i="7"/>
  <c r="V8" i="7"/>
  <c r="Q10" i="7"/>
  <c r="S11" i="7"/>
  <c r="U12" i="7"/>
  <c r="E46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7" i="6"/>
  <c r="E41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7" i="6"/>
  <c r="E38" i="6"/>
  <c r="I246" i="1"/>
  <c r="H246" i="1"/>
  <c r="K246" i="1" s="1"/>
  <c r="I254" i="1"/>
  <c r="H254" i="1"/>
  <c r="D47" i="5"/>
  <c r="E41" i="5"/>
  <c r="E46" i="5"/>
  <c r="E28" i="6"/>
  <c r="E33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I5" i="10" l="1"/>
  <c r="I7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7" i="6"/>
  <c r="E36" i="5"/>
  <c r="E47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I8" i="10" l="1"/>
  <c r="P235" i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<sst xmlns="http://schemas.openxmlformats.org/spreadsheetml/2006/main" count="1212" uniqueCount="567">
  <si>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</si>
  <si>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</si>
  <si>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</si>
  <si>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</si>
  <si>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</si>
  <si>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</si>
  <si>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</si>
  <si>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</si>
  <si>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</si>
  <si>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</si>
  <si>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</si>
  <si>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</si>
  <si>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</si>
  <si>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</si>
  <si>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</si>
  <si>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</si>
  <si>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</si>
  <si>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</si>
  <si>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</si>
  <si>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</si>
  <si>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</si>
  <si>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</si>
  <si>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</si>
  <si>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</si>
  <si>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</si>
  <si>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</si>
  <si>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</si>
  <si>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</si>
  <si>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</si>
  <si>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</si>
  <si>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</si>
  <si>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</si>
  <si>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</si>
  <si>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</si>
  <si>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</si>
  <si>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</si>
  <si>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</si>
  <si>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</si>
  <si>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</si>
  <si>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</si>
  <si>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</si>
  <si>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</si>
  <si>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</si>
  <si>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</si>
  <si>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</si>
  <si>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</si>
  <si>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</si>
  <si>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</si>
  <si>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</si>
  <si>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</si>
  <si>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</si>
  <si>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</si>
  <si>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</si>
  <si>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</si>
  <si>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</si>
  <si>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</si>
  <si>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</si>
  <si>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</si>
  <si>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</si>
  <si>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</si>
  <si>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</si>
  <si>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</si>
  <si>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</si>
  <si>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</si>
  <si>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</si>
  <si>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</si>
  <si>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</si>
  <si>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</si>
  <si>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</si>
  <si>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</si>
  <si>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</si>
  <si>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</si>
  <si>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</si>
  <si>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</si>
  <si>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</si>
  <si>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</si>
  <si>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</si>
  <si>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</si>
  <si>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</si>
  <si>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</si>
  <si>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</si>
  <si>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</si>
  <si>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</si>
  <si>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</si>
  <si>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</si>
  <si>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</si>
  <si>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</si>
  <si>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</si>
  <si>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</si>
  <si>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</si>
  <si>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</si>
  <si>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</si>
  <si>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</si>
  <si>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</si>
  <si>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</si>
  <si>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</si>
  <si>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</si>
  <si>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</si>
  <si>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</si>
  <si>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</si>
  <si>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</si>
  <si>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</si>
  <si>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</si>
  <si>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</si>
  <si>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</si>
  <si>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</si>
  <si>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</si>
  <si>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</si>
  <si>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</si>
  <si>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</si>
  <si>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</si>
  <si>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</si>
  <si>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</si>
  <si>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</si>
  <si>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</si>
  <si>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</si>
  <si>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</si>
  <si>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</si>
  <si>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</si>
  <si>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</si>
  <si>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</si>
  <si>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</si>
  <si>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</si>
  <si>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</si>
  <si>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</si>
  <si>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</si>
  <si>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</si>
  <si>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</si>
  <si>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</si>
  <si>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</si>
  <si>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</si>
  <si>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</si>
  <si>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</si>
  <si>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</si>
  <si>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</si>
  <si>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</si>
  <si>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</si>
  <si>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</si>
  <si>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</si>
  <si>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</si>
  <si>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</si>
  <si>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</si>
  <si>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</si>
  <si>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</si>
  <si>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</si>
  <si>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</si>
  <si>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</si>
  <si>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</si>
  <si>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</si>
  <si>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</si>
  <si>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</si>
  <si>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</si>
  <si>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</si>
  <si>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</si>
  <si>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</si>
  <si>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</si>
  <si>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</si>
  <si>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</si>
  <si>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</si>
  <si>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</si>
  <si>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</si>
  <si>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</si>
  <si>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</si>
  <si>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</si>
  <si>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</si>
  <si>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</si>
  <si>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</si>
  <si>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</si>
  <si>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</si>
  <si>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</si>
  <si>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</si>
  <si>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</si>
  <si>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</si>
  <si>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</si>
  <si>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</si>
  <si>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</si>
  <si>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</si>
  <si>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</si>
  <si>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</si>
  <si>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</si>
  <si>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</si>
  <si>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</si>
  <si>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</si>
  <si>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</si>
  <si>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</si>
  <si>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</si>
  <si>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</si>
  <si>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</si>
  <si>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</si>
  <si>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</si>
  <si>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</si>
  <si>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</si>
  <si>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</si>
  <si>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</si>
  <si>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</si>
  <si>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</si>
  <si>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</si>
  <si>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</si>
  <si>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</si>
  <si>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</si>
  <si>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</si>
  <si>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</si>
  <si>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</si>
  <si>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</si>
  <si>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</si>
  <si>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</si>
  <si>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</si>
  <si>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</si>
  <si>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</si>
  <si>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</si>
  <si>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</si>
  <si>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</si>
  <si>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</si>
  <si>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</si>
  <si>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</si>
  <si>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</si>
  <si>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</si>
  <si>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</si>
  <si>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</si>
  <si>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</si>
  <si>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</si>
  <si>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</si>
  <si>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</si>
  <si>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</si>
  <si>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</si>
  <si>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</si>
  <si>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</si>
  <si>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</si>
  <si>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</si>
  <si>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</si>
  <si>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</si>
  <si>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</si>
  <si>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</si>
  <si>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</si>
  <si>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</si>
  <si>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</si>
  <si>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</si>
  <si>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</si>
  <si>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</si>
  <si>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</si>
  <si>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</si>
  <si>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</si>
  <si>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</si>
  <si>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</si>
  <si>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</si>
  <si>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</si>
  <si>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</si>
  <si>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</si>
  <si>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</si>
  <si>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</si>
  <si>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</si>
  <si>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</si>
  <si>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</si>
  <si>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</si>
  <si>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</si>
  <si>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</si>
  <si>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</si>
  <si>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</si>
  <si>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</si>
  <si>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</si>
  <si>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</si>
  <si>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</si>
  <si>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</si>
  <si>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</si>
  <si>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</si>
  <si>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</si>
  <si>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</si>
  <si>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</si>
  <si>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</si>
  <si>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</si>
  <si>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</si>
  <si>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</si>
  <si>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</si>
  <si>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</si>
  <si>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</si>
  <si>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</si>
  <si>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</si>
  <si>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</si>
  <si>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</si>
  <si>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</si>
  <si>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</si>
  <si>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</si>
  <si>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</si>
  <si>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</si>
  <si>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</si>
  <si>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</si>
  <si>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</si>
  <si>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</si>
  <si>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</si>
  <si>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</si>
  <si>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</si>
  <si>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</si>
  <si>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</si>
  <si>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</si>
  <si>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</si>
  <si>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</si>
  <si>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</si>
  <si>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</si>
  <si>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</si>
  <si>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</si>
  <si>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</si>
  <si>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</si>
  <si>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</si>
  <si>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</si>
  <si>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</si>
  <si>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</si>
  <si>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</si>
  <si>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</si>
  <si>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</si>
  <si>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</si>
  <si>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</si>
  <si>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</si>
  <si>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</si>
  <si>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</si>
  <si>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</si>
  <si>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</si>
  <si>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</si>
  <si>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</si>
  <si>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</si>
  <si>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</si>
  <si>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</si>
  <si>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</si>
  <si>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</si>
  <si>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</si>
  <si>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</si>
  <si>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</si>
  <si>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</si>
  <si>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</si>
  <si>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</si>
  <si>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</si>
  <si>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</si>
  <si>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</si>
  <si>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</si>
  <si>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</si>
  <si>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</si>
  <si>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</si>
  <si>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</si>
  <si>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</si>
  <si>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</si>
  <si>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</si>
  <si>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</si>
  <si>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</si>
  <si>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</si>
  <si>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</si>
  <si>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</si>
  <si>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</si>
  <si>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</si>
  <si>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</si>
  <si>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</si>
  <si>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</si>
  <si>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</si>
  <si>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</si>
  <si>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</si>
  <si>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</si>
  <si>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</si>
  <si>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</si>
  <si>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</si>
  <si>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</si>
  <si>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</si>
  <si>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</si>
  <si>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</si>
  <si>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</si>
  <si>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</si>
  <si>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</si>
  <si>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</si>
  <si>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</si>
  <si>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</si>
  <si>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</si>
  <si>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</si>
  <si>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</si>
  <si>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</si>
  <si>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Boston CelticsGolden State Warriors</t>
  </si>
  <si>
    <t>03/06 –09/06</t>
  </si>
  <si>
    <t>live</t>
  </si>
  <si>
    <t>Fútbol amistoso : Perú vs. Nueva Zelanda (05-06-2022)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</si>
  <si>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</si>
  <si>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</si>
  <si>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</si>
  <si>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</si>
  <si>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</si>
  <si>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</si>
  <si>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</si>
  <si>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</si>
  <si>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</si>
  <si>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Ezel</t>
  </si>
  <si>
    <t>Entre el amor y el odio</t>
  </si>
  <si>
    <t>María la del barrio</t>
  </si>
  <si>
    <t>Clasificatorias Qatar 2022 : Emiratos Arabes Unidos vs. Australia - Repechaje (07-06-2022)</t>
  </si>
  <si>
    <t>Combutters</t>
  </si>
  <si>
    <t>Willax noticias</t>
  </si>
  <si>
    <t>Mujer casos de la vida real</t>
  </si>
  <si>
    <t>Milagros Leiva, entrevista</t>
  </si>
  <si>
    <t>Después de todo</t>
  </si>
  <si>
    <t>Beto a saber</t>
  </si>
  <si>
    <t>Sportscenter</t>
  </si>
  <si>
    <t>Atv noticias - Edición matinal</t>
  </si>
  <si>
    <t>Como dice el dicho</t>
  </si>
  <si>
    <t>ATV noticias - Edición central</t>
  </si>
  <si>
    <t>Andrea</t>
  </si>
  <si>
    <t>La Noticia</t>
  </si>
  <si>
    <t>Yo soy Betty, la fea</t>
  </si>
  <si>
    <t>Central Doha</t>
  </si>
  <si>
    <t>Criminal minds</t>
  </si>
  <si>
    <t>PBO Digital</t>
  </si>
  <si>
    <t>Compactos Qatar</t>
  </si>
  <si>
    <t>Octavo Mandamiento</t>
  </si>
  <si>
    <t>Zona Mixta</t>
  </si>
  <si>
    <t>Ghost Whisperer</t>
  </si>
  <si>
    <t>N Noticias</t>
  </si>
  <si>
    <t>El Deportivo, en otra cancha</t>
  </si>
  <si>
    <t>Liga de las Naciones de la UEFA : Portugal vs. Suiza - Grupo B, Fecha 2 (05-06-2022)</t>
  </si>
  <si>
    <t>WWE : Raw</t>
  </si>
  <si>
    <t>NCIS: L.A.</t>
  </si>
  <si>
    <t>Ampliación de noticias</t>
  </si>
  <si>
    <t>Bloque de deportes</t>
  </si>
  <si>
    <t>Yo caviar</t>
  </si>
  <si>
    <t>Reina de corazones</t>
  </si>
  <si>
    <t>WWE : Smackdown</t>
  </si>
  <si>
    <t>Un día en el mall</t>
  </si>
  <si>
    <t>Belleza verdadera</t>
  </si>
  <si>
    <t>El Camerino</t>
  </si>
  <si>
    <t>Camotillo, el Tinterillo</t>
  </si>
  <si>
    <t>Enfoques Cruxados</t>
  </si>
  <si>
    <t>Inazuma Eleven</t>
  </si>
  <si>
    <t>Gol Noticias</t>
  </si>
  <si>
    <t>Abrazo de gol</t>
  </si>
  <si>
    <t>Las cosas como son</t>
  </si>
  <si>
    <t>Willax Deportes</t>
  </si>
  <si>
    <t>Los Victorinos</t>
  </si>
  <si>
    <t>La 3ra en discordia</t>
  </si>
  <si>
    <t>Código Fútbol</t>
  </si>
  <si>
    <t>Nunca más</t>
  </si>
  <si>
    <t>Central de informaciones</t>
  </si>
  <si>
    <t>Después del juego</t>
  </si>
  <si>
    <t>De película</t>
  </si>
  <si>
    <t>Caminando por Doha</t>
  </si>
  <si>
    <t>Los Convocados</t>
  </si>
  <si>
    <t>Viva Fútbol</t>
  </si>
  <si>
    <t>Golreplay</t>
  </si>
  <si>
    <t>Zona Fútbol</t>
  </si>
  <si>
    <t>Contracorriente, el dominical de Willax</t>
  </si>
  <si>
    <t>Antes del juego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</si>
  <si>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</si>
  <si>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</si>
  <si>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</si>
  <si>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</si>
  <si>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</si>
  <si>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</si>
  <si>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</si>
  <si>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</si>
  <si>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</si>
  <si>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</si>
  <si>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</si>
  <si>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10/06 –16/06</t>
  </si>
  <si>
    <t>ESPN2</t>
  </si>
  <si>
    <t>HungriaAlemania</t>
  </si>
  <si>
    <t>ESPN</t>
  </si>
  <si>
    <t>Paises BajosPolonia</t>
  </si>
  <si>
    <t>River PlateAtlético Tucumán</t>
  </si>
  <si>
    <t>EspañaRep. Checa</t>
  </si>
  <si>
    <t>Central Córdoba (SdE)Boca Juniors</t>
  </si>
  <si>
    <t>DinamarcaAustria</t>
  </si>
  <si>
    <t>Golden State WarriorsBoston Celtics</t>
  </si>
  <si>
    <t>PoloniaBélgica</t>
  </si>
  <si>
    <t>Colón de Santa FeRiver Plate</t>
  </si>
  <si>
    <t>Boca JuniorsTigre</t>
  </si>
  <si>
    <t>2022-06-11 13:45:00</t>
  </si>
  <si>
    <t>2022-06-11 18:30:00</t>
  </si>
  <si>
    <t>2022-06-12 13:45:00</t>
  </si>
  <si>
    <t>2022-06-12 18:30:00</t>
  </si>
  <si>
    <t>2022-06-13 13:45:00</t>
  </si>
  <si>
    <t>2022-06-13 20:00:00</t>
  </si>
  <si>
    <t>2022-06-14 13:45:00</t>
  </si>
  <si>
    <t>2022-06-15 17:00:00</t>
  </si>
  <si>
    <t>2022-06-15 19:30:00</t>
  </si>
  <si>
    <t>2022-06-16 20:00:00</t>
  </si>
  <si>
    <t>45,642</t>
  </si>
  <si>
    <t>50,719</t>
  </si>
  <si>
    <t>15,148</t>
  </si>
  <si>
    <t>52,607</t>
  </si>
  <si>
    <t>18,976</t>
  </si>
  <si>
    <t>26,185</t>
  </si>
  <si>
    <t>13,441</t>
  </si>
  <si>
    <t>30,809</t>
  </si>
  <si>
    <t>10,363</t>
  </si>
  <si>
    <t>714,317</t>
  </si>
  <si>
    <t>16,696</t>
  </si>
  <si>
    <t>Clasificatorias Qatar 2022 : Australia vs. Perú - Repechaje (13-06-2022)</t>
  </si>
  <si>
    <t>Liga Femenina de Fútbol : Alianza Lima vs. UTC</t>
  </si>
  <si>
    <t>UFC : Preliminares</t>
  </si>
  <si>
    <t>Liga Femenina de Fútbol : Universitario vs. Sporting Cristal</t>
  </si>
  <si>
    <t>Amor y fuego : Especial repechaje Qatar 2022</t>
  </si>
  <si>
    <t>Soy leyenda</t>
  </si>
  <si>
    <t>Willax noticias : Especial repechaje Qatar 2022</t>
  </si>
  <si>
    <t>Fórmula 1 : Gran Premio de Azerbaiyán - Clasificación</t>
  </si>
  <si>
    <t>La tribuna</t>
  </si>
  <si>
    <t>Fórmula 1 : Gran Premio de Azerbaiyán - Carrera</t>
  </si>
  <si>
    <t>Godzilla</t>
  </si>
  <si>
    <t>El infiltrado</t>
  </si>
  <si>
    <t>Escape plan 2: Hades</t>
  </si>
  <si>
    <t>Champions League Magazine</t>
  </si>
  <si>
    <t>UFC Clásicos</t>
  </si>
  <si>
    <t>Tiempo extra</t>
  </si>
  <si>
    <t>La quinta ola</t>
  </si>
  <si>
    <t>Liga Femenina de Fútbol : Municipal vs. Cantolao</t>
  </si>
  <si>
    <t>RPP en Doha, Con la fuerza puesta en Qatar</t>
  </si>
  <si>
    <t>Una esposa de mentira</t>
  </si>
  <si>
    <t>Harry Potter y la orden del fénix</t>
  </si>
  <si>
    <t>León, peleador sin ley</t>
  </si>
  <si>
    <t>The Flash</t>
  </si>
  <si>
    <t>Miedo profundo</t>
  </si>
  <si>
    <t>Ganar o morir</t>
  </si>
  <si>
    <t>Discovery Aprende del Mundo</t>
  </si>
  <si>
    <t>Crónicas de impacto</t>
  </si>
  <si>
    <t>Buenas noticias</t>
  </si>
  <si>
    <t>El fuera de lista</t>
  </si>
  <si>
    <t>Copa Leyendas F7 : Universitario vs. La Academia - Fecha 7</t>
  </si>
  <si>
    <t>ESPN Knock Out</t>
  </si>
  <si>
    <t>AMERICA TV HD</t>
  </si>
  <si>
    <t>Undefined</t>
  </si>
  <si>
    <t>Kenan &amp; Kel : Freezer Burned</t>
  </si>
  <si>
    <t>MOVISTAR PLUS HD</t>
  </si>
  <si>
    <t>COMEDY CENTRAL HD</t>
  </si>
  <si>
    <t>CARTOONITO</t>
  </si>
  <si>
    <t>ATV HD</t>
  </si>
  <si>
    <t>TNT</t>
  </si>
  <si>
    <t>Boston Celtics vs. Golden State Warriors</t>
  </si>
  <si>
    <t>MOVISTAR DEPORTES HD</t>
  </si>
  <si>
    <t>Programa</t>
  </si>
  <si>
    <t>Hora inicio</t>
  </si>
  <si>
    <t>Hora fin</t>
  </si>
  <si>
    <t>HORAS</t>
  </si>
  <si>
    <t>USUARIOS</t>
  </si>
  <si>
    <t>NBA FINALS #4</t>
  </si>
  <si>
    <t>Warriors vs Celtics</t>
  </si>
  <si>
    <t>Padres Todo Terreno</t>
  </si>
  <si>
    <t>Cinecanal</t>
  </si>
  <si>
    <t>Al ángulo</t>
  </si>
  <si>
    <t>Mdeportes</t>
  </si>
  <si>
    <t>Liga Femenina de Fútbol Pluspetrol</t>
  </si>
  <si>
    <t>U vs Cristal (Femenino)</t>
  </si>
  <si>
    <t>Cuarto Poder</t>
  </si>
  <si>
    <t>América TV</t>
  </si>
  <si>
    <t>NBA FINALS #5</t>
  </si>
  <si>
    <t>Nation League</t>
  </si>
  <si>
    <t>Polonia vs Bélgica</t>
  </si>
  <si>
    <t>Miss Perú</t>
  </si>
  <si>
    <t>NBA FINALS #6</t>
  </si>
  <si>
    <t>Cobertura Repechaje Mdeportes</t>
  </si>
  <si>
    <t>Caminando por doha</t>
  </si>
  <si>
    <t>La ruta del hincha</t>
  </si>
  <si>
    <t>Los convocados</t>
  </si>
  <si>
    <t>La carne del domingo</t>
  </si>
  <si>
    <t>El camerino</t>
  </si>
  <si>
    <t>Zona mixta</t>
  </si>
  <si>
    <t>REPLAY</t>
  </si>
  <si>
    <t>Fecha inicio</t>
  </si>
  <si>
    <t>Fecha fin</t>
  </si>
  <si>
    <t>Australia vs Emiratos Arabes Unidos</t>
  </si>
  <si>
    <t>Perú vs Nueva Zelanda</t>
  </si>
  <si>
    <t>MDEPORTES</t>
  </si>
  <si>
    <t>ATV</t>
  </si>
  <si>
    <t>WILLAX</t>
  </si>
  <si>
    <t>Magaly TV La Firme</t>
  </si>
  <si>
    <t>Top Gun</t>
  </si>
  <si>
    <t>Destacado</t>
  </si>
  <si>
    <t>Vod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</si>
</sst>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3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164" fontId="15" fillId="0" borderId="0" applyBorder="0" applyProtection="0"/>
    <xf numFmtId="165" fontId="15" fillId="0" borderId="0" applyBorder="0" applyProtection="0"/>
    <xf numFmtId="0" fontId="1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39" applyNumberFormat="0" applyAlignment="0" applyProtection="0"/>
    <xf numFmtId="0" fontId="24" fillId="18" borderId="40" applyNumberFormat="0" applyAlignment="0" applyProtection="0"/>
    <xf numFmtId="0" fontId="25" fillId="18" borderId="39" applyNumberFormat="0" applyAlignment="0" applyProtection="0"/>
    <xf numFmtId="0" fontId="26" fillId="0" borderId="41" applyNumberFormat="0" applyFill="0" applyAlignment="0" applyProtection="0"/>
    <xf numFmtId="0" fontId="27" fillId="19" borderId="42" applyNumberFormat="0" applyAlignment="0" applyProtection="0"/>
    <xf numFmtId="0" fontId="28" fillId="0" borderId="0" applyNumberFormat="0" applyFill="0" applyBorder="0" applyAlignment="0" applyProtection="0"/>
    <xf numFmtId="0" fontId="29" fillId="0" borderId="44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35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5" fillId="5" borderId="18" xfId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5" fillId="2" borderId="0" xfId="0" applyFont="1" applyFill="1" applyBorder="1"/>
    <xf numFmtId="164" fontId="5" fillId="2" borderId="0" xfId="1" applyFont="1" applyFill="1" applyBorder="1" applyAlignment="1" applyProtection="1"/>
    <xf numFmtId="3" fontId="10" fillId="0" borderId="0" xfId="0" applyNumberFormat="1" applyFont="1"/>
    <xf numFmtId="0" fontId="11" fillId="2" borderId="0" xfId="0" applyFont="1" applyFill="1" applyAlignment="1">
      <alignment horizontal="center" vertical="center"/>
    </xf>
    <xf numFmtId="165" fontId="10" fillId="0" borderId="0" xfId="2" applyFont="1" applyBorder="1" applyAlignment="1" applyProtection="1">
      <alignment horizontal="center" vertical="center"/>
    </xf>
    <xf numFmtId="0" fontId="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0" fillId="2" borderId="0" xfId="0" applyNumberFormat="1" applyFont="1" applyFill="1"/>
    <xf numFmtId="0" fontId="5" fillId="2" borderId="0" xfId="0" applyFont="1" applyFill="1"/>
    <xf numFmtId="167" fontId="5" fillId="7" borderId="13" xfId="0" applyNumberFormat="1" applyFont="1" applyFill="1" applyBorder="1" applyAlignment="1">
      <alignment horizontal="center" vertical="center"/>
    </xf>
    <xf numFmtId="168" fontId="5" fillId="2" borderId="11" xfId="0" applyNumberFormat="1" applyFon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2" borderId="3" xfId="0" applyFont="1" applyFill="1" applyBorder="1"/>
    <xf numFmtId="0" fontId="12" fillId="2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11" xfId="0" applyFont="1" applyFill="1" applyBorder="1" applyAlignment="1">
      <alignment vertical="center"/>
    </xf>
    <xf numFmtId="0" fontId="0" fillId="2" borderId="4" xfId="0" applyFill="1" applyBorder="1"/>
    <xf numFmtId="0" fontId="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2" fillId="0" borderId="14" xfId="0" applyFont="1" applyBorder="1"/>
    <xf numFmtId="0" fontId="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2" fillId="0" borderId="19" xfId="0" applyNumberFormat="1" applyFont="1" applyBorder="1"/>
    <xf numFmtId="0" fontId="12" fillId="0" borderId="20" xfId="0" applyFont="1" applyBorder="1"/>
    <xf numFmtId="3" fontId="12" fillId="0" borderId="14" xfId="0" applyNumberFormat="1" applyFont="1" applyBorder="1"/>
    <xf numFmtId="3" fontId="12" fillId="2" borderId="19" xfId="0" applyNumberFormat="1" applyFont="1" applyFill="1" applyBorder="1"/>
    <xf numFmtId="3" fontId="12" fillId="2" borderId="14" xfId="0" applyNumberFormat="1" applyFont="1" applyFill="1" applyBorder="1"/>
    <xf numFmtId="0" fontId="12" fillId="2" borderId="14" xfId="0" applyFont="1" applyFill="1" applyBorder="1"/>
    <xf numFmtId="3" fontId="1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7" fillId="2" borderId="18" xfId="0" applyFont="1" applyFill="1" applyBorder="1"/>
    <xf numFmtId="0" fontId="1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2" fillId="2" borderId="19" xfId="0" applyFont="1" applyFill="1" applyBorder="1"/>
    <xf numFmtId="3" fontId="1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2" fillId="8" borderId="18" xfId="0" applyFont="1" applyFill="1" applyBorder="1"/>
    <xf numFmtId="0" fontId="12" fillId="10" borderId="18" xfId="0" applyFont="1" applyFill="1" applyBorder="1"/>
    <xf numFmtId="0" fontId="12" fillId="0" borderId="18" xfId="0" applyFont="1" applyBorder="1"/>
    <xf numFmtId="0" fontId="12" fillId="11" borderId="18" xfId="0" applyFont="1" applyFill="1" applyBorder="1"/>
    <xf numFmtId="0" fontId="12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8" fillId="2" borderId="13" xfId="0" applyFont="1" applyFill="1" applyBorder="1"/>
    <xf numFmtId="0" fontId="1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8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3" borderId="13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7" fillId="0" borderId="29" xfId="0" applyNumberFormat="1" applyFont="1" applyBorder="1"/>
    <xf numFmtId="3" fontId="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 vertical="center"/>
    </xf>
    <xf numFmtId="167" fontId="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2" fillId="2" borderId="0" xfId="0" applyFont="1" applyFill="1" applyBorder="1"/>
    <xf numFmtId="0" fontId="12" fillId="2" borderId="16" xfId="0" applyFont="1" applyFill="1" applyBorder="1"/>
    <xf numFmtId="3" fontId="15" fillId="0" borderId="21" xfId="3" applyNumberFormat="1" applyFont="1" applyBorder="1" applyAlignment="1">
      <alignment horizontal="right"/>
    </xf>
    <xf numFmtId="164" fontId="15" fillId="0" borderId="21" xfId="1" applyBorder="1" applyAlignment="1">
      <alignment horizontal="right"/>
    </xf>
    <xf numFmtId="2" fontId="0" fillId="2" borderId="21" xfId="0" applyNumberFormat="1" applyFill="1" applyBorder="1" applyAlignment="1">
      <alignment horizontal="right"/>
    </xf>
    <xf numFmtId="0" fontId="32" fillId="0" borderId="46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2" borderId="45" xfId="0" applyFont="1" applyFill="1" applyBorder="1"/>
    <xf numFmtId="0" fontId="1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3" fontId="15" fillId="0" borderId="21" xfId="3" applyNumberFormat="1" applyBorder="1" applyAlignment="1">
      <alignment horizontal="right"/>
    </xf>
    <xf numFmtId="0" fontId="15" fillId="0" borderId="21" xfId="3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5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5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0" fontId="27" fillId="46" borderId="21" xfId="0" applyFont="1" applyFill="1" applyBorder="1"/>
    <xf numFmtId="0" fontId="27" fillId="46" borderId="0" xfId="0" applyFont="1" applyFill="1"/>
    <xf numFmtId="0" fontId="29" fillId="47" borderId="50" xfId="0" applyFont="1" applyFill="1" applyBorder="1"/>
    <xf numFmtId="0" fontId="29" fillId="47" borderId="51" xfId="0" applyFont="1" applyFill="1" applyBorder="1"/>
    <xf numFmtId="0" fontId="29" fillId="47" borderId="21" xfId="0" applyFont="1" applyFill="1" applyBorder="1"/>
    <xf numFmtId="0" fontId="29" fillId="47" borderId="52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21" fontId="0" fillId="0" borderId="21" xfId="0" applyNumberFormat="1" applyBorder="1"/>
    <xf numFmtId="14" fontId="0" fillId="0" borderId="21" xfId="0" applyNumberFormat="1" applyBorder="1"/>
    <xf numFmtId="18" fontId="0" fillId="0" borderId="21" xfId="0" applyNumberFormat="1" applyBorder="1"/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0" fontId="0" fillId="48" borderId="0" xfId="0" applyFill="1"/>
  </cellXfs>
  <cellStyles count="4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0.10622480277447144</c:v>
                </c:pt>
                <c:pt idx="1">
                  <c:v>0.76291173251492206</c:v>
                </c:pt>
                <c:pt idx="2">
                  <c:v>0.13086346471060661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1.660272269170212E-2</c:v>
                </c:pt>
                <c:pt idx="1">
                  <c:v>0.92243450122640647</c:v>
                </c:pt>
                <c:pt idx="2">
                  <c:v>6.0962776081891476E-2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10</xdr:row>
      <xdr:rowOff>3810</xdr:rowOff>
    </xdr:from>
    <xdr:to>
      <xdr:col>9</xdr:col>
      <xdr:colOff>15240</xdr:colOff>
      <xdr:row>25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38" t="s">
        <v>342</v>
      </c>
      <c r="D2" s="338"/>
      <c r="E2" s="338"/>
      <c r="F2" s="339" t="s">
        <v>346</v>
      </c>
      <c r="G2" s="339"/>
      <c r="H2" s="339"/>
      <c r="I2" s="340" t="s">
        <v>0</v>
      </c>
      <c r="J2" s="340"/>
      <c r="K2" s="340"/>
    </row>
    <row r="3" spans="1:11" x14ac:dyDescent="0.25">
      <c r="A3" s="2"/>
      <c r="C3" s="338" t="s">
        <v>1</v>
      </c>
      <c r="D3" s="338"/>
      <c r="E3" s="338"/>
      <c r="F3" s="341" t="s">
        <v>2</v>
      </c>
      <c r="G3" s="341"/>
      <c r="H3" s="34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7">
        <f>SUM(Horas!C6:I6)</f>
        <v>0</v>
      </c>
      <c r="D6" s="285"/>
      <c r="E6" s="286" t="str">
        <f t="shared" ref="E6:E8" si="0">+IFERROR(C6/D6,"-")</f>
        <v>-</v>
      </c>
      <c r="F6" s="288">
        <f>SUM(Horas!J6:P6)</f>
        <v>0</v>
      </c>
      <c r="G6" s="282"/>
      <c r="H6" s="289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7">
        <f>SUM(Horas!C7:I7)</f>
        <v>0</v>
      </c>
      <c r="D7" s="285"/>
      <c r="E7" s="286" t="str">
        <f t="shared" si="0"/>
        <v>-</v>
      </c>
      <c r="F7" s="288">
        <f>SUM(Horas!J7:P7)</f>
        <v>0</v>
      </c>
      <c r="G7" s="282"/>
      <c r="H7" s="289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7">
        <f>SUM(Horas!C8:I8)</f>
        <v>0</v>
      </c>
      <c r="D8" s="285"/>
      <c r="E8" s="286" t="str">
        <f t="shared" si="0"/>
        <v>-</v>
      </c>
      <c r="F8" s="288">
        <f>SUM(Horas!J8:P8)</f>
        <v>0</v>
      </c>
      <c r="G8" s="282"/>
      <c r="H8" s="289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7">
        <f>SUM(Horas!C9:I9)</f>
        <v>0</v>
      </c>
      <c r="D9" s="284"/>
      <c r="E9" s="286" t="str">
        <f t="shared" ref="E9:E12" si="5">+IFERROR(C9/D9,"-")</f>
        <v>-</v>
      </c>
      <c r="F9" s="288">
        <f>SUM(Horas!J9:P9)</f>
        <v>0</v>
      </c>
      <c r="G9" s="283"/>
      <c r="H9" s="289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7">
        <f>SUM(Horas!C10:I10)</f>
        <v>0</v>
      </c>
      <c r="D10" s="284"/>
      <c r="E10" s="286" t="str">
        <f t="shared" si="5"/>
        <v>-</v>
      </c>
      <c r="F10" s="288">
        <f>SUM(Horas!J10:P10)</f>
        <v>0</v>
      </c>
      <c r="G10" s="283"/>
      <c r="H10" s="289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7">
        <f>SUM(Horas!C11:I11)</f>
        <v>0</v>
      </c>
      <c r="D11" s="284"/>
      <c r="E11" s="286" t="str">
        <f t="shared" si="5"/>
        <v>-</v>
      </c>
      <c r="F11" s="288">
        <f>SUM(Horas!J11:P11)</f>
        <v>0</v>
      </c>
      <c r="G11" s="283"/>
      <c r="H11" s="289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7">
        <f>SUM(Horas!C12:I12)</f>
        <v>0</v>
      </c>
      <c r="D12" s="284"/>
      <c r="E12" s="286" t="str">
        <f t="shared" si="5"/>
        <v>-</v>
      </c>
      <c r="F12" s="288">
        <f>SUM(Horas!J12:P12)</f>
        <v>0</v>
      </c>
      <c r="G12" s="283"/>
      <c r="H12" s="289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7"/>
      <c r="D13" s="284"/>
      <c r="E13" s="286"/>
      <c r="F13" s="288">
        <f>SUM(Horas!J13:P13)</f>
        <v>0</v>
      </c>
      <c r="G13" s="283"/>
      <c r="H13" s="289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7">
        <f>SUM(Horas!C15:I15)</f>
        <v>0</v>
      </c>
      <c r="D16" s="284"/>
      <c r="E16" s="286" t="str">
        <f t="shared" ref="E16:E25" si="9">+IFERROR(C16/D16,"-")</f>
        <v>-</v>
      </c>
      <c r="F16" s="288">
        <f>SUM(Horas!J15:P15)</f>
        <v>0</v>
      </c>
      <c r="G16" s="290"/>
      <c r="H16" s="289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7">
        <f>SUM(Horas!C16:I16)</f>
        <v>0</v>
      </c>
      <c r="D17" s="284"/>
      <c r="E17" s="286" t="str">
        <f t="shared" si="9"/>
        <v>-</v>
      </c>
      <c r="F17" s="288">
        <f>SUM(Horas!J16:P16)</f>
        <v>0</v>
      </c>
      <c r="G17" s="290"/>
      <c r="H17" s="289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7">
        <f>SUM(Horas!C17:I17)</f>
        <v>0</v>
      </c>
      <c r="D18" s="284"/>
      <c r="E18" s="286" t="str">
        <f t="shared" si="9"/>
        <v>-</v>
      </c>
      <c r="F18" s="288">
        <f>SUM(Horas!J17:P17)</f>
        <v>0</v>
      </c>
      <c r="G18" s="290"/>
      <c r="H18" s="289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7">
        <f>SUM(Horas!C18:I18)</f>
        <v>0</v>
      </c>
      <c r="D19" s="284"/>
      <c r="E19" s="286" t="str">
        <f t="shared" si="9"/>
        <v>-</v>
      </c>
      <c r="F19" s="288">
        <f>SUM(Horas!J18:P18)</f>
        <v>0</v>
      </c>
      <c r="G19" s="290"/>
      <c r="H19" s="289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7">
        <f>SUM(Horas!C19:I19)</f>
        <v>0</v>
      </c>
      <c r="D20" s="284"/>
      <c r="E20" s="286" t="str">
        <f>+IFERROR(C20/D20,"-")</f>
        <v>-</v>
      </c>
      <c r="F20" s="288">
        <f>SUM(Horas!J19:P19)</f>
        <v>0</v>
      </c>
      <c r="G20" s="290"/>
      <c r="H20" s="289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7">
        <f>SUM(Horas!C20:I20)</f>
        <v>0</v>
      </c>
      <c r="D21" s="284"/>
      <c r="E21" s="286" t="str">
        <f t="shared" si="9"/>
        <v>-</v>
      </c>
      <c r="F21" s="288">
        <f>SUM(Horas!J20:P20)</f>
        <v>0</v>
      </c>
      <c r="G21" s="290"/>
      <c r="H21" s="289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7">
        <f>SUM(Horas!C21:I21)</f>
        <v>0</v>
      </c>
      <c r="D22" s="284"/>
      <c r="E22" s="286" t="str">
        <f t="shared" si="9"/>
        <v>-</v>
      </c>
      <c r="F22" s="288">
        <f>SUM(Horas!J21:P21)</f>
        <v>0</v>
      </c>
      <c r="G22" s="290"/>
      <c r="H22" s="289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7">
        <f>SUM(Horas!C22:I22)</f>
        <v>0</v>
      </c>
      <c r="D23" s="284"/>
      <c r="E23" s="286" t="str">
        <f t="shared" si="9"/>
        <v>-</v>
      </c>
      <c r="F23" s="288">
        <f>SUM(Horas!J22:P22)</f>
        <v>0</v>
      </c>
      <c r="G23" s="290"/>
      <c r="H23" s="289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7">
        <f>SUM(Horas!C23:I23)</f>
        <v>0</v>
      </c>
      <c r="D24" s="284"/>
      <c r="E24" s="286" t="str">
        <f t="shared" si="9"/>
        <v>-</v>
      </c>
      <c r="F24" s="288">
        <f>SUM(Horas!J23:P23)</f>
        <v>0</v>
      </c>
      <c r="G24" s="283"/>
      <c r="H24" s="289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7">
        <f>SUM(Horas!C24:I24)</f>
        <v>0</v>
      </c>
      <c r="D25" s="284"/>
      <c r="E25" s="286" t="str">
        <f t="shared" si="9"/>
        <v>-</v>
      </c>
      <c r="F25" s="288">
        <f>SUM(Horas!J24:P24)</f>
        <v>0</v>
      </c>
      <c r="G25" s="290"/>
      <c r="H25" s="289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9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81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80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38" t="s">
        <v>342</v>
      </c>
      <c r="D241" s="338"/>
      <c r="E241" s="338"/>
      <c r="F241" s="339" t="s">
        <v>346</v>
      </c>
      <c r="G241" s="339"/>
      <c r="H241" s="339"/>
      <c r="I241" s="340" t="s">
        <v>0</v>
      </c>
      <c r="J241" s="340"/>
      <c r="K241" s="34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42" t="s">
        <v>1</v>
      </c>
      <c r="D242" s="342"/>
      <c r="E242" s="342"/>
      <c r="F242" s="343" t="s">
        <v>2</v>
      </c>
      <c r="G242" s="343"/>
      <c r="H242" s="343"/>
      <c r="I242" s="344"/>
      <c r="J242" s="344"/>
      <c r="K242" s="34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4" t="s">
        <v>3</v>
      </c>
      <c r="D243" s="275" t="s">
        <v>4</v>
      </c>
      <c r="E243" s="276" t="s">
        <v>5</v>
      </c>
      <c r="F243" s="277" t="s">
        <v>3</v>
      </c>
      <c r="G243" s="278" t="s">
        <v>4</v>
      </c>
      <c r="H243" s="279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4"/>
  <sheetViews>
    <sheetView showGridLines="0" topLeftCell="C1" zoomScale="70" zoomScaleNormal="70" workbookViewId="0">
      <selection activeCell="Q17" sqref="Q17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47"/>
      <c r="B1" s="347"/>
      <c r="C1" s="348" t="s">
        <v>372</v>
      </c>
      <c r="D1" s="348"/>
      <c r="E1" s="348"/>
      <c r="F1" s="348"/>
      <c r="G1" s="348"/>
      <c r="H1" s="348"/>
      <c r="I1" s="348"/>
      <c r="J1" s="349" t="s">
        <v>453</v>
      </c>
      <c r="K1" s="349"/>
      <c r="L1" s="349"/>
      <c r="M1" s="349"/>
      <c r="N1" s="349"/>
      <c r="O1" s="349"/>
      <c r="P1" s="349"/>
      <c r="Q1" s="349" t="s">
        <v>453</v>
      </c>
      <c r="R1" s="349"/>
      <c r="S1" s="349"/>
      <c r="T1" s="349"/>
      <c r="U1" s="349"/>
      <c r="V1" s="349"/>
      <c r="W1" s="349"/>
    </row>
    <row r="2" spans="1:23" ht="15.75" thickBot="1" x14ac:dyDescent="0.3">
      <c r="A2" s="347"/>
      <c r="B2" s="347"/>
      <c r="C2" s="350" t="s">
        <v>2</v>
      </c>
      <c r="D2" s="350"/>
      <c r="E2" s="350"/>
      <c r="F2" s="350"/>
      <c r="G2" s="350"/>
      <c r="H2" s="350"/>
      <c r="I2" s="350"/>
      <c r="J2" s="346" t="s">
        <v>2</v>
      </c>
      <c r="K2" s="346"/>
      <c r="L2" s="346"/>
      <c r="M2" s="346"/>
      <c r="N2" s="346"/>
      <c r="O2" s="346"/>
      <c r="P2" s="346"/>
      <c r="Q2" s="351" t="s">
        <v>227</v>
      </c>
      <c r="R2" s="351"/>
      <c r="S2" s="351"/>
      <c r="T2" s="351"/>
      <c r="U2" s="351"/>
      <c r="V2" s="351"/>
      <c r="W2" s="351"/>
    </row>
    <row r="3" spans="1:23" ht="15.75" thickBot="1" x14ac:dyDescent="0.3">
      <c r="A3" s="347"/>
      <c r="B3" s="347"/>
      <c r="C3" s="128">
        <v>44715</v>
      </c>
      <c r="D3" s="128">
        <v>44716</v>
      </c>
      <c r="E3" s="128">
        <v>44717</v>
      </c>
      <c r="F3" s="128">
        <v>44718</v>
      </c>
      <c r="G3" s="128">
        <v>44719</v>
      </c>
      <c r="H3" s="128">
        <v>44720</v>
      </c>
      <c r="I3" s="128">
        <v>44721</v>
      </c>
      <c r="J3" s="128">
        <v>44722</v>
      </c>
      <c r="K3" s="128">
        <v>44723</v>
      </c>
      <c r="L3" s="128">
        <v>44724</v>
      </c>
      <c r="M3" s="128">
        <v>44725</v>
      </c>
      <c r="N3" s="128">
        <v>44726</v>
      </c>
      <c r="O3" s="128">
        <v>44727</v>
      </c>
      <c r="P3" s="128">
        <v>44728</v>
      </c>
      <c r="Q3" s="128">
        <v>44722</v>
      </c>
      <c r="R3" s="128">
        <v>44723</v>
      </c>
      <c r="S3" s="128">
        <v>44724</v>
      </c>
      <c r="T3" s="128">
        <v>44725</v>
      </c>
      <c r="U3" s="128">
        <v>44726</v>
      </c>
      <c r="V3" s="128">
        <v>44727</v>
      </c>
      <c r="W3" s="128">
        <v>44728</v>
      </c>
    </row>
    <row r="4" spans="1:23" ht="15.75" thickBot="1" x14ac:dyDescent="0.3">
      <c r="A4" s="347"/>
      <c r="B4" s="347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  <c r="Q4" s="130">
        <v>44302</v>
      </c>
      <c r="R4" s="130">
        <v>44303</v>
      </c>
      <c r="S4" s="130">
        <v>44304</v>
      </c>
      <c r="T4" s="130">
        <v>44305</v>
      </c>
      <c r="U4" s="130">
        <v>44306</v>
      </c>
      <c r="V4" s="130">
        <v>44307</v>
      </c>
      <c r="W4" s="130">
        <v>44308</v>
      </c>
    </row>
    <row r="5" spans="1:23" x14ac:dyDescent="0.25">
      <c r="B5" s="15" t="s">
        <v>222</v>
      </c>
      <c r="C5" s="248"/>
      <c r="D5" s="249"/>
      <c r="E5" s="249"/>
      <c r="F5" s="249"/>
      <c r="G5" s="249"/>
      <c r="H5" s="249"/>
      <c r="I5" s="250"/>
      <c r="J5" s="251"/>
      <c r="K5" s="252"/>
      <c r="L5" s="252"/>
      <c r="M5" s="252"/>
      <c r="N5" s="252"/>
      <c r="O5" s="252"/>
      <c r="P5" s="253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4">
        <f>IFERROR('Franja horaria-H'!C6/'Franja horaria-U'!C6,0)</f>
        <v>0.79229914149878578</v>
      </c>
      <c r="D6" s="255">
        <f>IFERROR('Franja horaria-H'!D6/'Franja horaria-U'!D6,0)</f>
        <v>0.78684807685034608</v>
      </c>
      <c r="E6" s="255">
        <f>IFERROR('Franja horaria-H'!E6/'Franja horaria-U'!E6,0)</f>
        <v>0.86864351550704189</v>
      </c>
      <c r="F6" s="255">
        <f>IFERROR('Franja horaria-H'!F6/'Franja horaria-U'!F6,0)</f>
        <v>0.77346639611741441</v>
      </c>
      <c r="G6" s="255">
        <f>IFERROR('Franja horaria-H'!G6/'Franja horaria-U'!G6,0)</f>
        <v>0.78788888193202145</v>
      </c>
      <c r="H6" s="255">
        <f>IFERROR('Franja horaria-H'!H6/'Franja horaria-U'!H6,0)</f>
        <v>0.81573841637903988</v>
      </c>
      <c r="I6" s="255">
        <f>IFERROR('Franja horaria-H'!I6/'Franja horaria-U'!I6,0)</f>
        <v>0.82074024099410059</v>
      </c>
      <c r="J6" s="256">
        <f>IFERROR('Franja horaria-H'!J6/'Franja horaria-U'!J6,0)</f>
        <v>0.8366280569970469</v>
      </c>
      <c r="K6" s="257">
        <f>IFERROR('Franja horaria-H'!K6/'Franja horaria-U'!K6,0)</f>
        <v>0.79231191150927871</v>
      </c>
      <c r="L6" s="257">
        <f>IFERROR('Franja horaria-H'!L6/'Franja horaria-U'!L6,0)</f>
        <v>0.85197139761203688</v>
      </c>
      <c r="M6" s="257">
        <f>IFERROR('Franja horaria-H'!M6/'Franja horaria-U'!M6,0)</f>
        <v>0.77217257662998973</v>
      </c>
      <c r="N6" s="257">
        <f>IFERROR('Franja horaria-H'!N6/'Franja horaria-U'!N6,0)</f>
        <v>0.71948685674674651</v>
      </c>
      <c r="O6" s="257">
        <f>IFERROR('Franja horaria-H'!O6/'Franja horaria-U'!O6,0)</f>
        <v>0.79010942363927927</v>
      </c>
      <c r="P6" s="257">
        <f>IFERROR('Franja horaria-H'!P6/'Franja horaria-U'!P6,0)</f>
        <v>0.76269978328592714</v>
      </c>
      <c r="Q6" s="27">
        <f t="shared" ref="Q6:Q14" si="0">IFERROR((J6-C6)/C6,"-")</f>
        <v>5.5949720473512668E-2</v>
      </c>
      <c r="R6" s="28">
        <f t="shared" ref="R6:R14" si="1">IFERROR((K6-D6)/D6,"-")</f>
        <v>6.9439512145771194E-3</v>
      </c>
      <c r="S6" s="28">
        <f t="shared" ref="S6:S14" si="2">IFERROR((L6-E6)/E6,"-")</f>
        <v>-1.9193279633559695E-2</v>
      </c>
      <c r="T6" s="28">
        <f t="shared" ref="T6:T14" si="3">IFERROR((M6-F6)/F6,"-")</f>
        <v>-1.6727546198765694E-3</v>
      </c>
      <c r="U6" s="28">
        <f t="shared" ref="U6:U14" si="4">IFERROR((N6-G6)/G6,"-")</f>
        <v>-8.6816842772984612E-2</v>
      </c>
      <c r="V6" s="28">
        <f t="shared" ref="V6:V14" si="5">IFERROR((O6-H6)/H6,"-")</f>
        <v>-3.141815099689E-2</v>
      </c>
      <c r="W6" s="29">
        <f t="shared" ref="W6:W14" si="6">IFERROR((P6-I6)/I6,"-")</f>
        <v>-7.0717207234622048E-2</v>
      </c>
    </row>
    <row r="7" spans="1:23" x14ac:dyDescent="0.25">
      <c r="B7" s="190" t="s">
        <v>350</v>
      </c>
      <c r="C7" s="254">
        <f>IFERROR('Franja horaria-H'!C7/'Franja horaria-U'!C7,0)</f>
        <v>0.98053047367103396</v>
      </c>
      <c r="D7" s="255">
        <f>IFERROR('Franja horaria-H'!D7/'Franja horaria-U'!D7,0)</f>
        <v>0.83844990199185154</v>
      </c>
      <c r="E7" s="255">
        <f>IFERROR('Franja horaria-H'!E7/'Franja horaria-U'!E7,0)</f>
        <v>0.68615032080659943</v>
      </c>
      <c r="F7" s="255">
        <f>IFERROR('Franja horaria-H'!F7/'Franja horaria-U'!F7,0)</f>
        <v>0.93952440629448541</v>
      </c>
      <c r="G7" s="255">
        <f>IFERROR('Franja horaria-H'!G7/'Franja horaria-U'!G7,0)</f>
        <v>1.0065292448921499</v>
      </c>
      <c r="H7" s="255">
        <f>IFERROR('Franja horaria-H'!H7/'Franja horaria-U'!H7,0)</f>
        <v>1.0188524722960275</v>
      </c>
      <c r="I7" s="255">
        <f>IFERROR('Franja horaria-H'!I7/'Franja horaria-U'!I7,0)</f>
        <v>1.0099022570842022</v>
      </c>
      <c r="J7" s="256">
        <f>IFERROR('Franja horaria-H'!J7/'Franja horaria-U'!J7,0)</f>
        <v>0.98857082899379767</v>
      </c>
      <c r="K7" s="257">
        <f>IFERROR('Franja horaria-H'!K7/'Franja horaria-U'!K7,0)</f>
        <v>0.84671224421972047</v>
      </c>
      <c r="L7" s="257">
        <f>IFERROR('Franja horaria-H'!L7/'Franja horaria-U'!L7,0)</f>
        <v>0.89774632685745981</v>
      </c>
      <c r="M7" s="257">
        <f>IFERROR('Franja horaria-H'!M7/'Franja horaria-U'!M7,0)</f>
        <v>0.87518099139485717</v>
      </c>
      <c r="N7" s="257">
        <f>IFERROR('Franja horaria-H'!N7/'Franja horaria-U'!N7,0)</f>
        <v>0.9591349362633963</v>
      </c>
      <c r="O7" s="257">
        <f>IFERROR('Franja horaria-H'!O7/'Franja horaria-U'!O7,0)</f>
        <v>1.0377647620652839</v>
      </c>
      <c r="P7" s="257">
        <f>IFERROR('Franja horaria-H'!P7/'Franja horaria-U'!P7,0)</f>
        <v>1.0323834060676165</v>
      </c>
      <c r="Q7" s="27">
        <f t="shared" si="0"/>
        <v>8.200005546651911E-3</v>
      </c>
      <c r="R7" s="28">
        <f t="shared" si="1"/>
        <v>9.8543063911637526E-3</v>
      </c>
      <c r="S7" s="28">
        <f t="shared" si="2"/>
        <v>0.30838141386004175</v>
      </c>
      <c r="T7" s="28">
        <f t="shared" si="3"/>
        <v>-6.8485091466011783E-2</v>
      </c>
      <c r="U7" s="28">
        <f t="shared" si="4"/>
        <v>-4.7086866943276871E-2</v>
      </c>
      <c r="V7" s="28">
        <f t="shared" si="5"/>
        <v>1.8562343698923119E-2</v>
      </c>
      <c r="W7" s="29">
        <f t="shared" si="6"/>
        <v>2.2260717634518409E-2</v>
      </c>
    </row>
    <row r="8" spans="1:23" x14ac:dyDescent="0.25">
      <c r="B8" s="190" t="s">
        <v>351</v>
      </c>
      <c r="C8" s="254">
        <f>IFERROR('Franja horaria-H'!C8/'Franja horaria-U'!C8,0)</f>
        <v>0.88481137300756962</v>
      </c>
      <c r="D8" s="255">
        <f>IFERROR('Franja horaria-H'!D8/'Franja horaria-U'!D8,0)</f>
        <v>0.31319150298421256</v>
      </c>
      <c r="E8" s="255">
        <f>IFERROR('Franja horaria-H'!E8/'Franja horaria-U'!E8,0)</f>
        <v>0.2743647234678625</v>
      </c>
      <c r="F8" s="255">
        <f>IFERROR('Franja horaria-H'!F8/'Franja horaria-U'!F8,0)</f>
        <v>0.99177137961842188</v>
      </c>
      <c r="G8" s="255">
        <f>IFERROR('Franja horaria-H'!G8/'Franja horaria-U'!G8,0)</f>
        <v>0.82369163688912239</v>
      </c>
      <c r="H8" s="255">
        <f>IFERROR('Franja horaria-H'!H8/'Franja horaria-U'!H8,0)</f>
        <v>0.9123401765221969</v>
      </c>
      <c r="I8" s="255">
        <f>IFERROR('Franja horaria-H'!I8/'Franja horaria-U'!I8,0)</f>
        <v>0.94509814404727988</v>
      </c>
      <c r="J8" s="256">
        <f>IFERROR('Franja horaria-H'!J8/'Franja horaria-U'!J8,0)</f>
        <v>0.906795118352139</v>
      </c>
      <c r="K8" s="257">
        <f>IFERROR('Franja horaria-H'!K8/'Franja horaria-U'!K8,0)</f>
        <v>0.14103854815207312</v>
      </c>
      <c r="L8" s="257">
        <f>IFERROR('Franja horaria-H'!L8/'Franja horaria-U'!L8,0)</f>
        <v>0.25319187131983306</v>
      </c>
      <c r="M8" s="257">
        <f>IFERROR('Franja horaria-H'!M8/'Franja horaria-U'!M8,0)</f>
        <v>0.2879472198516379</v>
      </c>
      <c r="N8" s="257">
        <f>IFERROR('Franja horaria-H'!N8/'Franja horaria-U'!N8,0)</f>
        <v>0.92957245855272175</v>
      </c>
      <c r="O8" s="257">
        <f>IFERROR('Franja horaria-H'!O8/'Franja horaria-U'!O8,0)</f>
        <v>1.0412314690026954</v>
      </c>
      <c r="P8" s="257">
        <f>IFERROR('Franja horaria-H'!P8/'Franja horaria-U'!P8,0)</f>
        <v>1.2994031159673174</v>
      </c>
      <c r="Q8" s="27">
        <f t="shared" si="0"/>
        <v>2.4845685775765111E-2</v>
      </c>
      <c r="R8" s="28">
        <f t="shared" si="1"/>
        <v>-0.54967313350393598</v>
      </c>
      <c r="S8" s="28">
        <f t="shared" si="2"/>
        <v>-7.7170460839181124E-2</v>
      </c>
      <c r="T8" s="28">
        <f t="shared" si="3"/>
        <v>-0.70966371306013709</v>
      </c>
      <c r="U8" s="28">
        <f t="shared" si="4"/>
        <v>0.12854424753356095</v>
      </c>
      <c r="V8" s="28">
        <f t="shared" si="5"/>
        <v>0.14127547574614849</v>
      </c>
      <c r="W8" s="29">
        <f t="shared" si="6"/>
        <v>0.37488696190087206</v>
      </c>
    </row>
    <row r="9" spans="1:23" x14ac:dyDescent="0.25">
      <c r="B9" s="190" t="s">
        <v>352</v>
      </c>
      <c r="C9" s="254">
        <f>IFERROR('Franja horaria-H'!C9/'Franja horaria-U'!C9,0)</f>
        <v>0.89811041856670715</v>
      </c>
      <c r="D9" s="255">
        <f>IFERROR('Franja horaria-H'!D9/'Franja horaria-U'!D9,0)</f>
        <v>0.60927898519600254</v>
      </c>
      <c r="E9" s="255">
        <f>IFERROR('Franja horaria-H'!E9/'Franja horaria-U'!E9,0)</f>
        <v>0.50618055199748024</v>
      </c>
      <c r="F9" s="255">
        <f>IFERROR('Franja horaria-H'!F9/'Franja horaria-U'!F9,0)</f>
        <v>0.89625959729604798</v>
      </c>
      <c r="G9" s="255">
        <f>IFERROR('Franja horaria-H'!G9/'Franja horaria-U'!G9,0)</f>
        <v>0.9191166770320951</v>
      </c>
      <c r="H9" s="255">
        <f>IFERROR('Franja horaria-H'!H9/'Franja horaria-U'!H9,0)</f>
        <v>0.91136735200905494</v>
      </c>
      <c r="I9" s="255">
        <f>IFERROR('Franja horaria-H'!I9/'Franja horaria-U'!I9,0)</f>
        <v>0.90715946154735305</v>
      </c>
      <c r="J9" s="256">
        <f>IFERROR('Franja horaria-H'!J9/'Franja horaria-U'!J9,0)</f>
        <v>0.90052898871580123</v>
      </c>
      <c r="K9" s="257">
        <f>IFERROR('Franja horaria-H'!K9/'Franja horaria-U'!K9,0)</f>
        <v>0.68017200284076995</v>
      </c>
      <c r="L9" s="257">
        <f>IFERROR('Franja horaria-H'!L9/'Franja horaria-U'!L9,0)</f>
        <v>0.51682689493707856</v>
      </c>
      <c r="M9" s="257">
        <f>IFERROR('Franja horaria-H'!M9/'Franja horaria-U'!M9,0)</f>
        <v>0.83448844578119274</v>
      </c>
      <c r="N9" s="257">
        <f>IFERROR('Franja horaria-H'!N9/'Franja horaria-U'!N9,0)</f>
        <v>0.91436298832564344</v>
      </c>
      <c r="O9" s="257">
        <f>IFERROR('Franja horaria-H'!O9/'Franja horaria-U'!O9,0)</f>
        <v>0.87657630997474756</v>
      </c>
      <c r="P9" s="257">
        <f>IFERROR('Franja horaria-H'!P9/'Franja horaria-U'!P9,0)</f>
        <v>0.92798500731594868</v>
      </c>
      <c r="Q9" s="27">
        <f t="shared" si="0"/>
        <v>2.6929541168822773E-3</v>
      </c>
      <c r="R9" s="28">
        <f t="shared" si="1"/>
        <v>0.11635559303257673</v>
      </c>
      <c r="S9" s="28">
        <f t="shared" si="2"/>
        <v>2.103269850567336E-2</v>
      </c>
      <c r="T9" s="28">
        <f t="shared" si="3"/>
        <v>-6.892104888049673E-2</v>
      </c>
      <c r="U9" s="28">
        <f t="shared" si="4"/>
        <v>-5.1720187711115336E-3</v>
      </c>
      <c r="V9" s="28">
        <f t="shared" si="5"/>
        <v>-3.8174553825757102E-2</v>
      </c>
      <c r="W9" s="29">
        <f t="shared" si="6"/>
        <v>2.2956874343870309E-2</v>
      </c>
    </row>
    <row r="10" spans="1:23" x14ac:dyDescent="0.25">
      <c r="B10" s="190" t="s">
        <v>353</v>
      </c>
      <c r="C10" s="254">
        <f>IFERROR('Franja horaria-H'!C10/'Franja horaria-U'!C10,0)</f>
        <v>0.70670698137838361</v>
      </c>
      <c r="D10" s="255">
        <f>IFERROR('Franja horaria-H'!D10/'Franja horaria-U'!D10,0)</f>
        <v>0.73726795241976173</v>
      </c>
      <c r="E10" s="255">
        <f>IFERROR('Franja horaria-H'!E10/'Franja horaria-U'!E10,0)</f>
        <v>0.47438999721864022</v>
      </c>
      <c r="F10" s="255">
        <f>IFERROR('Franja horaria-H'!F10/'Franja horaria-U'!F10,0)</f>
        <v>0.64551729349907494</v>
      </c>
      <c r="G10" s="255">
        <f>IFERROR('Franja horaria-H'!G10/'Franja horaria-U'!G10,0)</f>
        <v>0.64509513777384686</v>
      </c>
      <c r="H10" s="255">
        <f>IFERROR('Franja horaria-H'!H10/'Franja horaria-U'!H10,0)</f>
        <v>0.67950248910621036</v>
      </c>
      <c r="I10" s="255">
        <f>IFERROR('Franja horaria-H'!I10/'Franja horaria-U'!I10,0)</f>
        <v>0.69701066391468858</v>
      </c>
      <c r="J10" s="256">
        <f>IFERROR('Franja horaria-H'!J10/'Franja horaria-U'!J10,0)</f>
        <v>0.70102088193984757</v>
      </c>
      <c r="K10" s="257">
        <f>IFERROR('Franja horaria-H'!K10/'Franja horaria-U'!K10,0)</f>
        <v>0.7618000597282365</v>
      </c>
      <c r="L10" s="257">
        <f>IFERROR('Franja horaria-H'!L10/'Franja horaria-U'!L10,0)</f>
        <v>0.38311655081240142</v>
      </c>
      <c r="M10" s="257">
        <f>IFERROR('Franja horaria-H'!M10/'Franja horaria-U'!M10,0)</f>
        <v>0.55417999754617342</v>
      </c>
      <c r="N10" s="257">
        <f>IFERROR('Franja horaria-H'!N10/'Franja horaria-U'!N10,0)</f>
        <v>0.61275829495808243</v>
      </c>
      <c r="O10" s="257">
        <f>IFERROR('Franja horaria-H'!O10/'Franja horaria-U'!O10,0)</f>
        <v>0.67180445567085278</v>
      </c>
      <c r="P10" s="257">
        <f>IFERROR('Franja horaria-H'!P10/'Franja horaria-U'!P10,0)</f>
        <v>0.68048398861203141</v>
      </c>
      <c r="Q10" s="27">
        <f t="shared" si="0"/>
        <v>-8.0459081180232483E-3</v>
      </c>
      <c r="R10" s="28">
        <f t="shared" si="1"/>
        <v>3.3274343782282667E-2</v>
      </c>
      <c r="S10" s="28">
        <f t="shared" si="2"/>
        <v>-0.19240170944028578</v>
      </c>
      <c r="T10" s="28">
        <f t="shared" si="3"/>
        <v>-0.14149473123764175</v>
      </c>
      <c r="U10" s="28">
        <f t="shared" si="4"/>
        <v>-5.0127246234338951E-2</v>
      </c>
      <c r="V10" s="28">
        <f t="shared" si="5"/>
        <v>-1.1328926028634939E-2</v>
      </c>
      <c r="W10" s="29">
        <f t="shared" si="6"/>
        <v>-2.3710792615190129E-2</v>
      </c>
    </row>
    <row r="11" spans="1:23" x14ac:dyDescent="0.25">
      <c r="B11" s="190" t="s">
        <v>354</v>
      </c>
      <c r="C11" s="254">
        <f>IFERROR('Franja horaria-H'!C11/'Franja horaria-U'!C11,0)</f>
        <v>0.61923454902817199</v>
      </c>
      <c r="D11" s="255">
        <f>IFERROR('Franja horaria-H'!D11/'Franja horaria-U'!D11,0)</f>
        <v>0.40061615747336199</v>
      </c>
      <c r="E11" s="255">
        <f>IFERROR('Franja horaria-H'!E11/'Franja horaria-U'!E11,0)</f>
        <v>0.64112131856255072</v>
      </c>
      <c r="F11" s="255">
        <f>IFERROR('Franja horaria-H'!F11/'Franja horaria-U'!F11,0)</f>
        <v>0.62337657844663552</v>
      </c>
      <c r="G11" s="255">
        <f>IFERROR('Franja horaria-H'!G11/'Franja horaria-U'!G11,0)</f>
        <v>0.64643117415960649</v>
      </c>
      <c r="H11" s="255">
        <f>IFERROR('Franja horaria-H'!H11/'Franja horaria-U'!H11,0)</f>
        <v>0.62612573964090767</v>
      </c>
      <c r="I11" s="255">
        <f>IFERROR('Franja horaria-H'!I11/'Franja horaria-U'!I11,0)</f>
        <v>0.64962294968028911</v>
      </c>
      <c r="J11" s="256">
        <f>IFERROR('Franja horaria-H'!J11/'Franja horaria-U'!J11,0)</f>
        <v>0.68818023248867777</v>
      </c>
      <c r="K11" s="257">
        <f>IFERROR('Franja horaria-H'!K11/'Franja horaria-U'!K11,0)</f>
        <v>0.45214065644423035</v>
      </c>
      <c r="L11" s="257">
        <f>IFERROR('Franja horaria-H'!L11/'Franja horaria-U'!L11,0)</f>
        <v>0.71264813594081744</v>
      </c>
      <c r="M11" s="257">
        <f>IFERROR('Franja horaria-H'!M11/'Franja horaria-U'!M11,0)</f>
        <v>0.62614723910743975</v>
      </c>
      <c r="N11" s="257">
        <f>IFERROR('Franja horaria-H'!N11/'Franja horaria-U'!N11,0)</f>
        <v>0.58176283012788244</v>
      </c>
      <c r="O11" s="257">
        <f>IFERROR('Franja horaria-H'!O11/'Franja horaria-U'!O11,0)</f>
        <v>1.3217230577884238</v>
      </c>
      <c r="P11" s="257">
        <f>IFERROR('Franja horaria-H'!P11/'Franja horaria-U'!P11,0)</f>
        <v>0.63571895543529577</v>
      </c>
      <c r="Q11" s="27">
        <f t="shared" si="0"/>
        <v>0.111340175655104</v>
      </c>
      <c r="R11" s="28">
        <f t="shared" si="1"/>
        <v>0.12861313257015691</v>
      </c>
      <c r="S11" s="28">
        <f t="shared" si="2"/>
        <v>0.11156518323027537</v>
      </c>
      <c r="T11" s="28">
        <f t="shared" si="3"/>
        <v>4.4446017970522916E-3</v>
      </c>
      <c r="U11" s="28">
        <f t="shared" si="4"/>
        <v>-0.10003902444184597</v>
      </c>
      <c r="V11" s="28">
        <f t="shared" si="5"/>
        <v>1.1109546758873887</v>
      </c>
      <c r="W11" s="29">
        <f t="shared" si="6"/>
        <v>-2.1403175875846385E-2</v>
      </c>
    </row>
    <row r="12" spans="1:23" x14ac:dyDescent="0.25">
      <c r="B12" s="190" t="s">
        <v>355</v>
      </c>
      <c r="C12" s="254">
        <f>IFERROR('Franja horaria-H'!C12/'Franja horaria-U'!C12,0)</f>
        <v>0.8345604020912788</v>
      </c>
      <c r="D12" s="255">
        <f>IFERROR('Franja horaria-H'!D12/'Franja horaria-U'!D12,0)</f>
        <v>0.54762378106227583</v>
      </c>
      <c r="E12" s="255">
        <f>IFERROR('Franja horaria-H'!E12/'Franja horaria-U'!E12,0)</f>
        <v>0.70575814770932066</v>
      </c>
      <c r="F12" s="255">
        <f>IFERROR('Franja horaria-H'!F12/'Franja horaria-U'!F12,0)</f>
        <v>0.85040829970631071</v>
      </c>
      <c r="G12" s="255">
        <f>IFERROR('Franja horaria-H'!G12/'Franja horaria-U'!G12,0)</f>
        <v>0.7975049161997384</v>
      </c>
      <c r="H12" s="255">
        <f>IFERROR('Franja horaria-H'!H12/'Franja horaria-U'!H12,0)</f>
        <v>0.84178148333795122</v>
      </c>
      <c r="I12" s="255">
        <f>IFERROR('Franja horaria-H'!I12/'Franja horaria-U'!I12,0)</f>
        <v>0.80944779020870106</v>
      </c>
      <c r="J12" s="256">
        <f>IFERROR('Franja horaria-H'!J12/'Franja horaria-U'!J12,0)</f>
        <v>0.81524938106762357</v>
      </c>
      <c r="K12" s="257">
        <f>IFERROR('Franja horaria-H'!K12/'Franja horaria-U'!K12,0)</f>
        <v>0.50097027546077044</v>
      </c>
      <c r="L12" s="257">
        <f>IFERROR('Franja horaria-H'!L12/'Franja horaria-U'!L12,0)</f>
        <v>0.63279580922681056</v>
      </c>
      <c r="M12" s="257">
        <f>IFERROR('Franja horaria-H'!M12/'Franja horaria-U'!M12,0)</f>
        <v>0.78530027049642714</v>
      </c>
      <c r="N12" s="257">
        <f>IFERROR('Franja horaria-H'!N12/'Franja horaria-U'!N12,0)</f>
        <v>0.9032821144950014</v>
      </c>
      <c r="O12" s="257">
        <f>IFERROR('Franja horaria-H'!O12/'Franja horaria-U'!O12,0)</f>
        <v>0.9072107849108686</v>
      </c>
      <c r="P12" s="257">
        <f>IFERROR('Franja horaria-H'!P12/'Franja horaria-U'!P12,0)</f>
        <v>0.91079261133044764</v>
      </c>
      <c r="Q12" s="27">
        <f t="shared" si="0"/>
        <v>-2.3139153229969702E-2</v>
      </c>
      <c r="R12" s="28">
        <f t="shared" si="1"/>
        <v>-8.5192621677253166E-2</v>
      </c>
      <c r="S12" s="28">
        <f t="shared" si="2"/>
        <v>-0.10338150359202225</v>
      </c>
      <c r="T12" s="28">
        <f t="shared" si="3"/>
        <v>-7.6560905193856513E-2</v>
      </c>
      <c r="U12" s="28">
        <f t="shared" si="4"/>
        <v>0.13263516769189504</v>
      </c>
      <c r="V12" s="28">
        <f t="shared" si="5"/>
        <v>7.7727180827817502E-2</v>
      </c>
      <c r="W12" s="29">
        <f t="shared" si="6"/>
        <v>0.12520241867065535</v>
      </c>
    </row>
    <row r="13" spans="1:23" ht="15.75" thickBot="1" x14ac:dyDescent="0.3">
      <c r="B13" s="190" t="s">
        <v>356</v>
      </c>
      <c r="C13" s="254">
        <f>IFERROR('Franja horaria-H'!C13/'Franja horaria-U'!C13,0)</f>
        <v>0.49941312022034995</v>
      </c>
      <c r="D13" s="255">
        <f>IFERROR('Franja horaria-H'!D13/'Franja horaria-U'!D13,0)</f>
        <v>0.13995760005227392</v>
      </c>
      <c r="E13" s="255">
        <f>IFERROR('Franja horaria-H'!E13/'Franja horaria-U'!E13,0)</f>
        <v>0.14468096931969765</v>
      </c>
      <c r="F13" s="255">
        <f>IFERROR('Franja horaria-H'!F13/'Franja horaria-U'!F13,0)</f>
        <v>0.52616154204387899</v>
      </c>
      <c r="G13" s="255">
        <f>IFERROR('Franja horaria-H'!G13/'Franja horaria-U'!G13,0)</f>
        <v>0.59657264717941472</v>
      </c>
      <c r="H13" s="255">
        <f>IFERROR('Franja horaria-H'!H13/'Franja horaria-U'!H13,0)</f>
        <v>0.57851986960571244</v>
      </c>
      <c r="I13" s="255">
        <f>IFERROR('Franja horaria-H'!I13/'Franja horaria-U'!I13,0)</f>
        <v>0.55362147068584067</v>
      </c>
      <c r="J13" s="256">
        <f>IFERROR('Franja horaria-H'!J13/'Franja horaria-U'!J13,0)</f>
        <v>0.56403502035173947</v>
      </c>
      <c r="K13" s="257">
        <f>IFERROR('Franja horaria-H'!K13/'Franja horaria-U'!K13,0)</f>
        <v>3.168386377948932E-2</v>
      </c>
      <c r="L13" s="257">
        <f>IFERROR('Franja horaria-H'!L13/'Franja horaria-U'!L13,0)</f>
        <v>0.20576600057920591</v>
      </c>
      <c r="M13" s="257">
        <f>IFERROR('Franja horaria-H'!M13/'Franja horaria-U'!M13,0)</f>
        <v>0.44179913294797685</v>
      </c>
      <c r="N13" s="257">
        <f>IFERROR('Franja horaria-H'!N13/'Franja horaria-U'!N13,0)</f>
        <v>0.23792487446890689</v>
      </c>
      <c r="O13" s="257">
        <f>IFERROR('Franja horaria-H'!O13/'Franja horaria-U'!O13,0)</f>
        <v>6.8098803244285522E-2</v>
      </c>
      <c r="P13" s="257">
        <f>IFERROR('Franja horaria-H'!P13/'Franja horaria-U'!P13,0)</f>
        <v>3.1251456536937776E-2</v>
      </c>
      <c r="Q13" s="27">
        <f t="shared" si="0"/>
        <v>0.12939567967873408</v>
      </c>
      <c r="R13" s="28">
        <f t="shared" si="1"/>
        <v>-0.77361812600633728</v>
      </c>
      <c r="S13" s="28">
        <f t="shared" si="2"/>
        <v>0.42220501802507493</v>
      </c>
      <c r="T13" s="28">
        <f t="shared" si="3"/>
        <v>-0.16033556684548941</v>
      </c>
      <c r="U13" s="28">
        <f t="shared" si="4"/>
        <v>-0.6011803833216095</v>
      </c>
      <c r="V13" s="28">
        <f t="shared" si="5"/>
        <v>-0.8822878749338412</v>
      </c>
      <c r="W13" s="29">
        <f t="shared" si="6"/>
        <v>-0.94355085885989465</v>
      </c>
    </row>
    <row r="14" spans="1:23" ht="15.75" thickBot="1" x14ac:dyDescent="0.3">
      <c r="B14" s="200" t="s">
        <v>16</v>
      </c>
      <c r="C14" s="259">
        <f>IFERROR('Franja horaria-H'!C14/'Franja horaria-U'!C14,0)</f>
        <v>0.8339450604320412</v>
      </c>
      <c r="D14" s="258">
        <f>IFERROR('Franja horaria-H'!D14/'Franja horaria-U'!D14,0)</f>
        <v>0.64861158504137251</v>
      </c>
      <c r="E14" s="258">
        <f>IFERROR('Franja horaria-H'!E14/'Franja horaria-U'!E14,0)</f>
        <v>0.61605308514168944</v>
      </c>
      <c r="F14" s="258">
        <f>IFERROR('Franja horaria-H'!F14/'Franja horaria-U'!F14,0)</f>
        <v>0.82812966717951086</v>
      </c>
      <c r="G14" s="258">
        <f>IFERROR('Franja horaria-H'!G14/'Franja horaria-U'!G14,0)</f>
        <v>0.82622944086061423</v>
      </c>
      <c r="H14" s="258">
        <f>IFERROR('Franja horaria-H'!H14/'Franja horaria-U'!H14,0)</f>
        <v>0.84612678181513967</v>
      </c>
      <c r="I14" s="258">
        <f>IFERROR('Franja horaria-H'!I14/'Franja horaria-U'!I14,0)</f>
        <v>0.8467147416048636</v>
      </c>
      <c r="J14" s="260">
        <f>IFERROR('Franja horaria-H'!J14/'Franja horaria-U'!J14,0)</f>
        <v>0.84559582522286703</v>
      </c>
      <c r="K14" s="260">
        <f>IFERROR('Franja horaria-H'!K14/'Franja horaria-U'!K14,0)</f>
        <v>0.6655475880052143</v>
      </c>
      <c r="L14" s="260">
        <f>IFERROR('Franja horaria-H'!L14/'Franja horaria-U'!L14,0)</f>
        <v>0.62532943111883199</v>
      </c>
      <c r="M14" s="260">
        <f>IFERROR('Franja horaria-H'!M14/'Franja horaria-U'!M14,0)</f>
        <v>0.7265492446212799</v>
      </c>
      <c r="N14" s="260">
        <f>IFERROR('Franja horaria-H'!N14/'Franja horaria-U'!N14,0)</f>
        <v>0.81315728493011985</v>
      </c>
      <c r="O14" s="260">
        <f>IFERROR('Franja horaria-H'!O14/'Franja horaria-U'!O14,0)</f>
        <v>0.99871305891742079</v>
      </c>
      <c r="P14" s="261">
        <f>IFERROR('Franja horaria-H'!P14/'Franja horaria-U'!P14,0)</f>
        <v>0.710397989088147</v>
      </c>
      <c r="Q14" s="120">
        <f t="shared" si="0"/>
        <v>1.3970662269754231E-2</v>
      </c>
      <c r="R14" s="121">
        <f t="shared" si="1"/>
        <v>2.6111163220683926E-2</v>
      </c>
      <c r="S14" s="121">
        <f t="shared" si="2"/>
        <v>1.5057705579072029E-2</v>
      </c>
      <c r="T14" s="121">
        <f t="shared" si="3"/>
        <v>-0.12266246046250112</v>
      </c>
      <c r="U14" s="121">
        <f t="shared" si="4"/>
        <v>-1.5821459856088165E-2</v>
      </c>
      <c r="V14" s="121">
        <f t="shared" si="5"/>
        <v>0.18033500461354965</v>
      </c>
      <c r="W14" s="122">
        <f t="shared" si="6"/>
        <v>-0.16099489688621901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4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52" t="s">
        <v>203</v>
      </c>
      <c r="K2" s="352"/>
      <c r="L2" s="352"/>
      <c r="M2" s="352"/>
      <c r="N2" s="352"/>
      <c r="O2" s="352"/>
      <c r="P2" s="352"/>
    </row>
    <row r="3" spans="1:23" x14ac:dyDescent="0.25">
      <c r="C3" s="262">
        <v>43138</v>
      </c>
      <c r="D3" s="262">
        <v>43139</v>
      </c>
      <c r="E3" s="262">
        <v>43140</v>
      </c>
      <c r="F3" s="262">
        <v>43141</v>
      </c>
      <c r="G3" s="262">
        <v>43142</v>
      </c>
      <c r="H3" s="262">
        <v>43143</v>
      </c>
      <c r="I3" s="262">
        <v>43144</v>
      </c>
      <c r="J3" s="263">
        <v>43145</v>
      </c>
      <c r="K3" s="263">
        <v>43146</v>
      </c>
      <c r="L3" s="263">
        <v>43147</v>
      </c>
      <c r="M3" s="263">
        <v>43148</v>
      </c>
      <c r="N3" s="263">
        <v>43149</v>
      </c>
      <c r="O3" s="263">
        <v>43150</v>
      </c>
      <c r="P3" s="263">
        <v>43151</v>
      </c>
      <c r="Q3" s="262">
        <v>43152</v>
      </c>
      <c r="R3" s="262">
        <v>43153</v>
      </c>
      <c r="S3" s="262">
        <v>43154</v>
      </c>
      <c r="T3" s="262">
        <v>43155</v>
      </c>
      <c r="U3" s="262">
        <v>43156</v>
      </c>
      <c r="V3" s="262">
        <v>43157</v>
      </c>
      <c r="W3" s="262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4" t="s">
        <v>228</v>
      </c>
      <c r="K4" s="264" t="s">
        <v>229</v>
      </c>
      <c r="L4" s="264" t="s">
        <v>230</v>
      </c>
      <c r="M4" s="264" t="s">
        <v>231</v>
      </c>
      <c r="N4" s="264" t="s">
        <v>232</v>
      </c>
      <c r="O4" s="264" t="s">
        <v>233</v>
      </c>
      <c r="P4" s="264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6" customFormat="1" x14ac:dyDescent="0.25">
      <c r="A5" s="1"/>
      <c r="B5" s="265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6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6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6" customFormat="1" x14ac:dyDescent="0.25">
      <c r="A8" s="1"/>
      <c r="B8" s="267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6" customFormat="1" x14ac:dyDescent="0.25">
      <c r="A9" s="1"/>
      <c r="B9" s="267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6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6" customFormat="1" x14ac:dyDescent="0.25">
      <c r="A11" s="1"/>
      <c r="B11" s="267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6" customFormat="1" x14ac:dyDescent="0.25">
      <c r="A12" s="1"/>
      <c r="B12" s="265" t="s">
        <v>241</v>
      </c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</row>
    <row r="13" spans="1:23" s="266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6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6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6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6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6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5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7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7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7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7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7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7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7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5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7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9" t="s">
        <v>265</v>
      </c>
      <c r="C36" s="270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71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9" t="s">
        <v>273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9" t="s">
        <v>281</v>
      </c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72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45" t="s">
        <v>203</v>
      </c>
      <c r="K2" s="345"/>
      <c r="L2" s="345"/>
      <c r="M2" s="345"/>
      <c r="N2" s="345"/>
      <c r="O2" s="345"/>
      <c r="P2" s="345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45" t="s">
        <v>203</v>
      </c>
      <c r="K2" s="345"/>
      <c r="L2" s="345"/>
      <c r="M2" s="345"/>
      <c r="N2" s="345"/>
      <c r="O2" s="345"/>
      <c r="P2" s="345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300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92" t="s">
        <v>197</v>
      </c>
      <c r="C233" s="293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91">
        <v>14886.147999999999</v>
      </c>
      <c r="L233" s="291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5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4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I8"/>
  <sheetViews>
    <sheetView showGridLines="0" workbookViewId="0">
      <selection activeCell="B5" sqref="B5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12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9" ht="10.9" customHeight="1" thickBot="1" x14ac:dyDescent="0.3"/>
    <row r="2" spans="2:9" ht="15.75" thickBot="1" x14ac:dyDescent="0.3">
      <c r="B2" s="346" t="s">
        <v>446</v>
      </c>
      <c r="C2" s="346"/>
      <c r="D2" s="346"/>
      <c r="G2" s="346" t="s">
        <v>446</v>
      </c>
      <c r="H2" s="346"/>
      <c r="I2" s="346"/>
    </row>
    <row r="3" spans="2:9" ht="15.75" thickBot="1" x14ac:dyDescent="0.3">
      <c r="B3" s="346" t="str">
        <f>Replay!A1</f>
        <v>10/06 –16/06</v>
      </c>
      <c r="C3" s="346"/>
      <c r="D3" s="346"/>
      <c r="G3" s="346" t="str">
        <f>Replay!A1</f>
        <v>10/06 –16/06</v>
      </c>
      <c r="H3" s="346"/>
      <c r="I3" s="346"/>
    </row>
    <row r="4" spans="2:9" ht="15.75" thickBot="1" x14ac:dyDescent="0.3">
      <c r="B4" s="312" t="s">
        <v>447</v>
      </c>
      <c r="C4" s="312" t="s">
        <v>445</v>
      </c>
      <c r="D4" s="323" t="s">
        <v>448</v>
      </c>
      <c r="G4" s="312" t="s">
        <v>447</v>
      </c>
      <c r="H4" s="312" t="s">
        <v>445</v>
      </c>
      <c r="I4" s="323" t="s">
        <v>448</v>
      </c>
    </row>
    <row r="5" spans="2:9" x14ac:dyDescent="0.25">
      <c r="B5" s="316" t="s">
        <v>449</v>
      </c>
      <c r="C5" s="320">
        <v>99203.687000000005</v>
      </c>
      <c r="D5" s="321">
        <f>C5/C8</f>
        <v>1.660272269170212E-2</v>
      </c>
      <c r="G5" s="316" t="s">
        <v>565</v>
      </c>
      <c r="H5" s="320">
        <f>SUM(Destacados!H4:H39)</f>
        <v>229372.38333333313</v>
      </c>
      <c r="I5" s="321">
        <f>H5/H8</f>
        <v>0.10622480277447144</v>
      </c>
    </row>
    <row r="6" spans="2:9" x14ac:dyDescent="0.25">
      <c r="B6" s="316" t="s">
        <v>451</v>
      </c>
      <c r="C6" s="320">
        <v>5511680.5379999997</v>
      </c>
      <c r="D6" s="321">
        <f>C6/C8</f>
        <v>0.92243450122640647</v>
      </c>
      <c r="G6" s="316" t="s">
        <v>450</v>
      </c>
      <c r="H6" s="320">
        <f>SUM('Franja horaria-H'!J14:P14)</f>
        <v>1647363.683333332</v>
      </c>
      <c r="I6" s="321">
        <f>H6/H8</f>
        <v>0.76291173251492206</v>
      </c>
    </row>
    <row r="7" spans="2:9" x14ac:dyDescent="0.25">
      <c r="B7" s="324" t="s">
        <v>566</v>
      </c>
      <c r="C7" s="325">
        <v>364261.46899999998</v>
      </c>
      <c r="D7" s="321">
        <f>C7/C8</f>
        <v>6.0962776081891476E-2</v>
      </c>
      <c r="G7" s="316" t="s">
        <v>215</v>
      </c>
      <c r="H7" s="320">
        <f>SUM(PARTIDOS!E2:E12)</f>
        <v>282574.91666666669</v>
      </c>
      <c r="I7" s="321">
        <f>H7/H8</f>
        <v>0.13086346471060661</v>
      </c>
    </row>
    <row r="8" spans="2:9" x14ac:dyDescent="0.25">
      <c r="B8" s="322" t="s">
        <v>16</v>
      </c>
      <c r="C8" s="320">
        <f>SUM(C5:C7)</f>
        <v>5975145.6939999992</v>
      </c>
      <c r="D8" s="321">
        <f>SUM(D5:D7)</f>
        <v>1</v>
      </c>
      <c r="G8" s="322" t="s">
        <v>16</v>
      </c>
      <c r="H8" s="320">
        <f>SUM(H5:H7)</f>
        <v>2159310.9833333315</v>
      </c>
      <c r="I8" s="321">
        <f>SUM(I5:I7)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tabSelected="1" zoomScale="90" zoomScaleNormal="90" workbookViewId="0">
      <selection activeCell="E2" sqref="E2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454</v>
      </c>
      <c r="B2" t="s">
        <v>455</v>
      </c>
      <c r="C2" t="s">
        <v>466</v>
      </c>
      <c r="D2" s="310">
        <v>98660</v>
      </c>
      <c r="E2" s="297">
        <v>11175.48333333333</v>
      </c>
      <c r="F2" s="296" t="s">
        <v>476</v>
      </c>
      <c r="G2" s="298">
        <f t="shared" ref="G2:G12" si="0">D2/E2</f>
        <v>8.8282535132708677</v>
      </c>
      <c r="H2" s="298">
        <f t="shared" ref="H2:H12" si="1">F2/D2</f>
        <v>0.46261909588485711</v>
      </c>
    </row>
    <row r="3" spans="1:8" x14ac:dyDescent="0.25">
      <c r="A3" t="s">
        <v>456</v>
      </c>
      <c r="B3" t="s">
        <v>457</v>
      </c>
      <c r="C3" t="s">
        <v>466</v>
      </c>
      <c r="D3" s="311">
        <v>26115</v>
      </c>
      <c r="E3" s="297">
        <v>13084.76666666667</v>
      </c>
      <c r="F3" s="296" t="s">
        <v>477</v>
      </c>
      <c r="G3" s="298">
        <f t="shared" si="0"/>
        <v>1.9958323037221395</v>
      </c>
      <c r="H3" s="298">
        <f t="shared" si="1"/>
        <v>1.9421405322611527</v>
      </c>
    </row>
    <row r="4" spans="1:8" x14ac:dyDescent="0.25">
      <c r="A4" t="s">
        <v>456</v>
      </c>
      <c r="B4" t="s">
        <v>458</v>
      </c>
      <c r="C4" t="s">
        <v>467</v>
      </c>
      <c r="D4" s="311">
        <v>9603</v>
      </c>
      <c r="E4" s="297">
        <v>3366.1833333333329</v>
      </c>
      <c r="F4" s="296" t="s">
        <v>478</v>
      </c>
      <c r="G4" s="298">
        <f t="shared" si="0"/>
        <v>2.8527857959806115</v>
      </c>
      <c r="H4" s="298">
        <f t="shared" si="1"/>
        <v>1.5774237217536187</v>
      </c>
    </row>
    <row r="5" spans="1:8" x14ac:dyDescent="0.25">
      <c r="A5" t="s">
        <v>456</v>
      </c>
      <c r="B5" t="s">
        <v>459</v>
      </c>
      <c r="C5" t="s">
        <v>468</v>
      </c>
      <c r="D5" s="311">
        <v>30473</v>
      </c>
      <c r="E5" s="297">
        <v>18588.783333333329</v>
      </c>
      <c r="F5" s="296" t="s">
        <v>479</v>
      </c>
      <c r="G5" s="298">
        <f t="shared" si="0"/>
        <v>1.6393219208357732</v>
      </c>
      <c r="H5" s="298">
        <f t="shared" si="1"/>
        <v>1.7263479145473042</v>
      </c>
    </row>
    <row r="6" spans="1:8" x14ac:dyDescent="0.25">
      <c r="A6" t="s">
        <v>456</v>
      </c>
      <c r="B6" t="s">
        <v>460</v>
      </c>
      <c r="C6" t="s">
        <v>469</v>
      </c>
      <c r="D6" s="311">
        <v>12472</v>
      </c>
      <c r="E6" s="297">
        <v>4723.333333333333</v>
      </c>
      <c r="F6" s="296" t="s">
        <v>480</v>
      </c>
      <c r="G6" s="298">
        <f t="shared" si="0"/>
        <v>2.6405081157374739</v>
      </c>
      <c r="H6" s="298">
        <f t="shared" si="1"/>
        <v>1.5214881334188581</v>
      </c>
    </row>
    <row r="7" spans="1:8" x14ac:dyDescent="0.25">
      <c r="A7" t="s">
        <v>454</v>
      </c>
      <c r="B7" t="s">
        <v>461</v>
      </c>
      <c r="C7" t="s">
        <v>470</v>
      </c>
      <c r="D7" s="311">
        <v>18396</v>
      </c>
      <c r="E7" s="297">
        <v>833.4</v>
      </c>
      <c r="F7" s="296" t="s">
        <v>481</v>
      </c>
      <c r="G7" s="298">
        <f t="shared" si="0"/>
        <v>22.07343412526998</v>
      </c>
      <c r="H7" s="298">
        <f t="shared" si="1"/>
        <v>1.4234072624483582</v>
      </c>
    </row>
    <row r="8" spans="1:8" x14ac:dyDescent="0.25">
      <c r="A8" t="s">
        <v>454</v>
      </c>
      <c r="B8" t="s">
        <v>462</v>
      </c>
      <c r="C8" t="s">
        <v>471</v>
      </c>
      <c r="D8" s="311">
        <v>7204</v>
      </c>
      <c r="E8" s="297">
        <v>3806.2666666666669</v>
      </c>
      <c r="F8" s="296" t="s">
        <v>482</v>
      </c>
      <c r="G8" s="298">
        <f t="shared" si="0"/>
        <v>1.8926682313377936</v>
      </c>
      <c r="H8" s="298">
        <f t="shared" si="1"/>
        <v>1.8657690172126595</v>
      </c>
    </row>
    <row r="9" spans="1:8" x14ac:dyDescent="0.25">
      <c r="A9" t="s">
        <v>456</v>
      </c>
      <c r="B9" t="s">
        <v>463</v>
      </c>
      <c r="C9" t="s">
        <v>472</v>
      </c>
      <c r="D9" s="311">
        <v>104860</v>
      </c>
      <c r="E9" s="297">
        <v>9886.0333333333328</v>
      </c>
      <c r="F9" s="296" t="s">
        <v>483</v>
      </c>
      <c r="G9" s="298">
        <f t="shared" si="0"/>
        <v>10.606883111190536</v>
      </c>
      <c r="H9" s="298">
        <f t="shared" si="1"/>
        <v>0.29381079534617588</v>
      </c>
    </row>
    <row r="10" spans="1:8" x14ac:dyDescent="0.25">
      <c r="A10" t="s">
        <v>456</v>
      </c>
      <c r="B10" t="s">
        <v>464</v>
      </c>
      <c r="C10" t="s">
        <v>473</v>
      </c>
      <c r="D10" s="311">
        <v>6124</v>
      </c>
      <c r="E10" s="297">
        <v>3484.5</v>
      </c>
      <c r="F10" s="296" t="s">
        <v>484</v>
      </c>
      <c r="G10" s="298">
        <f t="shared" si="0"/>
        <v>1.7574974888793227</v>
      </c>
      <c r="H10" s="298">
        <f t="shared" si="1"/>
        <v>1.692194644023514</v>
      </c>
    </row>
    <row r="11" spans="1:8" x14ac:dyDescent="0.25">
      <c r="A11" t="s">
        <v>456</v>
      </c>
      <c r="B11" t="s">
        <v>465</v>
      </c>
      <c r="C11" t="s">
        <v>474</v>
      </c>
      <c r="D11" s="311">
        <v>149626</v>
      </c>
      <c r="E11" s="297">
        <v>208164.1166666667</v>
      </c>
      <c r="F11" s="296" t="s">
        <v>485</v>
      </c>
      <c r="G11" s="298">
        <f t="shared" si="0"/>
        <v>0.7187886288759181</v>
      </c>
      <c r="H11" s="298">
        <f t="shared" si="1"/>
        <v>4.7740165479261627</v>
      </c>
    </row>
    <row r="12" spans="1:8" x14ac:dyDescent="0.25">
      <c r="A12" t="s">
        <v>454</v>
      </c>
      <c r="B12" t="s">
        <v>371</v>
      </c>
      <c r="C12" t="s">
        <v>475</v>
      </c>
      <c r="D12" s="311">
        <v>8065</v>
      </c>
      <c r="E12" s="297">
        <v>5462.05</v>
      </c>
      <c r="F12" s="296" t="s">
        <v>486</v>
      </c>
      <c r="G12" s="298">
        <f t="shared" si="0"/>
        <v>1.4765518440878425</v>
      </c>
      <c r="H12" s="298">
        <f t="shared" si="1"/>
        <v>2.0701797892126472</v>
      </c>
    </row>
  </sheetData>
  <conditionalFormatting sqref="E2:E4 E6:E12">
    <cfRule type="colorScale" priority="3">
      <colorScale>
        <cfvo type="min"/>
        <cfvo type="max"/>
        <color rgb="FFFCFCFF"/>
        <color rgb="FFF8696B"/>
      </colorScale>
    </cfRule>
  </conditionalFormatting>
  <conditionalFormatting sqref="E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13"/>
  <sheetViews>
    <sheetView showGridLines="0" zoomScale="80" zoomScaleNormal="80" workbookViewId="0">
      <selection activeCell="B5" sqref="B5"/>
    </sheetView>
  </sheetViews>
  <sheetFormatPr baseColWidth="10" defaultRowHeight="15" x14ac:dyDescent="0.25"/>
  <cols>
    <col min="1" max="1" width="75.85546875" bestFit="1" customWidth="1"/>
    <col min="2" max="2" width="15.7109375" style="317" bestFit="1" customWidth="1"/>
    <col min="3" max="3" width="10.140625" style="317" bestFit="1" customWidth="1"/>
  </cols>
  <sheetData>
    <row r="1" spans="1:3" ht="15.75" thickBot="1" x14ac:dyDescent="0.3">
      <c r="A1" s="346" t="s">
        <v>453</v>
      </c>
      <c r="B1" s="346"/>
      <c r="C1" s="346"/>
    </row>
    <row r="2" spans="1:3" ht="15" customHeight="1" thickBot="1" x14ac:dyDescent="0.3">
      <c r="A2" s="318" t="s">
        <v>444</v>
      </c>
      <c r="B2" s="319" t="s">
        <v>442</v>
      </c>
      <c r="C2" s="319" t="s">
        <v>443</v>
      </c>
    </row>
    <row r="3" spans="1:3" x14ac:dyDescent="0.25">
      <c r="A3" s="315" t="s">
        <v>375</v>
      </c>
      <c r="B3" s="316">
        <v>8199.3269999999993</v>
      </c>
      <c r="C3" s="316">
        <v>10442</v>
      </c>
    </row>
    <row r="4" spans="1:3" x14ac:dyDescent="0.25">
      <c r="A4" s="315" t="s">
        <v>377</v>
      </c>
      <c r="B4" s="316">
        <v>7666.9129999999996</v>
      </c>
      <c r="C4" s="316">
        <v>9209</v>
      </c>
    </row>
    <row r="5" spans="1:3" x14ac:dyDescent="0.25">
      <c r="A5" s="315" t="s">
        <v>376</v>
      </c>
      <c r="B5" s="316">
        <v>7346.5730000000003</v>
      </c>
      <c r="C5" s="316">
        <v>9648</v>
      </c>
    </row>
    <row r="6" spans="1:3" x14ac:dyDescent="0.25">
      <c r="A6" s="315" t="s">
        <v>378</v>
      </c>
      <c r="B6" s="316">
        <v>4672.2860000000001</v>
      </c>
      <c r="C6" s="316">
        <v>2409</v>
      </c>
    </row>
    <row r="7" spans="1:3" x14ac:dyDescent="0.25">
      <c r="A7" s="315" t="s">
        <v>379</v>
      </c>
      <c r="B7" s="316">
        <v>3413.5729999999999</v>
      </c>
      <c r="C7" s="316">
        <v>2178</v>
      </c>
    </row>
    <row r="8" spans="1:3" x14ac:dyDescent="0.25">
      <c r="A8" s="315" t="s">
        <v>380</v>
      </c>
      <c r="B8" s="316">
        <v>2418.0830000000001</v>
      </c>
      <c r="C8" s="316">
        <v>2802</v>
      </c>
    </row>
    <row r="9" spans="1:3" x14ac:dyDescent="0.25">
      <c r="A9" s="315" t="s">
        <v>381</v>
      </c>
      <c r="B9" s="316">
        <v>2160.86</v>
      </c>
      <c r="C9" s="316">
        <v>2076</v>
      </c>
    </row>
    <row r="10" spans="1:3" x14ac:dyDescent="0.25">
      <c r="A10" s="315" t="s">
        <v>387</v>
      </c>
      <c r="B10" s="316">
        <v>1798.2249999999999</v>
      </c>
      <c r="C10" s="316">
        <v>6535</v>
      </c>
    </row>
    <row r="11" spans="1:3" x14ac:dyDescent="0.25">
      <c r="A11" s="315" t="s">
        <v>384</v>
      </c>
      <c r="B11" s="316">
        <v>1322.8409999999999</v>
      </c>
      <c r="C11" s="316">
        <v>1141</v>
      </c>
    </row>
    <row r="12" spans="1:3" x14ac:dyDescent="0.25">
      <c r="A12" s="315" t="s">
        <v>383</v>
      </c>
      <c r="B12" s="316">
        <v>1258.6980000000001</v>
      </c>
      <c r="C12" s="316">
        <v>2974</v>
      </c>
    </row>
    <row r="13" spans="1:3" x14ac:dyDescent="0.25">
      <c r="A13" s="315" t="s">
        <v>386</v>
      </c>
      <c r="B13" s="316">
        <v>1234.452</v>
      </c>
      <c r="C13" s="316">
        <v>1476</v>
      </c>
    </row>
    <row r="14" spans="1:3" x14ac:dyDescent="0.25">
      <c r="A14" s="315" t="s">
        <v>382</v>
      </c>
      <c r="B14" s="316">
        <v>1165.788</v>
      </c>
      <c r="C14" s="316">
        <v>3745</v>
      </c>
    </row>
    <row r="15" spans="1:3" x14ac:dyDescent="0.25">
      <c r="A15" s="315" t="s">
        <v>385</v>
      </c>
      <c r="B15" s="316">
        <v>1071.068</v>
      </c>
      <c r="C15" s="316">
        <v>1398</v>
      </c>
    </row>
    <row r="16" spans="1:3" x14ac:dyDescent="0.25">
      <c r="A16" s="315" t="s">
        <v>374</v>
      </c>
      <c r="B16" s="316">
        <v>1047.1020000000001</v>
      </c>
      <c r="C16" s="316">
        <v>2050</v>
      </c>
    </row>
    <row r="17" spans="1:3" x14ac:dyDescent="0.25">
      <c r="A17" s="315" t="s">
        <v>390</v>
      </c>
      <c r="B17" s="316">
        <v>834.20100000000002</v>
      </c>
      <c r="C17" s="316">
        <v>1098</v>
      </c>
    </row>
    <row r="18" spans="1:3" x14ac:dyDescent="0.25">
      <c r="A18" s="315" t="s">
        <v>393</v>
      </c>
      <c r="B18" s="316">
        <v>763.94799999999998</v>
      </c>
      <c r="C18" s="316">
        <v>1135</v>
      </c>
    </row>
    <row r="19" spans="1:3" x14ac:dyDescent="0.25">
      <c r="A19" s="315" t="s">
        <v>401</v>
      </c>
      <c r="B19" s="316">
        <v>756.04399999999998</v>
      </c>
      <c r="C19" s="316">
        <v>2021</v>
      </c>
    </row>
    <row r="20" spans="1:3" x14ac:dyDescent="0.25">
      <c r="A20" s="315" t="s">
        <v>388</v>
      </c>
      <c r="B20" s="316">
        <v>670.54100000000005</v>
      </c>
      <c r="C20" s="316">
        <v>1097</v>
      </c>
    </row>
    <row r="21" spans="1:3" x14ac:dyDescent="0.25">
      <c r="A21" s="315" t="s">
        <v>391</v>
      </c>
      <c r="B21" s="316">
        <v>635.09</v>
      </c>
      <c r="C21" s="316">
        <v>1974</v>
      </c>
    </row>
    <row r="22" spans="1:3" x14ac:dyDescent="0.25">
      <c r="A22" s="315" t="s">
        <v>398</v>
      </c>
      <c r="B22" s="316">
        <v>627.971</v>
      </c>
      <c r="C22" s="316">
        <v>753</v>
      </c>
    </row>
    <row r="23" spans="1:3" x14ac:dyDescent="0.25">
      <c r="A23" s="315" t="s">
        <v>396</v>
      </c>
      <c r="B23" s="316">
        <v>601.51800000000003</v>
      </c>
      <c r="C23" s="316">
        <v>529</v>
      </c>
    </row>
    <row r="24" spans="1:3" x14ac:dyDescent="0.25">
      <c r="A24" s="315" t="s">
        <v>405</v>
      </c>
      <c r="B24" s="316">
        <v>587.05799999999999</v>
      </c>
      <c r="C24" s="316">
        <v>703</v>
      </c>
    </row>
    <row r="25" spans="1:3" x14ac:dyDescent="0.25">
      <c r="A25" s="315" t="s">
        <v>392</v>
      </c>
      <c r="B25" s="316">
        <v>555.00300000000004</v>
      </c>
      <c r="C25" s="316">
        <v>942</v>
      </c>
    </row>
    <row r="26" spans="1:3" x14ac:dyDescent="0.25">
      <c r="A26" s="315" t="s">
        <v>402</v>
      </c>
      <c r="B26" s="316">
        <v>551.88199999999995</v>
      </c>
      <c r="C26" s="316">
        <v>370</v>
      </c>
    </row>
    <row r="27" spans="1:3" x14ac:dyDescent="0.25">
      <c r="A27" s="315" t="s">
        <v>403</v>
      </c>
      <c r="B27" s="316">
        <v>524.69399999999996</v>
      </c>
      <c r="C27" s="316">
        <v>1710</v>
      </c>
    </row>
    <row r="28" spans="1:3" x14ac:dyDescent="0.25">
      <c r="A28" s="315" t="s">
        <v>411</v>
      </c>
      <c r="B28" s="316">
        <v>503.904</v>
      </c>
      <c r="C28" s="316">
        <v>420</v>
      </c>
    </row>
    <row r="29" spans="1:3" x14ac:dyDescent="0.25">
      <c r="A29" s="315" t="s">
        <v>488</v>
      </c>
      <c r="B29" s="316">
        <v>501.81099999999998</v>
      </c>
      <c r="C29" s="316">
        <v>588</v>
      </c>
    </row>
    <row r="30" spans="1:3" x14ac:dyDescent="0.25">
      <c r="A30" s="315" t="s">
        <v>395</v>
      </c>
      <c r="B30" s="316">
        <v>461.084</v>
      </c>
      <c r="C30" s="316">
        <v>1944</v>
      </c>
    </row>
    <row r="31" spans="1:3" x14ac:dyDescent="0.25">
      <c r="A31" s="315" t="s">
        <v>417</v>
      </c>
      <c r="B31" s="316">
        <v>446.70800000000003</v>
      </c>
      <c r="C31" s="316">
        <v>466</v>
      </c>
    </row>
    <row r="32" spans="1:3" x14ac:dyDescent="0.25">
      <c r="A32" s="315" t="s">
        <v>397</v>
      </c>
      <c r="B32" s="316">
        <v>420.32600000000002</v>
      </c>
      <c r="C32" s="316">
        <v>1323</v>
      </c>
    </row>
    <row r="33" spans="1:3" x14ac:dyDescent="0.25">
      <c r="A33" s="315" t="s">
        <v>407</v>
      </c>
      <c r="B33" s="316">
        <v>411.88099999999997</v>
      </c>
      <c r="C33" s="316">
        <v>329</v>
      </c>
    </row>
    <row r="34" spans="1:3" x14ac:dyDescent="0.25">
      <c r="A34" s="315" t="s">
        <v>406</v>
      </c>
      <c r="B34" s="316">
        <v>393.34699999999998</v>
      </c>
      <c r="C34" s="316">
        <v>1102</v>
      </c>
    </row>
    <row r="35" spans="1:3" x14ac:dyDescent="0.25">
      <c r="A35" s="315" t="s">
        <v>492</v>
      </c>
      <c r="B35" s="316">
        <v>391.97699999999998</v>
      </c>
      <c r="C35" s="316">
        <v>542</v>
      </c>
    </row>
    <row r="36" spans="1:3" x14ac:dyDescent="0.25">
      <c r="A36" s="315" t="s">
        <v>400</v>
      </c>
      <c r="B36" s="316">
        <v>382.70699999999999</v>
      </c>
      <c r="C36" s="316">
        <v>408</v>
      </c>
    </row>
    <row r="37" spans="1:3" x14ac:dyDescent="0.25">
      <c r="A37" s="315" t="s">
        <v>507</v>
      </c>
      <c r="B37" s="316">
        <v>343.709</v>
      </c>
      <c r="C37" s="316">
        <v>306</v>
      </c>
    </row>
    <row r="38" spans="1:3" x14ac:dyDescent="0.25">
      <c r="A38" s="315" t="s">
        <v>489</v>
      </c>
      <c r="B38" s="316">
        <v>342.61</v>
      </c>
      <c r="C38" s="316">
        <v>608</v>
      </c>
    </row>
    <row r="39" spans="1:3" x14ac:dyDescent="0.25">
      <c r="A39" s="315" t="s">
        <v>497</v>
      </c>
      <c r="B39" s="316">
        <v>342.43599999999998</v>
      </c>
      <c r="C39" s="316">
        <v>444</v>
      </c>
    </row>
    <row r="40" spans="1:3" x14ac:dyDescent="0.25">
      <c r="A40" s="315" t="s">
        <v>498</v>
      </c>
      <c r="B40" s="316">
        <v>329.392</v>
      </c>
      <c r="C40" s="316">
        <v>341</v>
      </c>
    </row>
    <row r="41" spans="1:3" x14ac:dyDescent="0.25">
      <c r="A41" s="315" t="s">
        <v>508</v>
      </c>
      <c r="B41" s="316">
        <v>326.34199999999998</v>
      </c>
      <c r="C41" s="316">
        <v>299</v>
      </c>
    </row>
    <row r="42" spans="1:3" x14ac:dyDescent="0.25">
      <c r="A42" s="315" t="s">
        <v>399</v>
      </c>
      <c r="B42" s="316">
        <v>325.03800000000001</v>
      </c>
      <c r="C42" s="316">
        <v>1576</v>
      </c>
    </row>
    <row r="43" spans="1:3" x14ac:dyDescent="0.25">
      <c r="A43" s="315" t="s">
        <v>496</v>
      </c>
      <c r="B43" s="316">
        <v>302.19900000000001</v>
      </c>
      <c r="C43" s="316">
        <v>221</v>
      </c>
    </row>
    <row r="44" spans="1:3" x14ac:dyDescent="0.25">
      <c r="A44" s="315" t="s">
        <v>503</v>
      </c>
      <c r="B44" s="316">
        <v>290.34699999999998</v>
      </c>
      <c r="C44" s="316">
        <v>316</v>
      </c>
    </row>
    <row r="45" spans="1:3" x14ac:dyDescent="0.25">
      <c r="A45" s="315" t="s">
        <v>389</v>
      </c>
      <c r="B45" s="316">
        <v>289.53399999999999</v>
      </c>
      <c r="C45" s="316">
        <v>1633</v>
      </c>
    </row>
    <row r="46" spans="1:3" x14ac:dyDescent="0.25">
      <c r="A46" s="315" t="s">
        <v>490</v>
      </c>
      <c r="B46" s="316">
        <v>275.65300000000002</v>
      </c>
      <c r="C46" s="316">
        <v>524</v>
      </c>
    </row>
    <row r="47" spans="1:3" x14ac:dyDescent="0.25">
      <c r="A47" s="315" t="s">
        <v>506</v>
      </c>
      <c r="B47" s="316">
        <v>263.98399999999998</v>
      </c>
      <c r="C47" s="316">
        <v>294</v>
      </c>
    </row>
    <row r="48" spans="1:3" x14ac:dyDescent="0.25">
      <c r="A48" s="315" t="s">
        <v>416</v>
      </c>
      <c r="B48" s="316">
        <v>230.75800000000001</v>
      </c>
      <c r="C48" s="316">
        <v>138</v>
      </c>
    </row>
    <row r="49" spans="1:3" x14ac:dyDescent="0.25">
      <c r="A49" s="315" t="s">
        <v>431</v>
      </c>
      <c r="B49" s="316">
        <v>223.53200000000001</v>
      </c>
      <c r="C49" s="316">
        <v>330</v>
      </c>
    </row>
    <row r="50" spans="1:3" x14ac:dyDescent="0.25">
      <c r="A50" s="315" t="s">
        <v>408</v>
      </c>
      <c r="B50" s="316">
        <v>220.898</v>
      </c>
      <c r="C50" s="316">
        <v>1131</v>
      </c>
    </row>
    <row r="51" spans="1:3" x14ac:dyDescent="0.25">
      <c r="A51" s="315" t="s">
        <v>412</v>
      </c>
      <c r="B51" s="316">
        <v>204.387</v>
      </c>
      <c r="C51" s="316">
        <v>320</v>
      </c>
    </row>
    <row r="52" spans="1:3" x14ac:dyDescent="0.25">
      <c r="A52" s="315" t="s">
        <v>491</v>
      </c>
      <c r="B52" s="316">
        <v>201.45599999999999</v>
      </c>
      <c r="C52" s="316">
        <v>627</v>
      </c>
    </row>
    <row r="53" spans="1:3" x14ac:dyDescent="0.25">
      <c r="A53" s="315" t="s">
        <v>510</v>
      </c>
      <c r="B53" s="316">
        <v>201.38399999999999</v>
      </c>
      <c r="C53" s="316">
        <v>315</v>
      </c>
    </row>
    <row r="54" spans="1:3" x14ac:dyDescent="0.25">
      <c r="A54" s="315" t="s">
        <v>79</v>
      </c>
      <c r="B54" s="316">
        <v>198.429</v>
      </c>
      <c r="C54" s="316">
        <v>259</v>
      </c>
    </row>
    <row r="55" spans="1:3" x14ac:dyDescent="0.25">
      <c r="A55" s="315" t="s">
        <v>419</v>
      </c>
      <c r="B55" s="316">
        <v>193.41499999999999</v>
      </c>
      <c r="C55" s="316">
        <v>255</v>
      </c>
    </row>
    <row r="56" spans="1:3" x14ac:dyDescent="0.25">
      <c r="A56" s="315" t="s">
        <v>394</v>
      </c>
      <c r="B56" s="316">
        <v>190.84200000000001</v>
      </c>
      <c r="C56" s="316">
        <v>1170</v>
      </c>
    </row>
    <row r="57" spans="1:3" x14ac:dyDescent="0.25">
      <c r="A57" s="315" t="s">
        <v>440</v>
      </c>
      <c r="B57" s="316">
        <v>184.35900000000001</v>
      </c>
      <c r="C57" s="316">
        <v>260</v>
      </c>
    </row>
    <row r="58" spans="1:3" x14ac:dyDescent="0.25">
      <c r="A58" s="315" t="s">
        <v>435</v>
      </c>
      <c r="B58" s="316">
        <v>179.53700000000001</v>
      </c>
      <c r="C58" s="316">
        <v>784</v>
      </c>
    </row>
    <row r="59" spans="1:3" x14ac:dyDescent="0.25">
      <c r="A59" s="315" t="s">
        <v>494</v>
      </c>
      <c r="B59" s="316">
        <v>179.291</v>
      </c>
      <c r="C59" s="316">
        <v>407</v>
      </c>
    </row>
    <row r="60" spans="1:3" x14ac:dyDescent="0.25">
      <c r="A60" s="315" t="s">
        <v>511</v>
      </c>
      <c r="B60" s="316">
        <v>178.946</v>
      </c>
      <c r="C60" s="316">
        <v>287</v>
      </c>
    </row>
    <row r="61" spans="1:3" x14ac:dyDescent="0.25">
      <c r="A61" s="315" t="s">
        <v>433</v>
      </c>
      <c r="B61" s="316">
        <v>167.399</v>
      </c>
      <c r="C61" s="316">
        <v>636</v>
      </c>
    </row>
    <row r="62" spans="1:3" x14ac:dyDescent="0.25">
      <c r="A62" s="315" t="s">
        <v>427</v>
      </c>
      <c r="B62" s="316">
        <v>163.6</v>
      </c>
      <c r="C62" s="316">
        <v>440</v>
      </c>
    </row>
    <row r="63" spans="1:3" x14ac:dyDescent="0.25">
      <c r="A63" s="315" t="s">
        <v>434</v>
      </c>
      <c r="B63" s="316">
        <v>157.08500000000001</v>
      </c>
      <c r="C63" s="316">
        <v>397</v>
      </c>
    </row>
    <row r="64" spans="1:3" x14ac:dyDescent="0.25">
      <c r="A64" s="315" t="s">
        <v>428</v>
      </c>
      <c r="B64" s="316">
        <v>153.62899999999999</v>
      </c>
      <c r="C64" s="316">
        <v>87</v>
      </c>
    </row>
    <row r="65" spans="1:3" x14ac:dyDescent="0.25">
      <c r="A65" s="315" t="s">
        <v>516</v>
      </c>
      <c r="B65" s="316">
        <v>153.30199999999999</v>
      </c>
      <c r="C65" s="316">
        <v>219</v>
      </c>
    </row>
    <row r="66" spans="1:3" x14ac:dyDescent="0.25">
      <c r="A66" s="315" t="s">
        <v>420</v>
      </c>
      <c r="B66" s="316">
        <v>152.94800000000001</v>
      </c>
      <c r="C66" s="316">
        <v>744</v>
      </c>
    </row>
    <row r="67" spans="1:3" x14ac:dyDescent="0.25">
      <c r="A67" s="315" t="s">
        <v>501</v>
      </c>
      <c r="B67" s="316">
        <v>148.678</v>
      </c>
      <c r="C67" s="316">
        <v>358</v>
      </c>
    </row>
    <row r="68" spans="1:3" x14ac:dyDescent="0.25">
      <c r="A68" s="315" t="s">
        <v>504</v>
      </c>
      <c r="B68" s="316">
        <v>145.309</v>
      </c>
      <c r="C68" s="316">
        <v>260</v>
      </c>
    </row>
    <row r="69" spans="1:3" x14ac:dyDescent="0.25">
      <c r="A69" s="315" t="s">
        <v>499</v>
      </c>
      <c r="B69" s="316">
        <v>144.12899999999999</v>
      </c>
      <c r="C69" s="316">
        <v>346</v>
      </c>
    </row>
    <row r="70" spans="1:3" x14ac:dyDescent="0.25">
      <c r="A70" s="315" t="s">
        <v>441</v>
      </c>
      <c r="B70" s="316">
        <v>137.29900000000001</v>
      </c>
      <c r="C70" s="316">
        <v>2798</v>
      </c>
    </row>
    <row r="71" spans="1:3" x14ac:dyDescent="0.25">
      <c r="A71" s="315" t="s">
        <v>430</v>
      </c>
      <c r="B71" s="316">
        <v>136.97499999999999</v>
      </c>
      <c r="C71" s="316">
        <v>409</v>
      </c>
    </row>
    <row r="72" spans="1:3" x14ac:dyDescent="0.25">
      <c r="A72" s="315" t="s">
        <v>422</v>
      </c>
      <c r="B72" s="316">
        <v>129.79</v>
      </c>
      <c r="C72" s="316">
        <v>410</v>
      </c>
    </row>
    <row r="73" spans="1:3" x14ac:dyDescent="0.25">
      <c r="A73" s="315" t="s">
        <v>487</v>
      </c>
      <c r="B73" s="316">
        <v>124.17400000000001</v>
      </c>
      <c r="C73" s="316">
        <v>4661</v>
      </c>
    </row>
    <row r="74" spans="1:3" x14ac:dyDescent="0.25">
      <c r="A74" s="315" t="s">
        <v>413</v>
      </c>
      <c r="B74" s="316">
        <v>120.226</v>
      </c>
      <c r="C74" s="316">
        <v>653</v>
      </c>
    </row>
    <row r="75" spans="1:3" x14ac:dyDescent="0.25">
      <c r="A75" s="315" t="s">
        <v>424</v>
      </c>
      <c r="B75" s="316">
        <v>119.883</v>
      </c>
      <c r="C75" s="316">
        <v>820</v>
      </c>
    </row>
    <row r="76" spans="1:3" x14ac:dyDescent="0.25">
      <c r="A76" s="315" t="s">
        <v>404</v>
      </c>
      <c r="B76" s="316">
        <v>114.852</v>
      </c>
      <c r="C76" s="316">
        <v>558</v>
      </c>
    </row>
    <row r="77" spans="1:3" x14ac:dyDescent="0.25">
      <c r="A77" s="315" t="s">
        <v>509</v>
      </c>
      <c r="B77" s="316">
        <v>97.009</v>
      </c>
      <c r="C77" s="316">
        <v>356</v>
      </c>
    </row>
    <row r="78" spans="1:3" x14ac:dyDescent="0.25">
      <c r="A78" s="315" t="s">
        <v>414</v>
      </c>
      <c r="B78" s="316">
        <v>93.311000000000007</v>
      </c>
      <c r="C78" s="316">
        <v>1464</v>
      </c>
    </row>
    <row r="79" spans="1:3" x14ac:dyDescent="0.25">
      <c r="A79" s="315" t="s">
        <v>429</v>
      </c>
      <c r="B79" s="316">
        <v>90.543000000000006</v>
      </c>
      <c r="C79" s="316">
        <v>392</v>
      </c>
    </row>
    <row r="80" spans="1:3" x14ac:dyDescent="0.25">
      <c r="A80" s="315" t="s">
        <v>495</v>
      </c>
      <c r="B80" s="316">
        <v>85.341999999999999</v>
      </c>
      <c r="C80" s="316">
        <v>558</v>
      </c>
    </row>
    <row r="81" spans="1:3" x14ac:dyDescent="0.25">
      <c r="A81" s="315" t="s">
        <v>426</v>
      </c>
      <c r="B81" s="316">
        <v>83.608999999999995</v>
      </c>
      <c r="C81" s="316">
        <v>435</v>
      </c>
    </row>
    <row r="82" spans="1:3" x14ac:dyDescent="0.25">
      <c r="A82" s="315" t="s">
        <v>418</v>
      </c>
      <c r="B82" s="316">
        <v>83.358000000000004</v>
      </c>
      <c r="C82" s="316">
        <v>869</v>
      </c>
    </row>
    <row r="83" spans="1:3" x14ac:dyDescent="0.25">
      <c r="A83" s="315" t="s">
        <v>409</v>
      </c>
      <c r="B83" s="316">
        <v>74.680999999999997</v>
      </c>
      <c r="C83" s="316">
        <v>906</v>
      </c>
    </row>
    <row r="84" spans="1:3" x14ac:dyDescent="0.25">
      <c r="A84" s="315" t="s">
        <v>432</v>
      </c>
      <c r="B84" s="316">
        <v>71.616</v>
      </c>
      <c r="C84" s="316">
        <v>457</v>
      </c>
    </row>
    <row r="85" spans="1:3" x14ac:dyDescent="0.25">
      <c r="A85" s="315" t="s">
        <v>425</v>
      </c>
      <c r="B85" s="316">
        <v>68.495999999999995</v>
      </c>
      <c r="C85" s="316">
        <v>417</v>
      </c>
    </row>
    <row r="86" spans="1:3" x14ac:dyDescent="0.25">
      <c r="A86" s="315" t="s">
        <v>515</v>
      </c>
      <c r="B86" s="316">
        <v>67.707999999999998</v>
      </c>
      <c r="C86" s="316">
        <v>340</v>
      </c>
    </row>
    <row r="87" spans="1:3" x14ac:dyDescent="0.25">
      <c r="A87" s="315" t="s">
        <v>512</v>
      </c>
      <c r="B87" s="316">
        <v>55.963000000000001</v>
      </c>
      <c r="C87" s="316">
        <v>351</v>
      </c>
    </row>
    <row r="88" spans="1:3" x14ac:dyDescent="0.25">
      <c r="A88" s="315" t="s">
        <v>436</v>
      </c>
      <c r="B88" s="316">
        <v>52.722999999999999</v>
      </c>
      <c r="C88" s="316">
        <v>377</v>
      </c>
    </row>
    <row r="89" spans="1:3" x14ac:dyDescent="0.25">
      <c r="A89" s="315" t="s">
        <v>502</v>
      </c>
      <c r="B89" s="316">
        <v>49.893000000000001</v>
      </c>
      <c r="C89" s="316">
        <v>453</v>
      </c>
    </row>
    <row r="90" spans="1:3" x14ac:dyDescent="0.25">
      <c r="A90" s="315" t="s">
        <v>513</v>
      </c>
      <c r="B90" s="316">
        <v>47.533000000000001</v>
      </c>
      <c r="C90" s="316">
        <v>370</v>
      </c>
    </row>
    <row r="91" spans="1:3" x14ac:dyDescent="0.25">
      <c r="A91" s="315" t="s">
        <v>410</v>
      </c>
      <c r="B91" s="316">
        <v>42.201000000000001</v>
      </c>
      <c r="C91" s="316">
        <v>429</v>
      </c>
    </row>
    <row r="92" spans="1:3" x14ac:dyDescent="0.25">
      <c r="A92" s="315" t="s">
        <v>439</v>
      </c>
      <c r="B92" s="316">
        <v>39.085000000000001</v>
      </c>
      <c r="C92" s="316">
        <v>907</v>
      </c>
    </row>
    <row r="93" spans="1:3" x14ac:dyDescent="0.25">
      <c r="A93" s="315" t="s">
        <v>437</v>
      </c>
      <c r="B93" s="316">
        <v>38.774000000000001</v>
      </c>
      <c r="C93" s="316">
        <v>748</v>
      </c>
    </row>
    <row r="94" spans="1:3" x14ac:dyDescent="0.25">
      <c r="A94" s="315" t="s">
        <v>423</v>
      </c>
      <c r="B94" s="316">
        <v>38.420999999999999</v>
      </c>
      <c r="C94" s="316">
        <v>481</v>
      </c>
    </row>
    <row r="95" spans="1:3" x14ac:dyDescent="0.25">
      <c r="A95" s="315" t="s">
        <v>415</v>
      </c>
      <c r="B95" s="316">
        <v>37.090000000000003</v>
      </c>
      <c r="C95" s="316">
        <v>578</v>
      </c>
    </row>
    <row r="96" spans="1:3" x14ac:dyDescent="0.25">
      <c r="A96" s="315" t="s">
        <v>500</v>
      </c>
      <c r="B96" s="316">
        <v>31.667999999999999</v>
      </c>
      <c r="C96" s="316">
        <v>510</v>
      </c>
    </row>
    <row r="97" spans="1:3" x14ac:dyDescent="0.25">
      <c r="A97" s="315" t="s">
        <v>438</v>
      </c>
      <c r="B97" s="316">
        <v>29.173999999999999</v>
      </c>
      <c r="C97" s="316">
        <v>630</v>
      </c>
    </row>
    <row r="98" spans="1:3" x14ac:dyDescent="0.25">
      <c r="A98" s="315" t="s">
        <v>493</v>
      </c>
      <c r="B98" s="316">
        <v>27.585999999999999</v>
      </c>
      <c r="C98" s="316">
        <v>686</v>
      </c>
    </row>
    <row r="99" spans="1:3" x14ac:dyDescent="0.25">
      <c r="A99" s="315" t="s">
        <v>421</v>
      </c>
      <c r="B99" s="316">
        <v>24.024999999999999</v>
      </c>
      <c r="C99" s="316">
        <v>496</v>
      </c>
    </row>
    <row r="100" spans="1:3" x14ac:dyDescent="0.25">
      <c r="A100" s="315" t="s">
        <v>505</v>
      </c>
      <c r="B100" s="316">
        <v>21.597000000000001</v>
      </c>
      <c r="C100" s="316">
        <v>426</v>
      </c>
    </row>
    <row r="101" spans="1:3" x14ac:dyDescent="0.25">
      <c r="A101" s="315" t="s">
        <v>518</v>
      </c>
      <c r="B101" s="316">
        <v>19.492999999999999</v>
      </c>
      <c r="C101" s="316">
        <v>10</v>
      </c>
    </row>
    <row r="102" spans="1:3" x14ac:dyDescent="0.25">
      <c r="A102" s="315" t="s">
        <v>517</v>
      </c>
      <c r="B102" s="316">
        <v>16.338000000000001</v>
      </c>
      <c r="C102" s="316">
        <v>259</v>
      </c>
    </row>
    <row r="103" spans="1:3" x14ac:dyDescent="0.25">
      <c r="A103" s="315" t="s">
        <v>514</v>
      </c>
      <c r="B103" s="316">
        <v>13.037000000000001</v>
      </c>
      <c r="C103" s="316">
        <v>350</v>
      </c>
    </row>
    <row r="104" spans="1:3" x14ac:dyDescent="0.25">
      <c r="A104" s="315" t="s">
        <v>522</v>
      </c>
      <c r="B104" s="316">
        <v>0.45200000000000001</v>
      </c>
      <c r="C104" s="316">
        <v>1</v>
      </c>
    </row>
    <row r="105" spans="1:3" x14ac:dyDescent="0.25">
      <c r="A105" s="315" t="s">
        <v>521</v>
      </c>
      <c r="B105" s="316">
        <v>0.16200000000000001</v>
      </c>
      <c r="C105" s="316">
        <v>2</v>
      </c>
    </row>
    <row r="106" spans="1:3" x14ac:dyDescent="0.25">
      <c r="A106" s="315" t="s">
        <v>524</v>
      </c>
      <c r="B106" s="316">
        <v>0.10199999999999999</v>
      </c>
      <c r="C106" s="316">
        <v>1</v>
      </c>
    </row>
    <row r="107" spans="1:3" x14ac:dyDescent="0.25">
      <c r="A107" s="315" t="s">
        <v>520</v>
      </c>
      <c r="B107" s="316">
        <v>0.02</v>
      </c>
      <c r="C107" s="316">
        <v>1</v>
      </c>
    </row>
    <row r="108" spans="1:3" x14ac:dyDescent="0.25">
      <c r="A108" s="315" t="s">
        <v>345</v>
      </c>
      <c r="B108" s="316">
        <v>2E-3</v>
      </c>
      <c r="C108" s="316">
        <v>1</v>
      </c>
    </row>
    <row r="109" spans="1:3" x14ac:dyDescent="0.25">
      <c r="A109" s="315" t="s">
        <v>519</v>
      </c>
      <c r="B109" s="316">
        <v>0</v>
      </c>
      <c r="C109" s="316">
        <v>3</v>
      </c>
    </row>
    <row r="110" spans="1:3" x14ac:dyDescent="0.25">
      <c r="A110" s="315" t="s">
        <v>523</v>
      </c>
      <c r="B110" s="316">
        <v>0</v>
      </c>
      <c r="C110" s="316">
        <v>1</v>
      </c>
    </row>
    <row r="111" spans="1:3" x14ac:dyDescent="0.25">
      <c r="A111" s="315" t="s">
        <v>525</v>
      </c>
      <c r="B111" s="316">
        <v>0</v>
      </c>
      <c r="C111" s="316">
        <v>1</v>
      </c>
    </row>
    <row r="112" spans="1:3" x14ac:dyDescent="0.25">
      <c r="A112" s="315" t="s">
        <v>526</v>
      </c>
      <c r="B112" s="316">
        <v>0</v>
      </c>
      <c r="C112" s="316">
        <v>1</v>
      </c>
    </row>
    <row r="113" spans="1:3" x14ac:dyDescent="0.25">
      <c r="A113" s="315" t="s">
        <v>527</v>
      </c>
      <c r="B113" s="316">
        <v>0</v>
      </c>
      <c r="C113" s="316">
        <v>1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Y41"/>
  <sheetViews>
    <sheetView topLeftCell="A18" workbookViewId="0">
      <selection activeCell="H38" sqref="H38:I38"/>
    </sheetView>
  </sheetViews>
  <sheetFormatPr baseColWidth="10" defaultRowHeight="15" x14ac:dyDescent="0.25"/>
  <sheetData>
    <row r="2" spans="2:9" x14ac:dyDescent="0.25">
      <c r="B2" s="327" t="s">
        <v>196</v>
      </c>
      <c r="C2" s="328"/>
    </row>
    <row r="3" spans="2:9" x14ac:dyDescent="0.25">
      <c r="B3" s="329" t="s">
        <v>528</v>
      </c>
      <c r="C3" s="330"/>
      <c r="D3" s="331" t="s">
        <v>214</v>
      </c>
      <c r="E3" s="331" t="s">
        <v>216</v>
      </c>
      <c r="F3" s="331" t="s">
        <v>529</v>
      </c>
      <c r="G3" s="331" t="s">
        <v>530</v>
      </c>
      <c r="H3" s="332" t="s">
        <v>531</v>
      </c>
      <c r="I3" s="332" t="s">
        <v>532</v>
      </c>
    </row>
    <row r="4" spans="2:9" ht="30" x14ac:dyDescent="0.25">
      <c r="B4" s="333" t="s">
        <v>533</v>
      </c>
      <c r="C4" s="315" t="s">
        <v>534</v>
      </c>
      <c r="D4" s="315" t="s">
        <v>454</v>
      </c>
      <c r="E4" s="334">
        <v>44722</v>
      </c>
      <c r="F4" s="335">
        <v>0.83333333333333337</v>
      </c>
      <c r="G4" s="335">
        <v>0.9375</v>
      </c>
      <c r="H4">
        <v>4460.1000000000004</v>
      </c>
      <c r="I4">
        <v>9663</v>
      </c>
    </row>
    <row r="5" spans="2:9" x14ac:dyDescent="0.25">
      <c r="B5" s="315"/>
      <c r="C5" s="315" t="s">
        <v>535</v>
      </c>
      <c r="D5" s="315" t="s">
        <v>536</v>
      </c>
      <c r="E5" s="334">
        <v>44722</v>
      </c>
      <c r="F5" s="335">
        <v>0.83333333333333337</v>
      </c>
      <c r="G5" s="335">
        <v>0.99930555555555556</v>
      </c>
      <c r="H5">
        <v>532.36666666666599</v>
      </c>
      <c r="I5">
        <v>1599</v>
      </c>
    </row>
    <row r="6" spans="2:9" x14ac:dyDescent="0.25">
      <c r="B6" s="315"/>
      <c r="C6" s="315" t="s">
        <v>537</v>
      </c>
      <c r="D6" s="315" t="s">
        <v>538</v>
      </c>
      <c r="E6" s="334">
        <v>44722</v>
      </c>
      <c r="F6" s="335">
        <v>0.91666666666666663</v>
      </c>
      <c r="G6" s="335">
        <v>0.97916666666666663</v>
      </c>
      <c r="H6">
        <v>3351.4833333333299</v>
      </c>
      <c r="I6">
        <v>7592</v>
      </c>
    </row>
    <row r="7" spans="2:9" x14ac:dyDescent="0.25">
      <c r="B7" s="315" t="s">
        <v>539</v>
      </c>
      <c r="C7" s="315" t="s">
        <v>540</v>
      </c>
      <c r="D7" s="315" t="s">
        <v>538</v>
      </c>
      <c r="E7" s="334">
        <v>44724</v>
      </c>
      <c r="F7" s="335">
        <v>0.64583333333333337</v>
      </c>
      <c r="G7" s="335">
        <v>0.72916666666666663</v>
      </c>
      <c r="H7">
        <v>5436.6166666666604</v>
      </c>
      <c r="I7">
        <v>21424</v>
      </c>
    </row>
    <row r="8" spans="2:9" x14ac:dyDescent="0.25">
      <c r="B8" s="315"/>
      <c r="C8" s="315" t="s">
        <v>541</v>
      </c>
      <c r="D8" s="315" t="s">
        <v>542</v>
      </c>
      <c r="E8" s="334">
        <v>44724</v>
      </c>
      <c r="F8" s="335">
        <v>0.83333333333333337</v>
      </c>
      <c r="G8" s="335">
        <v>0.91666666666666663</v>
      </c>
      <c r="H8">
        <v>56243.333333333299</v>
      </c>
      <c r="I8">
        <v>81653</v>
      </c>
    </row>
    <row r="9" spans="2:9" x14ac:dyDescent="0.25">
      <c r="B9" s="315" t="s">
        <v>543</v>
      </c>
      <c r="C9" s="315" t="s">
        <v>534</v>
      </c>
      <c r="D9" s="315" t="s">
        <v>454</v>
      </c>
      <c r="E9" s="334">
        <v>44725</v>
      </c>
      <c r="F9" s="335">
        <v>0.83333333333333337</v>
      </c>
      <c r="G9" s="335">
        <v>0.9375</v>
      </c>
      <c r="H9">
        <v>833.4</v>
      </c>
      <c r="I9">
        <v>17791</v>
      </c>
    </row>
    <row r="10" spans="2:9" x14ac:dyDescent="0.25">
      <c r="B10" s="315" t="s">
        <v>544</v>
      </c>
      <c r="C10" s="315" t="s">
        <v>545</v>
      </c>
      <c r="D10" s="315" t="s">
        <v>456</v>
      </c>
      <c r="E10" s="334">
        <v>44726</v>
      </c>
      <c r="F10" s="335">
        <v>0.57291666666666663</v>
      </c>
      <c r="G10" s="335">
        <v>0.65625</v>
      </c>
      <c r="H10">
        <v>628.33333333333303</v>
      </c>
      <c r="I10">
        <v>5215</v>
      </c>
    </row>
    <row r="11" spans="2:9" x14ac:dyDescent="0.25">
      <c r="B11" s="315"/>
      <c r="C11" s="315" t="s">
        <v>546</v>
      </c>
      <c r="D11" s="315" t="s">
        <v>542</v>
      </c>
      <c r="E11" s="334">
        <v>44726</v>
      </c>
      <c r="F11" s="335">
        <v>0.79166666666666663</v>
      </c>
      <c r="G11" s="335">
        <v>0.875</v>
      </c>
      <c r="H11">
        <v>52741.516666666597</v>
      </c>
      <c r="I11">
        <v>79174</v>
      </c>
    </row>
    <row r="12" spans="2:9" x14ac:dyDescent="0.25">
      <c r="B12" s="315" t="s">
        <v>547</v>
      </c>
      <c r="C12" s="315" t="s">
        <v>534</v>
      </c>
      <c r="D12" s="315" t="s">
        <v>454</v>
      </c>
      <c r="E12" s="334">
        <v>44728</v>
      </c>
      <c r="F12" s="335">
        <v>0.83333333333333337</v>
      </c>
      <c r="G12" s="335">
        <v>0.9375</v>
      </c>
      <c r="H12">
        <v>65.816666666666606</v>
      </c>
      <c r="I12">
        <v>433</v>
      </c>
    </row>
    <row r="13" spans="2:9" x14ac:dyDescent="0.25">
      <c r="B13" s="315" t="s">
        <v>548</v>
      </c>
      <c r="C13" s="315" t="s">
        <v>549</v>
      </c>
      <c r="D13" s="315" t="s">
        <v>538</v>
      </c>
      <c r="E13" s="334">
        <v>44724</v>
      </c>
      <c r="F13" s="335">
        <v>0.72916666666666663</v>
      </c>
      <c r="G13" s="335">
        <v>0.75</v>
      </c>
      <c r="H13">
        <v>2357.9666666666599</v>
      </c>
      <c r="I13">
        <v>9058</v>
      </c>
    </row>
    <row r="14" spans="2:9" x14ac:dyDescent="0.25">
      <c r="B14" s="315" t="s">
        <v>548</v>
      </c>
      <c r="C14" s="315" t="s">
        <v>401</v>
      </c>
      <c r="D14" s="315" t="s">
        <v>538</v>
      </c>
      <c r="E14" s="334">
        <v>44724</v>
      </c>
      <c r="F14" s="335">
        <v>0.75</v>
      </c>
      <c r="G14" s="335">
        <v>0.79166666666666663</v>
      </c>
      <c r="H14">
        <v>484.38333333333298</v>
      </c>
      <c r="I14">
        <v>4891</v>
      </c>
    </row>
    <row r="15" spans="2:9" x14ac:dyDescent="0.25">
      <c r="B15" s="315" t="s">
        <v>548</v>
      </c>
      <c r="C15" s="315" t="s">
        <v>550</v>
      </c>
      <c r="D15" s="315" t="s">
        <v>538</v>
      </c>
      <c r="E15" s="334">
        <v>44724</v>
      </c>
      <c r="F15" s="335">
        <v>0.79166666666666663</v>
      </c>
      <c r="G15" s="335">
        <v>0.8125</v>
      </c>
      <c r="H15">
        <v>999.71666666666601</v>
      </c>
      <c r="I15">
        <v>6022</v>
      </c>
    </row>
    <row r="16" spans="2:9" x14ac:dyDescent="0.25">
      <c r="B16" s="315" t="s">
        <v>548</v>
      </c>
      <c r="C16" s="315" t="s">
        <v>551</v>
      </c>
      <c r="D16" s="315" t="s">
        <v>538</v>
      </c>
      <c r="E16" s="334">
        <v>44724</v>
      </c>
      <c r="F16" s="335">
        <v>0.8125</v>
      </c>
      <c r="G16" s="335">
        <v>0.83333333333333337</v>
      </c>
      <c r="H16">
        <v>1252.5333333333299</v>
      </c>
      <c r="I16">
        <v>10000</v>
      </c>
    </row>
    <row r="17" spans="2:25" x14ac:dyDescent="0.25">
      <c r="B17" s="315" t="s">
        <v>548</v>
      </c>
      <c r="C17" s="315" t="s">
        <v>515</v>
      </c>
      <c r="D17" s="315" t="s">
        <v>538</v>
      </c>
      <c r="E17" s="334">
        <v>44724</v>
      </c>
      <c r="F17" s="335">
        <v>0.83333333333333337</v>
      </c>
      <c r="G17" s="335">
        <v>0.875</v>
      </c>
      <c r="H17">
        <v>1854.5166666666601</v>
      </c>
      <c r="I17">
        <v>7338</v>
      </c>
    </row>
    <row r="18" spans="2:25" x14ac:dyDescent="0.25">
      <c r="B18" s="315" t="s">
        <v>548</v>
      </c>
      <c r="C18" s="315" t="s">
        <v>552</v>
      </c>
      <c r="D18" s="315" t="s">
        <v>538</v>
      </c>
      <c r="E18" s="334">
        <v>44724</v>
      </c>
      <c r="F18" s="335">
        <v>0.875</v>
      </c>
      <c r="G18" s="335">
        <v>0.89583333333333337</v>
      </c>
      <c r="H18">
        <v>4640</v>
      </c>
      <c r="I18">
        <v>16085</v>
      </c>
    </row>
    <row r="19" spans="2:25" x14ac:dyDescent="0.25">
      <c r="B19" s="315" t="s">
        <v>548</v>
      </c>
      <c r="C19" s="315" t="s">
        <v>392</v>
      </c>
      <c r="D19" s="315" t="s">
        <v>538</v>
      </c>
      <c r="E19" s="334">
        <v>44724</v>
      </c>
      <c r="F19" s="335">
        <v>0.89583333333333337</v>
      </c>
      <c r="G19" s="335">
        <v>0.95833333333333337</v>
      </c>
      <c r="H19">
        <v>3034.1833333333302</v>
      </c>
      <c r="I19">
        <v>10645</v>
      </c>
    </row>
    <row r="20" spans="2:25" x14ac:dyDescent="0.25">
      <c r="B20" s="315" t="s">
        <v>548</v>
      </c>
      <c r="C20" s="315" t="s">
        <v>401</v>
      </c>
      <c r="D20" s="315" t="s">
        <v>538</v>
      </c>
      <c r="E20" s="334">
        <v>44725</v>
      </c>
      <c r="F20" s="335">
        <v>0.33333333333333331</v>
      </c>
      <c r="G20" s="335">
        <v>0.41666666666666669</v>
      </c>
      <c r="H20">
        <v>8551.4666666666599</v>
      </c>
      <c r="I20">
        <v>21440</v>
      </c>
    </row>
    <row r="21" spans="2:25" x14ac:dyDescent="0.25">
      <c r="B21" s="315" t="s">
        <v>548</v>
      </c>
      <c r="C21" s="315" t="s">
        <v>553</v>
      </c>
      <c r="D21" s="315" t="s">
        <v>538</v>
      </c>
      <c r="E21" s="334">
        <v>44725</v>
      </c>
      <c r="F21" s="335">
        <v>0.41666666666666669</v>
      </c>
      <c r="G21" s="335">
        <v>0.45833333333333331</v>
      </c>
      <c r="H21">
        <v>33922.466666666602</v>
      </c>
      <c r="I21">
        <v>144098</v>
      </c>
    </row>
    <row r="22" spans="2:25" x14ac:dyDescent="0.25">
      <c r="B22" s="315" t="s">
        <v>548</v>
      </c>
      <c r="C22" s="315" t="s">
        <v>441</v>
      </c>
      <c r="D22" s="315" t="s">
        <v>538</v>
      </c>
      <c r="E22" s="334">
        <v>44725</v>
      </c>
      <c r="F22" s="335">
        <v>0.45833333333333331</v>
      </c>
      <c r="G22" s="335">
        <v>0.54166666666666663</v>
      </c>
      <c r="H22">
        <v>18133.849999999999</v>
      </c>
      <c r="I22">
        <v>72910</v>
      </c>
    </row>
    <row r="23" spans="2:25" x14ac:dyDescent="0.25">
      <c r="B23" s="315" t="s">
        <v>548</v>
      </c>
      <c r="C23" s="315" t="s">
        <v>433</v>
      </c>
      <c r="D23" s="315" t="s">
        <v>538</v>
      </c>
      <c r="E23" s="334">
        <v>44725</v>
      </c>
      <c r="F23" s="335">
        <v>0.625</v>
      </c>
      <c r="G23" s="335">
        <v>0.72916666666666663</v>
      </c>
      <c r="H23">
        <v>2022.3333333333301</v>
      </c>
      <c r="I23">
        <v>10888</v>
      </c>
    </row>
    <row r="24" spans="2:25" x14ac:dyDescent="0.25">
      <c r="B24" s="315" t="s">
        <v>548</v>
      </c>
      <c r="C24" s="315" t="s">
        <v>553</v>
      </c>
      <c r="D24" s="315" t="s">
        <v>538</v>
      </c>
      <c r="E24" s="334">
        <v>44725</v>
      </c>
      <c r="F24" s="335">
        <v>0.83333333333333337</v>
      </c>
      <c r="G24" s="335">
        <v>0.875</v>
      </c>
      <c r="H24">
        <v>3090.13333333333</v>
      </c>
      <c r="I24">
        <v>10650</v>
      </c>
    </row>
    <row r="25" spans="2:25" x14ac:dyDescent="0.25">
      <c r="B25" s="315" t="s">
        <v>548</v>
      </c>
      <c r="C25" s="315" t="s">
        <v>554</v>
      </c>
      <c r="D25" s="315" t="s">
        <v>538</v>
      </c>
      <c r="E25" s="334">
        <v>44725</v>
      </c>
      <c r="F25" s="335">
        <v>0.875</v>
      </c>
      <c r="G25" s="335">
        <v>0.91666666666666663</v>
      </c>
      <c r="H25">
        <v>6725.95</v>
      </c>
      <c r="I25">
        <v>15224</v>
      </c>
    </row>
    <row r="26" spans="2:25" x14ac:dyDescent="0.25">
      <c r="B26" s="315" t="s">
        <v>548</v>
      </c>
      <c r="C26" s="315" t="s">
        <v>537</v>
      </c>
      <c r="D26" s="315" t="s">
        <v>538</v>
      </c>
      <c r="E26" s="334">
        <v>44725</v>
      </c>
      <c r="F26" s="335">
        <v>0.91666666666666663</v>
      </c>
      <c r="G26" s="335">
        <v>0.97916666666666663</v>
      </c>
      <c r="H26">
        <v>2094.9166666666601</v>
      </c>
      <c r="I26">
        <v>18846</v>
      </c>
    </row>
    <row r="28" spans="2:25" x14ac:dyDescent="0.25">
      <c r="B28" s="327" t="s">
        <v>555</v>
      </c>
      <c r="C28" s="328"/>
    </row>
    <row r="29" spans="2:25" x14ac:dyDescent="0.25">
      <c r="B29" s="331" t="s">
        <v>528</v>
      </c>
      <c r="C29" s="331" t="s">
        <v>214</v>
      </c>
      <c r="D29" s="331" t="s">
        <v>556</v>
      </c>
      <c r="E29" s="331" t="s">
        <v>529</v>
      </c>
      <c r="F29" s="331" t="s">
        <v>557</v>
      </c>
      <c r="G29" s="331" t="s">
        <v>530</v>
      </c>
      <c r="H29" s="332" t="s">
        <v>531</v>
      </c>
      <c r="I29" s="332" t="s">
        <v>532</v>
      </c>
      <c r="J29" s="353"/>
      <c r="K29" s="353"/>
      <c r="L29" s="353"/>
      <c r="M29" s="353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</row>
    <row r="30" spans="2:25" x14ac:dyDescent="0.25">
      <c r="B30" s="315" t="s">
        <v>558</v>
      </c>
      <c r="C30" s="315" t="s">
        <v>454</v>
      </c>
      <c r="D30" s="336">
        <v>44722</v>
      </c>
      <c r="E30" s="337">
        <v>4.1666666666666664E-2</v>
      </c>
      <c r="F30" s="336">
        <v>44726</v>
      </c>
      <c r="G30" s="337">
        <v>0.41666666666666669</v>
      </c>
      <c r="H30">
        <v>4556</v>
      </c>
      <c r="I30">
        <v>4541</v>
      </c>
      <c r="J30" s="353"/>
      <c r="K30" s="353"/>
      <c r="L30" s="353"/>
      <c r="M30" s="353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</row>
    <row r="31" spans="2:25" ht="45" x14ac:dyDescent="0.25">
      <c r="B31" s="333" t="s">
        <v>559</v>
      </c>
      <c r="C31" s="333" t="s">
        <v>560</v>
      </c>
      <c r="D31" s="336">
        <v>44722</v>
      </c>
      <c r="E31" s="337">
        <v>4.1666666666666664E-2</v>
      </c>
      <c r="F31" s="336">
        <v>44723</v>
      </c>
      <c r="G31" s="337">
        <v>0.95833333333333337</v>
      </c>
      <c r="H31">
        <v>445</v>
      </c>
      <c r="I31">
        <v>999</v>
      </c>
      <c r="J31" s="353"/>
      <c r="K31" s="353"/>
      <c r="L31" s="353"/>
      <c r="M31" s="353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</row>
    <row r="32" spans="2:25" ht="30" x14ac:dyDescent="0.25">
      <c r="B32" s="333" t="s">
        <v>537</v>
      </c>
      <c r="C32" s="333" t="s">
        <v>560</v>
      </c>
      <c r="D32" s="336">
        <v>44726</v>
      </c>
      <c r="E32" s="337">
        <v>0.45833333333333331</v>
      </c>
      <c r="F32" s="336">
        <v>44728</v>
      </c>
      <c r="G32" s="337">
        <v>0.54166666666666663</v>
      </c>
      <c r="H32">
        <v>2057</v>
      </c>
      <c r="I32">
        <v>6983</v>
      </c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</row>
    <row r="33" spans="2:25" x14ac:dyDescent="0.25">
      <c r="B33" s="333" t="s">
        <v>377</v>
      </c>
      <c r="C33" s="333" t="s">
        <v>561</v>
      </c>
      <c r="D33" s="336">
        <v>44726</v>
      </c>
      <c r="E33" s="337">
        <v>0.95833333333333337</v>
      </c>
      <c r="F33" s="336">
        <v>44728</v>
      </c>
      <c r="G33" s="337">
        <v>0.99930555555555556</v>
      </c>
      <c r="H33">
        <v>2161</v>
      </c>
      <c r="I33">
        <v>4107</v>
      </c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</row>
    <row r="34" spans="2:25" ht="30" x14ac:dyDescent="0.25">
      <c r="B34" s="333" t="s">
        <v>380</v>
      </c>
      <c r="C34" s="333" t="s">
        <v>562</v>
      </c>
      <c r="D34" s="336">
        <v>44728</v>
      </c>
      <c r="E34" s="337">
        <v>0.70833333333333337</v>
      </c>
      <c r="F34" s="336">
        <v>44728</v>
      </c>
      <c r="G34" s="337">
        <v>0.99930555555555556</v>
      </c>
      <c r="H34">
        <v>1013</v>
      </c>
      <c r="I34">
        <v>1232</v>
      </c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</row>
    <row r="35" spans="2:25" ht="30" x14ac:dyDescent="0.25">
      <c r="B35" s="333" t="s">
        <v>563</v>
      </c>
      <c r="C35" s="333" t="s">
        <v>561</v>
      </c>
      <c r="D35" s="336">
        <v>44728</v>
      </c>
      <c r="E35" s="337">
        <v>0.54166666666666663</v>
      </c>
      <c r="F35" s="336">
        <v>44728</v>
      </c>
      <c r="G35" s="337">
        <v>0.99930555555555556</v>
      </c>
      <c r="H35">
        <v>677</v>
      </c>
      <c r="I35">
        <v>1143</v>
      </c>
      <c r="J35" s="353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</row>
    <row r="36" spans="2:25" x14ac:dyDescent="0.25">
      <c r="J36" s="353"/>
      <c r="K36" s="353"/>
      <c r="L36" s="35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</row>
    <row r="37" spans="2:25" x14ac:dyDescent="0.25">
      <c r="B37" s="327" t="s">
        <v>452</v>
      </c>
      <c r="C37" s="328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3"/>
      <c r="W37" s="353"/>
      <c r="X37" s="353"/>
      <c r="Y37" s="353"/>
    </row>
    <row r="38" spans="2:25" x14ac:dyDescent="0.25">
      <c r="B38" s="331" t="s">
        <v>528</v>
      </c>
      <c r="C38" s="331"/>
      <c r="D38" s="331" t="s">
        <v>556</v>
      </c>
      <c r="E38" s="331" t="s">
        <v>529</v>
      </c>
      <c r="F38" s="331" t="s">
        <v>557</v>
      </c>
      <c r="G38" s="331" t="s">
        <v>530</v>
      </c>
      <c r="H38" s="332" t="s">
        <v>531</v>
      </c>
      <c r="I38" s="332" t="s">
        <v>532</v>
      </c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</row>
    <row r="39" spans="2:25" x14ac:dyDescent="0.25">
      <c r="B39" s="315" t="s">
        <v>564</v>
      </c>
      <c r="C39" s="315"/>
      <c r="D39" s="336">
        <v>44722</v>
      </c>
      <c r="E39" s="337">
        <v>4.1666666666666664E-2</v>
      </c>
      <c r="F39" s="336">
        <v>44728</v>
      </c>
      <c r="G39" s="337">
        <v>0.70833333333333337</v>
      </c>
      <c r="H39">
        <v>5006</v>
      </c>
      <c r="I39">
        <v>6608</v>
      </c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  <c r="W39" s="353"/>
      <c r="X39" s="353"/>
      <c r="Y39" s="353"/>
    </row>
    <row r="40" spans="2:25" x14ac:dyDescent="0.25"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  <c r="W40" s="353"/>
      <c r="X40" s="353"/>
      <c r="Y40" s="353"/>
    </row>
    <row r="41" spans="2:25" x14ac:dyDescent="0.25"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"/>
  <sheetViews>
    <sheetView showGridLines="0" zoomScale="60" zoomScaleNormal="60" workbookViewId="0">
      <pane ySplit="1" topLeftCell="A2" activePane="bottomLeft" state="frozen"/>
      <selection activeCell="L33" sqref="L33:L37"/>
      <selection pane="bottomLeft" activeCell="M20" sqref="M20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47"/>
      <c r="B1" s="347"/>
      <c r="C1" s="348" t="s">
        <v>372</v>
      </c>
      <c r="D1" s="348"/>
      <c r="E1" s="348"/>
      <c r="F1" s="348"/>
      <c r="G1" s="348"/>
      <c r="H1" s="348"/>
      <c r="I1" s="348"/>
      <c r="J1" s="349" t="s">
        <v>453</v>
      </c>
      <c r="K1" s="349"/>
      <c r="L1" s="349"/>
      <c r="M1" s="349"/>
      <c r="N1" s="349"/>
      <c r="O1" s="349"/>
      <c r="P1" s="349"/>
    </row>
    <row r="2" spans="1:16" ht="15.75" thickBot="1" x14ac:dyDescent="0.3">
      <c r="A2" s="347"/>
      <c r="B2" s="347"/>
      <c r="C2" s="350" t="s">
        <v>2</v>
      </c>
      <c r="D2" s="350"/>
      <c r="E2" s="350"/>
      <c r="F2" s="350"/>
      <c r="G2" s="350"/>
      <c r="H2" s="350"/>
      <c r="I2" s="350"/>
      <c r="J2" s="346" t="s">
        <v>2</v>
      </c>
      <c r="K2" s="346"/>
      <c r="L2" s="346"/>
      <c r="M2" s="346"/>
      <c r="N2" s="346"/>
      <c r="O2" s="346"/>
      <c r="P2" s="346"/>
    </row>
    <row r="3" spans="1:16" ht="15.75" thickBot="1" x14ac:dyDescent="0.3">
      <c r="A3" s="347"/>
      <c r="B3" s="347"/>
      <c r="C3" s="128">
        <v>44715</v>
      </c>
      <c r="D3" s="128">
        <v>44716</v>
      </c>
      <c r="E3" s="128">
        <v>44717</v>
      </c>
      <c r="F3" s="128">
        <v>44718</v>
      </c>
      <c r="G3" s="128">
        <v>44719</v>
      </c>
      <c r="H3" s="128">
        <v>44720</v>
      </c>
      <c r="I3" s="128">
        <v>44721</v>
      </c>
      <c r="J3" s="128">
        <v>44722</v>
      </c>
      <c r="K3" s="128">
        <v>44723</v>
      </c>
      <c r="L3" s="128">
        <v>44724</v>
      </c>
      <c r="M3" s="128">
        <v>44725</v>
      </c>
      <c r="N3" s="128">
        <v>44726</v>
      </c>
      <c r="O3" s="128">
        <v>44727</v>
      </c>
      <c r="P3" s="128">
        <v>44728</v>
      </c>
    </row>
    <row r="4" spans="1:16" ht="15.75" thickBot="1" x14ac:dyDescent="0.3">
      <c r="A4" s="347"/>
      <c r="B4" s="347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4" t="s">
        <v>349</v>
      </c>
      <c r="C6" s="191">
        <v>29237</v>
      </c>
      <c r="D6" s="192">
        <v>26441</v>
      </c>
      <c r="E6" s="192">
        <v>40401</v>
      </c>
      <c r="F6" s="192">
        <v>38428</v>
      </c>
      <c r="G6" s="192">
        <v>32422</v>
      </c>
      <c r="H6" s="192">
        <v>31870</v>
      </c>
      <c r="I6" s="192">
        <v>31868</v>
      </c>
      <c r="J6" s="194">
        <v>34879</v>
      </c>
      <c r="K6" s="195">
        <v>32817</v>
      </c>
      <c r="L6" s="195">
        <v>32608</v>
      </c>
      <c r="M6" s="195">
        <v>70164</v>
      </c>
      <c r="N6" s="195">
        <v>36546</v>
      </c>
      <c r="O6" s="195">
        <v>31803</v>
      </c>
      <c r="P6" s="196">
        <v>29532</v>
      </c>
    </row>
    <row r="7" spans="1:16" x14ac:dyDescent="0.25">
      <c r="B7" s="190" t="s">
        <v>350</v>
      </c>
      <c r="C7" s="191">
        <v>59915</v>
      </c>
      <c r="D7" s="192">
        <v>44180</v>
      </c>
      <c r="E7" s="192">
        <v>54550</v>
      </c>
      <c r="F7" s="192">
        <v>64628</v>
      </c>
      <c r="G7" s="192">
        <v>63236</v>
      </c>
      <c r="H7" s="192">
        <v>61724</v>
      </c>
      <c r="I7" s="192">
        <v>61863</v>
      </c>
      <c r="J7" s="194">
        <v>64331</v>
      </c>
      <c r="K7" s="195">
        <v>49147</v>
      </c>
      <c r="L7" s="195">
        <v>47870</v>
      </c>
      <c r="M7" s="195">
        <v>103504</v>
      </c>
      <c r="N7" s="195">
        <v>60431</v>
      </c>
      <c r="O7" s="195">
        <v>59330</v>
      </c>
      <c r="P7" s="196">
        <v>57057</v>
      </c>
    </row>
    <row r="8" spans="1:16" ht="18" customHeight="1" x14ac:dyDescent="0.25">
      <c r="B8" s="190" t="s">
        <v>351</v>
      </c>
      <c r="C8" s="191">
        <v>32498</v>
      </c>
      <c r="D8" s="192">
        <v>10388</v>
      </c>
      <c r="E8" s="192">
        <v>8697</v>
      </c>
      <c r="F8" s="192">
        <v>34698</v>
      </c>
      <c r="G8" s="192">
        <v>34254</v>
      </c>
      <c r="H8" s="192">
        <v>28495</v>
      </c>
      <c r="I8" s="192">
        <v>28088</v>
      </c>
      <c r="J8" s="194">
        <v>27559</v>
      </c>
      <c r="K8" s="195">
        <v>7549</v>
      </c>
      <c r="L8" s="195">
        <v>9284</v>
      </c>
      <c r="M8" s="195">
        <v>30466</v>
      </c>
      <c r="N8" s="195">
        <v>26399</v>
      </c>
      <c r="O8" s="195">
        <v>29680</v>
      </c>
      <c r="P8" s="196">
        <v>37249</v>
      </c>
    </row>
    <row r="9" spans="1:16" x14ac:dyDescent="0.25">
      <c r="B9" s="190" t="s">
        <v>352</v>
      </c>
      <c r="C9" s="191">
        <v>47806</v>
      </c>
      <c r="D9" s="192">
        <v>34923</v>
      </c>
      <c r="E9" s="192">
        <v>38098</v>
      </c>
      <c r="F9" s="192">
        <v>51924</v>
      </c>
      <c r="G9" s="192">
        <v>53061</v>
      </c>
      <c r="H9" s="192">
        <v>53010</v>
      </c>
      <c r="I9" s="192">
        <v>51908</v>
      </c>
      <c r="J9" s="194">
        <v>49686</v>
      </c>
      <c r="K9" s="195">
        <v>34263</v>
      </c>
      <c r="L9" s="195">
        <v>45560</v>
      </c>
      <c r="M9" s="195">
        <v>53862</v>
      </c>
      <c r="N9" s="195">
        <v>68926</v>
      </c>
      <c r="O9" s="195">
        <v>50688</v>
      </c>
      <c r="P9" s="197">
        <v>49891</v>
      </c>
    </row>
    <row r="10" spans="1:16" x14ac:dyDescent="0.25">
      <c r="B10" s="190" t="s">
        <v>353</v>
      </c>
      <c r="C10" s="191">
        <v>26045</v>
      </c>
      <c r="D10" s="192">
        <v>25767</v>
      </c>
      <c r="E10" s="192">
        <v>39549</v>
      </c>
      <c r="F10" s="192">
        <v>30811</v>
      </c>
      <c r="G10" s="192">
        <v>29396</v>
      </c>
      <c r="H10" s="192">
        <v>30063</v>
      </c>
      <c r="I10" s="192">
        <v>29070</v>
      </c>
      <c r="J10" s="194">
        <v>28717</v>
      </c>
      <c r="K10" s="195">
        <v>26788</v>
      </c>
      <c r="L10" s="195">
        <v>46898</v>
      </c>
      <c r="M10" s="195">
        <v>35319</v>
      </c>
      <c r="N10" s="195">
        <v>33876</v>
      </c>
      <c r="O10" s="195">
        <v>29296</v>
      </c>
      <c r="P10" s="197">
        <v>28334</v>
      </c>
    </row>
    <row r="11" spans="1:16" x14ac:dyDescent="0.25">
      <c r="B11" s="190" t="s">
        <v>354</v>
      </c>
      <c r="C11" s="191">
        <v>27474</v>
      </c>
      <c r="D11" s="192">
        <v>16987</v>
      </c>
      <c r="E11" s="192">
        <v>37010</v>
      </c>
      <c r="F11" s="192">
        <v>28905</v>
      </c>
      <c r="G11" s="192">
        <v>29272</v>
      </c>
      <c r="H11" s="192">
        <v>29129</v>
      </c>
      <c r="I11" s="192">
        <v>28776</v>
      </c>
      <c r="J11" s="194">
        <v>27901</v>
      </c>
      <c r="K11" s="195">
        <v>18717</v>
      </c>
      <c r="L11" s="195">
        <v>45510</v>
      </c>
      <c r="M11" s="195">
        <v>26157</v>
      </c>
      <c r="N11" s="195">
        <v>30001</v>
      </c>
      <c r="O11" s="195">
        <v>86834</v>
      </c>
      <c r="P11" s="196">
        <v>27533</v>
      </c>
    </row>
    <row r="12" spans="1:16" x14ac:dyDescent="0.25">
      <c r="B12" s="190" t="s">
        <v>355</v>
      </c>
      <c r="C12" s="191">
        <v>39593</v>
      </c>
      <c r="D12" s="192">
        <v>23139</v>
      </c>
      <c r="E12" s="192">
        <v>22788</v>
      </c>
      <c r="F12" s="192">
        <v>41881</v>
      </c>
      <c r="G12" s="192">
        <v>40513</v>
      </c>
      <c r="H12" s="192">
        <v>39701</v>
      </c>
      <c r="I12" s="192">
        <v>38524</v>
      </c>
      <c r="J12" s="194">
        <v>35949</v>
      </c>
      <c r="K12" s="195">
        <v>23258</v>
      </c>
      <c r="L12" s="195">
        <v>24371</v>
      </c>
      <c r="M12" s="195">
        <v>34258</v>
      </c>
      <c r="N12" s="195">
        <v>47053</v>
      </c>
      <c r="O12" s="195">
        <v>41045</v>
      </c>
      <c r="P12" s="196">
        <v>42299</v>
      </c>
    </row>
    <row r="13" spans="1:16" ht="15.75" thickBot="1" x14ac:dyDescent="0.3">
      <c r="B13" s="190" t="s">
        <v>356</v>
      </c>
      <c r="C13" s="191">
        <v>9258</v>
      </c>
      <c r="D13" s="192">
        <v>5739</v>
      </c>
      <c r="E13" s="192">
        <v>8996</v>
      </c>
      <c r="F13" s="192">
        <v>12261</v>
      </c>
      <c r="G13" s="192">
        <v>14146</v>
      </c>
      <c r="H13" s="192">
        <v>12884</v>
      </c>
      <c r="I13" s="192">
        <v>12656</v>
      </c>
      <c r="J13" s="194">
        <v>13021</v>
      </c>
      <c r="K13" s="195">
        <v>6881</v>
      </c>
      <c r="L13" s="195">
        <v>11510</v>
      </c>
      <c r="M13" s="195">
        <v>15224</v>
      </c>
      <c r="N13" s="195">
        <v>10356</v>
      </c>
      <c r="O13" s="195">
        <v>5877</v>
      </c>
      <c r="P13" s="196">
        <v>85820</v>
      </c>
    </row>
    <row r="14" spans="1:16" ht="15.75" thickBot="1" x14ac:dyDescent="0.3">
      <c r="B14" s="200" t="s">
        <v>16</v>
      </c>
      <c r="C14" s="198">
        <v>271826</v>
      </c>
      <c r="D14" s="198">
        <v>187564</v>
      </c>
      <c r="E14" s="198">
        <v>250089</v>
      </c>
      <c r="F14" s="198">
        <v>303536</v>
      </c>
      <c r="G14" s="198">
        <v>296300</v>
      </c>
      <c r="H14" s="198">
        <v>286876</v>
      </c>
      <c r="I14" s="198">
        <v>282753</v>
      </c>
      <c r="J14" s="198">
        <f t="shared" ref="J14:P14" si="0">SUM(J6:J13)</f>
        <v>282043</v>
      </c>
      <c r="K14" s="198">
        <f t="shared" si="0"/>
        <v>199420</v>
      </c>
      <c r="L14" s="198">
        <f t="shared" si="0"/>
        <v>263611</v>
      </c>
      <c r="M14" s="198">
        <f t="shared" si="0"/>
        <v>368954</v>
      </c>
      <c r="N14" s="198">
        <f t="shared" si="0"/>
        <v>313588</v>
      </c>
      <c r="O14" s="198">
        <f t="shared" si="0"/>
        <v>334553</v>
      </c>
      <c r="P14" s="199">
        <f t="shared" si="0"/>
        <v>357715</v>
      </c>
    </row>
    <row r="15" spans="1:16" ht="15.75" thickBot="1" x14ac:dyDescent="0.3">
      <c r="B15" s="201" t="s">
        <v>365</v>
      </c>
    </row>
    <row r="16" spans="1:16" x14ac:dyDescent="0.25">
      <c r="B16" s="202" t="s">
        <v>367</v>
      </c>
      <c r="C16" s="184"/>
      <c r="D16" s="188">
        <v>22896</v>
      </c>
      <c r="E16" s="188"/>
      <c r="F16" s="185"/>
      <c r="G16" s="185"/>
      <c r="H16" s="185"/>
      <c r="I16" s="186"/>
      <c r="J16" s="187"/>
      <c r="K16" s="188">
        <v>25963</v>
      </c>
      <c r="L16" s="188"/>
      <c r="M16" s="188"/>
      <c r="N16" s="188"/>
      <c r="O16" s="188"/>
      <c r="P16" s="189"/>
    </row>
    <row r="17" spans="2:16" x14ac:dyDescent="0.25">
      <c r="B17" s="190" t="s">
        <v>368</v>
      </c>
      <c r="C17" s="191"/>
      <c r="D17" s="195">
        <v>7681</v>
      </c>
      <c r="E17" s="195"/>
      <c r="F17" s="192"/>
      <c r="G17" s="192"/>
      <c r="H17" s="192"/>
      <c r="I17" s="193"/>
      <c r="J17" s="194"/>
      <c r="K17" s="195">
        <v>8822</v>
      </c>
      <c r="L17" s="195"/>
      <c r="M17" s="195"/>
      <c r="N17" s="195"/>
      <c r="O17" s="195"/>
      <c r="P17" s="196"/>
    </row>
    <row r="18" spans="2:16" x14ac:dyDescent="0.25">
      <c r="B18" s="190" t="s">
        <v>369</v>
      </c>
      <c r="C18" s="191"/>
      <c r="D18" s="195">
        <v>40502</v>
      </c>
      <c r="E18" s="195"/>
      <c r="F18" s="192"/>
      <c r="G18" s="192"/>
      <c r="H18" s="192"/>
      <c r="I18" s="193"/>
      <c r="J18" s="194"/>
      <c r="K18" s="195">
        <v>42308</v>
      </c>
      <c r="L18" s="195"/>
      <c r="M18" s="195"/>
      <c r="N18" s="195"/>
      <c r="O18" s="195"/>
      <c r="P18" s="196"/>
    </row>
    <row r="19" spans="2:16" x14ac:dyDescent="0.25">
      <c r="B19" s="190" t="s">
        <v>370</v>
      </c>
      <c r="C19" s="191"/>
      <c r="D19" s="195">
        <v>51056</v>
      </c>
      <c r="E19" s="195"/>
      <c r="F19" s="192"/>
      <c r="G19" s="192"/>
      <c r="H19" s="192"/>
      <c r="I19" s="193"/>
      <c r="J19" s="194"/>
      <c r="K19" s="195">
        <v>47431</v>
      </c>
      <c r="L19" s="195"/>
      <c r="M19" s="195"/>
      <c r="N19" s="195"/>
      <c r="O19" s="195"/>
      <c r="P19" s="196"/>
    </row>
    <row r="20" spans="2:16" x14ac:dyDescent="0.25">
      <c r="B20" s="190" t="s">
        <v>357</v>
      </c>
      <c r="C20" s="191"/>
      <c r="D20" s="195">
        <v>25271</v>
      </c>
      <c r="E20" s="195"/>
      <c r="F20" s="192"/>
      <c r="G20" s="192"/>
      <c r="H20" s="192"/>
      <c r="I20" s="193"/>
      <c r="J20" s="194"/>
      <c r="K20" s="195">
        <v>27459</v>
      </c>
      <c r="L20" s="195"/>
      <c r="M20" s="195"/>
      <c r="N20" s="195"/>
      <c r="O20" s="195"/>
      <c r="P20" s="196"/>
    </row>
    <row r="21" spans="2:16" x14ac:dyDescent="0.25">
      <c r="B21" s="273" t="s">
        <v>366</v>
      </c>
      <c r="C21" s="191"/>
      <c r="D21" s="195"/>
      <c r="E21" s="195"/>
      <c r="F21" s="192"/>
      <c r="G21" s="192"/>
      <c r="H21" s="192"/>
      <c r="I21" s="193"/>
      <c r="J21" s="194"/>
      <c r="K21" s="195"/>
      <c r="L21" s="195"/>
      <c r="M21" s="195"/>
      <c r="N21" s="195"/>
      <c r="O21" s="195"/>
      <c r="P21" s="196"/>
    </row>
    <row r="22" spans="2:16" x14ac:dyDescent="0.25">
      <c r="B22" s="190" t="s">
        <v>358</v>
      </c>
      <c r="C22" s="191"/>
      <c r="D22" s="195"/>
      <c r="E22" s="195">
        <v>50897</v>
      </c>
      <c r="F22" s="192"/>
      <c r="G22" s="192"/>
      <c r="H22" s="192"/>
      <c r="I22" s="193"/>
      <c r="J22" s="194"/>
      <c r="K22" s="195"/>
      <c r="L22" s="195">
        <v>58818</v>
      </c>
      <c r="M22" s="195"/>
      <c r="N22" s="195"/>
      <c r="O22" s="195"/>
      <c r="P22" s="196"/>
    </row>
    <row r="23" spans="2:16" x14ac:dyDescent="0.25">
      <c r="B23" s="190" t="s">
        <v>359</v>
      </c>
      <c r="D23" s="195"/>
      <c r="E23" s="195">
        <v>51902</v>
      </c>
      <c r="J23" s="194"/>
      <c r="K23" s="195"/>
      <c r="L23" s="195">
        <v>64110</v>
      </c>
      <c r="M23" s="195"/>
      <c r="N23" s="195"/>
      <c r="O23" s="195"/>
      <c r="P23" s="196"/>
    </row>
    <row r="24" spans="2:16" ht="15.75" thickBot="1" x14ac:dyDescent="0.3">
      <c r="B24" s="190" t="s">
        <v>360</v>
      </c>
      <c r="D24" s="195"/>
      <c r="E24" s="195">
        <v>12376</v>
      </c>
      <c r="J24" s="194"/>
      <c r="K24" s="195"/>
      <c r="L24" s="195">
        <v>16085</v>
      </c>
      <c r="M24" s="195"/>
      <c r="N24" s="195"/>
      <c r="O24" s="195"/>
      <c r="P24" s="196"/>
    </row>
    <row r="25" spans="2:16" ht="15.75" thickBot="1" x14ac:dyDescent="0.3">
      <c r="B25" s="200" t="s">
        <v>225</v>
      </c>
      <c r="C25" s="203"/>
      <c r="D25" s="203">
        <v>147406</v>
      </c>
      <c r="E25" s="203">
        <v>115175</v>
      </c>
      <c r="F25" s="203"/>
      <c r="G25" s="203"/>
      <c r="H25" s="203"/>
      <c r="I25" s="326"/>
      <c r="J25" s="198"/>
      <c r="K25" s="198">
        <f>SUM(K16:K24)</f>
        <v>151983</v>
      </c>
      <c r="L25" s="198">
        <f>SUM(L16:L24)</f>
        <v>139013</v>
      </c>
      <c r="M25" s="198"/>
      <c r="N25" s="198"/>
      <c r="O25" s="198"/>
      <c r="P25" s="199"/>
    </row>
    <row r="27" spans="2:16" ht="15.75" thickBot="1" x14ac:dyDescent="0.3">
      <c r="B27" s="131" t="s">
        <v>364</v>
      </c>
      <c r="C27" s="204" t="s">
        <v>372</v>
      </c>
      <c r="D27" s="205" t="s">
        <v>453</v>
      </c>
      <c r="E27" s="206" t="s">
        <v>226</v>
      </c>
    </row>
    <row r="28" spans="2:16" x14ac:dyDescent="0.25">
      <c r="B28" s="207" t="s">
        <v>349</v>
      </c>
      <c r="C28" s="208">
        <f t="shared" ref="C28:C36" si="1">SUM(C6:I6)</f>
        <v>230667</v>
      </c>
      <c r="D28" s="209">
        <f t="shared" ref="D28:D35" si="2">SUM(J6:P6)</f>
        <v>268349</v>
      </c>
      <c r="E28" s="210">
        <f t="shared" ref="E28:E36" si="3">+IFERROR((D28-C28)/C28,"-")</f>
        <v>0.16336103560543988</v>
      </c>
    </row>
    <row r="29" spans="2:16" x14ac:dyDescent="0.25">
      <c r="B29" s="211" t="s">
        <v>350</v>
      </c>
      <c r="C29" s="212">
        <f t="shared" si="1"/>
        <v>410096</v>
      </c>
      <c r="D29" s="213">
        <f t="shared" si="2"/>
        <v>441670</v>
      </c>
      <c r="E29" s="214">
        <f t="shared" si="3"/>
        <v>7.6991728765947481E-2</v>
      </c>
    </row>
    <row r="30" spans="2:16" x14ac:dyDescent="0.25">
      <c r="B30" s="211" t="s">
        <v>351</v>
      </c>
      <c r="C30" s="212">
        <f t="shared" si="1"/>
        <v>177118</v>
      </c>
      <c r="D30" s="213">
        <f t="shared" si="2"/>
        <v>168186</v>
      </c>
      <c r="E30" s="214">
        <f t="shared" si="3"/>
        <v>-5.0429657064781669E-2</v>
      </c>
    </row>
    <row r="31" spans="2:16" x14ac:dyDescent="0.25">
      <c r="B31" s="211" t="s">
        <v>352</v>
      </c>
      <c r="C31" s="212">
        <f t="shared" si="1"/>
        <v>330730</v>
      </c>
      <c r="D31" s="213">
        <f t="shared" si="2"/>
        <v>352876</v>
      </c>
      <c r="E31" s="214">
        <f t="shared" si="3"/>
        <v>6.6960965137725634E-2</v>
      </c>
    </row>
    <row r="32" spans="2:16" x14ac:dyDescent="0.25">
      <c r="B32" s="211" t="s">
        <v>353</v>
      </c>
      <c r="C32" s="212">
        <f t="shared" si="1"/>
        <v>210701</v>
      </c>
      <c r="D32" s="213">
        <f t="shared" si="2"/>
        <v>229228</v>
      </c>
      <c r="E32" s="214">
        <f t="shared" si="3"/>
        <v>8.7930289842003601E-2</v>
      </c>
    </row>
    <row r="33" spans="2:5" x14ac:dyDescent="0.25">
      <c r="B33" s="211" t="s">
        <v>354</v>
      </c>
      <c r="C33" s="212">
        <f t="shared" si="1"/>
        <v>197553</v>
      </c>
      <c r="D33" s="213">
        <f t="shared" si="2"/>
        <v>262653</v>
      </c>
      <c r="E33" s="214">
        <f t="shared" si="3"/>
        <v>0.32953182184021501</v>
      </c>
    </row>
    <row r="34" spans="2:5" x14ac:dyDescent="0.25">
      <c r="B34" s="211" t="s">
        <v>355</v>
      </c>
      <c r="C34" s="212">
        <f t="shared" si="1"/>
        <v>246139</v>
      </c>
      <c r="D34" s="213">
        <f t="shared" si="2"/>
        <v>248233</v>
      </c>
      <c r="E34" s="214">
        <f t="shared" si="3"/>
        <v>8.507388101844893E-3</v>
      </c>
    </row>
    <row r="35" spans="2:5" x14ac:dyDescent="0.25">
      <c r="B35" s="207" t="s">
        <v>356</v>
      </c>
      <c r="C35" s="212">
        <f t="shared" si="1"/>
        <v>75940</v>
      </c>
      <c r="D35" s="213">
        <f t="shared" si="2"/>
        <v>148689</v>
      </c>
      <c r="E35" s="215">
        <f t="shared" si="3"/>
        <v>0.95797998419805108</v>
      </c>
    </row>
    <row r="36" spans="2:5" ht="15.75" thickBot="1" x14ac:dyDescent="0.3">
      <c r="B36" s="216" t="s">
        <v>16</v>
      </c>
      <c r="C36" s="217">
        <f t="shared" si="1"/>
        <v>1878944</v>
      </c>
      <c r="D36" s="218">
        <f>SUM(J14:P14)</f>
        <v>2119884</v>
      </c>
      <c r="E36" s="219">
        <f t="shared" si="3"/>
        <v>0.12823160243200435</v>
      </c>
    </row>
    <row r="37" spans="2:5" ht="15.75" thickBot="1" x14ac:dyDescent="0.3">
      <c r="B37" s="131" t="s">
        <v>365</v>
      </c>
      <c r="E37" s="221" t="str">
        <f t="shared" ref="E37:E47" si="4">+IFERROR((D37-C37)/C37,"-")</f>
        <v>-</v>
      </c>
    </row>
    <row r="38" spans="2:5" x14ac:dyDescent="0.25">
      <c r="B38" s="211" t="s">
        <v>367</v>
      </c>
      <c r="C38" s="212">
        <f>D16</f>
        <v>22896</v>
      </c>
      <c r="D38" s="213">
        <f>K16</f>
        <v>25963</v>
      </c>
      <c r="E38" s="221">
        <f t="shared" si="4"/>
        <v>0.13395352900069882</v>
      </c>
    </row>
    <row r="39" spans="2:5" x14ac:dyDescent="0.25">
      <c r="B39" s="211" t="s">
        <v>368</v>
      </c>
      <c r="C39" s="212">
        <f>D17</f>
        <v>7681</v>
      </c>
      <c r="D39" s="213">
        <f>K17</f>
        <v>8822</v>
      </c>
      <c r="E39" s="221">
        <f t="shared" si="4"/>
        <v>0.1485483660981643</v>
      </c>
    </row>
    <row r="40" spans="2:5" x14ac:dyDescent="0.25">
      <c r="B40" s="211" t="s">
        <v>369</v>
      </c>
      <c r="C40" s="212">
        <f>D18</f>
        <v>40502</v>
      </c>
      <c r="D40" s="213">
        <f>K18</f>
        <v>42308</v>
      </c>
      <c r="E40" s="221">
        <f t="shared" si="4"/>
        <v>4.4590390597995161E-2</v>
      </c>
    </row>
    <row r="41" spans="2:5" x14ac:dyDescent="0.25">
      <c r="B41" s="211" t="s">
        <v>370</v>
      </c>
      <c r="C41" s="212">
        <f>D19</f>
        <v>51056</v>
      </c>
      <c r="D41" s="213">
        <f>K19</f>
        <v>47431</v>
      </c>
      <c r="E41" s="221">
        <f t="shared" si="4"/>
        <v>-7.1000470072077715E-2</v>
      </c>
    </row>
    <row r="42" spans="2:5" x14ac:dyDescent="0.25">
      <c r="B42" s="211" t="s">
        <v>357</v>
      </c>
      <c r="C42" s="212">
        <f>D20</f>
        <v>25271</v>
      </c>
      <c r="D42" s="213">
        <f>K20</f>
        <v>27459</v>
      </c>
      <c r="E42" s="221">
        <f t="shared" si="4"/>
        <v>8.6581457006054366E-2</v>
      </c>
    </row>
    <row r="43" spans="2:5" x14ac:dyDescent="0.25">
      <c r="B43" s="131" t="s">
        <v>366</v>
      </c>
      <c r="C43" s="212"/>
      <c r="D43" s="213"/>
      <c r="E43" s="221" t="str">
        <f t="shared" si="4"/>
        <v>-</v>
      </c>
    </row>
    <row r="44" spans="2:5" x14ac:dyDescent="0.25">
      <c r="B44" s="211" t="s">
        <v>358</v>
      </c>
      <c r="C44" s="212">
        <f>E22</f>
        <v>50897</v>
      </c>
      <c r="D44" s="213">
        <f>L22</f>
        <v>58818</v>
      </c>
      <c r="E44" s="221">
        <f t="shared" si="4"/>
        <v>0.15562803308642945</v>
      </c>
    </row>
    <row r="45" spans="2:5" x14ac:dyDescent="0.25">
      <c r="B45" s="211" t="s">
        <v>359</v>
      </c>
      <c r="C45" s="212">
        <f>E23</f>
        <v>51902</v>
      </c>
      <c r="D45" s="213">
        <f>L23</f>
        <v>64110</v>
      </c>
      <c r="E45" s="221">
        <f t="shared" si="4"/>
        <v>0.23521251589534123</v>
      </c>
    </row>
    <row r="46" spans="2:5" ht="15.75" thickBot="1" x14ac:dyDescent="0.3">
      <c r="B46" s="211" t="s">
        <v>360</v>
      </c>
      <c r="C46" s="212">
        <f>E24</f>
        <v>12376</v>
      </c>
      <c r="D46" s="213">
        <f>L24</f>
        <v>16085</v>
      </c>
      <c r="E46" s="221">
        <f t="shared" si="4"/>
        <v>0.2996929541047188</v>
      </c>
    </row>
    <row r="47" spans="2:5" ht="15.75" thickBot="1" x14ac:dyDescent="0.3">
      <c r="B47" s="200" t="s">
        <v>225</v>
      </c>
      <c r="C47" s="222">
        <f>SUM(C38:C46)</f>
        <v>262581</v>
      </c>
      <c r="D47" s="223">
        <f>SUM(D38:D46)</f>
        <v>290996</v>
      </c>
      <c r="E47" s="219">
        <f t="shared" si="4"/>
        <v>0.10821422722893126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showGridLines="0" topLeftCell="A3" zoomScale="60" zoomScaleNormal="60" workbookViewId="0">
      <selection activeCell="P14" sqref="P14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47"/>
      <c r="B1" s="347"/>
      <c r="C1" s="348" t="s">
        <v>372</v>
      </c>
      <c r="D1" s="348"/>
      <c r="E1" s="348"/>
      <c r="F1" s="348"/>
      <c r="G1" s="348"/>
      <c r="H1" s="348"/>
      <c r="I1" s="348"/>
      <c r="J1" s="349" t="s">
        <v>453</v>
      </c>
      <c r="K1" s="349"/>
      <c r="L1" s="349"/>
      <c r="M1" s="349"/>
      <c r="N1" s="349"/>
      <c r="O1" s="349"/>
      <c r="P1" s="349"/>
    </row>
    <row r="2" spans="1:20" ht="15.75" thickBot="1" x14ac:dyDescent="0.3">
      <c r="A2" s="347"/>
      <c r="B2" s="347"/>
      <c r="C2" s="350" t="s">
        <v>2</v>
      </c>
      <c r="D2" s="350"/>
      <c r="E2" s="350"/>
      <c r="F2" s="350"/>
      <c r="G2" s="350"/>
      <c r="H2" s="350"/>
      <c r="I2" s="350"/>
      <c r="J2" s="346" t="s">
        <v>2</v>
      </c>
      <c r="K2" s="346"/>
      <c r="L2" s="346"/>
      <c r="M2" s="346"/>
      <c r="N2" s="346"/>
      <c r="O2" s="346"/>
      <c r="P2" s="346"/>
    </row>
    <row r="3" spans="1:20" ht="15.75" thickBot="1" x14ac:dyDescent="0.3">
      <c r="A3" s="347"/>
      <c r="B3" s="347"/>
      <c r="C3" s="128">
        <v>44715</v>
      </c>
      <c r="D3" s="128">
        <v>44716</v>
      </c>
      <c r="E3" s="128">
        <v>44717</v>
      </c>
      <c r="F3" s="128">
        <v>44718</v>
      </c>
      <c r="G3" s="128">
        <v>44719</v>
      </c>
      <c r="H3" s="128">
        <v>44720</v>
      </c>
      <c r="I3" s="128">
        <v>44721</v>
      </c>
      <c r="J3" s="128">
        <v>44722</v>
      </c>
      <c r="K3" s="128">
        <v>44723</v>
      </c>
      <c r="L3" s="128">
        <v>44724</v>
      </c>
      <c r="M3" s="128">
        <v>44725</v>
      </c>
      <c r="N3" s="128">
        <v>44726</v>
      </c>
      <c r="O3" s="128">
        <v>44727</v>
      </c>
      <c r="P3" s="128">
        <v>44728</v>
      </c>
    </row>
    <row r="4" spans="1:20" ht="15.75" thickBot="1" x14ac:dyDescent="0.3">
      <c r="A4" s="347"/>
      <c r="B4" s="347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20" x14ac:dyDescent="0.25">
      <c r="B5" s="15" t="s">
        <v>222</v>
      </c>
      <c r="C5" s="224"/>
      <c r="D5" s="225"/>
      <c r="E5" s="225"/>
      <c r="F5" s="225"/>
      <c r="G5" s="225"/>
      <c r="H5" s="225"/>
      <c r="I5" s="225"/>
      <c r="J5" s="106"/>
      <c r="K5" s="107"/>
      <c r="L5" s="107"/>
      <c r="M5" s="107"/>
      <c r="N5" s="107"/>
      <c r="O5" s="107"/>
      <c r="P5" s="108" t="s">
        <v>373</v>
      </c>
    </row>
    <row r="6" spans="1:20" x14ac:dyDescent="0.25">
      <c r="B6" s="190" t="s">
        <v>349</v>
      </c>
      <c r="C6" s="226">
        <v>23164.45</v>
      </c>
      <c r="D6" s="227">
        <v>20805.05</v>
      </c>
      <c r="E6" s="227">
        <v>35094.06667</v>
      </c>
      <c r="F6" s="227">
        <v>29722.766670000001</v>
      </c>
      <c r="G6" s="227">
        <v>25544.93333</v>
      </c>
      <c r="H6" s="227">
        <v>25997.583330000001</v>
      </c>
      <c r="I6" s="227">
        <v>26155.35</v>
      </c>
      <c r="J6" s="229">
        <v>29180.75</v>
      </c>
      <c r="K6" s="230">
        <v>26001.3</v>
      </c>
      <c r="L6" s="230">
        <v>27781.083333333299</v>
      </c>
      <c r="M6" s="230">
        <v>54178.716666666602</v>
      </c>
      <c r="N6" s="230">
        <v>26294.366666666599</v>
      </c>
      <c r="O6" s="230">
        <v>25127.85</v>
      </c>
      <c r="P6" s="231">
        <v>22524.05</v>
      </c>
      <c r="R6" s="313"/>
      <c r="S6" s="314"/>
    </row>
    <row r="7" spans="1:20" x14ac:dyDescent="0.25">
      <c r="B7" s="190" t="s">
        <v>350</v>
      </c>
      <c r="C7" s="227">
        <v>58748.483330000003</v>
      </c>
      <c r="D7" s="227">
        <v>37042.716670000002</v>
      </c>
      <c r="E7" s="227">
        <v>37429.5</v>
      </c>
      <c r="F7" s="227">
        <v>60719.583330000001</v>
      </c>
      <c r="G7" s="227">
        <v>63648.883329999997</v>
      </c>
      <c r="H7" s="227">
        <v>62887.65</v>
      </c>
      <c r="I7" s="227">
        <v>62475.583330000001</v>
      </c>
      <c r="J7" s="229">
        <v>63595.75</v>
      </c>
      <c r="K7" s="230">
        <v>41613.366666666603</v>
      </c>
      <c r="L7" s="230">
        <v>42975.116666666603</v>
      </c>
      <c r="M7" s="230">
        <v>90584.733333333294</v>
      </c>
      <c r="N7" s="230">
        <v>57961.483333333301</v>
      </c>
      <c r="O7" s="230">
        <v>61570.583333333299</v>
      </c>
      <c r="P7" s="231">
        <v>58904.7</v>
      </c>
    </row>
    <row r="8" spans="1:20" x14ac:dyDescent="0.25">
      <c r="B8" s="190" t="s">
        <v>351</v>
      </c>
      <c r="C8" s="227">
        <v>28754.6</v>
      </c>
      <c r="D8" s="227">
        <v>3253.4333329999999</v>
      </c>
      <c r="E8" s="227">
        <v>2386.15</v>
      </c>
      <c r="F8" s="227">
        <v>34412.483330000003</v>
      </c>
      <c r="G8" s="227">
        <v>28214.733329999999</v>
      </c>
      <c r="H8" s="227">
        <v>25997.133330000001</v>
      </c>
      <c r="I8" s="227">
        <v>26545.916669999999</v>
      </c>
      <c r="J8" s="229">
        <v>24990.366666666599</v>
      </c>
      <c r="K8" s="230">
        <v>1064.7</v>
      </c>
      <c r="L8" s="230">
        <v>2350.63333333333</v>
      </c>
      <c r="M8" s="230">
        <v>8772.6</v>
      </c>
      <c r="N8" s="230">
        <v>24539.7833333333</v>
      </c>
      <c r="O8" s="230">
        <v>30903.75</v>
      </c>
      <c r="P8" s="231">
        <v>48401.466666666602</v>
      </c>
    </row>
    <row r="9" spans="1:20" ht="17.25" customHeight="1" x14ac:dyDescent="0.25">
      <c r="B9" s="190" t="s">
        <v>352</v>
      </c>
      <c r="C9" s="227">
        <v>42935.06667</v>
      </c>
      <c r="D9" s="227">
        <v>21277.85</v>
      </c>
      <c r="E9" s="227">
        <v>19284.466670000002</v>
      </c>
      <c r="F9" s="227">
        <v>46537.383329999997</v>
      </c>
      <c r="G9" s="227">
        <v>48769.25</v>
      </c>
      <c r="H9" s="227">
        <v>48311.583330000001</v>
      </c>
      <c r="I9" s="227">
        <v>47088.833330000001</v>
      </c>
      <c r="J9" s="229">
        <v>44743.683333333298</v>
      </c>
      <c r="K9" s="230">
        <v>23304.733333333301</v>
      </c>
      <c r="L9" s="230">
        <v>23546.633333333299</v>
      </c>
      <c r="M9" s="230">
        <v>44947.216666666602</v>
      </c>
      <c r="N9" s="230">
        <v>63023.383333333302</v>
      </c>
      <c r="O9" s="230">
        <v>44431.9</v>
      </c>
      <c r="P9" s="231">
        <v>46298.1</v>
      </c>
    </row>
    <row r="10" spans="1:20" x14ac:dyDescent="0.25">
      <c r="B10" s="190" t="s">
        <v>353</v>
      </c>
      <c r="C10" s="227">
        <v>18406.18333</v>
      </c>
      <c r="D10" s="227">
        <v>18997.18333</v>
      </c>
      <c r="E10" s="227">
        <v>18761.650000000001</v>
      </c>
      <c r="F10" s="227">
        <v>19889.033329999998</v>
      </c>
      <c r="G10" s="227">
        <v>18963.216670000002</v>
      </c>
      <c r="H10" s="227">
        <v>20427.883330000001</v>
      </c>
      <c r="I10" s="227">
        <v>20262.099999999999</v>
      </c>
      <c r="J10" s="229">
        <v>20131.216666666602</v>
      </c>
      <c r="K10" s="230">
        <v>20407.099999999999</v>
      </c>
      <c r="L10" s="230">
        <v>17967.400000000001</v>
      </c>
      <c r="M10" s="230">
        <v>19573.083333333299</v>
      </c>
      <c r="N10" s="230">
        <v>20757.8</v>
      </c>
      <c r="O10" s="230">
        <v>19681.183333333302</v>
      </c>
      <c r="P10" s="231">
        <v>19280.833333333299</v>
      </c>
    </row>
    <row r="11" spans="1:20" x14ac:dyDescent="0.25">
      <c r="B11" s="190" t="s">
        <v>354</v>
      </c>
      <c r="C11" s="227">
        <v>17012.849999999999</v>
      </c>
      <c r="D11" s="227">
        <v>6805.2666669999999</v>
      </c>
      <c r="E11" s="227">
        <v>23727.9</v>
      </c>
      <c r="F11" s="227">
        <v>18018.7</v>
      </c>
      <c r="G11" s="227">
        <v>18922.333330000001</v>
      </c>
      <c r="H11" s="227">
        <v>18238.416669999999</v>
      </c>
      <c r="I11" s="227">
        <v>18693.55</v>
      </c>
      <c r="J11" s="229">
        <v>19200.916666666599</v>
      </c>
      <c r="K11" s="230">
        <v>8462.7166666666599</v>
      </c>
      <c r="L11" s="230">
        <v>32432.616666666599</v>
      </c>
      <c r="M11" s="230">
        <v>16378.1333333333</v>
      </c>
      <c r="N11" s="230">
        <v>17453.466666666602</v>
      </c>
      <c r="O11" s="230">
        <v>114770.5</v>
      </c>
      <c r="P11" s="231">
        <v>17503.25</v>
      </c>
    </row>
    <row r="12" spans="1:20" x14ac:dyDescent="0.25">
      <c r="B12" s="190" t="s">
        <v>355</v>
      </c>
      <c r="C12" s="227">
        <v>33042.75</v>
      </c>
      <c r="D12" s="227">
        <v>12671.46667</v>
      </c>
      <c r="E12" s="227">
        <v>16082.81667</v>
      </c>
      <c r="F12" s="227">
        <v>35615.949999999997</v>
      </c>
      <c r="G12" s="227">
        <v>32309.31667</v>
      </c>
      <c r="H12" s="227">
        <v>33419.56667</v>
      </c>
      <c r="I12" s="227">
        <v>31183.166669999999</v>
      </c>
      <c r="J12" s="229">
        <v>29307.4</v>
      </c>
      <c r="K12" s="230">
        <v>11651.5666666666</v>
      </c>
      <c r="L12" s="230">
        <v>15421.866666666599</v>
      </c>
      <c r="M12" s="230">
        <v>26902.8166666666</v>
      </c>
      <c r="N12" s="230">
        <v>42502.133333333302</v>
      </c>
      <c r="O12" s="230">
        <v>37236.466666666602</v>
      </c>
      <c r="P12" s="231">
        <v>38525.616666666603</v>
      </c>
    </row>
    <row r="13" spans="1:20" ht="15.75" thickBot="1" x14ac:dyDescent="0.3">
      <c r="B13" s="190" t="s">
        <v>356</v>
      </c>
      <c r="C13" s="227">
        <v>4623.5666670000001</v>
      </c>
      <c r="D13" s="227">
        <v>803.21666670000002</v>
      </c>
      <c r="E13" s="227">
        <v>1301.55</v>
      </c>
      <c r="F13" s="227">
        <v>6451.2666669999999</v>
      </c>
      <c r="G13" s="227">
        <v>8439.1166670000002</v>
      </c>
      <c r="H13" s="227">
        <v>7453.65</v>
      </c>
      <c r="I13" s="227">
        <v>7006.6333329999998</v>
      </c>
      <c r="J13" s="232">
        <v>7344.3</v>
      </c>
      <c r="K13" s="233">
        <v>218.016666666666</v>
      </c>
      <c r="L13" s="233">
        <v>2368.36666666666</v>
      </c>
      <c r="M13" s="233">
        <v>6725.95</v>
      </c>
      <c r="N13" s="233">
        <v>2463.9499999999998</v>
      </c>
      <c r="O13" s="233">
        <v>400.21666666666601</v>
      </c>
      <c r="P13" s="234">
        <v>2682</v>
      </c>
    </row>
    <row r="14" spans="1:20" ht="15.75" thickBot="1" x14ac:dyDescent="0.3">
      <c r="B14" s="200" t="s">
        <v>16</v>
      </c>
      <c r="C14" s="235">
        <v>226687.94999700002</v>
      </c>
      <c r="D14" s="235">
        <v>121656.18333669999</v>
      </c>
      <c r="E14" s="235">
        <v>154068.10000999997</v>
      </c>
      <c r="F14" s="235">
        <v>251367.16665699999</v>
      </c>
      <c r="G14" s="235">
        <v>244811.78332699998</v>
      </c>
      <c r="H14" s="235">
        <v>242733.46666000001</v>
      </c>
      <c r="I14" s="236">
        <v>239411.13333300001</v>
      </c>
      <c r="J14" s="237">
        <f t="shared" ref="J14:P14" si="0">SUM(J6:J13)</f>
        <v>238494.38333333307</v>
      </c>
      <c r="K14" s="237">
        <f t="shared" si="0"/>
        <v>132723.49999999983</v>
      </c>
      <c r="L14" s="237">
        <f t="shared" si="0"/>
        <v>164843.71666666641</v>
      </c>
      <c r="M14" s="237">
        <f t="shared" si="0"/>
        <v>268063.24999999971</v>
      </c>
      <c r="N14" s="237">
        <f t="shared" si="0"/>
        <v>254996.36666666641</v>
      </c>
      <c r="O14" s="237">
        <f t="shared" si="0"/>
        <v>334122.4499999999</v>
      </c>
      <c r="P14" s="238">
        <f t="shared" si="0"/>
        <v>254120.01666666652</v>
      </c>
      <c r="Q14" s="313"/>
      <c r="S14" s="313"/>
      <c r="T14" s="314"/>
    </row>
    <row r="15" spans="1:20" ht="15.75" thickBot="1" x14ac:dyDescent="0.3">
      <c r="B15" s="201" t="s">
        <v>223</v>
      </c>
      <c r="R15" s="314"/>
    </row>
    <row r="16" spans="1:20" x14ac:dyDescent="0.25">
      <c r="B16" s="202" t="s">
        <v>367</v>
      </c>
      <c r="C16" s="239"/>
      <c r="D16" s="240">
        <v>14725.31667</v>
      </c>
      <c r="E16" s="240"/>
      <c r="F16" s="240"/>
      <c r="G16" s="240"/>
      <c r="H16" s="240"/>
      <c r="I16" s="241"/>
      <c r="J16" s="242"/>
      <c r="K16" s="243">
        <v>16403.516666666601</v>
      </c>
      <c r="L16" s="243"/>
      <c r="M16" s="243"/>
      <c r="N16" s="243"/>
      <c r="O16" s="243"/>
      <c r="P16" s="244"/>
    </row>
    <row r="17" spans="2:16" x14ac:dyDescent="0.25">
      <c r="B17" s="190" t="s">
        <v>368</v>
      </c>
      <c r="C17" s="226"/>
      <c r="D17" s="227">
        <v>2852.5666670000001</v>
      </c>
      <c r="E17" s="227"/>
      <c r="F17" s="227"/>
      <c r="G17" s="227"/>
      <c r="H17" s="227"/>
      <c r="I17" s="228"/>
      <c r="J17" s="194"/>
      <c r="K17" s="230">
        <v>3115.2833333333301</v>
      </c>
      <c r="L17" s="230"/>
      <c r="M17" s="195"/>
      <c r="N17" s="195"/>
      <c r="O17" s="195"/>
      <c r="P17" s="196"/>
    </row>
    <row r="18" spans="2:16" x14ac:dyDescent="0.25">
      <c r="B18" s="190" t="s">
        <v>369</v>
      </c>
      <c r="C18" s="226"/>
      <c r="D18" s="227">
        <v>21009.35</v>
      </c>
      <c r="E18" s="227"/>
      <c r="F18" s="227"/>
      <c r="G18" s="227"/>
      <c r="H18" s="227"/>
      <c r="I18" s="228"/>
      <c r="J18" s="194"/>
      <c r="K18" s="230">
        <v>25114.2833333333</v>
      </c>
      <c r="L18" s="230"/>
      <c r="M18" s="195"/>
      <c r="N18" s="195"/>
      <c r="O18" s="195"/>
      <c r="P18" s="196"/>
    </row>
    <row r="19" spans="2:16" x14ac:dyDescent="0.25">
      <c r="B19" s="190" t="s">
        <v>370</v>
      </c>
      <c r="C19" s="226"/>
      <c r="D19" s="227">
        <v>46030.75</v>
      </c>
      <c r="E19" s="227"/>
      <c r="F19" s="227"/>
      <c r="G19" s="227"/>
      <c r="H19" s="227"/>
      <c r="I19" s="228"/>
      <c r="J19" s="194"/>
      <c r="K19" s="230">
        <v>41922.1</v>
      </c>
      <c r="L19" s="230"/>
      <c r="M19" s="195"/>
      <c r="N19" s="195"/>
      <c r="O19" s="195"/>
      <c r="P19" s="196"/>
    </row>
    <row r="20" spans="2:16" x14ac:dyDescent="0.25">
      <c r="B20" s="190" t="s">
        <v>357</v>
      </c>
      <c r="C20" s="226"/>
      <c r="D20" s="227">
        <v>16006.333329999999</v>
      </c>
      <c r="E20" s="227"/>
      <c r="F20" s="227"/>
      <c r="G20" s="227"/>
      <c r="H20" s="227"/>
      <c r="I20" s="228"/>
      <c r="J20" s="194"/>
      <c r="K20" s="230">
        <v>16191.916666666601</v>
      </c>
      <c r="L20" s="230"/>
      <c r="M20" s="195"/>
      <c r="N20" s="195"/>
      <c r="O20" s="195"/>
      <c r="P20" s="196"/>
    </row>
    <row r="21" spans="2:16" x14ac:dyDescent="0.25">
      <c r="B21" s="273" t="s">
        <v>224</v>
      </c>
      <c r="C21" s="226"/>
      <c r="D21" s="227"/>
      <c r="E21" s="227"/>
      <c r="F21" s="227"/>
      <c r="G21" s="227"/>
      <c r="H21" s="227"/>
      <c r="I21" s="228"/>
      <c r="J21" s="194"/>
      <c r="K21" s="230"/>
      <c r="L21" s="230"/>
      <c r="M21" s="195"/>
      <c r="N21" s="195"/>
      <c r="O21" s="195"/>
      <c r="P21" s="196"/>
    </row>
    <row r="22" spans="2:16" x14ac:dyDescent="0.25">
      <c r="B22" s="190" t="s">
        <v>358</v>
      </c>
      <c r="C22" s="226"/>
      <c r="D22" s="227"/>
      <c r="E22" s="227">
        <v>27831</v>
      </c>
      <c r="F22" s="227"/>
      <c r="G22" s="227"/>
      <c r="H22" s="227"/>
      <c r="I22" s="228"/>
      <c r="J22" s="194"/>
      <c r="K22" s="230"/>
      <c r="L22" s="230">
        <v>26079.45</v>
      </c>
      <c r="M22" s="195"/>
      <c r="N22" s="195"/>
      <c r="O22" s="195"/>
      <c r="P22" s="196"/>
    </row>
    <row r="23" spans="2:16" x14ac:dyDescent="0.25">
      <c r="B23" s="190" t="s">
        <v>359</v>
      </c>
      <c r="C23" s="226"/>
      <c r="D23" s="227"/>
      <c r="E23" s="227">
        <v>26448.15</v>
      </c>
      <c r="F23" s="227"/>
      <c r="G23" s="227"/>
      <c r="H23" s="227"/>
      <c r="I23" s="228"/>
      <c r="J23" s="194"/>
      <c r="K23" s="230"/>
      <c r="L23" s="230">
        <v>35641.083333333299</v>
      </c>
      <c r="M23" s="195"/>
      <c r="N23" s="195"/>
      <c r="O23" s="195"/>
      <c r="P23" s="196"/>
    </row>
    <row r="24" spans="2:16" ht="15.75" thickBot="1" x14ac:dyDescent="0.3">
      <c r="B24" s="190" t="s">
        <v>360</v>
      </c>
      <c r="E24" s="227">
        <v>2802.8666669999998</v>
      </c>
      <c r="J24" s="194"/>
      <c r="K24" s="230"/>
      <c r="L24" s="230">
        <v>4640</v>
      </c>
      <c r="M24" s="195"/>
      <c r="N24" s="195"/>
      <c r="O24" s="195"/>
      <c r="P24" s="196"/>
    </row>
    <row r="25" spans="2:16" ht="15.75" thickBot="1" x14ac:dyDescent="0.3">
      <c r="B25" s="200" t="s">
        <v>225</v>
      </c>
      <c r="C25" s="235"/>
      <c r="D25" s="235">
        <v>100624.31666699999</v>
      </c>
      <c r="E25" s="235">
        <v>57082.016667000004</v>
      </c>
      <c r="F25" s="235"/>
      <c r="G25" s="235"/>
      <c r="H25" s="235"/>
      <c r="I25" s="236"/>
      <c r="J25" s="198"/>
      <c r="K25" s="198">
        <f>SUM(K16:K24)</f>
        <v>102747.09999999983</v>
      </c>
      <c r="L25" s="198">
        <f>SUM(L16:L24)</f>
        <v>66360.533333333296</v>
      </c>
      <c r="M25" s="198"/>
      <c r="N25" s="198"/>
      <c r="O25" s="198"/>
      <c r="P25" s="199"/>
    </row>
    <row r="26" spans="2:16" ht="15.75" thickBot="1" x14ac:dyDescent="0.3">
      <c r="B26" s="303"/>
      <c r="C26" s="301"/>
      <c r="D26" s="301"/>
      <c r="E26" s="301"/>
      <c r="F26" s="302"/>
      <c r="G26" s="302"/>
      <c r="H26" s="302"/>
      <c r="I26" s="302"/>
      <c r="J26" s="305"/>
      <c r="K26" s="305"/>
      <c r="L26" s="305"/>
      <c r="M26" s="305"/>
      <c r="N26" s="305"/>
      <c r="O26" s="305"/>
      <c r="P26" s="305"/>
    </row>
    <row r="27" spans="2:16" ht="15.75" thickBot="1" x14ac:dyDescent="0.3">
      <c r="B27" s="131" t="s">
        <v>222</v>
      </c>
      <c r="C27" s="204" t="s">
        <v>372</v>
      </c>
      <c r="D27" s="205" t="s">
        <v>453</v>
      </c>
      <c r="E27" s="206" t="s">
        <v>226</v>
      </c>
    </row>
    <row r="28" spans="2:16" x14ac:dyDescent="0.25">
      <c r="B28" s="207" t="s">
        <v>349</v>
      </c>
      <c r="C28" s="208">
        <f t="shared" ref="C28:C36" si="1">SUM(C6:I6)</f>
        <v>186484.19999999998</v>
      </c>
      <c r="D28" s="209">
        <f t="shared" ref="D28:D35" si="2">SUM(J6:P6)</f>
        <v>211088.11666666652</v>
      </c>
      <c r="E28" s="210">
        <f t="shared" ref="E28:E36" si="3">+IFERROR((D28-C28)/C28,"-")</f>
        <v>0.13193566353968081</v>
      </c>
    </row>
    <row r="29" spans="2:16" x14ac:dyDescent="0.25">
      <c r="B29" s="211" t="s">
        <v>350</v>
      </c>
      <c r="C29" s="208">
        <f t="shared" si="1"/>
        <v>382952.39999000001</v>
      </c>
      <c r="D29" s="209">
        <f t="shared" si="2"/>
        <v>417205.7333333331</v>
      </c>
      <c r="E29" s="214">
        <f t="shared" si="3"/>
        <v>8.9445407168691343E-2</v>
      </c>
    </row>
    <row r="30" spans="2:16" x14ac:dyDescent="0.25">
      <c r="B30" s="211" t="s">
        <v>351</v>
      </c>
      <c r="C30" s="208">
        <f t="shared" si="1"/>
        <v>149564.44999300002</v>
      </c>
      <c r="D30" s="209">
        <f t="shared" si="2"/>
        <v>141023.29999999981</v>
      </c>
      <c r="E30" s="214">
        <f t="shared" si="3"/>
        <v>-5.7106819123126852E-2</v>
      </c>
    </row>
    <row r="31" spans="2:16" x14ac:dyDescent="0.25">
      <c r="B31" s="211" t="s">
        <v>352</v>
      </c>
      <c r="C31" s="208">
        <f t="shared" si="1"/>
        <v>274204.43332999997</v>
      </c>
      <c r="D31" s="209">
        <f t="shared" si="2"/>
        <v>290295.64999999979</v>
      </c>
      <c r="E31" s="214">
        <f t="shared" si="3"/>
        <v>5.8683284127045231E-2</v>
      </c>
    </row>
    <row r="32" spans="2:16" x14ac:dyDescent="0.25">
      <c r="B32" s="211" t="s">
        <v>353</v>
      </c>
      <c r="C32" s="208">
        <f t="shared" si="1"/>
        <v>135707.24998999998</v>
      </c>
      <c r="D32" s="209">
        <f t="shared" si="2"/>
        <v>137798.61666666652</v>
      </c>
      <c r="E32" s="214">
        <f t="shared" si="3"/>
        <v>1.541086918215976E-2</v>
      </c>
    </row>
    <row r="33" spans="2:5" x14ac:dyDescent="0.25">
      <c r="B33" s="211" t="s">
        <v>354</v>
      </c>
      <c r="C33" s="208">
        <f t="shared" si="1"/>
        <v>121419.016667</v>
      </c>
      <c r="D33" s="209">
        <f t="shared" si="2"/>
        <v>226201.59999999974</v>
      </c>
      <c r="E33" s="214">
        <f t="shared" si="3"/>
        <v>0.86298329709235888</v>
      </c>
    </row>
    <row r="34" spans="2:5" x14ac:dyDescent="0.25">
      <c r="B34" s="211" t="s">
        <v>355</v>
      </c>
      <c r="C34" s="208">
        <f t="shared" si="1"/>
        <v>194325.03335000001</v>
      </c>
      <c r="D34" s="209">
        <f t="shared" si="2"/>
        <v>201547.86666666632</v>
      </c>
      <c r="E34" s="214">
        <f t="shared" si="3"/>
        <v>3.7168825818016032E-2</v>
      </c>
    </row>
    <row r="35" spans="2:5" x14ac:dyDescent="0.25">
      <c r="B35" s="207" t="s">
        <v>356</v>
      </c>
      <c r="C35" s="208">
        <f t="shared" si="1"/>
        <v>36079.000000699998</v>
      </c>
      <c r="D35" s="209">
        <f t="shared" si="2"/>
        <v>22202.799999999996</v>
      </c>
      <c r="E35" s="215">
        <f t="shared" si="3"/>
        <v>-0.38460600350427615</v>
      </c>
    </row>
    <row r="36" spans="2:5" ht="15.75" thickBot="1" x14ac:dyDescent="0.3">
      <c r="B36" s="216" t="s">
        <v>16</v>
      </c>
      <c r="C36" s="217">
        <f t="shared" si="1"/>
        <v>1480735.7833206998</v>
      </c>
      <c r="D36" s="218">
        <f>SUM(J14:P14)</f>
        <v>1647363.683333332</v>
      </c>
      <c r="E36" s="219">
        <f t="shared" si="3"/>
        <v>0.11253047430173681</v>
      </c>
    </row>
    <row r="37" spans="2:5" ht="15.75" thickBot="1" x14ac:dyDescent="0.3">
      <c r="B37" s="131" t="s">
        <v>362</v>
      </c>
      <c r="E37" s="306" t="str">
        <f t="shared" ref="E37:E47" si="4">+IFERROR((D37-C37)/C37,"-")</f>
        <v>-</v>
      </c>
    </row>
    <row r="38" spans="2:5" x14ac:dyDescent="0.25">
      <c r="B38" s="245" t="s">
        <v>367</v>
      </c>
      <c r="C38" s="307">
        <f>D16</f>
        <v>14725.31667</v>
      </c>
      <c r="D38" s="308">
        <f>K16</f>
        <v>16403.516666666601</v>
      </c>
      <c r="E38" s="309">
        <f t="shared" si="4"/>
        <v>0.11396698857319723</v>
      </c>
    </row>
    <row r="39" spans="2:5" x14ac:dyDescent="0.25">
      <c r="B39" s="211" t="s">
        <v>368</v>
      </c>
      <c r="C39" s="212">
        <f>D17</f>
        <v>2852.5666670000001</v>
      </c>
      <c r="D39" s="213">
        <f>K17</f>
        <v>3115.2833333333301</v>
      </c>
      <c r="E39" s="214">
        <f t="shared" si="4"/>
        <v>9.2098344053646641E-2</v>
      </c>
    </row>
    <row r="40" spans="2:5" x14ac:dyDescent="0.25">
      <c r="B40" s="211" t="s">
        <v>369</v>
      </c>
      <c r="C40" s="212">
        <f>D18</f>
        <v>21009.35</v>
      </c>
      <c r="D40" s="213">
        <f>K18</f>
        <v>25114.2833333333</v>
      </c>
      <c r="E40" s="214">
        <f t="shared" si="4"/>
        <v>0.19538602257248805</v>
      </c>
    </row>
    <row r="41" spans="2:5" x14ac:dyDescent="0.25">
      <c r="B41" s="211" t="s">
        <v>370</v>
      </c>
      <c r="C41" s="212">
        <f>D19</f>
        <v>46030.75</v>
      </c>
      <c r="D41" s="213">
        <f>K19</f>
        <v>41922.1</v>
      </c>
      <c r="E41" s="214">
        <f t="shared" si="4"/>
        <v>-8.9258810686334705E-2</v>
      </c>
    </row>
    <row r="42" spans="2:5" x14ac:dyDescent="0.25">
      <c r="B42" s="211" t="s">
        <v>357</v>
      </c>
      <c r="C42" s="212">
        <f>D20</f>
        <v>16006.333329999999</v>
      </c>
      <c r="D42" s="213">
        <f>K20</f>
        <v>16191.916666666601</v>
      </c>
      <c r="E42" s="214">
        <f t="shared" si="4"/>
        <v>1.1594369106306816E-2</v>
      </c>
    </row>
    <row r="43" spans="2:5" x14ac:dyDescent="0.25">
      <c r="B43" s="131" t="s">
        <v>361</v>
      </c>
      <c r="C43" s="212"/>
      <c r="D43" s="213"/>
      <c r="E43" s="214" t="str">
        <f t="shared" si="4"/>
        <v>-</v>
      </c>
    </row>
    <row r="44" spans="2:5" x14ac:dyDescent="0.25">
      <c r="B44" s="211" t="s">
        <v>358</v>
      </c>
      <c r="C44" s="246">
        <f>E22</f>
        <v>27831</v>
      </c>
      <c r="D44" s="247">
        <f>L22</f>
        <v>26079.45</v>
      </c>
      <c r="E44" s="214">
        <f t="shared" si="4"/>
        <v>-6.2935216125902749E-2</v>
      </c>
    </row>
    <row r="45" spans="2:5" x14ac:dyDescent="0.25">
      <c r="B45" s="211" t="s">
        <v>359</v>
      </c>
      <c r="C45" s="212">
        <f>E23</f>
        <v>26448.15</v>
      </c>
      <c r="D45" s="213">
        <f>L23</f>
        <v>35641.083333333299</v>
      </c>
      <c r="E45" s="214">
        <f t="shared" si="4"/>
        <v>0.3475832273082729</v>
      </c>
    </row>
    <row r="46" spans="2:5" ht="15.75" thickBot="1" x14ac:dyDescent="0.3">
      <c r="B46" s="211" t="s">
        <v>360</v>
      </c>
      <c r="C46" s="212">
        <f>E24</f>
        <v>2802.8666669999998</v>
      </c>
      <c r="D46" s="213">
        <f>L24</f>
        <v>4640</v>
      </c>
      <c r="E46" s="214">
        <f t="shared" si="4"/>
        <v>0.65544799352383909</v>
      </c>
    </row>
    <row r="47" spans="2:5" ht="15.75" thickBot="1" x14ac:dyDescent="0.3">
      <c r="B47" s="220" t="s">
        <v>225</v>
      </c>
      <c r="C47" s="217">
        <f>SUM(C38:C46)</f>
        <v>157706.333334</v>
      </c>
      <c r="D47" s="218">
        <f>SUM(D38:D46)</f>
        <v>169107.63333333313</v>
      </c>
      <c r="E47" s="219">
        <f t="shared" si="4"/>
        <v>7.2294496728845831E-2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 VOD y LIVE </vt:lpstr>
      <vt:lpstr>Users</vt:lpstr>
      <vt:lpstr>Horas</vt:lpstr>
      <vt:lpstr>Resumen</vt:lpstr>
      <vt:lpstr>PARTIDOS</vt:lpstr>
      <vt:lpstr>Replay</vt:lpstr>
      <vt:lpstr>Destacados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walter}</cp:lastModifiedBy>
  <cp:revision>816</cp:revision>
  <cp:lastPrinted>1601-01-01T00:00:00Z</cp:lastPrinted>
  <dcterms:created xsi:type="dcterms:W3CDTF">2017-11-24T20:59:39Z</dcterms:created>
  <dcterms:modified xsi:type="dcterms:W3CDTF">2022-06-22T16:36:21Z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