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ivera\Downloads\"/>
    </mc:Choice>
  </mc:AlternateContent>
  <xr:revisionPtr revIDLastSave="0" documentId="13_ncr:1_{823F136E-5E2E-44B6-ABDF-D2F0692892FA}" xr6:coauthVersionLast="47" xr6:coauthVersionMax="47" xr10:uidLastSave="{00000000-0000-0000-0000-000000000000}"/>
  <bookViews>
    <workbookView xWindow="-120" yWindow="-120" windowWidth="20730" windowHeight="11160" tabRatio="628" firstSheet="4" activeTab="10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" sheetId="13" r:id="rId5"/>
    <sheet name="Historico2" sheetId="14" r:id="rId6"/>
    <sheet name="PARTIDOS" sheetId="4" r:id="rId7"/>
    <sheet name="Replay" sheetId="9" r:id="rId8"/>
    <sheet name="Destacados" sheetId="11" r:id="rId9"/>
    <sheet name="Franja horaria-U" sheetId="5" r:id="rId10"/>
    <sheet name="Franja horaria-H" sheetId="6" r:id="rId11"/>
    <sheet name="Franja horaria-PROM" sheetId="7" r:id="rId12"/>
    <sheet name="HoursPerUser" sheetId="8" state="hidden" r:id="rId13"/>
  </sheets>
  <definedNames>
    <definedName name="__xlfn_IFERROR">#N/A</definedName>
    <definedName name="_xlnm._FilterDatabase" localSheetId="7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0" l="1"/>
  <c r="C8" i="10"/>
  <c r="I5" i="10" l="1"/>
  <c r="I7" i="10"/>
  <c r="G3" i="10" l="1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D7" i="10"/>
  <c r="J14" i="6" l="1"/>
  <c r="K14" i="6"/>
  <c r="L14" i="6"/>
  <c r="M14" i="6"/>
  <c r="N14" i="6"/>
  <c r="O14" i="6"/>
  <c r="P14" i="6"/>
  <c r="K25" i="6"/>
  <c r="L25" i="6"/>
  <c r="D6" i="10"/>
  <c r="B3" i="10"/>
  <c r="H7" i="10"/>
  <c r="D14" i="7"/>
  <c r="E14" i="7"/>
  <c r="F14" i="7"/>
  <c r="G14" i="7"/>
  <c r="H14" i="7"/>
  <c r="I14" i="7"/>
  <c r="C14" i="7"/>
  <c r="I7" i="7"/>
  <c r="I8" i="7"/>
  <c r="I9" i="7"/>
  <c r="I10" i="7"/>
  <c r="I11" i="7"/>
  <c r="I12" i="7"/>
  <c r="I13" i="7"/>
  <c r="D7" i="7"/>
  <c r="E7" i="7"/>
  <c r="F7" i="7"/>
  <c r="G7" i="7"/>
  <c r="H7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E6" i="7"/>
  <c r="F6" i="7"/>
  <c r="G6" i="7"/>
  <c r="H6" i="7"/>
  <c r="I6" i="7"/>
  <c r="D6" i="7"/>
  <c r="C7" i="7"/>
  <c r="C8" i="7"/>
  <c r="C9" i="7"/>
  <c r="C10" i="7"/>
  <c r="C11" i="7"/>
  <c r="C12" i="7"/>
  <c r="C13" i="7"/>
  <c r="C6" i="7"/>
  <c r="J126" i="1"/>
  <c r="F126" i="1"/>
  <c r="H126" i="1" s="1"/>
  <c r="C126" i="1"/>
  <c r="E126" i="1" s="1"/>
  <c r="G2" i="4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7" i="7"/>
  <c r="L7" i="7"/>
  <c r="M7" i="7"/>
  <c r="N7" i="7"/>
  <c r="O7" i="7"/>
  <c r="P7" i="7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L6" i="7"/>
  <c r="M6" i="7"/>
  <c r="N6" i="7"/>
  <c r="O6" i="7"/>
  <c r="P6" i="7"/>
  <c r="K6" i="7"/>
  <c r="J7" i="7"/>
  <c r="J8" i="7"/>
  <c r="J9" i="7"/>
  <c r="J10" i="7"/>
  <c r="J11" i="7"/>
  <c r="J12" i="7"/>
  <c r="J13" i="7"/>
  <c r="J6" i="7"/>
  <c r="H2" i="4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J7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D46" i="6"/>
  <c r="C46" i="6"/>
  <c r="D45" i="6"/>
  <c r="C45" i="6"/>
  <c r="D44" i="6"/>
  <c r="C44" i="6"/>
  <c r="E43" i="6"/>
  <c r="D42" i="6"/>
  <c r="C42" i="6"/>
  <c r="D41" i="6"/>
  <c r="C41" i="6"/>
  <c r="D40" i="6"/>
  <c r="C40" i="6"/>
  <c r="D39" i="6"/>
  <c r="C39" i="6"/>
  <c r="D38" i="6"/>
  <c r="C38" i="6"/>
  <c r="E37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46" i="5"/>
  <c r="C46" i="5"/>
  <c r="D45" i="5"/>
  <c r="C45" i="5"/>
  <c r="D44" i="5"/>
  <c r="C44" i="5"/>
  <c r="E43" i="5"/>
  <c r="D42" i="5"/>
  <c r="C42" i="5"/>
  <c r="D41" i="5"/>
  <c r="C41" i="5"/>
  <c r="D40" i="5"/>
  <c r="C40" i="5"/>
  <c r="D39" i="5"/>
  <c r="C39" i="5"/>
  <c r="D38" i="5"/>
  <c r="C38" i="5"/>
  <c r="E37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L25" i="5"/>
  <c r="K25" i="5"/>
  <c r="P14" i="5"/>
  <c r="O14" i="5"/>
  <c r="N14" i="5"/>
  <c r="M14" i="5"/>
  <c r="L14" i="5"/>
  <c r="K14" i="5"/>
  <c r="J14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H6" i="10" l="1"/>
  <c r="D36" i="6"/>
  <c r="E36" i="6" s="1"/>
  <c r="D36" i="5"/>
  <c r="J14" i="7"/>
  <c r="Q14" i="7" s="1"/>
  <c r="C66" i="1"/>
  <c r="N238" i="1" s="1"/>
  <c r="K127" i="1"/>
  <c r="K28" i="1"/>
  <c r="O14" i="7"/>
  <c r="V14" i="7" s="1"/>
  <c r="N14" i="7"/>
  <c r="U14" i="7" s="1"/>
  <c r="L14" i="7"/>
  <c r="S14" i="7" s="1"/>
  <c r="K73" i="1"/>
  <c r="K14" i="7"/>
  <c r="R14" i="7" s="1"/>
  <c r="M14" i="7"/>
  <c r="T14" i="7" s="1"/>
  <c r="P14" i="7"/>
  <c r="W14" i="7" s="1"/>
  <c r="E35" i="6"/>
  <c r="E45" i="6"/>
  <c r="E38" i="5"/>
  <c r="E40" i="5"/>
  <c r="E42" i="5"/>
  <c r="I14" i="1"/>
  <c r="E16" i="1"/>
  <c r="E26" i="1" s="1"/>
  <c r="P236" i="1" s="1"/>
  <c r="C26" i="1"/>
  <c r="K32" i="1"/>
  <c r="E182" i="1"/>
  <c r="N241" i="1"/>
  <c r="E28" i="5"/>
  <c r="E30" i="5"/>
  <c r="E32" i="5"/>
  <c r="E34" i="5"/>
  <c r="S6" i="7"/>
  <c r="W6" i="7"/>
  <c r="Q7" i="7"/>
  <c r="U7" i="7"/>
  <c r="S8" i="7"/>
  <c r="W8" i="7"/>
  <c r="S10" i="7"/>
  <c r="W10" i="7"/>
  <c r="Q11" i="7"/>
  <c r="U11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4" i="6"/>
  <c r="E39" i="6"/>
  <c r="R7" i="7"/>
  <c r="V7" i="7"/>
  <c r="E40" i="6"/>
  <c r="E42" i="6"/>
  <c r="E45" i="5"/>
  <c r="C47" i="5"/>
  <c r="E39" i="5"/>
  <c r="T8" i="7"/>
  <c r="R9" i="7"/>
  <c r="V9" i="7"/>
  <c r="E29" i="5"/>
  <c r="E31" i="5"/>
  <c r="E33" i="5"/>
  <c r="E35" i="5"/>
  <c r="E44" i="5"/>
  <c r="W9" i="7"/>
  <c r="Q12" i="7"/>
  <c r="S13" i="7"/>
  <c r="W13" i="7"/>
  <c r="C36" i="5"/>
  <c r="R10" i="7"/>
  <c r="V10" i="7"/>
  <c r="T13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8" i="7"/>
  <c r="S9" i="7"/>
  <c r="V11" i="7"/>
  <c r="E32" i="6"/>
  <c r="V6" i="7"/>
  <c r="R8" i="7"/>
  <c r="T9" i="7"/>
  <c r="U10" i="7"/>
  <c r="W11" i="7"/>
  <c r="E29" i="6"/>
  <c r="E44" i="6"/>
  <c r="U8" i="7"/>
  <c r="R11" i="7"/>
  <c r="T12" i="7"/>
  <c r="E31" i="6"/>
  <c r="E30" i="6"/>
  <c r="R6" i="7"/>
  <c r="T7" i="7"/>
  <c r="V8" i="7"/>
  <c r="Q10" i="7"/>
  <c r="S11" i="7"/>
  <c r="U12" i="7"/>
  <c r="E46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9" i="7"/>
  <c r="U9" i="7"/>
  <c r="T10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47" i="6"/>
  <c r="E41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47" i="6"/>
  <c r="E38" i="6"/>
  <c r="I246" i="1"/>
  <c r="H246" i="1"/>
  <c r="K246" i="1" s="1"/>
  <c r="I254" i="1"/>
  <c r="H254" i="1"/>
  <c r="D47" i="5"/>
  <c r="E41" i="5"/>
  <c r="E46" i="5"/>
  <c r="E28" i="6"/>
  <c r="E33" i="6"/>
  <c r="T6" i="7"/>
  <c r="T11" i="7"/>
  <c r="R12" i="7"/>
  <c r="V12" i="7"/>
  <c r="Q13" i="7"/>
  <c r="U13" i="7"/>
  <c r="F233" i="1"/>
  <c r="Q242" i="1" s="1"/>
  <c r="I250" i="1"/>
  <c r="H250" i="1"/>
  <c r="K250" i="1" s="1"/>
  <c r="J252" i="1"/>
  <c r="Q6" i="7"/>
  <c r="U6" i="7"/>
  <c r="S7" i="7"/>
  <c r="W7" i="7"/>
  <c r="S12" i="7"/>
  <c r="W12" i="7"/>
  <c r="R13" i="7"/>
  <c r="V13" i="7"/>
  <c r="J6" i="10" l="1"/>
  <c r="I6" i="10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47" i="6"/>
  <c r="E36" i="5"/>
  <c r="E47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<sst xmlns="http://schemas.openxmlformats.org/spreadsheetml/2006/main" count="1186" uniqueCount="561">
  <si>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</si>
  <si>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</si>
  <si>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</si>
  <si>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</si>
  <si>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</si>
  <si>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</si>
  <si>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</si>
  <si>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</si>
  <si>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</si>
  <si>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</si>
  <si>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</si>
  <si>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</si>
  <si>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</si>
  <si>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</si>
  <si>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</si>
  <si>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</si>
  <si>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</si>
  <si>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</si>
  <si>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</si>
  <si>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</si>
  <si>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</si>
  <si>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</si>
  <si>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</si>
  <si>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</si>
  <si>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</si>
  <si>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</si>
  <si>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</si>
  <si>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</si>
  <si>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</si>
  <si>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</si>
  <si>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</si>
  <si>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</si>
  <si>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</si>
  <si>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</si>
  <si>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</si>
  <si>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</si>
  <si>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</si>
  <si>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</si>
  <si>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</si>
  <si>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</si>
  <si>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</si>
  <si>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</si>
  <si>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</si>
  <si>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</si>
  <si>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</si>
  <si>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</si>
  <si>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</si>
  <si>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</si>
  <si>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</si>
  <si>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</si>
  <si>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</si>
  <si>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</si>
  <si>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</si>
  <si>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</si>
  <si>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</si>
  <si>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</si>
  <si>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</si>
  <si>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</si>
  <si>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</si>
  <si>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</si>
  <si>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</si>
  <si>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</si>
  <si>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</si>
  <si>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</si>
  <si>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</si>
  <si>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</si>
  <si>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</si>
  <si>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</si>
  <si>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</si>
  <si>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</si>
  <si>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</si>
  <si>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</si>
  <si>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</si>
  <si>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</si>
  <si>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</si>
  <si>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</si>
  <si>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</si>
  <si>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</si>
  <si>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</si>
  <si>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</si>
  <si>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</si>
  <si>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</si>
  <si>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</si>
  <si>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</si>
  <si>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</si>
  <si>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</si>
  <si>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</si>
  <si>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</si>
  <si>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</si>
  <si>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</si>
  <si>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</si>
  <si>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</si>
  <si>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</si>
  <si>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</si>
  <si>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</si>
  <si>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</si>
  <si>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</si>
  <si>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</si>
  <si>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</si>
  <si>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</si>
  <si>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</si>
  <si>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</si>
  <si>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</si>
  <si>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</si>
  <si>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</si>
  <si>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</si>
  <si>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</si>
  <si>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</si>
  <si>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</si>
  <si>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</si>
  <si>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</si>
  <si>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</si>
  <si>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</si>
  <si>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</si>
  <si>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</si>
  <si>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</si>
  <si>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</si>
  <si>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</si>
  <si>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</si>
  <si>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</si>
  <si>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</si>
  <si>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</si>
  <si>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</si>
  <si>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</si>
  <si>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</si>
  <si>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</si>
  <si>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</si>
  <si>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</si>
  <si>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</si>
  <si>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</si>
  <si>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</si>
  <si>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</si>
  <si>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</si>
  <si>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</si>
  <si>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</si>
  <si>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</si>
  <si>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</si>
  <si>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</si>
  <si>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</si>
  <si>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</si>
  <si>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</si>
  <si>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</si>
  <si>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</si>
  <si>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</si>
  <si>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</si>
  <si>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</si>
  <si>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</si>
  <si>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</si>
  <si>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</si>
  <si>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</si>
  <si>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</si>
  <si>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</si>
  <si>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</si>
  <si>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</si>
  <si>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</si>
  <si>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</si>
  <si>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</si>
  <si>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</si>
  <si>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</si>
  <si>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</si>
  <si>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</si>
  <si>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</si>
  <si>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</si>
  <si>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</si>
  <si>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</si>
  <si>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</si>
  <si>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</si>
  <si>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</si>
  <si>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</si>
  <si>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</si>
  <si>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</si>
  <si>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</si>
  <si>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</si>
  <si>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</si>
  <si>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</si>
  <si>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</si>
  <si>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</si>
  <si>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</si>
  <si>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</si>
  <si>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</si>
  <si>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</si>
  <si>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</si>
  <si>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</si>
  <si>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</si>
  <si>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</si>
  <si>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</si>
  <si>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</si>
  <si>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</si>
  <si>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</si>
  <si>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</si>
  <si>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</si>
  <si>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</si>
  <si>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</si>
  <si>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</si>
  <si>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</si>
  <si>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</si>
  <si>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</si>
  <si>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</si>
  <si>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</si>
  <si>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</si>
  <si>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</si>
  <si>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</si>
  <si>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</si>
  <si>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</si>
  <si>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</si>
  <si>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</si>
  <si>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</si>
  <si>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</si>
  <si>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</si>
  <si>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</si>
  <si>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</si>
  <si>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</si>
  <si>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</si>
  <si>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</si>
  <si>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</si>
  <si>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</si>
  <si>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</si>
  <si>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</si>
  <si>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</si>
  <si>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</si>
  <si>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</si>
  <si>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</si>
  <si>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FRANJA HORARIA  11:00 -3:00 PM</t>
  </si>
  <si>
    <t>FRANJA HORARIA  SABADO 11:00 am -10:00 pm</t>
  </si>
  <si>
    <t>FRANJA HORARIA  DOMINGO 5:30 -10:00 PM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</si>
  <si>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</si>
  <si>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</si>
  <si>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</si>
  <si>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</si>
  <si>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</si>
  <si>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</si>
  <si>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</si>
  <si>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</si>
  <si>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</si>
  <si>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</si>
  <si>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</si>
  <si>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</si>
  <si>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</si>
  <si>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</si>
  <si>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</si>
  <si>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</si>
  <si>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</si>
  <si>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</si>
  <si>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</si>
  <si>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</si>
  <si>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</si>
  <si>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</si>
  <si>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</si>
  <si>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</si>
  <si>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</si>
  <si>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</si>
  <si>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</si>
  <si>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</si>
  <si>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</si>
  <si>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</si>
  <si>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</si>
  <si>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</si>
  <si>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</si>
  <si>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</si>
  <si>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</si>
  <si>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</si>
  <si>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</si>
  <si>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</si>
  <si>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</si>
  <si>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</si>
  <si>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</si>
  <si>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</si>
  <si>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</si>
  <si>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</si>
  <si>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</si>
  <si>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</si>
  <si>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</si>
  <si>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</si>
  <si>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</si>
  <si>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</si>
  <si>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</si>
  <si>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</si>
  <si>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</si>
  <si>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</si>
  <si>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</si>
  <si>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</si>
  <si>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</si>
  <si>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</si>
  <si>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</si>
  <si>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</si>
  <si>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</si>
  <si>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</si>
  <si>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</si>
  <si>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</si>
  <si>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</si>
  <si>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</si>
  <si>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</si>
  <si>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</si>
  <si>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</si>
  <si>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</si>
  <si>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</si>
  <si>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</si>
  <si>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</si>
  <si>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</si>
  <si>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</si>
  <si>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</si>
  <si>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</si>
  <si>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</si>
  <si>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</si>
  <si>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</si>
  <si>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</si>
  <si>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</si>
  <si>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</si>
  <si>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</si>
  <si>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</si>
  <si>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</si>
  <si>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</si>
  <si>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</si>
  <si>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</si>
  <si>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</si>
  <si>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</si>
  <si>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</si>
  <si>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</si>
  <si>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</si>
  <si>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</si>
  <si>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</si>
  <si>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</si>
  <si>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</si>
  <si>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</si>
  <si>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</si>
  <si>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</si>
  <si>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</si>
  <si>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</si>
  <si>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</si>
  <si>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</si>
  <si>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</si>
  <si>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</si>
  <si>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</si>
  <si>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</si>
  <si>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</si>
  <si>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</si>
  <si>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</si>
  <si>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</si>
  <si>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</si>
  <si>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</si>
  <si>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</si>
  <si>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</si>
  <si>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</si>
  <si>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</si>
  <si>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</si>
  <si>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</si>
  <si>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</si>
  <si>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</si>
  <si>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</si>
  <si>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</si>
  <si>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</si>
  <si>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</si>
  <si>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</si>
  <si>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</si>
  <si>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</si>
  <si>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</si>
  <si>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</si>
  <si>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</si>
  <si>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</si>
  <si>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</si>
  <si>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</si>
  <si>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FRANJA HORARIA  DOMINGO 08:00 -11:00 PM</t>
  </si>
  <si>
    <t>FRANJA HORARIA  SABADO 09:00 am -11:00 pm</t>
  </si>
  <si>
    <t>FRANJA HORARIA  05:00 -11:00 PM</t>
  </si>
  <si>
    <t>FRANJA HORARIA  05:00 - 11:00 PM</t>
  </si>
  <si>
    <t>FRANJA HORARIA  SABADO 11:00 am - 10:00 pm</t>
  </si>
  <si>
    <t>FRANJA HORARIA  DOMINGO 5:30 - 10:00 PM</t>
  </si>
  <si>
    <t>Estas en todas 09:00 a 11:00</t>
  </si>
  <si>
    <t>Cinescape 11:00 a 12:00</t>
  </si>
  <si>
    <t>El reventonazo de la chola 20:00 a 22:00</t>
  </si>
  <si>
    <t>JB 20:30 a 22:30</t>
  </si>
  <si>
    <t>Magaly Tv 'La firme'</t>
  </si>
  <si>
    <t>Al Ángulo</t>
  </si>
  <si>
    <t>JB en ATV</t>
  </si>
  <si>
    <t>Fugitiva</t>
  </si>
  <si>
    <t>Perdóname</t>
  </si>
  <si>
    <t>Amor y fuego</t>
  </si>
  <si>
    <t>Elif</t>
  </si>
  <si>
    <t>ATV Noticias al estilo Juliana</t>
  </si>
  <si>
    <t>Hechizada</t>
  </si>
  <si>
    <t>Ezel</t>
  </si>
  <si>
    <t>Entre el amor y el odio</t>
  </si>
  <si>
    <t>María la del barrio</t>
  </si>
  <si>
    <t>Combutters</t>
  </si>
  <si>
    <t>Willax noticias</t>
  </si>
  <si>
    <t>Mujer casos de la vida real</t>
  </si>
  <si>
    <t>Milagros Leiva, entrevista</t>
  </si>
  <si>
    <t>Después de todo</t>
  </si>
  <si>
    <t>Beto a saber</t>
  </si>
  <si>
    <t>Sportscenter</t>
  </si>
  <si>
    <t>Atv noticias - Edición matinal</t>
  </si>
  <si>
    <t>Como dice el dicho</t>
  </si>
  <si>
    <t>ATV noticias - Edición central</t>
  </si>
  <si>
    <t>Andrea</t>
  </si>
  <si>
    <t>La Noticia</t>
  </si>
  <si>
    <t>Yo soy Betty, la fea</t>
  </si>
  <si>
    <t>Criminal minds</t>
  </si>
  <si>
    <t>PBO Digital</t>
  </si>
  <si>
    <t>Octavo Mandamiento</t>
  </si>
  <si>
    <t>Zona Mixta</t>
  </si>
  <si>
    <t>Ghost Whisperer</t>
  </si>
  <si>
    <t>N Noticias</t>
  </si>
  <si>
    <t>El Deportivo, en otra cancha</t>
  </si>
  <si>
    <t>WWE : Raw</t>
  </si>
  <si>
    <t>NCIS: L.A.</t>
  </si>
  <si>
    <t>Ampliación de noticias</t>
  </si>
  <si>
    <t>Bloque de deportes</t>
  </si>
  <si>
    <t>Yo caviar</t>
  </si>
  <si>
    <t>Reina de corazones</t>
  </si>
  <si>
    <t>WWE : Smackdown</t>
  </si>
  <si>
    <t>Un día en el mall</t>
  </si>
  <si>
    <t>Belleza verdadera</t>
  </si>
  <si>
    <t>El Camerino</t>
  </si>
  <si>
    <t>Camotillo, el Tinterillo</t>
  </si>
  <si>
    <t>Enfoques Cruxados</t>
  </si>
  <si>
    <t>Inazuma Eleven</t>
  </si>
  <si>
    <t>Gol Noticias</t>
  </si>
  <si>
    <t>Los Victorinos</t>
  </si>
  <si>
    <t>La 3ra en discordia</t>
  </si>
  <si>
    <t>Código Fútbol</t>
  </si>
  <si>
    <t>Nunca más</t>
  </si>
  <si>
    <t>De película</t>
  </si>
  <si>
    <t>Contracorriente, el dominical de Willax</t>
  </si>
  <si>
    <t>Horas</t>
  </si>
  <si>
    <t>Usuarios</t>
  </si>
  <si>
    <t>Titulo</t>
  </si>
  <si>
    <t>Total Horas</t>
  </si>
  <si>
    <t>Semana</t>
  </si>
  <si>
    <t>Segmento</t>
  </si>
  <si>
    <t>%Representación Horas</t>
  </si>
  <si>
    <t>Replay</t>
  </si>
  <si>
    <t>Franjas</t>
  </si>
  <si>
    <t>Live</t>
  </si>
  <si>
    <t>VOD</t>
  </si>
  <si>
    <t>10/06 –16/06</t>
  </si>
  <si>
    <t>Golden State WarriorsBoston Celtics</t>
  </si>
  <si>
    <t>Clasificatorias Qatar 2022 : Australia vs. Perú - Repechaje (13-06-2022)</t>
  </si>
  <si>
    <t>El infiltrado</t>
  </si>
  <si>
    <t>Tiempo extra</t>
  </si>
  <si>
    <t>León, peleador sin ley</t>
  </si>
  <si>
    <t>The Flash</t>
  </si>
  <si>
    <t>Buenas noticias</t>
  </si>
  <si>
    <t>Copa Leyendas F7 : Universitario vs. La Academia - Fecha 7</t>
  </si>
  <si>
    <t>Undefined</t>
  </si>
  <si>
    <t>Kenan &amp; Kel : Freezer Burned</t>
  </si>
  <si>
    <t>MOVISTAR PLUS HD</t>
  </si>
  <si>
    <t>COMEDY CENTRAL HD</t>
  </si>
  <si>
    <t>CARTOONITO</t>
  </si>
  <si>
    <t>ATV HD</t>
  </si>
  <si>
    <t>TNT</t>
  </si>
  <si>
    <t>Boston Celtics vs. Golden State Warriors</t>
  </si>
  <si>
    <t>MOVISTAR DEPORTES HD</t>
  </si>
  <si>
    <t>Programa</t>
  </si>
  <si>
    <t>Hora inicio</t>
  </si>
  <si>
    <t>Hora fin</t>
  </si>
  <si>
    <t>HORAS</t>
  </si>
  <si>
    <t>USUARIOS</t>
  </si>
  <si>
    <t>Padres Todo Terreno</t>
  </si>
  <si>
    <t>Cinecanal</t>
  </si>
  <si>
    <t>Cuarto Poder</t>
  </si>
  <si>
    <t>América TV</t>
  </si>
  <si>
    <t>REPLAY</t>
  </si>
  <si>
    <t>Fecha inicio</t>
  </si>
  <si>
    <t>Fecha fin</t>
  </si>
  <si>
    <t>ATV</t>
  </si>
  <si>
    <t>WILLAX</t>
  </si>
  <si>
    <t>Magaly TV La Firme</t>
  </si>
  <si>
    <t>Destacado</t>
  </si>
  <si>
    <t>Vod</t>
  </si>
  <si>
    <t>17/06 –23/06</t>
  </si>
  <si>
    <t>Municipalvs.Carlos Stein</t>
  </si>
  <si>
    <t>Ciencianovs.Cantolao</t>
  </si>
  <si>
    <t>U. César Vallejovs.U. San Martín</t>
  </si>
  <si>
    <t>Sport Boysvs.FBC Melgar</t>
  </si>
  <si>
    <t>Alianza Atléticovs.Carlos A. Mannucci</t>
  </si>
  <si>
    <t>Binacionalvs.Alianza Lima</t>
  </si>
  <si>
    <t>Ayacucho FCvs.Sport Huancayo</t>
  </si>
  <si>
    <t>ESPN HD</t>
  </si>
  <si>
    <t>Seattle SoundersLos Angeles FC</t>
  </si>
  <si>
    <t>ESPN 3</t>
  </si>
  <si>
    <t>Atlético MineiroFlamengo</t>
  </si>
  <si>
    <t>UniónRiver Plate</t>
  </si>
  <si>
    <t>Barracas CentralBoca Juniors</t>
  </si>
  <si>
    <t>ESPN 2</t>
  </si>
  <si>
    <t>ArgentinaJapón</t>
  </si>
  <si>
    <t>ArgentinaEslovenia</t>
  </si>
  <si>
    <t>2022-06-18 13:15:00</t>
  </si>
  <si>
    <t>2022-06-18 15:30:00</t>
  </si>
  <si>
    <t>2022-06-18 19:30:00</t>
  </si>
  <si>
    <t>2022-06-19 11:00:00</t>
  </si>
  <si>
    <t>2022-06-19 13:10:00</t>
  </si>
  <si>
    <t>2022-06-19 15:20:00</t>
  </si>
  <si>
    <t>2022-06-20 15:00:00</t>
  </si>
  <si>
    <t>2022-06-18 14:00:00</t>
  </si>
  <si>
    <t>2022-06-19 14:00:00</t>
  </si>
  <si>
    <t>2022-06-19 16:00:00</t>
  </si>
  <si>
    <t>2022-06-19 18:30:00</t>
  </si>
  <si>
    <t>2022-06-19 19:00:00</t>
  </si>
  <si>
    <t>2022-06-21 06:00:00</t>
  </si>
  <si>
    <t>2022-06-23 06:00:00</t>
  </si>
  <si>
    <t>Copa Leyendas F7 : Universitario vs. La Misilera - Semifinales</t>
  </si>
  <si>
    <t>Troya</t>
  </si>
  <si>
    <t>Justice League</t>
  </si>
  <si>
    <t>Liga1 : Binacional vs. Alianza Lima - Apertura, Fecha 17 (19-06-2022)</t>
  </si>
  <si>
    <t>Fórmula 1 : Gran Premio de Canadá - Carrera</t>
  </si>
  <si>
    <t>Diamante de sangre</t>
  </si>
  <si>
    <t>Escuadrón suicida</t>
  </si>
  <si>
    <t>Viaje al centro de la Tierra</t>
  </si>
  <si>
    <t>Rambo II</t>
  </si>
  <si>
    <t>Furia de titanes</t>
  </si>
  <si>
    <t>Liga1 : Sport Boys vs. FBC Melgar - Apertura, Fecha 17 (19-06-2022)</t>
  </si>
  <si>
    <t>El especialista: La resurrección</t>
  </si>
  <si>
    <t>Copa Leyendas F7 : Sporting vs. El Pelícano - Semifinales</t>
  </si>
  <si>
    <t>Una pareja explosiva 3</t>
  </si>
  <si>
    <t>Sexo en la ciudad</t>
  </si>
  <si>
    <t>¿Y dónde están las rubias?</t>
  </si>
  <si>
    <t>Día D</t>
  </si>
  <si>
    <t>Rambo</t>
  </si>
  <si>
    <t>El francotirador: La última masacre</t>
  </si>
  <si>
    <t>El poder del talismán</t>
  </si>
  <si>
    <t>El cazador y la reina del hielo</t>
  </si>
  <si>
    <t>Golpes del destino</t>
  </si>
  <si>
    <t>Hércules: El origen de la leyenda</t>
  </si>
  <si>
    <t>La casa de los famosos</t>
  </si>
  <si>
    <t>Fórmula 1 : Gran Premio de Canadá - Clasificación</t>
  </si>
  <si>
    <t>NBA - Finales : Golden State Warriors vs. Boston Celtics - Final, Juego 6 (16-06-2022)</t>
  </si>
  <si>
    <t>Bella calamidades</t>
  </si>
  <si>
    <t>The Mentalist : White orchids</t>
  </si>
  <si>
    <t>Los Picapiedra</t>
  </si>
  <si>
    <t>Conan el bárbaro</t>
  </si>
  <si>
    <t>100 días para enamorarnos</t>
  </si>
  <si>
    <t>Bluey : Taxi</t>
  </si>
  <si>
    <t>Fútbol de Perú - Liga1 : Atlético Grau vs. Sporting Cristal - Apertura, Fecha 17 (19-06-2022)</t>
  </si>
  <si>
    <t>La rotativa del aire</t>
  </si>
  <si>
    <t>Bluey : Backpackers</t>
  </si>
  <si>
    <t>Bluey : Zoo</t>
  </si>
  <si>
    <t>5 destinos : 5 destinos para los amantes de la naturaleza</t>
  </si>
  <si>
    <t>Bluey : Wagon ride</t>
  </si>
  <si>
    <t>Antesala Liga1 : Binacional vs. Alianza Lima - Apertura, Fecha 17 (19-06-2022)</t>
  </si>
  <si>
    <t>Antesala Liga1 : Sport Boys vs. FBC Melgar - Apertura, Fecha 17 (19-06-2022)</t>
  </si>
  <si>
    <t>17/06-23/06</t>
  </si>
  <si>
    <t>Spider Man: De regreso a casa</t>
  </si>
  <si>
    <t>FX</t>
  </si>
  <si>
    <t>Especial Día del padre STAR</t>
  </si>
  <si>
    <t>Star Channel</t>
  </si>
  <si>
    <t>El reventonazo de la Chola</t>
  </si>
  <si>
    <t>Liga1 Betsson</t>
  </si>
  <si>
    <t>Sport Boys vs FBC Melgar</t>
  </si>
  <si>
    <t>GOLPERU</t>
  </si>
  <si>
    <t>A. Mineiro vs Flamengo</t>
  </si>
  <si>
    <t>ESPN3</t>
  </si>
  <si>
    <t>La leyenda de Hércules</t>
  </si>
  <si>
    <t>Ayacucho vs S. Huancayo</t>
  </si>
  <si>
    <t>Al fondo hay sitio</t>
  </si>
  <si>
    <t>-</t>
  </si>
  <si>
    <t>03/06-09/06</t>
  </si>
  <si>
    <t>27/05-02/06</t>
  </si>
  <si>
    <t>20/05-26/05</t>
  </si>
  <si>
    <t>13/05-19/05</t>
  </si>
  <si>
    <t>06/05-12/05</t>
  </si>
  <si>
    <t>29/04-05/05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</si>
</sst>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</numFmts>
  <fonts count="3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u/>
      <sz val="11"/>
      <color rgb="FF000000"/>
      <name val="Calibri"/>
      <family val="2"/>
    </font>
    <font>
      <b/>
      <u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164" fontId="15" fillId="0" borderId="0" applyBorder="0" applyProtection="0"/>
    <xf numFmtId="165" fontId="15" fillId="0" borderId="0" applyBorder="0" applyProtection="0"/>
    <xf numFmtId="0" fontId="15" fillId="0" borderId="0"/>
    <xf numFmtId="0" fontId="4" fillId="0" borderId="0"/>
    <xf numFmtId="0" fontId="3" fillId="0" borderId="0"/>
    <xf numFmtId="0" fontId="16" fillId="0" borderId="0" applyNumberFormat="0" applyFill="0" applyBorder="0" applyAlignment="0" applyProtection="0"/>
    <xf numFmtId="0" fontId="17" fillId="0" borderId="36" applyNumberFormat="0" applyFill="0" applyAlignment="0" applyProtection="0"/>
    <xf numFmtId="0" fontId="18" fillId="0" borderId="37" applyNumberFormat="0" applyFill="0" applyAlignment="0" applyProtection="0"/>
    <xf numFmtId="0" fontId="19" fillId="0" borderId="38" applyNumberFormat="0" applyFill="0" applyAlignment="0" applyProtection="0"/>
    <xf numFmtId="0" fontId="19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3" fillId="17" borderId="39" applyNumberFormat="0" applyAlignment="0" applyProtection="0"/>
    <xf numFmtId="0" fontId="24" fillId="18" borderId="40" applyNumberFormat="0" applyAlignment="0" applyProtection="0"/>
    <xf numFmtId="0" fontId="25" fillId="18" borderId="39" applyNumberFormat="0" applyAlignment="0" applyProtection="0"/>
    <xf numFmtId="0" fontId="26" fillId="0" borderId="41" applyNumberFormat="0" applyFill="0" applyAlignment="0" applyProtection="0"/>
    <xf numFmtId="0" fontId="27" fillId="19" borderId="42" applyNumberFormat="0" applyAlignment="0" applyProtection="0"/>
    <xf numFmtId="0" fontId="28" fillId="0" borderId="0" applyNumberFormat="0" applyFill="0" applyBorder="0" applyAlignment="0" applyProtection="0"/>
    <xf numFmtId="0" fontId="29" fillId="0" borderId="44" applyNumberFormat="0" applyFill="0" applyAlignment="0" applyProtection="0"/>
    <xf numFmtId="0" fontId="3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0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30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30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0" borderId="0"/>
    <xf numFmtId="0" fontId="2" fillId="20" borderId="43" applyNumberFormat="0" applyFont="0" applyAlignment="0" applyProtection="0"/>
    <xf numFmtId="0" fontId="31" fillId="0" borderId="0" applyNumberFormat="0" applyFill="0" applyBorder="0" applyAlignment="0" applyProtection="0"/>
    <xf numFmtId="0" fontId="1" fillId="0" borderId="0"/>
  </cellStyleXfs>
  <cellXfs count="357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6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7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7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6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8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5" fillId="5" borderId="18" xfId="1" applyFont="1" applyFill="1" applyBorder="1" applyAlignment="1" applyProtection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164" fontId="5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5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7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5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/>
    <xf numFmtId="0" fontId="1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5" fillId="2" borderId="0" xfId="0" applyFont="1" applyFill="1" applyBorder="1"/>
    <xf numFmtId="164" fontId="5" fillId="2" borderId="0" xfId="1" applyFont="1" applyFill="1" applyBorder="1" applyAlignment="1" applyProtection="1"/>
    <xf numFmtId="3" fontId="10" fillId="0" borderId="0" xfId="0" applyNumberFormat="1" applyFont="1"/>
    <xf numFmtId="0" fontId="11" fillId="2" borderId="0" xfId="0" applyFont="1" applyFill="1" applyAlignment="1">
      <alignment horizontal="center" vertical="center"/>
    </xf>
    <xf numFmtId="165" fontId="10" fillId="0" borderId="0" xfId="2" applyFont="1" applyBorder="1" applyAlignment="1" applyProtection="1">
      <alignment horizontal="center" vertical="center"/>
    </xf>
    <xf numFmtId="0" fontId="7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7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10" fillId="2" borderId="0" xfId="0" applyNumberFormat="1" applyFont="1" applyFill="1"/>
    <xf numFmtId="0" fontId="5" fillId="2" borderId="0" xfId="0" applyFont="1" applyFill="1"/>
    <xf numFmtId="167" fontId="5" fillId="7" borderId="13" xfId="0" applyNumberFormat="1" applyFont="1" applyFill="1" applyBorder="1" applyAlignment="1">
      <alignment horizontal="center" vertical="center"/>
    </xf>
    <xf numFmtId="168" fontId="5" fillId="2" borderId="11" xfId="0" applyNumberFormat="1" applyFont="1" applyFill="1" applyBorder="1" applyAlignment="1">
      <alignment horizontal="center" vertical="center"/>
    </xf>
    <xf numFmtId="168" fontId="5" fillId="7" borderId="11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vertical="center"/>
    </xf>
    <xf numFmtId="0" fontId="12" fillId="0" borderId="15" xfId="0" applyFont="1" applyBorder="1"/>
    <xf numFmtId="0" fontId="12" fillId="0" borderId="16" xfId="0" applyFont="1" applyBorder="1"/>
    <xf numFmtId="0" fontId="12" fillId="0" borderId="17" xfId="0" applyFont="1" applyBorder="1"/>
    <xf numFmtId="0" fontId="12" fillId="2" borderId="3" xfId="0" applyFont="1" applyFill="1" applyBorder="1"/>
    <xf numFmtId="0" fontId="12" fillId="2" borderId="0" xfId="0" applyFont="1" applyFill="1"/>
    <xf numFmtId="0" fontId="12" fillId="0" borderId="4" xfId="0" applyFont="1" applyBorder="1"/>
    <xf numFmtId="0" fontId="12" fillId="0" borderId="3" xfId="0" applyFont="1" applyBorder="1"/>
    <xf numFmtId="0" fontId="12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6" fillId="8" borderId="11" xfId="0" applyFont="1" applyFill="1" applyBorder="1" applyAlignment="1">
      <alignment vertical="center"/>
    </xf>
    <xf numFmtId="0" fontId="0" fillId="2" borderId="4" xfId="0" applyFill="1" applyBorder="1"/>
    <xf numFmtId="0" fontId="6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12" fillId="0" borderId="14" xfId="0" applyFont="1" applyBorder="1"/>
    <xf numFmtId="0" fontId="7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12" fillId="0" borderId="19" xfId="0" applyNumberFormat="1" applyFont="1" applyBorder="1"/>
    <xf numFmtId="0" fontId="12" fillId="0" borderId="20" xfId="0" applyFont="1" applyBorder="1"/>
    <xf numFmtId="3" fontId="12" fillId="0" borderId="14" xfId="0" applyNumberFormat="1" applyFont="1" applyBorder="1"/>
    <xf numFmtId="3" fontId="12" fillId="2" borderId="19" xfId="0" applyNumberFormat="1" applyFont="1" applyFill="1" applyBorder="1"/>
    <xf numFmtId="3" fontId="12" fillId="2" borderId="14" xfId="0" applyNumberFormat="1" applyFont="1" applyFill="1" applyBorder="1"/>
    <xf numFmtId="0" fontId="12" fillId="2" borderId="14" xfId="0" applyFont="1" applyFill="1" applyBorder="1"/>
    <xf numFmtId="3" fontId="12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7" fillId="2" borderId="18" xfId="0" applyFont="1" applyFill="1" applyBorder="1"/>
    <xf numFmtId="0" fontId="12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12" fillId="2" borderId="19" xfId="0" applyFont="1" applyFill="1" applyBorder="1"/>
    <xf numFmtId="3" fontId="12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12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12" fillId="8" borderId="18" xfId="0" applyFont="1" applyFill="1" applyBorder="1"/>
    <xf numFmtId="0" fontId="12" fillId="10" borderId="18" xfId="0" applyFont="1" applyFill="1" applyBorder="1"/>
    <xf numFmtId="0" fontId="12" fillId="0" borderId="18" xfId="0" applyFont="1" applyBorder="1"/>
    <xf numFmtId="0" fontId="12" fillId="11" borderId="18" xfId="0" applyFont="1" applyFill="1" applyBorder="1"/>
    <xf numFmtId="0" fontId="12" fillId="2" borderId="18" xfId="0" applyFont="1" applyFill="1" applyBorder="1"/>
    <xf numFmtId="0" fontId="0" fillId="11" borderId="21" xfId="0" applyFont="1" applyFill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0" fontId="13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0" fontId="8" fillId="2" borderId="13" xfId="0" applyFont="1" applyFill="1" applyBorder="1"/>
    <xf numFmtId="0" fontId="14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3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13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8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0" fontId="8" fillId="2" borderId="22" xfId="0" applyFont="1" applyFill="1" applyBorder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3" borderId="3" xfId="0" applyNumberFormat="1" applyFont="1" applyFill="1" applyBorder="1" applyAlignment="1">
      <alignment horizontal="center"/>
    </xf>
    <xf numFmtId="4" fontId="0" fillId="3" borderId="0" xfId="0" applyNumberFormat="1" applyFont="1" applyFill="1" applyAlignment="1">
      <alignment horizontal="center"/>
    </xf>
    <xf numFmtId="4" fontId="0" fillId="3" borderId="4" xfId="0" applyNumberFormat="1" applyFont="1" applyFill="1" applyBorder="1" applyAlignment="1">
      <alignment horizont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3" borderId="13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4" fontId="0" fillId="3" borderId="17" xfId="0" applyNumberFormat="1" applyFill="1" applyBorder="1" applyAlignment="1">
      <alignment horizontal="center" vertical="center"/>
    </xf>
    <xf numFmtId="0" fontId="0" fillId="2" borderId="15" xfId="0" applyFont="1" applyFill="1" applyBorder="1" applyAlignment="1">
      <alignment vertical="center"/>
    </xf>
    <xf numFmtId="3" fontId="7" fillId="0" borderId="29" xfId="0" applyNumberFormat="1" applyFont="1" applyBorder="1"/>
    <xf numFmtId="3" fontId="7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5" fillId="2" borderId="0" xfId="0" applyNumberFormat="1" applyFont="1" applyFill="1" applyBorder="1" applyAlignment="1">
      <alignment horizontal="center" vertical="center"/>
    </xf>
    <xf numFmtId="167" fontId="5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5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14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12" fillId="2" borderId="0" xfId="0" applyFont="1" applyFill="1" applyBorder="1"/>
    <xf numFmtId="0" fontId="12" fillId="2" borderId="16" xfId="0" applyFont="1" applyFill="1" applyBorder="1"/>
    <xf numFmtId="3" fontId="15" fillId="0" borderId="21" xfId="3" applyNumberFormat="1" applyFont="1" applyBorder="1" applyAlignment="1">
      <alignment horizontal="right"/>
    </xf>
    <xf numFmtId="164" fontId="15" fillId="0" borderId="21" xfId="1" applyBorder="1" applyAlignment="1">
      <alignment horizontal="right"/>
    </xf>
    <xf numFmtId="2" fontId="0" fillId="2" borderId="21" xfId="0" applyNumberFormat="1" applyFill="1" applyBorder="1" applyAlignment="1">
      <alignment horizontal="right"/>
    </xf>
    <xf numFmtId="0" fontId="32" fillId="0" borderId="46" xfId="0" applyFont="1" applyBorder="1" applyAlignment="1">
      <alignment horizontal="center" vertical="center" wrapText="1"/>
    </xf>
    <xf numFmtId="0" fontId="6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8" fillId="2" borderId="45" xfId="0" applyFont="1" applyFill="1" applyBorder="1"/>
    <xf numFmtId="0" fontId="13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3" fontId="15" fillId="0" borderId="21" xfId="3" applyNumberFormat="1" applyBorder="1" applyAlignment="1">
      <alignment horizontal="right"/>
    </xf>
    <xf numFmtId="0" fontId="15" fillId="0" borderId="21" xfId="3" applyBorder="1" applyAlignment="1">
      <alignment horizontal="right"/>
    </xf>
    <xf numFmtId="0" fontId="5" fillId="3" borderId="12" xfId="0" applyFont="1" applyFill="1" applyBorder="1" applyAlignment="1">
      <alignment horizontal="center" vertical="center"/>
    </xf>
    <xf numFmtId="4" fontId="0" fillId="0" borderId="0" xfId="0" applyNumberFormat="1"/>
    <xf numFmtId="169" fontId="15" fillId="0" borderId="0" xfId="2" applyNumberFormat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13" xfId="0" applyFont="1" applyBorder="1" applyAlignment="1">
      <alignment horizontal="center"/>
    </xf>
    <xf numFmtId="0" fontId="33" fillId="0" borderId="13" xfId="0" applyFon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169" fontId="15" fillId="0" borderId="21" xfId="2" applyNumberForma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0" fillId="45" borderId="21" xfId="0" applyFill="1" applyBorder="1" applyAlignment="1">
      <alignment horizontal="center" vertical="center"/>
    </xf>
    <xf numFmtId="4" fontId="0" fillId="45" borderId="21" xfId="0" applyNumberFormat="1" applyFill="1" applyBorder="1" applyAlignment="1">
      <alignment horizontal="center" vertical="center"/>
    </xf>
    <xf numFmtId="3" fontId="12" fillId="0" borderId="22" xfId="0" applyNumberFormat="1" applyFont="1" applyBorder="1" applyAlignment="1">
      <alignment horizontal="center" vertical="center"/>
    </xf>
    <xf numFmtId="0" fontId="35" fillId="0" borderId="0" xfId="0" applyFont="1"/>
    <xf numFmtId="0" fontId="36" fillId="46" borderId="21" xfId="0" applyFont="1" applyFill="1" applyBorder="1"/>
    <xf numFmtId="0" fontId="36" fillId="46" borderId="0" xfId="0" applyFont="1" applyFill="1"/>
    <xf numFmtId="0" fontId="37" fillId="47" borderId="50" xfId="0" applyFont="1" applyFill="1" applyBorder="1"/>
    <xf numFmtId="0" fontId="37" fillId="47" borderId="51" xfId="0" applyFont="1" applyFill="1" applyBorder="1"/>
    <xf numFmtId="0" fontId="37" fillId="47" borderId="21" xfId="0" applyFont="1" applyFill="1" applyBorder="1"/>
    <xf numFmtId="0" fontId="35" fillId="0" borderId="21" xfId="0" applyFont="1" applyBorder="1" applyAlignment="1">
      <alignment wrapText="1"/>
    </xf>
    <xf numFmtId="0" fontId="35" fillId="0" borderId="21" xfId="0" applyFont="1" applyBorder="1"/>
    <xf numFmtId="170" fontId="35" fillId="0" borderId="21" xfId="0" applyNumberFormat="1" applyFont="1" applyBorder="1"/>
    <xf numFmtId="18" fontId="35" fillId="0" borderId="21" xfId="0" applyNumberFormat="1" applyFont="1" applyBorder="1"/>
    <xf numFmtId="4" fontId="35" fillId="0" borderId="21" xfId="0" applyNumberFormat="1" applyFont="1" applyBorder="1"/>
    <xf numFmtId="3" fontId="35" fillId="0" borderId="21" xfId="0" applyNumberFormat="1" applyFont="1" applyBorder="1"/>
    <xf numFmtId="14" fontId="35" fillId="0" borderId="21" xfId="0" applyNumberFormat="1" applyFont="1" applyBorder="1"/>
    <xf numFmtId="3" fontId="0" fillId="0" borderId="21" xfId="0" applyNumberFormat="1" applyBorder="1" applyAlignment="1">
      <alignment horizontal="center" vertical="center"/>
    </xf>
    <xf numFmtId="3" fontId="0" fillId="45" borderId="2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4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" xr:uid="{B08199B3-BA1E-45A1-80FC-49498EFFC2B1}"/>
    <cellStyle name="Normal 3" xfId="5" xr:uid="{99826FD6-A4E6-4365-86D8-36203271E487}"/>
    <cellStyle name="Normal 4" xfId="45" xr:uid="{401498D6-54A8-44FE-8E0A-55EA7515E269}"/>
    <cellStyle name="Normal 5" xfId="48" xr:uid="{8233D5A1-0222-44B3-89CC-0D0EE24EB41A}"/>
    <cellStyle name="Notas 2" xfId="46" xr:uid="{22CF2D83-6DDF-4DE6-AF96-BBD26016CF04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%Representación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5.8116438841248015E-2</c:v>
                </c:pt>
                <c:pt idx="1">
                  <c:v>0.23670974768571904</c:v>
                </c:pt>
                <c:pt idx="2">
                  <c:v>3.4808593615487236E-2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%Representación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1.6983726606865542E-2</c:v>
                </c:pt>
                <c:pt idx="1">
                  <c:v>0.92576656933950818</c:v>
                </c:pt>
                <c:pt idx="2">
                  <c:v>5.7249704053626345E-2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75648532972164"/>
          <c:y val="0.89833280839895013"/>
          <c:w val="0.56705926093133807"/>
          <c:h val="5.2778302712160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layout>
        <c:manualLayout>
          <c:xMode val="edge"/>
          <c:yMode val="edge"/>
          <c:x val="0.3957915573053368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Historico!$B$1</c:f>
              <c:strCache>
                <c:ptCount val="1"/>
                <c:pt idx="0">
                  <c:v>Replay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Historico!$A$2:$A$9</c:f>
              <c:strCache>
                <c:ptCount val="8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27/05-02/06</c:v>
                </c:pt>
                <c:pt idx="7">
                  <c:v>17/06-23/06</c:v>
                </c:pt>
              </c:strCache>
            </c:strRef>
          </c:cat>
          <c:val>
            <c:numRef>
              <c:f>Historico!$B$2:$B$9</c:f>
              <c:numCache>
                <c:formatCode>#,##0</c:formatCode>
                <c:ptCount val="8"/>
                <c:pt idx="0">
                  <c:v>87399</c:v>
                </c:pt>
                <c:pt idx="1">
                  <c:v>83835</c:v>
                </c:pt>
                <c:pt idx="2">
                  <c:v>93126</c:v>
                </c:pt>
                <c:pt idx="3">
                  <c:v>108586</c:v>
                </c:pt>
                <c:pt idx="4">
                  <c:v>113859</c:v>
                </c:pt>
                <c:pt idx="5">
                  <c:v>112412</c:v>
                </c:pt>
                <c:pt idx="6" formatCode="#,##0.00">
                  <c:v>99203.687000000005</c:v>
                </c:pt>
                <c:pt idx="7" formatCode="#,##0.00">
                  <c:v>95987.509000000005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ser>
          <c:idx val="1"/>
          <c:order val="1"/>
          <c:tx>
            <c:strRef>
              <c:f>Historico!$C$1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Historico!$A$2:$A$9</c:f>
              <c:strCache>
                <c:ptCount val="8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27/05-02/06</c:v>
                </c:pt>
                <c:pt idx="7">
                  <c:v>17/06-23/06</c:v>
                </c:pt>
              </c:strCache>
            </c:strRef>
          </c:cat>
          <c:val>
            <c:numRef>
              <c:f>Historico!$C$2:$C$9</c:f>
              <c:numCache>
                <c:formatCode>#,##0</c:formatCode>
                <c:ptCount val="8"/>
                <c:pt idx="0">
                  <c:v>5645444</c:v>
                </c:pt>
                <c:pt idx="1">
                  <c:v>4956020</c:v>
                </c:pt>
                <c:pt idx="2">
                  <c:v>5511645</c:v>
                </c:pt>
                <c:pt idx="3">
                  <c:v>5678819</c:v>
                </c:pt>
                <c:pt idx="4">
                  <c:v>5963927</c:v>
                </c:pt>
                <c:pt idx="5">
                  <c:v>6225747</c:v>
                </c:pt>
                <c:pt idx="6" formatCode="#,##0.00">
                  <c:v>5511680.5379999997</c:v>
                </c:pt>
                <c:pt idx="7" formatCode="#,##0.00">
                  <c:v>5232186.608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2"/>
          <c:order val="2"/>
          <c:tx>
            <c:strRef>
              <c:f>Historico!$D$1</c:f>
              <c:strCache>
                <c:ptCount val="1"/>
                <c:pt idx="0">
                  <c:v>Vod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Historico!$A$2:$A$9</c:f>
              <c:strCache>
                <c:ptCount val="8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27/05-02/06</c:v>
                </c:pt>
                <c:pt idx="7">
                  <c:v>17/06-23/06</c:v>
                </c:pt>
              </c:strCache>
            </c:strRef>
          </c:cat>
          <c:val>
            <c:numRef>
              <c:f>Historico!$D$2:$D$9</c:f>
              <c:numCache>
                <c:formatCode>#,##0</c:formatCode>
                <c:ptCount val="8"/>
                <c:pt idx="0">
                  <c:v>423507</c:v>
                </c:pt>
                <c:pt idx="1">
                  <c:v>429559</c:v>
                </c:pt>
                <c:pt idx="2">
                  <c:v>450146</c:v>
                </c:pt>
                <c:pt idx="3">
                  <c:v>422155</c:v>
                </c:pt>
                <c:pt idx="4">
                  <c:v>395604</c:v>
                </c:pt>
                <c:pt idx="5">
                  <c:v>376269</c:v>
                </c:pt>
                <c:pt idx="6" formatCode="#,##0.00">
                  <c:v>364261.46899999998</c:v>
                </c:pt>
                <c:pt idx="7" formatCode="#,##0.00">
                  <c:v>323560.11200000002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D-4FA6-8D1B-A06766C81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893536"/>
        <c:axId val="1129901440"/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100"/>
        <c:noMultiLvlLbl val="0"/>
      </c:catAx>
      <c:valAx>
        <c:axId val="11299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Historico2!$A$2</c:f>
              <c:strCache>
                <c:ptCount val="1"/>
                <c:pt idx="0">
                  <c:v>27/05-02/06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Historico2!$B$2:$D$2</c:f>
              <c:numCache>
                <c:formatCode>General</c:formatCode>
                <c:ptCount val="3"/>
                <c:pt idx="0">
                  <c:v>229372.38333333313</c:v>
                </c:pt>
                <c:pt idx="1">
                  <c:v>1647363.683333332</c:v>
                </c:pt>
                <c:pt idx="2">
                  <c:v>282574.91666666669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Historico2!$A$3</c:f>
              <c:strCache>
                <c:ptCount val="1"/>
                <c:pt idx="0">
                  <c:v>17/06-23/06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Historico2!$B$3:$D$3</c:f>
              <c:numCache>
                <c:formatCode>General</c:formatCode>
                <c:ptCount val="3"/>
                <c:pt idx="0">
                  <c:v>328458.67</c:v>
                </c:pt>
                <c:pt idx="1">
                  <c:v>1563386.12</c:v>
                </c:pt>
                <c:pt idx="2">
                  <c:v>196728.92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100"/>
        <c:noMultiLvlLbl val="0"/>
      </c:catAx>
      <c:valAx>
        <c:axId val="5031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</xdr:colOff>
      <xdr:row>9</xdr:row>
      <xdr:rowOff>175260</xdr:rowOff>
    </xdr:from>
    <xdr:to>
      <xdr:col>9</xdr:col>
      <xdr:colOff>43815</xdr:colOff>
      <xdr:row>24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4</xdr:col>
      <xdr:colOff>7620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0</xdr:row>
      <xdr:rowOff>128587</xdr:rowOff>
    </xdr:from>
    <xdr:to>
      <xdr:col>10</xdr:col>
      <xdr:colOff>519112</xdr:colOff>
      <xdr:row>15</xdr:row>
      <xdr:rowOff>14287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</xdr:row>
      <xdr:rowOff>4762</xdr:rowOff>
    </xdr:from>
    <xdr:to>
      <xdr:col>11</xdr:col>
      <xdr:colOff>695325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342" t="s">
        <v>342</v>
      </c>
      <c r="D2" s="342"/>
      <c r="E2" s="342"/>
      <c r="F2" s="343" t="s">
        <v>346</v>
      </c>
      <c r="G2" s="343"/>
      <c r="H2" s="343"/>
      <c r="I2" s="344" t="s">
        <v>0</v>
      </c>
      <c r="J2" s="344"/>
      <c r="K2" s="344"/>
    </row>
    <row r="3" spans="1:11" x14ac:dyDescent="0.25">
      <c r="A3" s="2"/>
      <c r="C3" s="342" t="s">
        <v>1</v>
      </c>
      <c r="D3" s="342"/>
      <c r="E3" s="342"/>
      <c r="F3" s="345" t="s">
        <v>2</v>
      </c>
      <c r="G3" s="345"/>
      <c r="H3" s="345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332</v>
      </c>
      <c r="C6" s="287">
        <f>SUM(Horas!C6:I6)</f>
        <v>0</v>
      </c>
      <c r="D6" s="285"/>
      <c r="E6" s="286" t="str">
        <f t="shared" ref="E6:E8" si="0">+IFERROR(C6/D6,"-")</f>
        <v>-</v>
      </c>
      <c r="F6" s="288">
        <f>SUM(Horas!J6:P6)</f>
        <v>0</v>
      </c>
      <c r="G6" s="282"/>
      <c r="H6" s="289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333</v>
      </c>
      <c r="C7" s="287">
        <f>SUM(Horas!C7:I7)</f>
        <v>0</v>
      </c>
      <c r="D7" s="285"/>
      <c r="E7" s="286" t="str">
        <f t="shared" si="0"/>
        <v>-</v>
      </c>
      <c r="F7" s="288">
        <f>SUM(Horas!J7:P7)</f>
        <v>0</v>
      </c>
      <c r="G7" s="282"/>
      <c r="H7" s="289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334</v>
      </c>
      <c r="C8" s="287">
        <f>SUM(Horas!C8:I8)</f>
        <v>0</v>
      </c>
      <c r="D8" s="285"/>
      <c r="E8" s="286" t="str">
        <f t="shared" si="0"/>
        <v>-</v>
      </c>
      <c r="F8" s="288">
        <f>SUM(Horas!J8:P8)</f>
        <v>0</v>
      </c>
      <c r="G8" s="282"/>
      <c r="H8" s="289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335</v>
      </c>
      <c r="C9" s="287">
        <f>SUM(Horas!C9:I9)</f>
        <v>0</v>
      </c>
      <c r="D9" s="284"/>
      <c r="E9" s="286" t="str">
        <f t="shared" ref="E9:E12" si="5">+IFERROR(C9/D9,"-")</f>
        <v>-</v>
      </c>
      <c r="F9" s="288">
        <f>SUM(Horas!J9:P9)</f>
        <v>0</v>
      </c>
      <c r="G9" s="283"/>
      <c r="H9" s="289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336</v>
      </c>
      <c r="C10" s="287">
        <f>SUM(Horas!C10:I10)</f>
        <v>0</v>
      </c>
      <c r="D10" s="284"/>
      <c r="E10" s="286" t="str">
        <f t="shared" si="5"/>
        <v>-</v>
      </c>
      <c r="F10" s="288">
        <f>SUM(Horas!J10:P10)</f>
        <v>0</v>
      </c>
      <c r="G10" s="283"/>
      <c r="H10" s="289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337</v>
      </c>
      <c r="C11" s="287">
        <f>SUM(Horas!C11:I11)</f>
        <v>0</v>
      </c>
      <c r="D11" s="284"/>
      <c r="E11" s="286" t="str">
        <f t="shared" si="5"/>
        <v>-</v>
      </c>
      <c r="F11" s="288">
        <f>SUM(Horas!J11:P11)</f>
        <v>0</v>
      </c>
      <c r="G11" s="283"/>
      <c r="H11" s="289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338</v>
      </c>
      <c r="C12" s="287">
        <f>SUM(Horas!C12:I12)</f>
        <v>0</v>
      </c>
      <c r="D12" s="284"/>
      <c r="E12" s="286" t="str">
        <f t="shared" si="5"/>
        <v>-</v>
      </c>
      <c r="F12" s="288">
        <f>SUM(Horas!J12:P12)</f>
        <v>0</v>
      </c>
      <c r="G12" s="283"/>
      <c r="H12" s="289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87"/>
      <c r="D13" s="284"/>
      <c r="E13" s="286"/>
      <c r="F13" s="288">
        <f>SUM(Horas!J13:P13)</f>
        <v>0</v>
      </c>
      <c r="G13" s="283"/>
      <c r="H13" s="289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327</v>
      </c>
      <c r="C16" s="287">
        <f>SUM(Horas!C15:I15)</f>
        <v>0</v>
      </c>
      <c r="D16" s="284"/>
      <c r="E16" s="286" t="str">
        <f t="shared" ref="E16:E25" si="9">+IFERROR(C16/D16,"-")</f>
        <v>-</v>
      </c>
      <c r="F16" s="288">
        <f>SUM(Horas!J15:P15)</f>
        <v>0</v>
      </c>
      <c r="G16" s="290"/>
      <c r="H16" s="289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87">
        <f>SUM(Horas!C16:I16)</f>
        <v>0</v>
      </c>
      <c r="D17" s="284"/>
      <c r="E17" s="286" t="str">
        <f t="shared" si="9"/>
        <v>-</v>
      </c>
      <c r="F17" s="288">
        <f>SUM(Horas!J16:P16)</f>
        <v>0</v>
      </c>
      <c r="G17" s="290"/>
      <c r="H17" s="289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339</v>
      </c>
      <c r="C18" s="287">
        <f>SUM(Horas!C17:I17)</f>
        <v>0</v>
      </c>
      <c r="D18" s="284"/>
      <c r="E18" s="286" t="str">
        <f t="shared" si="9"/>
        <v>-</v>
      </c>
      <c r="F18" s="288">
        <f>SUM(Horas!J17:P17)</f>
        <v>0</v>
      </c>
      <c r="G18" s="290"/>
      <c r="H18" s="289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340</v>
      </c>
      <c r="C19" s="287">
        <f>SUM(Horas!C18:I18)</f>
        <v>0</v>
      </c>
      <c r="D19" s="284"/>
      <c r="E19" s="286" t="str">
        <f t="shared" si="9"/>
        <v>-</v>
      </c>
      <c r="F19" s="288">
        <f>SUM(Horas!J18:P18)</f>
        <v>0</v>
      </c>
      <c r="G19" s="290"/>
      <c r="H19" s="289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328</v>
      </c>
      <c r="C20" s="287">
        <f>SUM(Horas!C19:I19)</f>
        <v>0</v>
      </c>
      <c r="D20" s="284"/>
      <c r="E20" s="286" t="str">
        <f>+IFERROR(C20/D20,"-")</f>
        <v>-</v>
      </c>
      <c r="F20" s="288">
        <f>SUM(Horas!J19:P19)</f>
        <v>0</v>
      </c>
      <c r="G20" s="290"/>
      <c r="H20" s="289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87">
        <f>SUM(Horas!C20:I20)</f>
        <v>0</v>
      </c>
      <c r="D21" s="284"/>
      <c r="E21" s="286" t="str">
        <f t="shared" si="9"/>
        <v>-</v>
      </c>
      <c r="F21" s="288">
        <f>SUM(Horas!J20:P20)</f>
        <v>0</v>
      </c>
      <c r="G21" s="290"/>
      <c r="H21" s="289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329</v>
      </c>
      <c r="C22" s="287">
        <f>SUM(Horas!C21:I21)</f>
        <v>0</v>
      </c>
      <c r="D22" s="284"/>
      <c r="E22" s="286" t="str">
        <f t="shared" si="9"/>
        <v>-</v>
      </c>
      <c r="F22" s="288">
        <f>SUM(Horas!J21:P21)</f>
        <v>0</v>
      </c>
      <c r="G22" s="290"/>
      <c r="H22" s="289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315</v>
      </c>
      <c r="C23" s="287">
        <f>SUM(Horas!C22:I22)</f>
        <v>0</v>
      </c>
      <c r="D23" s="284"/>
      <c r="E23" s="286" t="str">
        <f t="shared" si="9"/>
        <v>-</v>
      </c>
      <c r="F23" s="288">
        <f>SUM(Horas!J22:P22)</f>
        <v>0</v>
      </c>
      <c r="G23" s="290"/>
      <c r="H23" s="289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341</v>
      </c>
      <c r="C24" s="287">
        <f>SUM(Horas!C23:I23)</f>
        <v>0</v>
      </c>
      <c r="D24" s="284"/>
      <c r="E24" s="286" t="str">
        <f t="shared" si="9"/>
        <v>-</v>
      </c>
      <c r="F24" s="288">
        <f>SUM(Horas!J23:P23)</f>
        <v>0</v>
      </c>
      <c r="G24" s="283"/>
      <c r="H24" s="289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320</v>
      </c>
      <c r="C25" s="287">
        <f>SUM(Horas!C24:I24)</f>
        <v>0</v>
      </c>
      <c r="D25" s="284"/>
      <c r="E25" s="286" t="str">
        <f t="shared" si="9"/>
        <v>-</v>
      </c>
      <c r="F25" s="288">
        <f>SUM(Horas!J24:P24)</f>
        <v>0</v>
      </c>
      <c r="G25" s="290"/>
      <c r="H25" s="289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316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317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318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319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321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322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323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324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325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310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311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312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313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305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306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314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307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308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99" t="s">
        <v>327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326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315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309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81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80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330</v>
      </c>
      <c r="O234" s="84" t="s">
        <v>331</v>
      </c>
      <c r="P234" s="85" t="s">
        <v>343</v>
      </c>
      <c r="Q234" s="84" t="s">
        <v>344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348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342" t="s">
        <v>342</v>
      </c>
      <c r="D241" s="342"/>
      <c r="E241" s="342"/>
      <c r="F241" s="343" t="s">
        <v>346</v>
      </c>
      <c r="G241" s="343"/>
      <c r="H241" s="343"/>
      <c r="I241" s="344" t="s">
        <v>0</v>
      </c>
      <c r="J241" s="344"/>
      <c r="K241" s="344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346" t="s">
        <v>1</v>
      </c>
      <c r="D242" s="346"/>
      <c r="E242" s="346"/>
      <c r="F242" s="347" t="s">
        <v>2</v>
      </c>
      <c r="G242" s="347"/>
      <c r="H242" s="347"/>
      <c r="I242" s="348"/>
      <c r="J242" s="348"/>
      <c r="K242" s="348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74" t="s">
        <v>3</v>
      </c>
      <c r="D243" s="275" t="s">
        <v>4</v>
      </c>
      <c r="E243" s="276" t="s">
        <v>5</v>
      </c>
      <c r="F243" s="277" t="s">
        <v>3</v>
      </c>
      <c r="G243" s="278" t="s">
        <v>4</v>
      </c>
      <c r="H243" s="279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347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7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K6" sqref="K6:L13"/>
    </sheetView>
  </sheetViews>
  <sheetFormatPr baseColWidth="10" defaultColWidth="9.140625" defaultRowHeight="15" x14ac:dyDescent="0.25"/>
  <cols>
    <col min="1" max="1" width="6.5703125" customWidth="1"/>
    <col min="2" max="2" width="109.570312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ht="15.75" thickBot="1" x14ac:dyDescent="0.3">
      <c r="A1" s="351"/>
      <c r="B1" s="351"/>
      <c r="C1" s="352" t="s">
        <v>434</v>
      </c>
      <c r="D1" s="352"/>
      <c r="E1" s="352"/>
      <c r="F1" s="352"/>
      <c r="G1" s="352"/>
      <c r="H1" s="352"/>
      <c r="I1" s="352"/>
      <c r="J1" s="353" t="s">
        <v>469</v>
      </c>
      <c r="K1" s="353"/>
      <c r="L1" s="353"/>
      <c r="M1" s="353"/>
      <c r="N1" s="353"/>
      <c r="O1" s="353"/>
      <c r="P1" s="353"/>
    </row>
    <row r="2" spans="1:16" ht="15.75" thickBot="1" x14ac:dyDescent="0.3">
      <c r="A2" s="351"/>
      <c r="B2" s="351"/>
      <c r="C2" s="354" t="s">
        <v>2</v>
      </c>
      <c r="D2" s="354"/>
      <c r="E2" s="354"/>
      <c r="F2" s="354"/>
      <c r="G2" s="354"/>
      <c r="H2" s="354"/>
      <c r="I2" s="354"/>
      <c r="J2" s="350" t="s">
        <v>2</v>
      </c>
      <c r="K2" s="350"/>
      <c r="L2" s="350"/>
      <c r="M2" s="350"/>
      <c r="N2" s="350"/>
      <c r="O2" s="350"/>
      <c r="P2" s="350"/>
    </row>
    <row r="3" spans="1:16" ht="15.75" thickBot="1" x14ac:dyDescent="0.3">
      <c r="A3" s="351"/>
      <c r="B3" s="351"/>
      <c r="C3" s="128">
        <v>44722</v>
      </c>
      <c r="D3" s="128">
        <v>44723</v>
      </c>
      <c r="E3" s="128">
        <v>44724</v>
      </c>
      <c r="F3" s="128">
        <v>44725</v>
      </c>
      <c r="G3" s="128">
        <v>44726</v>
      </c>
      <c r="H3" s="128">
        <v>44727</v>
      </c>
      <c r="I3" s="128">
        <v>44728</v>
      </c>
      <c r="J3" s="128">
        <v>44729</v>
      </c>
      <c r="K3" s="128">
        <v>44730</v>
      </c>
      <c r="L3" s="128">
        <v>44731</v>
      </c>
      <c r="M3" s="128">
        <v>44732</v>
      </c>
      <c r="N3" s="128">
        <v>44733</v>
      </c>
      <c r="O3" s="128">
        <v>44734</v>
      </c>
      <c r="P3" s="128">
        <v>44735</v>
      </c>
    </row>
    <row r="4" spans="1:16" ht="15.75" thickBot="1" x14ac:dyDescent="0.3">
      <c r="A4" s="351"/>
      <c r="B4" s="351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1:16" ht="15.75" thickBot="1" x14ac:dyDescent="0.3">
      <c r="B5" s="15" t="s">
        <v>363</v>
      </c>
      <c r="C5" s="184"/>
      <c r="D5" s="185"/>
      <c r="E5" s="185"/>
      <c r="F5" s="185"/>
      <c r="G5" s="185"/>
      <c r="H5" s="185"/>
      <c r="I5" s="186"/>
      <c r="J5" s="187"/>
      <c r="K5" s="188"/>
      <c r="L5" s="188"/>
      <c r="M5" s="188"/>
      <c r="N5" s="188"/>
      <c r="O5" s="188"/>
      <c r="P5" s="189"/>
    </row>
    <row r="6" spans="1:16" x14ac:dyDescent="0.25">
      <c r="B6" s="304" t="s">
        <v>349</v>
      </c>
      <c r="C6" s="191">
        <v>34879</v>
      </c>
      <c r="D6" s="192"/>
      <c r="E6" s="192"/>
      <c r="F6" s="192">
        <v>70164</v>
      </c>
      <c r="G6" s="192">
        <v>36546</v>
      </c>
      <c r="H6" s="192">
        <v>31803</v>
      </c>
      <c r="I6" s="192">
        <v>29532</v>
      </c>
      <c r="J6" s="194">
        <v>28320</v>
      </c>
      <c r="K6" s="195"/>
      <c r="L6" s="195"/>
      <c r="M6" s="195">
        <v>30960</v>
      </c>
      <c r="N6" s="195">
        <v>29453</v>
      </c>
      <c r="O6" s="195">
        <v>29416</v>
      </c>
      <c r="P6" s="196">
        <v>28463</v>
      </c>
    </row>
    <row r="7" spans="1:16" x14ac:dyDescent="0.25">
      <c r="B7" s="190" t="s">
        <v>350</v>
      </c>
      <c r="C7" s="191">
        <v>64331</v>
      </c>
      <c r="D7" s="192"/>
      <c r="E7" s="192"/>
      <c r="F7" s="192">
        <v>103504</v>
      </c>
      <c r="G7" s="192">
        <v>60431</v>
      </c>
      <c r="H7" s="192">
        <v>59330</v>
      </c>
      <c r="I7" s="192">
        <v>57057</v>
      </c>
      <c r="J7" s="194">
        <v>55523</v>
      </c>
      <c r="K7" s="195"/>
      <c r="L7" s="195"/>
      <c r="M7" s="195">
        <v>57519</v>
      </c>
      <c r="N7" s="195">
        <v>59552</v>
      </c>
      <c r="O7" s="195">
        <v>59915</v>
      </c>
      <c r="P7" s="196">
        <v>62428</v>
      </c>
    </row>
    <row r="8" spans="1:16" ht="18" customHeight="1" x14ac:dyDescent="0.25">
      <c r="B8" s="190" t="s">
        <v>351</v>
      </c>
      <c r="C8" s="191">
        <v>27559</v>
      </c>
      <c r="D8" s="192"/>
      <c r="E8" s="192"/>
      <c r="F8" s="192">
        <v>30466</v>
      </c>
      <c r="G8" s="192">
        <v>26399</v>
      </c>
      <c r="H8" s="192">
        <v>29680</v>
      </c>
      <c r="I8" s="192">
        <v>37249</v>
      </c>
      <c r="J8" s="194">
        <v>32845</v>
      </c>
      <c r="K8" s="195"/>
      <c r="L8" s="195"/>
      <c r="M8" s="195">
        <v>32515</v>
      </c>
      <c r="N8" s="195">
        <v>32175</v>
      </c>
      <c r="O8" s="195">
        <v>30666</v>
      </c>
      <c r="P8" s="196">
        <v>28801</v>
      </c>
    </row>
    <row r="9" spans="1:16" x14ac:dyDescent="0.25">
      <c r="B9" s="190" t="s">
        <v>352</v>
      </c>
      <c r="C9" s="191">
        <v>49686</v>
      </c>
      <c r="D9" s="192"/>
      <c r="E9" s="192"/>
      <c r="F9" s="192">
        <v>53862</v>
      </c>
      <c r="G9" s="192">
        <v>68926</v>
      </c>
      <c r="H9" s="192">
        <v>50688</v>
      </c>
      <c r="I9" s="192">
        <v>49891</v>
      </c>
      <c r="J9" s="194">
        <v>48195</v>
      </c>
      <c r="K9" s="195"/>
      <c r="L9" s="195"/>
      <c r="M9" s="195">
        <v>54009</v>
      </c>
      <c r="N9" s="195">
        <v>55547</v>
      </c>
      <c r="O9" s="195">
        <v>102959</v>
      </c>
      <c r="P9" s="197">
        <v>91684</v>
      </c>
    </row>
    <row r="10" spans="1:16" x14ac:dyDescent="0.25">
      <c r="B10" s="190" t="s">
        <v>353</v>
      </c>
      <c r="C10" s="191">
        <v>28717</v>
      </c>
      <c r="D10" s="192"/>
      <c r="E10" s="192"/>
      <c r="F10" s="192">
        <v>35319</v>
      </c>
      <c r="G10" s="192">
        <v>33876</v>
      </c>
      <c r="H10" s="192">
        <v>29296</v>
      </c>
      <c r="I10" s="192">
        <v>28334</v>
      </c>
      <c r="J10" s="194">
        <v>26552</v>
      </c>
      <c r="K10" s="195"/>
      <c r="L10" s="195"/>
      <c r="M10" s="195">
        <v>30502</v>
      </c>
      <c r="N10" s="195">
        <v>29453</v>
      </c>
      <c r="O10" s="195">
        <v>30728</v>
      </c>
      <c r="P10" s="197">
        <v>29444</v>
      </c>
    </row>
    <row r="11" spans="1:16" x14ac:dyDescent="0.25">
      <c r="B11" s="190" t="s">
        <v>354</v>
      </c>
      <c r="C11" s="191">
        <v>27901</v>
      </c>
      <c r="D11" s="192"/>
      <c r="E11" s="192"/>
      <c r="F11" s="192">
        <v>26157</v>
      </c>
      <c r="G11" s="192">
        <v>30001</v>
      </c>
      <c r="H11" s="192">
        <v>86834</v>
      </c>
      <c r="I11" s="192">
        <v>27533</v>
      </c>
      <c r="J11" s="194">
        <v>27762</v>
      </c>
      <c r="K11" s="195"/>
      <c r="L11" s="195"/>
      <c r="M11" s="195">
        <v>29949</v>
      </c>
      <c r="N11" s="195">
        <v>30191</v>
      </c>
      <c r="O11" s="195">
        <v>45521</v>
      </c>
      <c r="P11" s="196">
        <v>38353</v>
      </c>
    </row>
    <row r="12" spans="1:16" x14ac:dyDescent="0.25">
      <c r="B12" s="190" t="s">
        <v>355</v>
      </c>
      <c r="C12" s="191">
        <v>35949</v>
      </c>
      <c r="D12" s="192"/>
      <c r="E12" s="192"/>
      <c r="F12" s="192">
        <v>34258</v>
      </c>
      <c r="G12" s="192">
        <v>47053</v>
      </c>
      <c r="H12" s="192">
        <v>41045</v>
      </c>
      <c r="I12" s="192">
        <v>42299</v>
      </c>
      <c r="J12" s="194">
        <v>47751</v>
      </c>
      <c r="K12" s="195"/>
      <c r="L12" s="195"/>
      <c r="M12" s="195">
        <v>53627</v>
      </c>
      <c r="N12" s="195">
        <v>52947</v>
      </c>
      <c r="O12" s="195">
        <v>51621</v>
      </c>
      <c r="P12" s="196">
        <v>46402</v>
      </c>
    </row>
    <row r="13" spans="1:16" ht="15.75" thickBot="1" x14ac:dyDescent="0.3">
      <c r="B13" s="190" t="s">
        <v>356</v>
      </c>
      <c r="C13" s="191">
        <v>13021</v>
      </c>
      <c r="D13" s="192"/>
      <c r="E13" s="192"/>
      <c r="F13" s="192">
        <v>15224</v>
      </c>
      <c r="G13" s="192">
        <v>10356</v>
      </c>
      <c r="H13" s="192">
        <v>5877</v>
      </c>
      <c r="I13" s="192">
        <v>85820</v>
      </c>
      <c r="J13" s="194">
        <v>6683</v>
      </c>
      <c r="K13" s="195"/>
      <c r="L13" s="195"/>
      <c r="M13" s="195">
        <v>6986</v>
      </c>
      <c r="N13" s="195">
        <v>6726</v>
      </c>
      <c r="O13" s="195">
        <v>6459</v>
      </c>
      <c r="P13" s="196">
        <v>6145</v>
      </c>
    </row>
    <row r="14" spans="1:16" ht="15.75" thickBot="1" x14ac:dyDescent="0.3">
      <c r="B14" s="200" t="s">
        <v>16</v>
      </c>
      <c r="C14" s="198">
        <v>282043</v>
      </c>
      <c r="D14" s="198">
        <v>199420</v>
      </c>
      <c r="E14" s="198">
        <v>263611</v>
      </c>
      <c r="F14" s="198">
        <v>368954</v>
      </c>
      <c r="G14" s="198">
        <v>313588</v>
      </c>
      <c r="H14" s="198">
        <v>334553</v>
      </c>
      <c r="I14" s="198">
        <v>357715</v>
      </c>
      <c r="J14" s="198">
        <f t="shared" ref="J14:P14" si="0">SUM(J6:J13)</f>
        <v>273631</v>
      </c>
      <c r="K14" s="198">
        <f t="shared" si="0"/>
        <v>0</v>
      </c>
      <c r="L14" s="198">
        <f t="shared" si="0"/>
        <v>0</v>
      </c>
      <c r="M14" s="198">
        <f t="shared" si="0"/>
        <v>296067</v>
      </c>
      <c r="N14" s="198">
        <f t="shared" si="0"/>
        <v>296044</v>
      </c>
      <c r="O14" s="198">
        <f t="shared" si="0"/>
        <v>357285</v>
      </c>
      <c r="P14" s="199">
        <f t="shared" si="0"/>
        <v>331720</v>
      </c>
    </row>
    <row r="15" spans="1:16" ht="15.75" thickBot="1" x14ac:dyDescent="0.3">
      <c r="B15" s="201" t="s">
        <v>365</v>
      </c>
    </row>
    <row r="16" spans="1:16" x14ac:dyDescent="0.25">
      <c r="B16" s="202" t="s">
        <v>367</v>
      </c>
      <c r="C16" s="184"/>
      <c r="D16" s="188">
        <v>25963</v>
      </c>
      <c r="E16" s="188"/>
      <c r="F16" s="185"/>
      <c r="G16" s="185"/>
      <c r="H16" s="185"/>
      <c r="I16" s="186"/>
      <c r="J16" s="187"/>
      <c r="K16" s="188">
        <v>21904</v>
      </c>
      <c r="L16" s="188"/>
      <c r="M16" s="188"/>
      <c r="N16" s="188"/>
      <c r="O16" s="188"/>
      <c r="P16" s="189"/>
    </row>
    <row r="17" spans="2:16" x14ac:dyDescent="0.25">
      <c r="B17" s="190" t="s">
        <v>368</v>
      </c>
      <c r="C17" s="191"/>
      <c r="D17" s="195">
        <v>8822</v>
      </c>
      <c r="E17" s="195"/>
      <c r="F17" s="192"/>
      <c r="G17" s="192"/>
      <c r="H17" s="192"/>
      <c r="I17" s="193"/>
      <c r="J17" s="194"/>
      <c r="K17" s="195">
        <v>7337</v>
      </c>
      <c r="L17" s="195"/>
      <c r="M17" s="195"/>
      <c r="N17" s="195"/>
      <c r="O17" s="195"/>
      <c r="P17" s="196"/>
    </row>
    <row r="18" spans="2:16" x14ac:dyDescent="0.25">
      <c r="B18" s="190" t="s">
        <v>369</v>
      </c>
      <c r="C18" s="191"/>
      <c r="D18" s="195">
        <v>42308</v>
      </c>
      <c r="E18" s="195"/>
      <c r="F18" s="192"/>
      <c r="G18" s="192"/>
      <c r="H18" s="192"/>
      <c r="I18" s="193"/>
      <c r="J18" s="194"/>
      <c r="K18" s="195">
        <v>36336</v>
      </c>
      <c r="L18" s="195"/>
      <c r="M18" s="195"/>
      <c r="N18" s="195"/>
      <c r="O18" s="195"/>
      <c r="P18" s="196"/>
    </row>
    <row r="19" spans="2:16" x14ac:dyDescent="0.25">
      <c r="B19" s="190" t="s">
        <v>370</v>
      </c>
      <c r="C19" s="191"/>
      <c r="D19" s="195">
        <v>47431</v>
      </c>
      <c r="E19" s="195"/>
      <c r="F19" s="192"/>
      <c r="G19" s="192"/>
      <c r="H19" s="192"/>
      <c r="I19" s="193"/>
      <c r="J19" s="194"/>
      <c r="K19" s="195">
        <v>42847</v>
      </c>
      <c r="L19" s="195"/>
      <c r="M19" s="195"/>
      <c r="N19" s="195"/>
      <c r="O19" s="195"/>
      <c r="P19" s="196"/>
    </row>
    <row r="20" spans="2:16" x14ac:dyDescent="0.25">
      <c r="B20" s="190" t="s">
        <v>357</v>
      </c>
      <c r="C20" s="191"/>
      <c r="D20" s="195">
        <v>27459</v>
      </c>
      <c r="E20" s="195"/>
      <c r="F20" s="192"/>
      <c r="G20" s="192"/>
      <c r="H20" s="192"/>
      <c r="I20" s="193"/>
      <c r="J20" s="194"/>
      <c r="K20" s="195">
        <v>24427</v>
      </c>
      <c r="L20" s="195"/>
      <c r="M20" s="195"/>
      <c r="N20" s="195"/>
      <c r="O20" s="195"/>
      <c r="P20" s="196"/>
    </row>
    <row r="21" spans="2:16" x14ac:dyDescent="0.25">
      <c r="B21" s="273" t="s">
        <v>366</v>
      </c>
      <c r="C21" s="191"/>
      <c r="D21" s="195"/>
      <c r="E21" s="195"/>
      <c r="F21" s="192"/>
      <c r="G21" s="192"/>
      <c r="H21" s="192"/>
      <c r="I21" s="193"/>
      <c r="J21" s="194"/>
      <c r="K21" s="195"/>
      <c r="L21" s="195"/>
      <c r="M21" s="195"/>
      <c r="N21" s="195"/>
      <c r="O21" s="195"/>
      <c r="P21" s="196"/>
    </row>
    <row r="22" spans="2:16" x14ac:dyDescent="0.25">
      <c r="B22" s="190" t="s">
        <v>358</v>
      </c>
      <c r="C22" s="191"/>
      <c r="D22" s="195"/>
      <c r="E22" s="195">
        <v>58818</v>
      </c>
      <c r="F22" s="192"/>
      <c r="G22" s="192"/>
      <c r="H22" s="192"/>
      <c r="I22" s="193"/>
      <c r="J22" s="194"/>
      <c r="K22" s="195"/>
      <c r="L22" s="195">
        <v>37612</v>
      </c>
      <c r="M22" s="195"/>
      <c r="N22" s="195"/>
      <c r="O22" s="195"/>
      <c r="P22" s="196"/>
    </row>
    <row r="23" spans="2:16" x14ac:dyDescent="0.25">
      <c r="B23" s="190" t="s">
        <v>359</v>
      </c>
      <c r="D23" s="195"/>
      <c r="E23" s="195">
        <v>64110</v>
      </c>
      <c r="J23" s="194"/>
      <c r="K23" s="195"/>
      <c r="L23" s="195">
        <v>40377</v>
      </c>
      <c r="M23" s="195"/>
      <c r="N23" s="195"/>
      <c r="O23" s="195"/>
      <c r="P23" s="196"/>
    </row>
    <row r="24" spans="2:16" ht="15.75" thickBot="1" x14ac:dyDescent="0.3">
      <c r="B24" s="190" t="s">
        <v>360</v>
      </c>
      <c r="D24" s="195"/>
      <c r="E24" s="195">
        <v>16085</v>
      </c>
      <c r="J24" s="194"/>
      <c r="K24" s="195"/>
      <c r="L24" s="195">
        <v>5883</v>
      </c>
      <c r="M24" s="195"/>
      <c r="N24" s="195"/>
      <c r="O24" s="195"/>
      <c r="P24" s="196"/>
    </row>
    <row r="25" spans="2:16" ht="15.75" thickBot="1" x14ac:dyDescent="0.3">
      <c r="B25" s="200" t="s">
        <v>225</v>
      </c>
      <c r="C25" s="203"/>
      <c r="D25" s="203">
        <v>151983</v>
      </c>
      <c r="E25" s="203">
        <v>139013</v>
      </c>
      <c r="F25" s="203"/>
      <c r="G25" s="203"/>
      <c r="H25" s="203"/>
      <c r="I25" s="326"/>
      <c r="J25" s="198"/>
      <c r="K25" s="198">
        <f>SUM(K16:K24)</f>
        <v>132851</v>
      </c>
      <c r="L25" s="198">
        <f>SUM(L16:L24)</f>
        <v>83872</v>
      </c>
      <c r="M25" s="198"/>
      <c r="N25" s="198"/>
      <c r="O25" s="198"/>
      <c r="P25" s="199"/>
    </row>
    <row r="27" spans="2:16" ht="15.75" thickBot="1" x14ac:dyDescent="0.3">
      <c r="B27" s="131" t="s">
        <v>364</v>
      </c>
      <c r="C27" s="204" t="s">
        <v>434</v>
      </c>
      <c r="D27" s="205" t="s">
        <v>469</v>
      </c>
      <c r="E27" s="206" t="s">
        <v>226</v>
      </c>
    </row>
    <row r="28" spans="2:16" x14ac:dyDescent="0.25">
      <c r="B28" s="207" t="s">
        <v>349</v>
      </c>
      <c r="C28" s="208">
        <f t="shared" ref="C28:C36" si="1">SUM(C6:I6)</f>
        <v>202924</v>
      </c>
      <c r="D28" s="209">
        <f t="shared" ref="D28:D35" si="2">SUM(J6:P6)</f>
        <v>146612</v>
      </c>
      <c r="E28" s="210">
        <f t="shared" ref="E28:E36" si="3">+IFERROR((D28-C28)/C28,"-")</f>
        <v>-0.2775029074924602</v>
      </c>
    </row>
    <row r="29" spans="2:16" x14ac:dyDescent="0.25">
      <c r="B29" s="211" t="s">
        <v>350</v>
      </c>
      <c r="C29" s="212">
        <f t="shared" si="1"/>
        <v>344653</v>
      </c>
      <c r="D29" s="213">
        <f t="shared" si="2"/>
        <v>294937</v>
      </c>
      <c r="E29" s="214">
        <f t="shared" si="3"/>
        <v>-0.14424943348817507</v>
      </c>
    </row>
    <row r="30" spans="2:16" x14ac:dyDescent="0.25">
      <c r="B30" s="211" t="s">
        <v>351</v>
      </c>
      <c r="C30" s="212">
        <f t="shared" si="1"/>
        <v>151353</v>
      </c>
      <c r="D30" s="213">
        <f t="shared" si="2"/>
        <v>157002</v>
      </c>
      <c r="E30" s="214">
        <f t="shared" si="3"/>
        <v>3.7323343442151789E-2</v>
      </c>
    </row>
    <row r="31" spans="2:16" x14ac:dyDescent="0.25">
      <c r="B31" s="211" t="s">
        <v>352</v>
      </c>
      <c r="C31" s="212">
        <f t="shared" si="1"/>
        <v>273053</v>
      </c>
      <c r="D31" s="213">
        <f t="shared" si="2"/>
        <v>352394</v>
      </c>
      <c r="E31" s="214">
        <f t="shared" si="3"/>
        <v>0.29056996260799184</v>
      </c>
    </row>
    <row r="32" spans="2:16" x14ac:dyDescent="0.25">
      <c r="B32" s="211" t="s">
        <v>353</v>
      </c>
      <c r="C32" s="212">
        <f t="shared" si="1"/>
        <v>155542</v>
      </c>
      <c r="D32" s="213">
        <f t="shared" si="2"/>
        <v>146679</v>
      </c>
      <c r="E32" s="214">
        <f t="shared" si="3"/>
        <v>-5.6981394092913813E-2</v>
      </c>
    </row>
    <row r="33" spans="2:5" x14ac:dyDescent="0.25">
      <c r="B33" s="211" t="s">
        <v>354</v>
      </c>
      <c r="C33" s="212">
        <f t="shared" si="1"/>
        <v>198426</v>
      </c>
      <c r="D33" s="213">
        <f t="shared" si="2"/>
        <v>171776</v>
      </c>
      <c r="E33" s="214">
        <f t="shared" si="3"/>
        <v>-0.13430699605898422</v>
      </c>
    </row>
    <row r="34" spans="2:5" x14ac:dyDescent="0.25">
      <c r="B34" s="211" t="s">
        <v>355</v>
      </c>
      <c r="C34" s="212">
        <f t="shared" si="1"/>
        <v>200604</v>
      </c>
      <c r="D34" s="213">
        <f t="shared" si="2"/>
        <v>252348</v>
      </c>
      <c r="E34" s="214">
        <f t="shared" si="3"/>
        <v>0.25794101812526171</v>
      </c>
    </row>
    <row r="35" spans="2:5" x14ac:dyDescent="0.25">
      <c r="B35" s="207" t="s">
        <v>356</v>
      </c>
      <c r="C35" s="212">
        <f t="shared" si="1"/>
        <v>130298</v>
      </c>
      <c r="D35" s="213">
        <f t="shared" si="2"/>
        <v>32999</v>
      </c>
      <c r="E35" s="215">
        <f t="shared" si="3"/>
        <v>-0.74674208353159677</v>
      </c>
    </row>
    <row r="36" spans="2:5" ht="15.75" thickBot="1" x14ac:dyDescent="0.3">
      <c r="B36" s="216" t="s">
        <v>16</v>
      </c>
      <c r="C36" s="217">
        <f t="shared" si="1"/>
        <v>2119884</v>
      </c>
      <c r="D36" s="218">
        <f>SUM(J14:P14)</f>
        <v>1554747</v>
      </c>
      <c r="E36" s="219">
        <f t="shared" si="3"/>
        <v>-0.26658864352955164</v>
      </c>
    </row>
    <row r="37" spans="2:5" ht="15.75" thickBot="1" x14ac:dyDescent="0.3">
      <c r="B37" s="131" t="s">
        <v>365</v>
      </c>
      <c r="E37" s="221" t="str">
        <f t="shared" ref="E37:E47" si="4">+IFERROR((D37-C37)/C37,"-")</f>
        <v>-</v>
      </c>
    </row>
    <row r="38" spans="2:5" x14ac:dyDescent="0.25">
      <c r="B38" s="211" t="s">
        <v>367</v>
      </c>
      <c r="C38" s="212">
        <f>D16</f>
        <v>25963</v>
      </c>
      <c r="D38" s="213">
        <f>K16</f>
        <v>21904</v>
      </c>
      <c r="E38" s="221">
        <f t="shared" si="4"/>
        <v>-0.15633786542387243</v>
      </c>
    </row>
    <row r="39" spans="2:5" x14ac:dyDescent="0.25">
      <c r="B39" s="211" t="s">
        <v>368</v>
      </c>
      <c r="C39" s="212">
        <f>D17</f>
        <v>8822</v>
      </c>
      <c r="D39" s="213">
        <f>K17</f>
        <v>7337</v>
      </c>
      <c r="E39" s="221">
        <f t="shared" si="4"/>
        <v>-0.16832917705735662</v>
      </c>
    </row>
    <row r="40" spans="2:5" x14ac:dyDescent="0.25">
      <c r="B40" s="211" t="s">
        <v>369</v>
      </c>
      <c r="C40" s="212">
        <f>D18</f>
        <v>42308</v>
      </c>
      <c r="D40" s="213">
        <f>K18</f>
        <v>36336</v>
      </c>
      <c r="E40" s="221">
        <f t="shared" si="4"/>
        <v>-0.14115533705209415</v>
      </c>
    </row>
    <row r="41" spans="2:5" x14ac:dyDescent="0.25">
      <c r="B41" s="211" t="s">
        <v>370</v>
      </c>
      <c r="C41" s="212">
        <f>D19</f>
        <v>47431</v>
      </c>
      <c r="D41" s="213">
        <f>K19</f>
        <v>42847</v>
      </c>
      <c r="E41" s="221">
        <f t="shared" si="4"/>
        <v>-9.6645653686407623E-2</v>
      </c>
    </row>
    <row r="42" spans="2:5" x14ac:dyDescent="0.25">
      <c r="B42" s="211" t="s">
        <v>357</v>
      </c>
      <c r="C42" s="212">
        <f>D20</f>
        <v>27459</v>
      </c>
      <c r="D42" s="213">
        <f>K20</f>
        <v>24427</v>
      </c>
      <c r="E42" s="221">
        <f t="shared" si="4"/>
        <v>-0.11041917039950472</v>
      </c>
    </row>
    <row r="43" spans="2:5" x14ac:dyDescent="0.25">
      <c r="B43" s="131" t="s">
        <v>366</v>
      </c>
      <c r="C43" s="212"/>
      <c r="D43" s="213"/>
      <c r="E43" s="221" t="str">
        <f t="shared" si="4"/>
        <v>-</v>
      </c>
    </row>
    <row r="44" spans="2:5" x14ac:dyDescent="0.25">
      <c r="B44" s="211" t="s">
        <v>358</v>
      </c>
      <c r="C44" s="212">
        <f>E22</f>
        <v>58818</v>
      </c>
      <c r="D44" s="213">
        <f>L22</f>
        <v>37612</v>
      </c>
      <c r="E44" s="221">
        <f t="shared" si="4"/>
        <v>-0.3605358903736951</v>
      </c>
    </row>
    <row r="45" spans="2:5" x14ac:dyDescent="0.25">
      <c r="B45" s="211" t="s">
        <v>359</v>
      </c>
      <c r="C45" s="212">
        <f>E23</f>
        <v>64110</v>
      </c>
      <c r="D45" s="213">
        <f>L23</f>
        <v>40377</v>
      </c>
      <c r="E45" s="221">
        <f t="shared" si="4"/>
        <v>-0.37019185774450164</v>
      </c>
    </row>
    <row r="46" spans="2:5" ht="15.75" thickBot="1" x14ac:dyDescent="0.3">
      <c r="B46" s="211" t="s">
        <v>360</v>
      </c>
      <c r="C46" s="212">
        <f>E24</f>
        <v>16085</v>
      </c>
      <c r="D46" s="213">
        <f>L24</f>
        <v>5883</v>
      </c>
      <c r="E46" s="221">
        <f t="shared" si="4"/>
        <v>-0.63425551756294685</v>
      </c>
    </row>
    <row r="47" spans="2:5" ht="15.75" thickBot="1" x14ac:dyDescent="0.3">
      <c r="B47" s="200" t="s">
        <v>225</v>
      </c>
      <c r="C47" s="222">
        <f>SUM(C38:C46)</f>
        <v>290996</v>
      </c>
      <c r="D47" s="223">
        <f>SUM(D38:D46)</f>
        <v>216723</v>
      </c>
      <c r="E47" s="219">
        <f t="shared" si="4"/>
        <v>-0.25523718539086448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7"/>
  <sheetViews>
    <sheetView showGridLines="0" tabSelected="1" zoomScale="60" zoomScaleNormal="60" workbookViewId="0">
      <selection activeCell="I20" sqref="I20"/>
    </sheetView>
  </sheetViews>
  <sheetFormatPr baseColWidth="10" defaultColWidth="9.140625" defaultRowHeight="15" x14ac:dyDescent="0.25"/>
  <cols>
    <col min="1" max="1" width="10.5703125" customWidth="1"/>
    <col min="2" max="2" width="103.4257812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15.75" thickBot="1" x14ac:dyDescent="0.3">
      <c r="A1" s="351"/>
      <c r="B1" s="351"/>
      <c r="C1" s="352" t="s">
        <v>434</v>
      </c>
      <c r="D1" s="352"/>
      <c r="E1" s="352"/>
      <c r="F1" s="352"/>
      <c r="G1" s="352"/>
      <c r="H1" s="352"/>
      <c r="I1" s="352"/>
      <c r="J1" s="353" t="s">
        <v>469</v>
      </c>
      <c r="K1" s="353"/>
      <c r="L1" s="353"/>
      <c r="M1" s="353"/>
      <c r="N1" s="353"/>
      <c r="O1" s="353"/>
      <c r="P1" s="353"/>
    </row>
    <row r="2" spans="1:20" ht="15.75" thickBot="1" x14ac:dyDescent="0.3">
      <c r="A2" s="351"/>
      <c r="B2" s="351"/>
      <c r="C2" s="354" t="s">
        <v>2</v>
      </c>
      <c r="D2" s="354"/>
      <c r="E2" s="354"/>
      <c r="F2" s="354"/>
      <c r="G2" s="354"/>
      <c r="H2" s="354"/>
      <c r="I2" s="354"/>
      <c r="J2" s="350" t="s">
        <v>2</v>
      </c>
      <c r="K2" s="350"/>
      <c r="L2" s="350"/>
      <c r="M2" s="350"/>
      <c r="N2" s="350"/>
      <c r="O2" s="350"/>
      <c r="P2" s="350"/>
    </row>
    <row r="3" spans="1:20" ht="15.75" thickBot="1" x14ac:dyDescent="0.3">
      <c r="A3" s="351"/>
      <c r="B3" s="351"/>
      <c r="C3" s="128">
        <v>44722</v>
      </c>
      <c r="D3" s="128">
        <v>44723</v>
      </c>
      <c r="E3" s="128">
        <v>44724</v>
      </c>
      <c r="F3" s="128">
        <v>44725</v>
      </c>
      <c r="G3" s="128">
        <v>44726</v>
      </c>
      <c r="H3" s="128">
        <v>44727</v>
      </c>
      <c r="I3" s="128">
        <v>44728</v>
      </c>
      <c r="J3" s="128">
        <v>44729</v>
      </c>
      <c r="K3" s="128">
        <v>44730</v>
      </c>
      <c r="L3" s="128">
        <v>44731</v>
      </c>
      <c r="M3" s="128">
        <v>44732</v>
      </c>
      <c r="N3" s="128">
        <v>44733</v>
      </c>
      <c r="O3" s="128">
        <v>44734</v>
      </c>
      <c r="P3" s="128">
        <v>44735</v>
      </c>
    </row>
    <row r="4" spans="1:20" ht="15.75" thickBot="1" x14ac:dyDescent="0.3">
      <c r="A4" s="351"/>
      <c r="B4" s="351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1:20" x14ac:dyDescent="0.25">
      <c r="B5" s="15" t="s">
        <v>222</v>
      </c>
      <c r="C5" s="224"/>
      <c r="D5" s="225"/>
      <c r="E5" s="225"/>
      <c r="F5" s="225"/>
      <c r="G5" s="225"/>
      <c r="H5" s="225"/>
      <c r="I5" s="225"/>
      <c r="J5" s="106"/>
      <c r="K5" s="107"/>
      <c r="L5" s="107"/>
      <c r="M5" s="107"/>
      <c r="N5" s="107"/>
      <c r="O5" s="107"/>
      <c r="P5" s="108"/>
    </row>
    <row r="6" spans="1:20" x14ac:dyDescent="0.25">
      <c r="B6" s="190" t="s">
        <v>349</v>
      </c>
      <c r="C6" s="226">
        <v>29180.75</v>
      </c>
      <c r="D6" s="227"/>
      <c r="E6" s="227"/>
      <c r="F6" s="227">
        <v>54178.716666666602</v>
      </c>
      <c r="G6" s="227">
        <v>26294.366666666599</v>
      </c>
      <c r="H6" s="227">
        <v>25127.85</v>
      </c>
      <c r="I6" s="227">
        <v>22524.05</v>
      </c>
      <c r="J6" s="229">
        <v>22766.433333333302</v>
      </c>
      <c r="K6" s="230"/>
      <c r="L6" s="230"/>
      <c r="M6" s="230">
        <v>23808.05</v>
      </c>
      <c r="N6" s="230">
        <v>23884.966666666602</v>
      </c>
      <c r="O6" s="230">
        <v>23946.266666666601</v>
      </c>
      <c r="P6" s="231">
        <v>22757.766666666601</v>
      </c>
      <c r="R6" s="313"/>
      <c r="S6" s="314"/>
    </row>
    <row r="7" spans="1:20" x14ac:dyDescent="0.25">
      <c r="B7" s="190" t="s">
        <v>350</v>
      </c>
      <c r="C7" s="227">
        <v>63595.75</v>
      </c>
      <c r="D7" s="227"/>
      <c r="E7" s="227"/>
      <c r="F7" s="227">
        <v>90584.733333333294</v>
      </c>
      <c r="G7" s="227">
        <v>57961.483333333301</v>
      </c>
      <c r="H7" s="227">
        <v>61570.583333333299</v>
      </c>
      <c r="I7" s="227">
        <v>58904.7</v>
      </c>
      <c r="J7" s="229">
        <v>56742.55</v>
      </c>
      <c r="K7" s="230"/>
      <c r="L7" s="230"/>
      <c r="M7" s="230">
        <v>57931.866666666603</v>
      </c>
      <c r="N7" s="230">
        <v>62700.3166666666</v>
      </c>
      <c r="O7" s="230">
        <v>61311.283333333296</v>
      </c>
      <c r="P7" s="231">
        <v>61957.766666666597</v>
      </c>
    </row>
    <row r="8" spans="1:20" x14ac:dyDescent="0.25">
      <c r="B8" s="190" t="s">
        <v>351</v>
      </c>
      <c r="C8" s="227">
        <v>24990.366666666599</v>
      </c>
      <c r="D8" s="227"/>
      <c r="E8" s="227"/>
      <c r="F8" s="227">
        <v>8772.6</v>
      </c>
      <c r="G8" s="227">
        <v>24539.7833333333</v>
      </c>
      <c r="H8" s="227">
        <v>30903.75</v>
      </c>
      <c r="I8" s="227">
        <v>48401.466666666602</v>
      </c>
      <c r="J8" s="229">
        <v>35016.483333333301</v>
      </c>
      <c r="K8" s="230"/>
      <c r="L8" s="230"/>
      <c r="M8" s="230">
        <v>32781.516666666597</v>
      </c>
      <c r="N8" s="230">
        <v>32618.616666666599</v>
      </c>
      <c r="O8" s="230">
        <v>31118.5</v>
      </c>
      <c r="P8" s="231">
        <v>27166.716666666602</v>
      </c>
    </row>
    <row r="9" spans="1:20" ht="17.25" customHeight="1" x14ac:dyDescent="0.25">
      <c r="B9" s="190" t="s">
        <v>352</v>
      </c>
      <c r="C9" s="227">
        <v>44743.683333333298</v>
      </c>
      <c r="D9" s="227"/>
      <c r="E9" s="227"/>
      <c r="F9" s="227">
        <v>44947.216666666602</v>
      </c>
      <c r="G9" s="227">
        <v>63023.383333333302</v>
      </c>
      <c r="H9" s="227">
        <v>44431.9</v>
      </c>
      <c r="I9" s="227">
        <v>46298.1</v>
      </c>
      <c r="J9" s="229">
        <v>43663.366666666603</v>
      </c>
      <c r="K9" s="230"/>
      <c r="L9" s="230"/>
      <c r="M9" s="230">
        <v>49253.416666666599</v>
      </c>
      <c r="N9" s="230">
        <v>51564.05</v>
      </c>
      <c r="O9" s="230">
        <v>114830.433333333</v>
      </c>
      <c r="P9" s="231">
        <v>96684.333333333299</v>
      </c>
    </row>
    <row r="10" spans="1:20" x14ac:dyDescent="0.25">
      <c r="B10" s="190" t="s">
        <v>353</v>
      </c>
      <c r="C10" s="227">
        <v>20131.216666666602</v>
      </c>
      <c r="D10" s="227"/>
      <c r="E10" s="227"/>
      <c r="F10" s="227">
        <v>19573.083333333299</v>
      </c>
      <c r="G10" s="227">
        <v>20757.8</v>
      </c>
      <c r="H10" s="227">
        <v>19681.183333333302</v>
      </c>
      <c r="I10" s="227">
        <v>19280.833333333299</v>
      </c>
      <c r="J10" s="229">
        <v>17200.583333333299</v>
      </c>
      <c r="K10" s="230"/>
      <c r="L10" s="230"/>
      <c r="M10" s="230">
        <v>18074.5666666666</v>
      </c>
      <c r="N10" s="230">
        <v>18307.616666666599</v>
      </c>
      <c r="O10" s="230">
        <v>13692.666666666601</v>
      </c>
      <c r="P10" s="231">
        <v>14587.166666666601</v>
      </c>
    </row>
    <row r="11" spans="1:20" x14ac:dyDescent="0.25">
      <c r="B11" s="190" t="s">
        <v>354</v>
      </c>
      <c r="C11" s="227">
        <v>19200.916666666599</v>
      </c>
      <c r="D11" s="227"/>
      <c r="E11" s="227"/>
      <c r="F11" s="227">
        <v>16378.1333333333</v>
      </c>
      <c r="G11" s="227">
        <v>17453.466666666602</v>
      </c>
      <c r="H11" s="227">
        <v>114770.5</v>
      </c>
      <c r="I11" s="227">
        <v>17503.25</v>
      </c>
      <c r="J11" s="229">
        <v>16411.233333333301</v>
      </c>
      <c r="K11" s="230"/>
      <c r="L11" s="230"/>
      <c r="M11" s="230">
        <v>16314.8166666666</v>
      </c>
      <c r="N11" s="230">
        <v>16671.716666666602</v>
      </c>
      <c r="O11" s="230">
        <v>17725.716666666602</v>
      </c>
      <c r="P11" s="231">
        <v>16934.633333333299</v>
      </c>
    </row>
    <row r="12" spans="1:20" x14ac:dyDescent="0.25">
      <c r="B12" s="190" t="s">
        <v>355</v>
      </c>
      <c r="C12" s="227">
        <v>29307.4</v>
      </c>
      <c r="D12" s="227"/>
      <c r="E12" s="227"/>
      <c r="F12" s="227">
        <v>26902.8166666666</v>
      </c>
      <c r="G12" s="227">
        <v>42502.133333333302</v>
      </c>
      <c r="H12" s="227">
        <v>37236.466666666602</v>
      </c>
      <c r="I12" s="227">
        <v>38525.616666666603</v>
      </c>
      <c r="J12" s="229">
        <v>44651.85</v>
      </c>
      <c r="K12" s="230"/>
      <c r="L12" s="230"/>
      <c r="M12" s="230">
        <v>50974.45</v>
      </c>
      <c r="N12" s="230">
        <v>49286.5</v>
      </c>
      <c r="O12" s="230">
        <v>43998.666666666599</v>
      </c>
      <c r="P12" s="231">
        <v>40358.199999999997</v>
      </c>
    </row>
    <row r="13" spans="1:20" ht="15.75" thickBot="1" x14ac:dyDescent="0.3">
      <c r="B13" s="190" t="s">
        <v>356</v>
      </c>
      <c r="C13" s="227">
        <v>7344.3</v>
      </c>
      <c r="D13" s="227"/>
      <c r="E13" s="227"/>
      <c r="F13" s="227">
        <v>6725.95</v>
      </c>
      <c r="G13" s="227">
        <v>2463.9499999999998</v>
      </c>
      <c r="H13" s="227">
        <v>400.21666666666601</v>
      </c>
      <c r="I13" s="227">
        <v>2682</v>
      </c>
      <c r="J13" s="232">
        <v>1873.8333333333301</v>
      </c>
      <c r="K13" s="233"/>
      <c r="L13" s="233"/>
      <c r="M13" s="233">
        <v>2312.7333333333299</v>
      </c>
      <c r="N13" s="233">
        <v>1963.4166666666599</v>
      </c>
      <c r="O13" s="233">
        <v>1792.4666666666601</v>
      </c>
      <c r="P13" s="234">
        <v>2183.0500000000002</v>
      </c>
    </row>
    <row r="14" spans="1:20" ht="15.75" thickBot="1" x14ac:dyDescent="0.3">
      <c r="B14" s="200" t="s">
        <v>16</v>
      </c>
      <c r="C14" s="235">
        <v>238494.38333333307</v>
      </c>
      <c r="D14" s="235">
        <v>132723.49999999983</v>
      </c>
      <c r="E14" s="235">
        <v>164843.71666666641</v>
      </c>
      <c r="F14" s="235">
        <v>268063.24999999971</v>
      </c>
      <c r="G14" s="235">
        <v>254996.36666666641</v>
      </c>
      <c r="H14" s="235">
        <v>334122.4499999999</v>
      </c>
      <c r="I14" s="236">
        <v>254120.01666666652</v>
      </c>
      <c r="J14" s="237">
        <f t="shared" ref="J14:P14" si="0">SUM(J6:J13)</f>
        <v>238326.33333333317</v>
      </c>
      <c r="K14" s="237">
        <f t="shared" si="0"/>
        <v>0</v>
      </c>
      <c r="L14" s="237">
        <f t="shared" si="0"/>
        <v>0</v>
      </c>
      <c r="M14" s="237">
        <f t="shared" si="0"/>
        <v>251451.41666666634</v>
      </c>
      <c r="N14" s="237">
        <f t="shared" si="0"/>
        <v>256997.19999999969</v>
      </c>
      <c r="O14" s="237">
        <f t="shared" si="0"/>
        <v>308415.99999999942</v>
      </c>
      <c r="P14" s="238">
        <f t="shared" si="0"/>
        <v>282629.63333333295</v>
      </c>
      <c r="Q14" s="313"/>
      <c r="S14" s="313"/>
      <c r="T14" s="314"/>
    </row>
    <row r="15" spans="1:20" ht="15.75" thickBot="1" x14ac:dyDescent="0.3">
      <c r="B15" s="201" t="s">
        <v>223</v>
      </c>
      <c r="R15" s="314"/>
    </row>
    <row r="16" spans="1:20" x14ac:dyDescent="0.25">
      <c r="B16" s="202" t="s">
        <v>367</v>
      </c>
      <c r="C16" s="239"/>
      <c r="D16" s="240">
        <v>16403.516666666601</v>
      </c>
      <c r="E16" s="240"/>
      <c r="F16" s="240"/>
      <c r="G16" s="240"/>
      <c r="H16" s="240"/>
      <c r="I16" s="241"/>
      <c r="J16" s="242"/>
      <c r="K16" s="243">
        <v>15817.55</v>
      </c>
      <c r="L16" s="243"/>
      <c r="M16" s="243"/>
      <c r="N16" s="243"/>
      <c r="O16" s="243"/>
      <c r="P16" s="244"/>
    </row>
    <row r="17" spans="2:16" x14ac:dyDescent="0.25">
      <c r="B17" s="190" t="s">
        <v>368</v>
      </c>
      <c r="C17" s="226"/>
      <c r="D17" s="227">
        <v>3115.2833333333301</v>
      </c>
      <c r="E17" s="227"/>
      <c r="F17" s="227"/>
      <c r="G17" s="227"/>
      <c r="H17" s="227"/>
      <c r="I17" s="228"/>
      <c r="J17" s="194"/>
      <c r="K17" s="230">
        <v>2921.5166666666601</v>
      </c>
      <c r="L17" s="230"/>
      <c r="M17" s="195"/>
      <c r="N17" s="195"/>
      <c r="O17" s="195"/>
      <c r="P17" s="196"/>
    </row>
    <row r="18" spans="2:16" x14ac:dyDescent="0.25">
      <c r="B18" s="190" t="s">
        <v>369</v>
      </c>
      <c r="C18" s="226"/>
      <c r="D18" s="227">
        <v>25114.2833333333</v>
      </c>
      <c r="E18" s="227"/>
      <c r="F18" s="227"/>
      <c r="G18" s="227"/>
      <c r="H18" s="227"/>
      <c r="I18" s="228"/>
      <c r="J18" s="194"/>
      <c r="K18" s="230">
        <v>21077.166666666599</v>
      </c>
      <c r="L18" s="230"/>
      <c r="M18" s="195"/>
      <c r="N18" s="195"/>
      <c r="O18" s="195"/>
      <c r="P18" s="196"/>
    </row>
    <row r="19" spans="2:16" x14ac:dyDescent="0.25">
      <c r="B19" s="190" t="s">
        <v>370</v>
      </c>
      <c r="C19" s="226"/>
      <c r="D19" s="227">
        <v>41922.1</v>
      </c>
      <c r="E19" s="227"/>
      <c r="F19" s="227"/>
      <c r="G19" s="227"/>
      <c r="H19" s="227"/>
      <c r="I19" s="228"/>
      <c r="J19" s="194"/>
      <c r="K19" s="230">
        <v>38374.35</v>
      </c>
      <c r="L19" s="230"/>
      <c r="M19" s="195"/>
      <c r="N19" s="195"/>
      <c r="O19" s="195"/>
      <c r="P19" s="196"/>
    </row>
    <row r="20" spans="2:16" x14ac:dyDescent="0.25">
      <c r="B20" s="190" t="s">
        <v>357</v>
      </c>
      <c r="C20" s="226"/>
      <c r="D20" s="227">
        <v>16191.916666666601</v>
      </c>
      <c r="E20" s="227"/>
      <c r="F20" s="227"/>
      <c r="G20" s="227"/>
      <c r="H20" s="227"/>
      <c r="I20" s="228"/>
      <c r="J20" s="194"/>
      <c r="K20" s="230">
        <v>16023.95</v>
      </c>
      <c r="L20" s="230"/>
      <c r="M20" s="195"/>
      <c r="N20" s="195"/>
      <c r="O20" s="195"/>
      <c r="P20" s="196"/>
    </row>
    <row r="21" spans="2:16" x14ac:dyDescent="0.25">
      <c r="B21" s="273" t="s">
        <v>224</v>
      </c>
      <c r="C21" s="226"/>
      <c r="D21" s="227"/>
      <c r="E21" s="227"/>
      <c r="F21" s="227"/>
      <c r="G21" s="227"/>
      <c r="H21" s="227"/>
      <c r="I21" s="228"/>
      <c r="J21" s="194"/>
      <c r="K21" s="230"/>
      <c r="L21" s="230"/>
      <c r="M21" s="195"/>
      <c r="N21" s="195"/>
      <c r="O21" s="195"/>
      <c r="P21" s="196"/>
    </row>
    <row r="22" spans="2:16" x14ac:dyDescent="0.25">
      <c r="B22" s="190" t="s">
        <v>358</v>
      </c>
      <c r="C22" s="226"/>
      <c r="D22" s="227"/>
      <c r="E22" s="227">
        <v>26079.45</v>
      </c>
      <c r="F22" s="227"/>
      <c r="G22" s="227"/>
      <c r="H22" s="227"/>
      <c r="I22" s="228"/>
      <c r="J22" s="194"/>
      <c r="K22" s="230"/>
      <c r="L22" s="230">
        <v>18969.75</v>
      </c>
      <c r="M22" s="195"/>
      <c r="N22" s="195"/>
      <c r="O22" s="195"/>
      <c r="P22" s="196"/>
    </row>
    <row r="23" spans="2:16" x14ac:dyDescent="0.25">
      <c r="B23" s="190" t="s">
        <v>359</v>
      </c>
      <c r="C23" s="226"/>
      <c r="D23" s="227"/>
      <c r="E23" s="227">
        <v>35641.083333333299</v>
      </c>
      <c r="F23" s="227"/>
      <c r="G23" s="227"/>
      <c r="H23" s="227"/>
      <c r="I23" s="228"/>
      <c r="J23" s="194"/>
      <c r="K23" s="230"/>
      <c r="L23" s="230">
        <v>19191.2</v>
      </c>
      <c r="M23" s="195"/>
      <c r="N23" s="195"/>
      <c r="O23" s="195"/>
      <c r="P23" s="196"/>
    </row>
    <row r="24" spans="2:16" ht="15.75" thickBot="1" x14ac:dyDescent="0.3">
      <c r="B24" s="190" t="s">
        <v>360</v>
      </c>
      <c r="E24" s="227">
        <v>4640</v>
      </c>
      <c r="J24" s="194"/>
      <c r="K24" s="230"/>
      <c r="L24" s="230">
        <v>715.23333333333301</v>
      </c>
      <c r="M24" s="195"/>
      <c r="N24" s="195"/>
      <c r="O24" s="195"/>
      <c r="P24" s="196"/>
    </row>
    <row r="25" spans="2:16" ht="15.75" thickBot="1" x14ac:dyDescent="0.3">
      <c r="B25" s="200" t="s">
        <v>225</v>
      </c>
      <c r="C25" s="235"/>
      <c r="D25" s="235">
        <v>102747.09999999983</v>
      </c>
      <c r="E25" s="235">
        <v>66360.533333333296</v>
      </c>
      <c r="F25" s="235"/>
      <c r="G25" s="235"/>
      <c r="H25" s="235"/>
      <c r="I25" s="236"/>
      <c r="J25" s="198"/>
      <c r="K25" s="198">
        <f>SUM(K16:K24)</f>
        <v>94214.533333333253</v>
      </c>
      <c r="L25" s="198">
        <f>SUM(L16:L24)</f>
        <v>38876.183333333327</v>
      </c>
      <c r="M25" s="198"/>
      <c r="N25" s="198"/>
      <c r="O25" s="198"/>
      <c r="P25" s="199"/>
    </row>
    <row r="26" spans="2:16" ht="15.75" thickBot="1" x14ac:dyDescent="0.3">
      <c r="B26" s="303"/>
      <c r="C26" s="301"/>
      <c r="D26" s="301"/>
      <c r="E26" s="301"/>
      <c r="F26" s="302"/>
      <c r="G26" s="302"/>
      <c r="H26" s="302"/>
      <c r="I26" s="302"/>
      <c r="J26" s="305"/>
      <c r="K26" s="305"/>
      <c r="L26" s="305"/>
      <c r="M26" s="305"/>
      <c r="N26" s="305"/>
      <c r="O26" s="305"/>
      <c r="P26" s="305"/>
    </row>
    <row r="27" spans="2:16" ht="15.75" thickBot="1" x14ac:dyDescent="0.3">
      <c r="B27" s="131" t="s">
        <v>222</v>
      </c>
      <c r="C27" s="204" t="s">
        <v>434</v>
      </c>
      <c r="D27" s="205" t="s">
        <v>469</v>
      </c>
      <c r="E27" s="206" t="s">
        <v>226</v>
      </c>
    </row>
    <row r="28" spans="2:16" x14ac:dyDescent="0.25">
      <c r="B28" s="207" t="s">
        <v>349</v>
      </c>
      <c r="C28" s="208">
        <f t="shared" ref="C28:C36" si="1">SUM(C6:I6)</f>
        <v>157305.73333333319</v>
      </c>
      <c r="D28" s="209">
        <f t="shared" ref="D28:D35" si="2">SUM(J6:P6)</f>
        <v>117163.4833333331</v>
      </c>
      <c r="E28" s="210">
        <f t="shared" ref="E28:E36" si="3">+IFERROR((D28-C28)/C28,"-")</f>
        <v>-0.25518618520367636</v>
      </c>
    </row>
    <row r="29" spans="2:16" x14ac:dyDescent="0.25">
      <c r="B29" s="211" t="s">
        <v>350</v>
      </c>
      <c r="C29" s="208">
        <f t="shared" si="1"/>
        <v>332617.24999999988</v>
      </c>
      <c r="D29" s="209">
        <f t="shared" si="2"/>
        <v>300643.78333333309</v>
      </c>
      <c r="E29" s="214">
        <f t="shared" si="3"/>
        <v>-9.612690462285646E-2</v>
      </c>
    </row>
    <row r="30" spans="2:16" x14ac:dyDescent="0.25">
      <c r="B30" s="211" t="s">
        <v>351</v>
      </c>
      <c r="C30" s="208">
        <f t="shared" si="1"/>
        <v>137607.9666666665</v>
      </c>
      <c r="D30" s="209">
        <f t="shared" si="2"/>
        <v>158701.83333333308</v>
      </c>
      <c r="E30" s="214">
        <f t="shared" si="3"/>
        <v>0.15328957456193748</v>
      </c>
    </row>
    <row r="31" spans="2:16" x14ac:dyDescent="0.25">
      <c r="B31" s="211" t="s">
        <v>352</v>
      </c>
      <c r="C31" s="208">
        <f t="shared" si="1"/>
        <v>243444.28333333321</v>
      </c>
      <c r="D31" s="209">
        <f t="shared" si="2"/>
        <v>355995.59999999951</v>
      </c>
      <c r="E31" s="214">
        <f t="shared" si="3"/>
        <v>0.4623288545763744</v>
      </c>
    </row>
    <row r="32" spans="2:16" x14ac:dyDescent="0.25">
      <c r="B32" s="211" t="s">
        <v>353</v>
      </c>
      <c r="C32" s="208">
        <f t="shared" si="1"/>
        <v>99424.116666666509</v>
      </c>
      <c r="D32" s="209">
        <f t="shared" si="2"/>
        <v>81862.5999999997</v>
      </c>
      <c r="E32" s="214">
        <f t="shared" si="3"/>
        <v>-0.1766323630064956</v>
      </c>
    </row>
    <row r="33" spans="2:5" x14ac:dyDescent="0.25">
      <c r="B33" s="211" t="s">
        <v>354</v>
      </c>
      <c r="C33" s="208">
        <f t="shared" si="1"/>
        <v>185306.26666666649</v>
      </c>
      <c r="D33" s="209">
        <f t="shared" si="2"/>
        <v>84058.116666666407</v>
      </c>
      <c r="E33" s="214">
        <f t="shared" si="3"/>
        <v>-0.54638276309417944</v>
      </c>
    </row>
    <row r="34" spans="2:5" x14ac:dyDescent="0.25">
      <c r="B34" s="211" t="s">
        <v>355</v>
      </c>
      <c r="C34" s="208">
        <f t="shared" si="1"/>
        <v>174474.43333333312</v>
      </c>
      <c r="D34" s="209">
        <f t="shared" si="2"/>
        <v>229269.66666666657</v>
      </c>
      <c r="E34" s="214">
        <f t="shared" si="3"/>
        <v>0.31405881243727701</v>
      </c>
    </row>
    <row r="35" spans="2:5" x14ac:dyDescent="0.25">
      <c r="B35" s="207" t="s">
        <v>356</v>
      </c>
      <c r="C35" s="208">
        <f t="shared" si="1"/>
        <v>19616.416666666668</v>
      </c>
      <c r="D35" s="209">
        <f t="shared" si="2"/>
        <v>10125.49999999998</v>
      </c>
      <c r="E35" s="215">
        <f t="shared" si="3"/>
        <v>-0.48382519743242375</v>
      </c>
    </row>
    <row r="36" spans="2:5" ht="15.75" thickBot="1" x14ac:dyDescent="0.3">
      <c r="B36" s="216" t="s">
        <v>16</v>
      </c>
      <c r="C36" s="217">
        <f t="shared" si="1"/>
        <v>1647363.683333332</v>
      </c>
      <c r="D36" s="218">
        <f>SUM(J14:P14)</f>
        <v>1337820.5833333316</v>
      </c>
      <c r="E36" s="219">
        <f t="shared" si="3"/>
        <v>-0.18790210269396024</v>
      </c>
    </row>
    <row r="37" spans="2:5" ht="15.75" thickBot="1" x14ac:dyDescent="0.3">
      <c r="B37" s="131" t="s">
        <v>362</v>
      </c>
      <c r="E37" s="306" t="str">
        <f t="shared" ref="E37:E47" si="4">+IFERROR((D37-C37)/C37,"-")</f>
        <v>-</v>
      </c>
    </row>
    <row r="38" spans="2:5" x14ac:dyDescent="0.25">
      <c r="B38" s="245" t="s">
        <v>367</v>
      </c>
      <c r="C38" s="307">
        <f>D16</f>
        <v>16403.516666666601</v>
      </c>
      <c r="D38" s="308">
        <f>K16</f>
        <v>15817.55</v>
      </c>
      <c r="E38" s="309">
        <f t="shared" si="4"/>
        <v>-3.572201489314409E-2</v>
      </c>
    </row>
    <row r="39" spans="2:5" x14ac:dyDescent="0.25">
      <c r="B39" s="211" t="s">
        <v>368</v>
      </c>
      <c r="C39" s="212">
        <f>D17</f>
        <v>3115.2833333333301</v>
      </c>
      <c r="D39" s="213">
        <f>K17</f>
        <v>2921.5166666666601</v>
      </c>
      <c r="E39" s="214">
        <f t="shared" si="4"/>
        <v>-6.2198729917558142E-2</v>
      </c>
    </row>
    <row r="40" spans="2:5" x14ac:dyDescent="0.25">
      <c r="B40" s="211" t="s">
        <v>369</v>
      </c>
      <c r="C40" s="212">
        <f>D18</f>
        <v>25114.2833333333</v>
      </c>
      <c r="D40" s="213">
        <f>K18</f>
        <v>21077.166666666599</v>
      </c>
      <c r="E40" s="214">
        <f t="shared" si="4"/>
        <v>-0.16074982563043633</v>
      </c>
    </row>
    <row r="41" spans="2:5" x14ac:dyDescent="0.25">
      <c r="B41" s="211" t="s">
        <v>370</v>
      </c>
      <c r="C41" s="212">
        <f>D19</f>
        <v>41922.1</v>
      </c>
      <c r="D41" s="213">
        <f>K19</f>
        <v>38374.35</v>
      </c>
      <c r="E41" s="214">
        <f t="shared" si="4"/>
        <v>-8.46272014045098E-2</v>
      </c>
    </row>
    <row r="42" spans="2:5" x14ac:dyDescent="0.25">
      <c r="B42" s="211" t="s">
        <v>357</v>
      </c>
      <c r="C42" s="212">
        <f>D20</f>
        <v>16191.916666666601</v>
      </c>
      <c r="D42" s="213">
        <f>K20</f>
        <v>16023.95</v>
      </c>
      <c r="E42" s="214">
        <f t="shared" si="4"/>
        <v>-1.0373488829298602E-2</v>
      </c>
    </row>
    <row r="43" spans="2:5" x14ac:dyDescent="0.25">
      <c r="B43" s="131" t="s">
        <v>361</v>
      </c>
      <c r="C43" s="212"/>
      <c r="D43" s="213"/>
      <c r="E43" s="214" t="str">
        <f t="shared" si="4"/>
        <v>-</v>
      </c>
    </row>
    <row r="44" spans="2:5" x14ac:dyDescent="0.25">
      <c r="B44" s="211" t="s">
        <v>358</v>
      </c>
      <c r="C44" s="246">
        <f>E22</f>
        <v>26079.45</v>
      </c>
      <c r="D44" s="247">
        <f>L22</f>
        <v>18969.75</v>
      </c>
      <c r="E44" s="214">
        <f t="shared" si="4"/>
        <v>-0.27261694552607513</v>
      </c>
    </row>
    <row r="45" spans="2:5" x14ac:dyDescent="0.25">
      <c r="B45" s="211" t="s">
        <v>359</v>
      </c>
      <c r="C45" s="212">
        <f>E23</f>
        <v>35641.083333333299</v>
      </c>
      <c r="D45" s="213">
        <f>L23</f>
        <v>19191.2</v>
      </c>
      <c r="E45" s="214">
        <f t="shared" si="4"/>
        <v>-0.46154274210707158</v>
      </c>
    </row>
    <row r="46" spans="2:5" ht="15.75" thickBot="1" x14ac:dyDescent="0.3">
      <c r="B46" s="211" t="s">
        <v>360</v>
      </c>
      <c r="C46" s="212">
        <f>E24</f>
        <v>4640</v>
      </c>
      <c r="D46" s="213">
        <f>L24</f>
        <v>715.23333333333301</v>
      </c>
      <c r="E46" s="214">
        <f t="shared" si="4"/>
        <v>-0.84585488505747131</v>
      </c>
    </row>
    <row r="47" spans="2:5" ht="15.75" thickBot="1" x14ac:dyDescent="0.3">
      <c r="B47" s="220" t="s">
        <v>225</v>
      </c>
      <c r="C47" s="217">
        <f>SUM(C38:C46)</f>
        <v>169107.63333333313</v>
      </c>
      <c r="D47" s="218">
        <f>SUM(D38:D46)</f>
        <v>133090.71666666659</v>
      </c>
      <c r="E47" s="219">
        <f t="shared" si="4"/>
        <v>-0.21298220521880593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4"/>
  <sheetViews>
    <sheetView showGridLines="0" topLeftCell="C1" zoomScale="70" zoomScaleNormal="70" workbookViewId="0">
      <selection activeCell="Q3" sqref="Q3:W3"/>
    </sheetView>
  </sheetViews>
  <sheetFormatPr baseColWidth="10" defaultColWidth="9.140625" defaultRowHeight="15" x14ac:dyDescent="0.25"/>
  <cols>
    <col min="1" max="1" width="10.5703125" customWidth="1"/>
    <col min="2" max="2" width="102.85546875" customWidth="1"/>
    <col min="3" max="9" width="13.42578125" customWidth="1"/>
    <col min="10" max="1021" width="10.5703125" customWidth="1"/>
    <col min="1022" max="1025" width="9.140625" customWidth="1"/>
  </cols>
  <sheetData>
    <row r="1" spans="1:23" ht="15.75" thickBot="1" x14ac:dyDescent="0.3">
      <c r="A1" s="351"/>
      <c r="B1" s="351"/>
      <c r="C1" s="352" t="s">
        <v>434</v>
      </c>
      <c r="D1" s="352"/>
      <c r="E1" s="352"/>
      <c r="F1" s="352"/>
      <c r="G1" s="352"/>
      <c r="H1" s="352"/>
      <c r="I1" s="352"/>
      <c r="J1" s="353" t="s">
        <v>469</v>
      </c>
      <c r="K1" s="353"/>
      <c r="L1" s="353"/>
      <c r="M1" s="353"/>
      <c r="N1" s="353"/>
      <c r="O1" s="353"/>
      <c r="P1" s="353"/>
      <c r="Q1" s="353" t="s">
        <v>469</v>
      </c>
      <c r="R1" s="353"/>
      <c r="S1" s="353"/>
      <c r="T1" s="353"/>
      <c r="U1" s="353"/>
      <c r="V1" s="353"/>
      <c r="W1" s="353"/>
    </row>
    <row r="2" spans="1:23" ht="15.75" thickBot="1" x14ac:dyDescent="0.3">
      <c r="A2" s="351"/>
      <c r="B2" s="351"/>
      <c r="C2" s="354" t="s">
        <v>2</v>
      </c>
      <c r="D2" s="354"/>
      <c r="E2" s="354"/>
      <c r="F2" s="354"/>
      <c r="G2" s="354"/>
      <c r="H2" s="354"/>
      <c r="I2" s="354"/>
      <c r="J2" s="350" t="s">
        <v>2</v>
      </c>
      <c r="K2" s="350"/>
      <c r="L2" s="350"/>
      <c r="M2" s="350"/>
      <c r="N2" s="350"/>
      <c r="O2" s="350"/>
      <c r="P2" s="350"/>
      <c r="Q2" s="355" t="s">
        <v>227</v>
      </c>
      <c r="R2" s="355"/>
      <c r="S2" s="355"/>
      <c r="T2" s="355"/>
      <c r="U2" s="355"/>
      <c r="V2" s="355"/>
      <c r="W2" s="355"/>
    </row>
    <row r="3" spans="1:23" ht="15.75" thickBot="1" x14ac:dyDescent="0.3">
      <c r="A3" s="351"/>
      <c r="B3" s="351"/>
      <c r="C3" s="128">
        <v>44722</v>
      </c>
      <c r="D3" s="128">
        <v>44723</v>
      </c>
      <c r="E3" s="128">
        <v>44724</v>
      </c>
      <c r="F3" s="128">
        <v>44725</v>
      </c>
      <c r="G3" s="128">
        <v>44726</v>
      </c>
      <c r="H3" s="128">
        <v>44727</v>
      </c>
      <c r="I3" s="128">
        <v>44728</v>
      </c>
      <c r="J3" s="128">
        <v>44729</v>
      </c>
      <c r="K3" s="128">
        <v>44730</v>
      </c>
      <c r="L3" s="128">
        <v>44731</v>
      </c>
      <c r="M3" s="128">
        <v>44732</v>
      </c>
      <c r="N3" s="128">
        <v>44733</v>
      </c>
      <c r="O3" s="128">
        <v>44734</v>
      </c>
      <c r="P3" s="128">
        <v>44735</v>
      </c>
      <c r="Q3" s="128">
        <v>44729</v>
      </c>
      <c r="R3" s="128">
        <v>44730</v>
      </c>
      <c r="S3" s="128">
        <v>44731</v>
      </c>
      <c r="T3" s="128">
        <v>44732</v>
      </c>
      <c r="U3" s="128">
        <v>44733</v>
      </c>
      <c r="V3" s="128">
        <v>44734</v>
      </c>
      <c r="W3" s="128">
        <v>44735</v>
      </c>
    </row>
    <row r="4" spans="1:23" ht="15.75" thickBot="1" x14ac:dyDescent="0.3">
      <c r="A4" s="351"/>
      <c r="B4" s="351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  <c r="Q4" s="130">
        <v>44302</v>
      </c>
      <c r="R4" s="130">
        <v>44303</v>
      </c>
      <c r="S4" s="130">
        <v>44304</v>
      </c>
      <c r="T4" s="130">
        <v>44305</v>
      </c>
      <c r="U4" s="130">
        <v>44306</v>
      </c>
      <c r="V4" s="130">
        <v>44307</v>
      </c>
      <c r="W4" s="130">
        <v>44308</v>
      </c>
    </row>
    <row r="5" spans="1:23" x14ac:dyDescent="0.25">
      <c r="B5" s="15" t="s">
        <v>222</v>
      </c>
      <c r="C5" s="248"/>
      <c r="D5" s="249"/>
      <c r="E5" s="249"/>
      <c r="F5" s="249"/>
      <c r="G5" s="249"/>
      <c r="H5" s="249"/>
      <c r="I5" s="250"/>
      <c r="J5" s="251"/>
      <c r="K5" s="252"/>
      <c r="L5" s="252"/>
      <c r="M5" s="252"/>
      <c r="N5" s="252"/>
      <c r="O5" s="252"/>
      <c r="P5" s="253"/>
      <c r="Q5" s="40"/>
      <c r="R5" s="41"/>
      <c r="S5" s="41"/>
      <c r="T5" s="41"/>
      <c r="U5" s="41"/>
      <c r="V5" s="41"/>
      <c r="W5" s="42"/>
    </row>
    <row r="6" spans="1:23" x14ac:dyDescent="0.25">
      <c r="B6" s="190" t="s">
        <v>349</v>
      </c>
      <c r="C6" s="254">
        <f>IFERROR('Franja horaria-H'!C6/'Franja horaria-U'!C6,0)</f>
        <v>0.8366280569970469</v>
      </c>
      <c r="D6" s="255">
        <f>IFERROR('Franja horaria-H'!D6/'Franja horaria-U'!D6,0)</f>
        <v>0</v>
      </c>
      <c r="E6" s="255">
        <f>IFERROR('Franja horaria-H'!E6/'Franja horaria-U'!E6,0)</f>
        <v>0</v>
      </c>
      <c r="F6" s="255">
        <f>IFERROR('Franja horaria-H'!F6/'Franja horaria-U'!F6,0)</f>
        <v>0.77217257662998973</v>
      </c>
      <c r="G6" s="255">
        <f>IFERROR('Franja horaria-H'!G6/'Franja horaria-U'!G6,0)</f>
        <v>0.71948685674674651</v>
      </c>
      <c r="H6" s="255">
        <f>IFERROR('Franja horaria-H'!H6/'Franja horaria-U'!H6,0)</f>
        <v>0.79010942363927927</v>
      </c>
      <c r="I6" s="255">
        <f>IFERROR('Franja horaria-H'!I6/'Franja horaria-U'!I6,0)</f>
        <v>0.76269978328592714</v>
      </c>
      <c r="J6" s="256">
        <f>IFERROR('Franja horaria-H'!J6/'Franja horaria-U'!J6,0)</f>
        <v>0.80389948210922679</v>
      </c>
      <c r="K6" s="257">
        <f>IFERROR('Franja horaria-H'!K6/'Franja horaria-U'!K6,0)</f>
        <v>0</v>
      </c>
      <c r="L6" s="257">
        <f>IFERROR('Franja horaria-H'!L6/'Franja horaria-U'!L6,0)</f>
        <v>0</v>
      </c>
      <c r="M6" s="257">
        <f>IFERROR('Franja horaria-H'!M6/'Franja horaria-U'!M6,0)</f>
        <v>0.76899386304909556</v>
      </c>
      <c r="N6" s="257">
        <f>IFERROR('Franja horaria-H'!N6/'Franja horaria-U'!N6,0)</f>
        <v>0.81095191208591999</v>
      </c>
      <c r="O6" s="257">
        <f>IFERROR('Franja horaria-H'!O6/'Franja horaria-U'!O6,0)</f>
        <v>0.81405584262532638</v>
      </c>
      <c r="P6" s="257">
        <f>IFERROR('Franja horaria-H'!P6/'Franja horaria-U'!P6,0)</f>
        <v>0.79955614891847671</v>
      </c>
      <c r="Q6" s="27">
        <f t="shared" ref="Q6:Q14" si="0">IFERROR((J6-C6)/C6,"-")</f>
        <v>-3.9119623844907261E-2</v>
      </c>
      <c r="R6" s="28" t="str">
        <f t="shared" ref="R6:R14" si="1">IFERROR((K6-D6)/D6,"-")</f>
        <v>-</v>
      </c>
      <c r="S6" s="28" t="str">
        <f t="shared" ref="S6:S14" si="2">IFERROR((L6-E6)/E6,"-")</f>
        <v>-</v>
      </c>
      <c r="T6" s="28">
        <f t="shared" ref="T6:T14" si="3">IFERROR((M6-F6)/F6,"-")</f>
        <v>-4.1165843971914902E-3</v>
      </c>
      <c r="U6" s="28">
        <f t="shared" ref="U6:U14" si="4">IFERROR((N6-G6)/G6,"-")</f>
        <v>0.12712540122378974</v>
      </c>
      <c r="V6" s="28">
        <f t="shared" ref="V6:V14" si="5">IFERROR((O6-H6)/H6,"-")</f>
        <v>3.0307724815822126E-2</v>
      </c>
      <c r="W6" s="29">
        <f t="shared" ref="W6:W14" si="6">IFERROR((P6-I6)/I6,"-")</f>
        <v>4.8323555926241234E-2</v>
      </c>
    </row>
    <row r="7" spans="1:23" x14ac:dyDescent="0.25">
      <c r="B7" s="190" t="s">
        <v>350</v>
      </c>
      <c r="C7" s="254">
        <f>IFERROR('Franja horaria-H'!C7/'Franja horaria-U'!C7,0)</f>
        <v>0.98857082899379767</v>
      </c>
      <c r="D7" s="255">
        <f>IFERROR('Franja horaria-H'!D7/'Franja horaria-U'!D7,0)</f>
        <v>0</v>
      </c>
      <c r="E7" s="255">
        <f>IFERROR('Franja horaria-H'!E7/'Franja horaria-U'!E7,0)</f>
        <v>0</v>
      </c>
      <c r="F7" s="255">
        <f>IFERROR('Franja horaria-H'!F7/'Franja horaria-U'!F7,0)</f>
        <v>0.87518099139485717</v>
      </c>
      <c r="G7" s="255">
        <f>IFERROR('Franja horaria-H'!G7/'Franja horaria-U'!G7,0)</f>
        <v>0.9591349362633963</v>
      </c>
      <c r="H7" s="255">
        <f>IFERROR('Franja horaria-H'!H7/'Franja horaria-U'!H7,0)</f>
        <v>1.0377647620652839</v>
      </c>
      <c r="I7" s="255">
        <f>IFERROR('Franja horaria-H'!I7/'Franja horaria-U'!I7,0)</f>
        <v>1.0323834060676165</v>
      </c>
      <c r="J7" s="256">
        <f>IFERROR('Franja horaria-H'!J7/'Franja horaria-U'!J7,0)</f>
        <v>1.0219647713560147</v>
      </c>
      <c r="K7" s="257">
        <f>IFERROR('Franja horaria-H'!K7/'Franja horaria-U'!K7,0)</f>
        <v>0</v>
      </c>
      <c r="L7" s="257">
        <f>IFERROR('Franja horaria-H'!L7/'Franja horaria-U'!L7,0)</f>
        <v>0</v>
      </c>
      <c r="M7" s="257">
        <f>IFERROR('Franja horaria-H'!M7/'Franja horaria-U'!M7,0)</f>
        <v>1.0071779180212903</v>
      </c>
      <c r="N7" s="257">
        <f>IFERROR('Franja horaria-H'!N7/'Franja horaria-U'!N7,0)</f>
        <v>1.052866682339243</v>
      </c>
      <c r="O7" s="257">
        <f>IFERROR('Franja horaria-H'!O7/'Franja horaria-U'!O7,0)</f>
        <v>1.0233044034604573</v>
      </c>
      <c r="P7" s="257">
        <f>IFERROR('Franja horaria-H'!P7/'Franja horaria-U'!P7,0)</f>
        <v>0.99246758932957324</v>
      </c>
      <c r="Q7" s="27">
        <f t="shared" si="0"/>
        <v>3.3780019987244191E-2</v>
      </c>
      <c r="R7" s="28" t="str">
        <f t="shared" si="1"/>
        <v>-</v>
      </c>
      <c r="S7" s="28" t="str">
        <f t="shared" si="2"/>
        <v>-</v>
      </c>
      <c r="T7" s="28">
        <f t="shared" si="3"/>
        <v>0.15082243321585104</v>
      </c>
      <c r="U7" s="28">
        <f t="shared" si="4"/>
        <v>9.7725296547957446E-2</v>
      </c>
      <c r="V7" s="28">
        <f t="shared" si="5"/>
        <v>-1.3934139155051562E-2</v>
      </c>
      <c r="W7" s="29">
        <f t="shared" si="6"/>
        <v>-3.8663752733186535E-2</v>
      </c>
    </row>
    <row r="8" spans="1:23" x14ac:dyDescent="0.25">
      <c r="B8" s="190" t="s">
        <v>351</v>
      </c>
      <c r="C8" s="254">
        <f>IFERROR('Franja horaria-H'!C8/'Franja horaria-U'!C8,0)</f>
        <v>0.906795118352139</v>
      </c>
      <c r="D8" s="255">
        <f>IFERROR('Franja horaria-H'!D8/'Franja horaria-U'!D8,0)</f>
        <v>0</v>
      </c>
      <c r="E8" s="255">
        <f>IFERROR('Franja horaria-H'!E8/'Franja horaria-U'!E8,0)</f>
        <v>0</v>
      </c>
      <c r="F8" s="255">
        <f>IFERROR('Franja horaria-H'!F8/'Franja horaria-U'!F8,0)</f>
        <v>0.2879472198516379</v>
      </c>
      <c r="G8" s="255">
        <f>IFERROR('Franja horaria-H'!G8/'Franja horaria-U'!G8,0)</f>
        <v>0.92957245855272175</v>
      </c>
      <c r="H8" s="255">
        <f>IFERROR('Franja horaria-H'!H8/'Franja horaria-U'!H8,0)</f>
        <v>1.0412314690026954</v>
      </c>
      <c r="I8" s="255">
        <f>IFERROR('Franja horaria-H'!I8/'Franja horaria-U'!I8,0)</f>
        <v>1.2994031159673174</v>
      </c>
      <c r="J8" s="256">
        <f>IFERROR('Franja horaria-H'!J8/'Franja horaria-U'!J8,0)</f>
        <v>1.0661130562744192</v>
      </c>
      <c r="K8" s="257">
        <f>IFERROR('Franja horaria-H'!K8/'Franja horaria-U'!K8,0)</f>
        <v>0</v>
      </c>
      <c r="L8" s="257">
        <f>IFERROR('Franja horaria-H'!L8/'Franja horaria-U'!L8,0)</f>
        <v>0</v>
      </c>
      <c r="M8" s="257">
        <f>IFERROR('Franja horaria-H'!M8/'Franja horaria-U'!M8,0)</f>
        <v>1.0081967297144887</v>
      </c>
      <c r="N8" s="257">
        <f>IFERROR('Franja horaria-H'!N8/'Franja horaria-U'!N8,0)</f>
        <v>1.0137876197876177</v>
      </c>
      <c r="O8" s="257">
        <f>IFERROR('Franja horaria-H'!O8/'Franja horaria-U'!O8,0)</f>
        <v>1.0147557555599034</v>
      </c>
      <c r="P8" s="257">
        <f>IFERROR('Franja horaria-H'!P8/'Franja horaria-U'!P8,0)</f>
        <v>0.94325602120296526</v>
      </c>
      <c r="Q8" s="27">
        <f t="shared" si="0"/>
        <v>0.17569342258017287</v>
      </c>
      <c r="R8" s="28" t="str">
        <f t="shared" si="1"/>
        <v>-</v>
      </c>
      <c r="S8" s="28" t="str">
        <f t="shared" si="2"/>
        <v>-</v>
      </c>
      <c r="T8" s="28">
        <f t="shared" si="3"/>
        <v>2.5013247574814321</v>
      </c>
      <c r="U8" s="28">
        <f t="shared" si="4"/>
        <v>9.0595585594277328E-2</v>
      </c>
      <c r="V8" s="28">
        <f t="shared" si="5"/>
        <v>-2.5427308173993968E-2</v>
      </c>
      <c r="W8" s="29">
        <f t="shared" si="6"/>
        <v>-0.2740851475480916</v>
      </c>
    </row>
    <row r="9" spans="1:23" x14ac:dyDescent="0.25">
      <c r="B9" s="190" t="s">
        <v>352</v>
      </c>
      <c r="C9" s="254">
        <f>IFERROR('Franja horaria-H'!C9/'Franja horaria-U'!C9,0)</f>
        <v>0.90052898871580123</v>
      </c>
      <c r="D9" s="255">
        <f>IFERROR('Franja horaria-H'!D9/'Franja horaria-U'!D9,0)</f>
        <v>0</v>
      </c>
      <c r="E9" s="255">
        <f>IFERROR('Franja horaria-H'!E9/'Franja horaria-U'!E9,0)</f>
        <v>0</v>
      </c>
      <c r="F9" s="255">
        <f>IFERROR('Franja horaria-H'!F9/'Franja horaria-U'!F9,0)</f>
        <v>0.83448844578119274</v>
      </c>
      <c r="G9" s="255">
        <f>IFERROR('Franja horaria-H'!G9/'Franja horaria-U'!G9,0)</f>
        <v>0.91436298832564344</v>
      </c>
      <c r="H9" s="255">
        <f>IFERROR('Franja horaria-H'!H9/'Franja horaria-U'!H9,0)</f>
        <v>0.87657630997474756</v>
      </c>
      <c r="I9" s="255">
        <f>IFERROR('Franja horaria-H'!I9/'Franja horaria-U'!I9,0)</f>
        <v>0.92798500731594868</v>
      </c>
      <c r="J9" s="256">
        <f>IFERROR('Franja horaria-H'!J9/'Franja horaria-U'!J9,0)</f>
        <v>0.90597295708406689</v>
      </c>
      <c r="K9" s="257">
        <f>IFERROR('Franja horaria-H'!K9/'Franja horaria-U'!K9,0)</f>
        <v>0</v>
      </c>
      <c r="L9" s="257">
        <f>IFERROR('Franja horaria-H'!L9/'Franja horaria-U'!L9,0)</f>
        <v>0</v>
      </c>
      <c r="M9" s="257">
        <f>IFERROR('Franja horaria-H'!M9/'Franja horaria-U'!M9,0)</f>
        <v>0.91194831725576475</v>
      </c>
      <c r="N9" s="257">
        <f>IFERROR('Franja horaria-H'!N9/'Franja horaria-U'!N9,0)</f>
        <v>0.92829585756206456</v>
      </c>
      <c r="O9" s="257">
        <f>IFERROR('Franja horaria-H'!O9/'Franja horaria-U'!O9,0)</f>
        <v>1.1153025314283647</v>
      </c>
      <c r="P9" s="257">
        <f>IFERROR('Franja horaria-H'!P9/'Franja horaria-U'!P9,0)</f>
        <v>1.0545387781219548</v>
      </c>
      <c r="Q9" s="27">
        <f t="shared" si="0"/>
        <v>6.0453005250047853E-3</v>
      </c>
      <c r="R9" s="28" t="str">
        <f t="shared" si="1"/>
        <v>-</v>
      </c>
      <c r="S9" s="28" t="str">
        <f t="shared" si="2"/>
        <v>-</v>
      </c>
      <c r="T9" s="28">
        <f t="shared" si="3"/>
        <v>9.2823180316246576E-2</v>
      </c>
      <c r="U9" s="28">
        <f t="shared" si="4"/>
        <v>1.5237787852649865E-2</v>
      </c>
      <c r="V9" s="28">
        <f t="shared" si="5"/>
        <v>0.27233934882462696</v>
      </c>
      <c r="W9" s="29">
        <f t="shared" si="6"/>
        <v>0.13637480111024974</v>
      </c>
    </row>
    <row r="10" spans="1:23" x14ac:dyDescent="0.25">
      <c r="B10" s="190" t="s">
        <v>353</v>
      </c>
      <c r="C10" s="254">
        <f>IFERROR('Franja horaria-H'!C10/'Franja horaria-U'!C10,0)</f>
        <v>0.70102088193984757</v>
      </c>
      <c r="D10" s="255">
        <f>IFERROR('Franja horaria-H'!D10/'Franja horaria-U'!D10,0)</f>
        <v>0</v>
      </c>
      <c r="E10" s="255">
        <f>IFERROR('Franja horaria-H'!E10/'Franja horaria-U'!E10,0)</f>
        <v>0</v>
      </c>
      <c r="F10" s="255">
        <f>IFERROR('Franja horaria-H'!F10/'Franja horaria-U'!F10,0)</f>
        <v>0.55417999754617342</v>
      </c>
      <c r="G10" s="255">
        <f>IFERROR('Franja horaria-H'!G10/'Franja horaria-U'!G10,0)</f>
        <v>0.61275829495808243</v>
      </c>
      <c r="H10" s="255">
        <f>IFERROR('Franja horaria-H'!H10/'Franja horaria-U'!H10,0)</f>
        <v>0.67180445567085278</v>
      </c>
      <c r="I10" s="255">
        <f>IFERROR('Franja horaria-H'!I10/'Franja horaria-U'!I10,0)</f>
        <v>0.68048398861203141</v>
      </c>
      <c r="J10" s="256">
        <f>IFERROR('Franja horaria-H'!J10/'Franja horaria-U'!J10,0)</f>
        <v>0.64780744702219417</v>
      </c>
      <c r="K10" s="257">
        <f>IFERROR('Franja horaria-H'!K10/'Franja horaria-U'!K10,0)</f>
        <v>0</v>
      </c>
      <c r="L10" s="257">
        <f>IFERROR('Franja horaria-H'!L10/'Franja horaria-U'!L10,0)</f>
        <v>0</v>
      </c>
      <c r="M10" s="257">
        <f>IFERROR('Franja horaria-H'!M10/'Franja horaria-U'!M10,0)</f>
        <v>0.59256988612768347</v>
      </c>
      <c r="N10" s="257">
        <f>IFERROR('Franja horaria-H'!N10/'Franja horaria-U'!N10,0)</f>
        <v>0.62158750099027604</v>
      </c>
      <c r="O10" s="257">
        <f>IFERROR('Franja horaria-H'!O10/'Franja horaria-U'!O10,0)</f>
        <v>0.44560878243512758</v>
      </c>
      <c r="P10" s="257">
        <f>IFERROR('Franja horaria-H'!P10/'Franja horaria-U'!P10,0)</f>
        <v>0.49542068559525204</v>
      </c>
      <c r="Q10" s="27">
        <f t="shared" si="0"/>
        <v>-7.5908487590843954E-2</v>
      </c>
      <c r="R10" s="28" t="str">
        <f t="shared" si="1"/>
        <v>-</v>
      </c>
      <c r="S10" s="28" t="str">
        <f t="shared" si="2"/>
        <v>-</v>
      </c>
      <c r="T10" s="28">
        <f t="shared" si="3"/>
        <v>6.9273320494234292E-2</v>
      </c>
      <c r="U10" s="28">
        <f t="shared" si="4"/>
        <v>1.4408953913545313E-2</v>
      </c>
      <c r="V10" s="28">
        <f t="shared" si="5"/>
        <v>-0.33669867969221784</v>
      </c>
      <c r="W10" s="29">
        <f t="shared" si="6"/>
        <v>-0.2719583504003511</v>
      </c>
    </row>
    <row r="11" spans="1:23" x14ac:dyDescent="0.25">
      <c r="B11" s="190" t="s">
        <v>354</v>
      </c>
      <c r="C11" s="254">
        <f>IFERROR('Franja horaria-H'!C11/'Franja horaria-U'!C11,0)</f>
        <v>0.68818023248867777</v>
      </c>
      <c r="D11" s="255">
        <f>IFERROR('Franja horaria-H'!D11/'Franja horaria-U'!D11,0)</f>
        <v>0</v>
      </c>
      <c r="E11" s="255">
        <f>IFERROR('Franja horaria-H'!E11/'Franja horaria-U'!E11,0)</f>
        <v>0</v>
      </c>
      <c r="F11" s="255">
        <f>IFERROR('Franja horaria-H'!F11/'Franja horaria-U'!F11,0)</f>
        <v>0.62614723910743975</v>
      </c>
      <c r="G11" s="255">
        <f>IFERROR('Franja horaria-H'!G11/'Franja horaria-U'!G11,0)</f>
        <v>0.58176283012788244</v>
      </c>
      <c r="H11" s="255">
        <f>IFERROR('Franja horaria-H'!H11/'Franja horaria-U'!H11,0)</f>
        <v>1.3217230577884238</v>
      </c>
      <c r="I11" s="255">
        <f>IFERROR('Franja horaria-H'!I11/'Franja horaria-U'!I11,0)</f>
        <v>0.63571895543529577</v>
      </c>
      <c r="J11" s="256">
        <f>IFERROR('Franja horaria-H'!J11/'Franja horaria-U'!J11,0)</f>
        <v>0.59114016761520427</v>
      </c>
      <c r="K11" s="257">
        <f>IFERROR('Franja horaria-H'!K11/'Franja horaria-U'!K11,0)</f>
        <v>0</v>
      </c>
      <c r="L11" s="257">
        <f>IFERROR('Franja horaria-H'!L11/'Franja horaria-U'!L11,0)</f>
        <v>0</v>
      </c>
      <c r="M11" s="257">
        <f>IFERROR('Franja horaria-H'!M11/'Franja horaria-U'!M11,0)</f>
        <v>0.54475330283704293</v>
      </c>
      <c r="N11" s="257">
        <f>IFERROR('Franja horaria-H'!N11/'Franja horaria-U'!N11,0)</f>
        <v>0.55220816358075586</v>
      </c>
      <c r="O11" s="257">
        <f>IFERROR('Franja horaria-H'!O11/'Franja horaria-U'!O11,0)</f>
        <v>0.38939646902894492</v>
      </c>
      <c r="P11" s="257">
        <f>IFERROR('Franja horaria-H'!P11/'Franja horaria-U'!P11,0)</f>
        <v>0.44154651092048336</v>
      </c>
      <c r="Q11" s="27">
        <f t="shared" si="0"/>
        <v>-0.14100966620698457</v>
      </c>
      <c r="R11" s="28" t="str">
        <f t="shared" si="1"/>
        <v>-</v>
      </c>
      <c r="S11" s="28" t="str">
        <f t="shared" si="2"/>
        <v>-</v>
      </c>
      <c r="T11" s="28">
        <f t="shared" si="3"/>
        <v>-0.12999168755646393</v>
      </c>
      <c r="U11" s="28">
        <f t="shared" si="4"/>
        <v>-5.0801916204632563E-2</v>
      </c>
      <c r="V11" s="28">
        <f t="shared" si="5"/>
        <v>-0.70538724679547971</v>
      </c>
      <c r="W11" s="29">
        <f t="shared" si="6"/>
        <v>-0.30543755672954054</v>
      </c>
    </row>
    <row r="12" spans="1:23" x14ac:dyDescent="0.25">
      <c r="B12" s="190" t="s">
        <v>355</v>
      </c>
      <c r="C12" s="254">
        <f>IFERROR('Franja horaria-H'!C12/'Franja horaria-U'!C12,0)</f>
        <v>0.81524938106762357</v>
      </c>
      <c r="D12" s="255">
        <f>IFERROR('Franja horaria-H'!D12/'Franja horaria-U'!D12,0)</f>
        <v>0</v>
      </c>
      <c r="E12" s="255">
        <f>IFERROR('Franja horaria-H'!E12/'Franja horaria-U'!E12,0)</f>
        <v>0</v>
      </c>
      <c r="F12" s="255">
        <f>IFERROR('Franja horaria-H'!F12/'Franja horaria-U'!F12,0)</f>
        <v>0.78530027049642714</v>
      </c>
      <c r="G12" s="255">
        <f>IFERROR('Franja horaria-H'!G12/'Franja horaria-U'!G12,0)</f>
        <v>0.9032821144950014</v>
      </c>
      <c r="H12" s="255">
        <f>IFERROR('Franja horaria-H'!H12/'Franja horaria-U'!H12,0)</f>
        <v>0.9072107849108686</v>
      </c>
      <c r="I12" s="255">
        <f>IFERROR('Franja horaria-H'!I12/'Franja horaria-U'!I12,0)</f>
        <v>0.91079261133044764</v>
      </c>
      <c r="J12" s="256">
        <f>IFERROR('Franja horaria-H'!J12/'Franja horaria-U'!J12,0)</f>
        <v>0.93509769428912481</v>
      </c>
      <c r="K12" s="257">
        <f>IFERROR('Franja horaria-H'!K12/'Franja horaria-U'!K12,0)</f>
        <v>0</v>
      </c>
      <c r="L12" s="257">
        <f>IFERROR('Franja horaria-H'!L12/'Franja horaria-U'!L12,0)</f>
        <v>0</v>
      </c>
      <c r="M12" s="257">
        <f>IFERROR('Franja horaria-H'!M12/'Franja horaria-U'!M12,0)</f>
        <v>0.95053704290749053</v>
      </c>
      <c r="N12" s="257">
        <f>IFERROR('Franja horaria-H'!N12/'Franja horaria-U'!N12,0)</f>
        <v>0.93086482709124219</v>
      </c>
      <c r="O12" s="257">
        <f>IFERROR('Franja horaria-H'!O12/'Franja horaria-U'!O12,0)</f>
        <v>0.85234045575766837</v>
      </c>
      <c r="P12" s="257">
        <f>IFERROR('Franja horaria-H'!P12/'Franja horaria-U'!P12,0)</f>
        <v>0.86975130382311105</v>
      </c>
      <c r="Q12" s="27">
        <f t="shared" si="0"/>
        <v>0.14700816217063772</v>
      </c>
      <c r="R12" s="28" t="str">
        <f t="shared" si="1"/>
        <v>-</v>
      </c>
      <c r="S12" s="28" t="str">
        <f t="shared" si="2"/>
        <v>-</v>
      </c>
      <c r="T12" s="28">
        <f t="shared" si="3"/>
        <v>0.21041221889126441</v>
      </c>
      <c r="U12" s="28">
        <f t="shared" si="4"/>
        <v>3.0536099579101569E-2</v>
      </c>
      <c r="V12" s="28">
        <f t="shared" si="5"/>
        <v>-6.0482448032836283E-2</v>
      </c>
      <c r="W12" s="29">
        <f t="shared" si="6"/>
        <v>-4.5061089645188457E-2</v>
      </c>
    </row>
    <row r="13" spans="1:23" ht="15.75" thickBot="1" x14ac:dyDescent="0.3">
      <c r="B13" s="190" t="s">
        <v>356</v>
      </c>
      <c r="C13" s="254">
        <f>IFERROR('Franja horaria-H'!C13/'Franja horaria-U'!C13,0)</f>
        <v>0.56403502035173947</v>
      </c>
      <c r="D13" s="255">
        <f>IFERROR('Franja horaria-H'!D13/'Franja horaria-U'!D13,0)</f>
        <v>0</v>
      </c>
      <c r="E13" s="255">
        <f>IFERROR('Franja horaria-H'!E13/'Franja horaria-U'!E13,0)</f>
        <v>0</v>
      </c>
      <c r="F13" s="255">
        <f>IFERROR('Franja horaria-H'!F13/'Franja horaria-U'!F13,0)</f>
        <v>0.44179913294797685</v>
      </c>
      <c r="G13" s="255">
        <f>IFERROR('Franja horaria-H'!G13/'Franja horaria-U'!G13,0)</f>
        <v>0.23792487446890689</v>
      </c>
      <c r="H13" s="255">
        <f>IFERROR('Franja horaria-H'!H13/'Franja horaria-U'!H13,0)</f>
        <v>6.8098803244285522E-2</v>
      </c>
      <c r="I13" s="255">
        <f>IFERROR('Franja horaria-H'!I13/'Franja horaria-U'!I13,0)</f>
        <v>3.1251456536937776E-2</v>
      </c>
      <c r="J13" s="256">
        <f>IFERROR('Franja horaria-H'!J13/'Franja horaria-U'!J13,0)</f>
        <v>0.28038804927926531</v>
      </c>
      <c r="K13" s="257">
        <f>IFERROR('Franja horaria-H'!K13/'Franja horaria-U'!K13,0)</f>
        <v>0</v>
      </c>
      <c r="L13" s="257">
        <f>IFERROR('Franja horaria-H'!L13/'Franja horaria-U'!L13,0)</f>
        <v>0</v>
      </c>
      <c r="M13" s="257">
        <f>IFERROR('Franja horaria-H'!M13/'Franja horaria-U'!M13,0)</f>
        <v>0.33105258135318205</v>
      </c>
      <c r="N13" s="257">
        <f>IFERROR('Franja horaria-H'!N13/'Franja horaria-U'!N13,0)</f>
        <v>0.29191446129447812</v>
      </c>
      <c r="O13" s="257">
        <f>IFERROR('Franja horaria-H'!O13/'Franja horaria-U'!O13,0)</f>
        <v>0.27751457914021677</v>
      </c>
      <c r="P13" s="257">
        <f>IFERROR('Franja horaria-H'!P13/'Franja horaria-U'!P13,0)</f>
        <v>0.35525630593978846</v>
      </c>
      <c r="Q13" s="27">
        <f t="shared" si="0"/>
        <v>-0.50288893568273163</v>
      </c>
      <c r="R13" s="28" t="str">
        <f t="shared" si="1"/>
        <v>-</v>
      </c>
      <c r="S13" s="28" t="str">
        <f t="shared" si="2"/>
        <v>-</v>
      </c>
      <c r="T13" s="28">
        <f t="shared" si="3"/>
        <v>-0.25067172689049966</v>
      </c>
      <c r="U13" s="28">
        <f t="shared" si="4"/>
        <v>0.22691863112709904</v>
      </c>
      <c r="V13" s="28">
        <f t="shared" si="5"/>
        <v>3.0751755672520464</v>
      </c>
      <c r="W13" s="29">
        <f t="shared" si="6"/>
        <v>10.367671952182194</v>
      </c>
    </row>
    <row r="14" spans="1:23" ht="15.75" thickBot="1" x14ac:dyDescent="0.3">
      <c r="B14" s="200" t="s">
        <v>16</v>
      </c>
      <c r="C14" s="259">
        <f>IFERROR('Franja horaria-H'!C14/'Franja horaria-U'!C14,0)</f>
        <v>0.84559582522286703</v>
      </c>
      <c r="D14" s="258">
        <f>IFERROR('Franja horaria-H'!D14/'Franja horaria-U'!D14,0)</f>
        <v>0.6655475880052143</v>
      </c>
      <c r="E14" s="258">
        <f>IFERROR('Franja horaria-H'!E14/'Franja horaria-U'!E14,0)</f>
        <v>0.62532943111883199</v>
      </c>
      <c r="F14" s="258">
        <f>IFERROR('Franja horaria-H'!F14/'Franja horaria-U'!F14,0)</f>
        <v>0.7265492446212799</v>
      </c>
      <c r="G14" s="258">
        <f>IFERROR('Franja horaria-H'!G14/'Franja horaria-U'!G14,0)</f>
        <v>0.81315728493011985</v>
      </c>
      <c r="H14" s="258">
        <f>IFERROR('Franja horaria-H'!H14/'Franja horaria-U'!H14,0)</f>
        <v>0.99871305891742079</v>
      </c>
      <c r="I14" s="258">
        <f>IFERROR('Franja horaria-H'!I14/'Franja horaria-U'!I14,0)</f>
        <v>0.710397989088147</v>
      </c>
      <c r="J14" s="260">
        <f>IFERROR('Franja horaria-H'!J14/'Franja horaria-U'!J14,0)</f>
        <v>0.87097709445688964</v>
      </c>
      <c r="K14" s="260">
        <f>IFERROR('Franja horaria-H'!K14/'Franja horaria-U'!K14,0)</f>
        <v>0</v>
      </c>
      <c r="L14" s="260">
        <f>IFERROR('Franja horaria-H'!L14/'Franja horaria-U'!L14,0)</f>
        <v>0</v>
      </c>
      <c r="M14" s="260">
        <f>IFERROR('Franja horaria-H'!M14/'Franja horaria-U'!M14,0)</f>
        <v>0.84930578776650667</v>
      </c>
      <c r="N14" s="260">
        <f>IFERROR('Franja horaria-H'!N14/'Franja horaria-U'!N14,0)</f>
        <v>0.86810474118711978</v>
      </c>
      <c r="O14" s="260">
        <f>IFERROR('Franja horaria-H'!O14/'Franja horaria-U'!O14,0)</f>
        <v>0.86322123794729533</v>
      </c>
      <c r="P14" s="261">
        <f>IFERROR('Franja horaria-H'!P14/'Franja horaria-U'!P14,0)</f>
        <v>0.8520126411833262</v>
      </c>
      <c r="Q14" s="120">
        <f t="shared" si="0"/>
        <v>3.0015840283190941E-2</v>
      </c>
      <c r="R14" s="121">
        <f t="shared" si="1"/>
        <v>-1</v>
      </c>
      <c r="S14" s="121">
        <f t="shared" si="2"/>
        <v>-1</v>
      </c>
      <c r="T14" s="121">
        <f t="shared" si="3"/>
        <v>0.16895832464764957</v>
      </c>
      <c r="U14" s="121">
        <f t="shared" si="4"/>
        <v>6.7572974226901172E-2</v>
      </c>
      <c r="V14" s="121">
        <f t="shared" si="5"/>
        <v>-0.13566641565395682</v>
      </c>
      <c r="W14" s="122">
        <f t="shared" si="6"/>
        <v>0.19934551374075962</v>
      </c>
    </row>
  </sheetData>
  <mergeCells count="7">
    <mergeCell ref="A1:B4"/>
    <mergeCell ref="C1:I1"/>
    <mergeCell ref="J1:P1"/>
    <mergeCell ref="Q1:W1"/>
    <mergeCell ref="C2:I2"/>
    <mergeCell ref="J2:P2"/>
    <mergeCell ref="Q2:W2"/>
  </mergeCells>
  <conditionalFormatting sqref="Q5:W5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6:W14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356" t="s">
        <v>203</v>
      </c>
      <c r="K2" s="356"/>
      <c r="L2" s="356"/>
      <c r="M2" s="356"/>
      <c r="N2" s="356"/>
      <c r="O2" s="356"/>
      <c r="P2" s="356"/>
    </row>
    <row r="3" spans="1:23" x14ac:dyDescent="0.25">
      <c r="C3" s="262">
        <v>43138</v>
      </c>
      <c r="D3" s="262">
        <v>43139</v>
      </c>
      <c r="E3" s="262">
        <v>43140</v>
      </c>
      <c r="F3" s="262">
        <v>43141</v>
      </c>
      <c r="G3" s="262">
        <v>43142</v>
      </c>
      <c r="H3" s="262">
        <v>43143</v>
      </c>
      <c r="I3" s="262">
        <v>43144</v>
      </c>
      <c r="J3" s="263">
        <v>43145</v>
      </c>
      <c r="K3" s="263">
        <v>43146</v>
      </c>
      <c r="L3" s="263">
        <v>43147</v>
      </c>
      <c r="M3" s="263">
        <v>43148</v>
      </c>
      <c r="N3" s="263">
        <v>43149</v>
      </c>
      <c r="O3" s="263">
        <v>43150</v>
      </c>
      <c r="P3" s="263">
        <v>43151</v>
      </c>
      <c r="Q3" s="262">
        <v>43152</v>
      </c>
      <c r="R3" s="262">
        <v>43153</v>
      </c>
      <c r="S3" s="262">
        <v>43154</v>
      </c>
      <c r="T3" s="262">
        <v>43155</v>
      </c>
      <c r="U3" s="262">
        <v>43156</v>
      </c>
      <c r="V3" s="262">
        <v>43157</v>
      </c>
      <c r="W3" s="262">
        <v>43158</v>
      </c>
    </row>
    <row r="4" spans="1:23" x14ac:dyDescent="0.25">
      <c r="C4" s="90" t="s">
        <v>228</v>
      </c>
      <c r="D4" s="90" t="s">
        <v>229</v>
      </c>
      <c r="E4" s="90" t="s">
        <v>230</v>
      </c>
      <c r="F4" s="90" t="s">
        <v>231</v>
      </c>
      <c r="G4" s="90" t="s">
        <v>232</v>
      </c>
      <c r="H4" s="90" t="s">
        <v>233</v>
      </c>
      <c r="I4" s="90" t="s">
        <v>234</v>
      </c>
      <c r="J4" s="264" t="s">
        <v>228</v>
      </c>
      <c r="K4" s="264" t="s">
        <v>229</v>
      </c>
      <c r="L4" s="264" t="s">
        <v>230</v>
      </c>
      <c r="M4" s="264" t="s">
        <v>231</v>
      </c>
      <c r="N4" s="264" t="s">
        <v>232</v>
      </c>
      <c r="O4" s="264" t="s">
        <v>233</v>
      </c>
      <c r="P4" s="264" t="s">
        <v>234</v>
      </c>
      <c r="Q4" s="90" t="s">
        <v>228</v>
      </c>
      <c r="R4" s="90" t="s">
        <v>229</v>
      </c>
      <c r="S4" s="90" t="s">
        <v>230</v>
      </c>
      <c r="T4" s="90" t="s">
        <v>231</v>
      </c>
      <c r="U4" s="90" t="s">
        <v>232</v>
      </c>
      <c r="V4" s="90" t="s">
        <v>233</v>
      </c>
      <c r="W4" s="90" t="s">
        <v>234</v>
      </c>
    </row>
    <row r="5" spans="1:23" s="266" customFormat="1" x14ac:dyDescent="0.25">
      <c r="A5" s="1"/>
      <c r="B5" s="265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66" customFormat="1" x14ac:dyDescent="0.25">
      <c r="A6" s="1"/>
      <c r="B6" s="2" t="s">
        <v>235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66" customFormat="1" x14ac:dyDescent="0.25">
      <c r="A7" s="1"/>
      <c r="B7" s="2" t="s">
        <v>236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66" customFormat="1" x14ac:dyDescent="0.25">
      <c r="A8" s="1"/>
      <c r="B8" s="267" t="s">
        <v>237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66" customFormat="1" x14ac:dyDescent="0.25">
      <c r="A9" s="1"/>
      <c r="B9" s="267" t="s">
        <v>238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66" customFormat="1" x14ac:dyDescent="0.25">
      <c r="A10" s="1"/>
      <c r="B10" s="2" t="s">
        <v>239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66" customFormat="1" x14ac:dyDescent="0.25">
      <c r="A11" s="1"/>
      <c r="B11" s="267" t="s">
        <v>240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66" customFormat="1" x14ac:dyDescent="0.25">
      <c r="A12" s="1"/>
      <c r="B12" s="265" t="s">
        <v>241</v>
      </c>
      <c r="C12" s="268"/>
      <c r="D12" s="268"/>
      <c r="E12" s="268"/>
      <c r="F12" s="268"/>
      <c r="G12" s="268"/>
      <c r="H12" s="268"/>
      <c r="I12" s="268"/>
      <c r="J12" s="268"/>
      <c r="K12" s="268"/>
      <c r="L12" s="268"/>
      <c r="M12" s="268"/>
      <c r="N12" s="268"/>
      <c r="O12" s="268"/>
    </row>
    <row r="13" spans="1:23" s="266" customFormat="1" x14ac:dyDescent="0.25">
      <c r="A13" s="1"/>
      <c r="B13" s="2" t="s">
        <v>242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66" customFormat="1" x14ac:dyDescent="0.25">
      <c r="A14" s="1"/>
      <c r="B14" s="2" t="s">
        <v>243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66" customFormat="1" x14ac:dyDescent="0.25">
      <c r="A15" s="1"/>
      <c r="B15" s="2" t="s">
        <v>244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66" customFormat="1" x14ac:dyDescent="0.25">
      <c r="A16" s="1"/>
      <c r="B16" s="2" t="s">
        <v>245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66" customFormat="1" x14ac:dyDescent="0.25">
      <c r="A17" s="1"/>
      <c r="B17" s="2" t="s">
        <v>246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66" customFormat="1" x14ac:dyDescent="0.25">
      <c r="A18" s="1"/>
      <c r="B18" s="2" t="s">
        <v>247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248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65" t="s">
        <v>249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67" t="s">
        <v>250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67" t="s">
        <v>251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67" t="s">
        <v>252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67" t="s">
        <v>253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67" t="s">
        <v>254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67" t="s">
        <v>255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67" t="s">
        <v>256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65" t="s">
        <v>257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258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259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260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67" t="s">
        <v>261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262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263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264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69" t="s">
        <v>265</v>
      </c>
      <c r="C36" s="270"/>
      <c r="D36" s="270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</row>
    <row r="37" spans="2:23" x14ac:dyDescent="0.25">
      <c r="B37" s="2" t="s">
        <v>266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267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268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269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270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71" t="s">
        <v>271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272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69" t="s">
        <v>273</v>
      </c>
      <c r="C44" s="270"/>
      <c r="D44" s="270"/>
      <c r="E44" s="270"/>
      <c r="F44" s="270"/>
      <c r="G44" s="270"/>
      <c r="H44" s="270"/>
      <c r="I44" s="270"/>
      <c r="J44" s="270"/>
      <c r="K44" s="270"/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/>
    </row>
    <row r="45" spans="2:23" x14ac:dyDescent="0.25">
      <c r="B45" s="2" t="s">
        <v>274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275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276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277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278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279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280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69" t="s">
        <v>281</v>
      </c>
      <c r="C52" s="270"/>
      <c r="D52" s="270"/>
      <c r="E52" s="270"/>
      <c r="F52" s="270"/>
      <c r="G52" s="270"/>
      <c r="H52" s="270"/>
      <c r="I52" s="270"/>
      <c r="J52" s="270"/>
      <c r="K52" s="270"/>
      <c r="L52" s="270"/>
      <c r="M52" s="270"/>
      <c r="N52" s="270"/>
      <c r="O52" s="270"/>
      <c r="P52" s="270"/>
      <c r="Q52" s="270"/>
      <c r="R52" s="270"/>
      <c r="S52" s="270"/>
      <c r="T52" s="270"/>
      <c r="U52" s="270"/>
      <c r="V52" s="270"/>
      <c r="W52" s="270"/>
    </row>
    <row r="53" spans="2:23" x14ac:dyDescent="0.25">
      <c r="B53" s="2" t="s">
        <v>282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283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284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285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286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287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288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289</v>
      </c>
    </row>
    <row r="61" spans="2:23" x14ac:dyDescent="0.25">
      <c r="B61" s="2" t="s">
        <v>290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291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292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293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294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295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72" t="s">
        <v>296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297</v>
      </c>
    </row>
    <row r="69" spans="2:23" x14ac:dyDescent="0.25">
      <c r="B69" s="2" t="s">
        <v>298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299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300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301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302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303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304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349" t="s">
        <v>203</v>
      </c>
      <c r="K2" s="349"/>
      <c r="L2" s="349"/>
      <c r="M2" s="349"/>
      <c r="N2" s="349"/>
      <c r="O2" s="349"/>
      <c r="P2" s="349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349" t="s">
        <v>203</v>
      </c>
      <c r="K2" s="349"/>
      <c r="L2" s="349"/>
      <c r="M2" s="349"/>
      <c r="N2" s="349"/>
      <c r="O2" s="349"/>
      <c r="P2" s="349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332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333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334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335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336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338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327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339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340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328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329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315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341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320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316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317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318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319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321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322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323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324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325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310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311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312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313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305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306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314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308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300" t="s">
        <v>327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326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315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309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92" t="s">
        <v>197</v>
      </c>
      <c r="C233" s="293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91">
        <v>14886.147999999999</v>
      </c>
      <c r="L233" s="291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95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94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workbookViewId="0">
      <selection activeCell="F13" sqref="F13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12" customWidth="1"/>
    <col min="4" max="4" width="27.140625" customWidth="1"/>
    <col min="8" max="8" width="12" bestFit="1" customWidth="1"/>
    <col min="9" max="9" width="27.140625" bestFit="1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350" t="s">
        <v>427</v>
      </c>
      <c r="C2" s="350"/>
      <c r="D2" s="350"/>
      <c r="G2" s="350" t="s">
        <v>427</v>
      </c>
      <c r="H2" s="350"/>
      <c r="I2" s="350"/>
    </row>
    <row r="3" spans="2:10" ht="15.75" thickBot="1" x14ac:dyDescent="0.3">
      <c r="B3" s="350" t="str">
        <f>Replay!A1</f>
        <v>17/06 –23/06</v>
      </c>
      <c r="C3" s="350"/>
      <c r="D3" s="350"/>
      <c r="G3" s="350" t="str">
        <f>Replay!A1</f>
        <v>17/06 –23/06</v>
      </c>
      <c r="H3" s="350"/>
      <c r="I3" s="350"/>
    </row>
    <row r="4" spans="2:10" ht="15.75" thickBot="1" x14ac:dyDescent="0.3">
      <c r="B4" s="312" t="s">
        <v>428</v>
      </c>
      <c r="C4" s="312" t="s">
        <v>426</v>
      </c>
      <c r="D4" s="323" t="s">
        <v>429</v>
      </c>
      <c r="G4" s="312" t="s">
        <v>428</v>
      </c>
      <c r="H4" s="312" t="s">
        <v>426</v>
      </c>
      <c r="I4" s="323" t="s">
        <v>429</v>
      </c>
    </row>
    <row r="5" spans="2:10" x14ac:dyDescent="0.25">
      <c r="B5" s="316" t="s">
        <v>430</v>
      </c>
      <c r="C5" s="320">
        <v>95987.509000000005</v>
      </c>
      <c r="D5" s="321">
        <f>C5/C8</f>
        <v>1.6983726606865542E-2</v>
      </c>
      <c r="G5" s="316" t="s">
        <v>467</v>
      </c>
      <c r="H5" s="320">
        <f>SUM(Destacados!H4:H29)</f>
        <v>328458.66666666645</v>
      </c>
      <c r="I5" s="321">
        <f>H5/C8</f>
        <v>5.8116438841248015E-2</v>
      </c>
    </row>
    <row r="6" spans="2:10" x14ac:dyDescent="0.25">
      <c r="B6" s="316" t="s">
        <v>432</v>
      </c>
      <c r="C6" s="320">
        <v>5232186.608</v>
      </c>
      <c r="D6" s="321">
        <f>C6/C8</f>
        <v>0.92576656933950818</v>
      </c>
      <c r="G6" s="316" t="s">
        <v>431</v>
      </c>
      <c r="H6" s="320">
        <f>SUM('Franja horaria-H'!J14:P14)</f>
        <v>1337820.5833333316</v>
      </c>
      <c r="I6" s="321">
        <f>H6/C8</f>
        <v>0.23670974768571904</v>
      </c>
      <c r="J6" s="321">
        <f>H6/C6</f>
        <v>0.25569053314876183</v>
      </c>
    </row>
    <row r="7" spans="2:10" x14ac:dyDescent="0.25">
      <c r="B7" s="324" t="s">
        <v>468</v>
      </c>
      <c r="C7" s="325">
        <v>323560.11200000002</v>
      </c>
      <c r="D7" s="321">
        <f>C7/C8</f>
        <v>5.7249704053626345E-2</v>
      </c>
      <c r="G7" s="316" t="s">
        <v>215</v>
      </c>
      <c r="H7" s="320">
        <f>SUM(PARTIDOS!E2:E12)</f>
        <v>196728.92000000004</v>
      </c>
      <c r="I7" s="321">
        <f>H7/C8</f>
        <v>3.4808593615487236E-2</v>
      </c>
      <c r="J7" s="321">
        <f>I7/D8</f>
        <v>3.4808593615487236E-2</v>
      </c>
    </row>
    <row r="8" spans="2:10" x14ac:dyDescent="0.25">
      <c r="B8" s="322" t="s">
        <v>16</v>
      </c>
      <c r="C8" s="320">
        <f>SUM(C5:C7)</f>
        <v>5651734.2289999994</v>
      </c>
      <c r="D8" s="321">
        <f>SUM(D5:D7)</f>
        <v>1</v>
      </c>
      <c r="G8" s="322"/>
      <c r="H8" s="320"/>
      <c r="I8" s="321"/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A1:D24"/>
  <sheetViews>
    <sheetView workbookViewId="0">
      <selection activeCell="C12" sqref="C12"/>
    </sheetView>
  </sheetViews>
  <sheetFormatPr baseColWidth="10" defaultRowHeight="15" x14ac:dyDescent="0.25"/>
  <cols>
    <col min="2" max="2" width="23.140625" customWidth="1"/>
    <col min="3" max="3" width="19.28515625" customWidth="1"/>
    <col min="4" max="4" width="20.42578125" customWidth="1"/>
  </cols>
  <sheetData>
    <row r="1" spans="1:4" x14ac:dyDescent="0.25">
      <c r="A1" s="316" t="s">
        <v>216</v>
      </c>
      <c r="B1" s="316" t="s">
        <v>430</v>
      </c>
      <c r="C1" s="316" t="s">
        <v>432</v>
      </c>
      <c r="D1" s="324" t="s">
        <v>468</v>
      </c>
    </row>
    <row r="2" spans="1:4" x14ac:dyDescent="0.25">
      <c r="A2" s="320" t="s">
        <v>560</v>
      </c>
      <c r="B2" s="340">
        <v>87399</v>
      </c>
      <c r="C2" s="340">
        <v>5645444</v>
      </c>
      <c r="D2" s="341">
        <v>423507</v>
      </c>
    </row>
    <row r="3" spans="1:4" x14ac:dyDescent="0.25">
      <c r="A3" s="320" t="s">
        <v>559</v>
      </c>
      <c r="B3" s="340">
        <v>83835</v>
      </c>
      <c r="C3" s="340">
        <v>4956020</v>
      </c>
      <c r="D3" s="341">
        <v>429559</v>
      </c>
    </row>
    <row r="4" spans="1:4" x14ac:dyDescent="0.25">
      <c r="A4" s="320" t="s">
        <v>558</v>
      </c>
      <c r="B4" s="340">
        <v>93126</v>
      </c>
      <c r="C4" s="340">
        <v>5511645</v>
      </c>
      <c r="D4" s="341">
        <v>450146</v>
      </c>
    </row>
    <row r="5" spans="1:4" x14ac:dyDescent="0.25">
      <c r="A5" s="320" t="s">
        <v>557</v>
      </c>
      <c r="B5" s="340">
        <v>108586</v>
      </c>
      <c r="C5" s="340">
        <v>5678819</v>
      </c>
      <c r="D5" s="341">
        <v>422155</v>
      </c>
    </row>
    <row r="6" spans="1:4" x14ac:dyDescent="0.25">
      <c r="A6" s="320" t="s">
        <v>556</v>
      </c>
      <c r="B6" s="340">
        <v>113859</v>
      </c>
      <c r="C6" s="340">
        <v>5963927</v>
      </c>
      <c r="D6" s="341">
        <v>395604</v>
      </c>
    </row>
    <row r="7" spans="1:4" x14ac:dyDescent="0.25">
      <c r="A7" s="320" t="s">
        <v>555</v>
      </c>
      <c r="B7" s="340">
        <v>112412</v>
      </c>
      <c r="C7" s="340">
        <v>6225747</v>
      </c>
      <c r="D7" s="341">
        <v>376269</v>
      </c>
    </row>
    <row r="8" spans="1:4" x14ac:dyDescent="0.25">
      <c r="A8" s="320" t="s">
        <v>556</v>
      </c>
      <c r="B8" s="320">
        <v>99203.687000000005</v>
      </c>
      <c r="C8" s="320">
        <v>5511680.5379999997</v>
      </c>
      <c r="D8" s="325">
        <v>364261.46899999998</v>
      </c>
    </row>
    <row r="9" spans="1:4" x14ac:dyDescent="0.25">
      <c r="A9" s="320" t="s">
        <v>540</v>
      </c>
      <c r="B9" s="320">
        <v>95987.509000000005</v>
      </c>
      <c r="C9" s="320">
        <v>5232186.608</v>
      </c>
      <c r="D9" s="325">
        <v>323560.11200000002</v>
      </c>
    </row>
    <row r="22" spans="4:4" x14ac:dyDescent="0.25">
      <c r="D22" s="313"/>
    </row>
    <row r="23" spans="4:4" x14ac:dyDescent="0.25">
      <c r="D23" s="313"/>
    </row>
    <row r="24" spans="4:4" x14ac:dyDescent="0.25">
      <c r="D24" s="313"/>
    </row>
  </sheetData>
  <phoneticPr fontId="3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A1:D15"/>
  <sheetViews>
    <sheetView workbookViewId="0">
      <selection activeCell="E7" sqref="E7"/>
    </sheetView>
  </sheetViews>
  <sheetFormatPr baseColWidth="10" defaultRowHeight="15" x14ac:dyDescent="0.25"/>
  <sheetData>
    <row r="1" spans="1:4" x14ac:dyDescent="0.25">
      <c r="A1" t="s">
        <v>216</v>
      </c>
      <c r="B1" t="s">
        <v>467</v>
      </c>
      <c r="C1" t="s">
        <v>431</v>
      </c>
      <c r="D1" t="s">
        <v>215</v>
      </c>
    </row>
    <row r="2" spans="1:4" x14ac:dyDescent="0.25">
      <c r="A2" s="320" t="s">
        <v>556</v>
      </c>
      <c r="B2">
        <v>229372.38333333313</v>
      </c>
      <c r="C2">
        <v>1647363.683333332</v>
      </c>
      <c r="D2">
        <v>282574.91666666669</v>
      </c>
    </row>
    <row r="3" spans="1:4" x14ac:dyDescent="0.25">
      <c r="A3" s="320" t="s">
        <v>540</v>
      </c>
      <c r="B3">
        <v>328458.67</v>
      </c>
      <c r="C3">
        <v>1563386.12</v>
      </c>
      <c r="D3">
        <v>196728.92</v>
      </c>
    </row>
    <row r="15" spans="1:4" x14ac:dyDescent="0.25">
      <c r="B15" s="313"/>
      <c r="C15" s="313"/>
      <c r="D15" s="31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zoomScale="90" zoomScaleNormal="90" workbookViewId="0">
      <selection activeCell="D18" sqref="D18"/>
    </sheetView>
  </sheetViews>
  <sheetFormatPr baseColWidth="10" defaultColWidth="9.140625" defaultRowHeight="15" x14ac:dyDescent="0.25"/>
  <cols>
    <col min="1" max="1" width="24.85546875" customWidth="1"/>
    <col min="2" max="3" width="48.42578125" customWidth="1"/>
    <col min="4" max="4" width="19.5703125" customWidth="1"/>
    <col min="5" max="5" width="29.42578125" customWidth="1"/>
    <col min="6" max="6" width="17.42578125" customWidth="1"/>
    <col min="7" max="7" width="18.42578125" customWidth="1"/>
    <col min="8" max="8" width="33.42578125" customWidth="1"/>
    <col min="9" max="1025" width="10.5703125" customWidth="1"/>
  </cols>
  <sheetData>
    <row r="1" spans="1:8" x14ac:dyDescent="0.25">
      <c r="A1" s="183" t="s">
        <v>214</v>
      </c>
      <c r="B1" s="183" t="s">
        <v>215</v>
      </c>
      <c r="C1" s="183" t="s">
        <v>216</v>
      </c>
      <c r="D1" s="183" t="s">
        <v>217</v>
      </c>
      <c r="E1" s="183" t="s">
        <v>218</v>
      </c>
      <c r="F1" s="183" t="s">
        <v>219</v>
      </c>
      <c r="G1" s="183" t="s">
        <v>220</v>
      </c>
      <c r="H1" s="183" t="s">
        <v>221</v>
      </c>
    </row>
    <row r="2" spans="1:8" x14ac:dyDescent="0.25">
      <c r="A2" t="s">
        <v>345</v>
      </c>
      <c r="B2" t="s">
        <v>470</v>
      </c>
      <c r="C2" t="s">
        <v>486</v>
      </c>
      <c r="D2" s="310">
        <v>26131</v>
      </c>
      <c r="E2" s="297">
        <v>21364.95</v>
      </c>
      <c r="F2" s="296">
        <v>44659</v>
      </c>
      <c r="G2" s="298">
        <f t="shared" ref="G2" si="0">D2/E2</f>
        <v>1.2230779852047395</v>
      </c>
      <c r="H2" s="298">
        <f t="shared" ref="H2" si="1">F2/D2</f>
        <v>1.7090428992384523</v>
      </c>
    </row>
    <row r="3" spans="1:8" x14ac:dyDescent="0.25">
      <c r="A3" t="s">
        <v>345</v>
      </c>
      <c r="B3" t="s">
        <v>471</v>
      </c>
      <c r="C3" t="s">
        <v>487</v>
      </c>
      <c r="D3" s="311">
        <v>24275</v>
      </c>
      <c r="E3" s="297">
        <v>15176.08</v>
      </c>
      <c r="F3" s="296">
        <v>42394</v>
      </c>
      <c r="G3" s="298">
        <f t="shared" ref="G3:G15" si="2">D3/E3</f>
        <v>1.5995566707608289</v>
      </c>
      <c r="H3" s="298">
        <f t="shared" ref="H3:H15" si="3">F3/D3</f>
        <v>1.7464057672502575</v>
      </c>
    </row>
    <row r="4" spans="1:8" x14ac:dyDescent="0.25">
      <c r="A4" t="s">
        <v>345</v>
      </c>
      <c r="B4" t="s">
        <v>472</v>
      </c>
      <c r="C4" t="s">
        <v>488</v>
      </c>
      <c r="D4" s="311">
        <v>19599</v>
      </c>
      <c r="E4" s="297">
        <v>8750.5499999999993</v>
      </c>
      <c r="F4" s="296">
        <v>31409</v>
      </c>
      <c r="G4" s="298">
        <f t="shared" si="2"/>
        <v>2.2397449303186661</v>
      </c>
      <c r="H4" s="298">
        <f t="shared" si="3"/>
        <v>1.6025817643757334</v>
      </c>
    </row>
    <row r="5" spans="1:8" x14ac:dyDescent="0.25">
      <c r="A5" t="s">
        <v>345</v>
      </c>
      <c r="B5" t="s">
        <v>473</v>
      </c>
      <c r="C5" t="s">
        <v>489</v>
      </c>
      <c r="D5" s="311">
        <v>41000</v>
      </c>
      <c r="E5" s="297">
        <v>34728.67</v>
      </c>
      <c r="F5" s="296">
        <v>78947</v>
      </c>
      <c r="G5" s="298">
        <f t="shared" si="2"/>
        <v>1.1805807708731719</v>
      </c>
      <c r="H5" s="298">
        <f t="shared" si="3"/>
        <v>1.9255365853658537</v>
      </c>
    </row>
    <row r="6" spans="1:8" x14ac:dyDescent="0.25">
      <c r="A6" t="s">
        <v>345</v>
      </c>
      <c r="B6" t="s">
        <v>474</v>
      </c>
      <c r="C6" t="s">
        <v>490</v>
      </c>
      <c r="D6" s="311">
        <v>35765</v>
      </c>
      <c r="E6" s="297">
        <v>28826.400000000001</v>
      </c>
      <c r="F6" s="296">
        <v>59736</v>
      </c>
      <c r="G6" s="298">
        <f t="shared" si="2"/>
        <v>1.2407029667249465</v>
      </c>
      <c r="H6" s="298">
        <f t="shared" si="3"/>
        <v>1.6702362645044038</v>
      </c>
    </row>
    <row r="7" spans="1:8" x14ac:dyDescent="0.25">
      <c r="A7" t="s">
        <v>345</v>
      </c>
      <c r="B7" t="s">
        <v>475</v>
      </c>
      <c r="C7" t="s">
        <v>491</v>
      </c>
      <c r="D7" s="311">
        <v>79992</v>
      </c>
      <c r="E7" s="297">
        <v>59331.42</v>
      </c>
      <c r="F7" s="296">
        <v>170687</v>
      </c>
      <c r="G7" s="298">
        <f t="shared" si="2"/>
        <v>1.3482232516936221</v>
      </c>
      <c r="H7" s="298">
        <f t="shared" si="3"/>
        <v>2.1338008800880086</v>
      </c>
    </row>
    <row r="8" spans="1:8" x14ac:dyDescent="0.25">
      <c r="A8" t="s">
        <v>345</v>
      </c>
      <c r="B8" t="s">
        <v>476</v>
      </c>
      <c r="C8" t="s">
        <v>492</v>
      </c>
      <c r="D8" s="311">
        <v>28554</v>
      </c>
      <c r="E8" s="297">
        <v>19570.599999999999</v>
      </c>
      <c r="F8" s="296">
        <v>57548</v>
      </c>
      <c r="G8" s="298">
        <f t="shared" si="2"/>
        <v>1.4590252726027819</v>
      </c>
      <c r="H8" s="298">
        <f t="shared" si="3"/>
        <v>2.0154093997338376</v>
      </c>
    </row>
    <row r="9" spans="1:8" x14ac:dyDescent="0.25">
      <c r="A9" t="s">
        <v>477</v>
      </c>
      <c r="B9" t="s">
        <v>478</v>
      </c>
      <c r="C9" t="s">
        <v>493</v>
      </c>
      <c r="D9" s="311">
        <v>6093</v>
      </c>
      <c r="E9" s="297">
        <v>1369.7</v>
      </c>
      <c r="F9" s="296">
        <v>8890</v>
      </c>
      <c r="G9" s="298">
        <f t="shared" si="2"/>
        <v>4.4484193619040662</v>
      </c>
      <c r="H9" s="298">
        <f t="shared" si="3"/>
        <v>1.459051370425078</v>
      </c>
    </row>
    <row r="10" spans="1:8" x14ac:dyDescent="0.25">
      <c r="A10" t="s">
        <v>479</v>
      </c>
      <c r="B10" t="s">
        <v>480</v>
      </c>
      <c r="C10" t="s">
        <v>494</v>
      </c>
      <c r="D10" s="311">
        <v>3076</v>
      </c>
      <c r="E10" s="297">
        <v>1015.067</v>
      </c>
      <c r="F10" s="296">
        <v>4633</v>
      </c>
      <c r="G10" s="298">
        <f t="shared" si="2"/>
        <v>3.0303418395041906</v>
      </c>
      <c r="H10" s="298">
        <f t="shared" si="3"/>
        <v>1.5061768530559168</v>
      </c>
    </row>
    <row r="11" spans="1:8" x14ac:dyDescent="0.25">
      <c r="A11" t="s">
        <v>477</v>
      </c>
      <c r="B11" t="s">
        <v>481</v>
      </c>
      <c r="C11" t="s">
        <v>495</v>
      </c>
      <c r="D11" s="311">
        <v>7227</v>
      </c>
      <c r="E11" s="297">
        <v>2181.3330000000001</v>
      </c>
      <c r="F11" s="296">
        <v>10823</v>
      </c>
      <c r="G11" s="298">
        <f t="shared" si="2"/>
        <v>3.3131117532261234</v>
      </c>
      <c r="H11" s="298">
        <f t="shared" si="3"/>
        <v>1.4975785249757851</v>
      </c>
    </row>
    <row r="12" spans="1:8" x14ac:dyDescent="0.25">
      <c r="A12" t="s">
        <v>477</v>
      </c>
      <c r="B12" t="s">
        <v>482</v>
      </c>
      <c r="C12" t="s">
        <v>496</v>
      </c>
      <c r="D12" s="311">
        <v>8200</v>
      </c>
      <c r="E12" s="297">
        <v>4414.1499999999996</v>
      </c>
      <c r="F12" s="296">
        <v>13102</v>
      </c>
      <c r="G12" s="298">
        <f t="shared" si="2"/>
        <v>1.8576622905882221</v>
      </c>
      <c r="H12" s="298">
        <f t="shared" si="3"/>
        <v>1.5978048780487806</v>
      </c>
    </row>
    <row r="13" spans="1:8" x14ac:dyDescent="0.25">
      <c r="A13" t="s">
        <v>483</v>
      </c>
      <c r="B13" t="s">
        <v>435</v>
      </c>
      <c r="C13" t="s">
        <v>497</v>
      </c>
      <c r="D13" s="311">
        <v>1749</v>
      </c>
      <c r="E13" s="297">
        <v>56.966670000000001</v>
      </c>
      <c r="F13" s="296">
        <v>2256</v>
      </c>
      <c r="G13" s="298">
        <f t="shared" si="2"/>
        <v>30.702163212278336</v>
      </c>
      <c r="H13" s="298">
        <f t="shared" si="3"/>
        <v>1.2898799313893654</v>
      </c>
    </row>
    <row r="14" spans="1:8" x14ac:dyDescent="0.25">
      <c r="A14" t="s">
        <v>483</v>
      </c>
      <c r="B14" t="s">
        <v>484</v>
      </c>
      <c r="C14" t="s">
        <v>498</v>
      </c>
      <c r="D14" s="311">
        <v>506</v>
      </c>
      <c r="E14" s="297">
        <v>63.3</v>
      </c>
      <c r="F14" s="296">
        <v>681</v>
      </c>
      <c r="G14" s="298">
        <f t="shared" si="2"/>
        <v>7.993680884676146</v>
      </c>
      <c r="H14" s="298">
        <f t="shared" si="3"/>
        <v>1.3458498023715415</v>
      </c>
    </row>
    <row r="15" spans="1:8" x14ac:dyDescent="0.25">
      <c r="A15" t="s">
        <v>483</v>
      </c>
      <c r="B15" t="s">
        <v>485</v>
      </c>
      <c r="C15" t="s">
        <v>499</v>
      </c>
      <c r="D15" s="311">
        <v>546</v>
      </c>
      <c r="E15" s="297">
        <v>81.849999999999994</v>
      </c>
      <c r="F15" s="296">
        <v>697</v>
      </c>
      <c r="G15" s="298">
        <f t="shared" si="2"/>
        <v>6.6707391569945029</v>
      </c>
      <c r="H15" s="298">
        <f t="shared" si="3"/>
        <v>1.2765567765567765</v>
      </c>
    </row>
  </sheetData>
  <conditionalFormatting sqref="E2:E4 E6:E12">
    <cfRule type="colorScale" priority="4">
      <colorScale>
        <cfvo type="min"/>
        <cfvo type="max"/>
        <color rgb="FFFCFCFF"/>
        <color rgb="FFF8696B"/>
      </colorScale>
    </cfRule>
  </conditionalFormatting>
  <conditionalFormatting sqref="E5">
    <cfRule type="colorScale" priority="2">
      <colorScale>
        <cfvo type="min"/>
        <cfvo type="max"/>
        <color rgb="FFFCFCFF"/>
        <color rgb="FFF8696B"/>
      </colorScale>
    </cfRule>
  </conditionalFormatting>
  <conditionalFormatting sqref="E13:E1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13"/>
  <sheetViews>
    <sheetView showGridLines="0" zoomScale="80" zoomScaleNormal="80" workbookViewId="0">
      <selection activeCell="E14" sqref="E14"/>
    </sheetView>
  </sheetViews>
  <sheetFormatPr baseColWidth="10" defaultRowHeight="15" x14ac:dyDescent="0.25"/>
  <cols>
    <col min="1" max="1" width="75.85546875" bestFit="1" customWidth="1"/>
    <col min="2" max="2" width="15.7109375" style="317" bestFit="1" customWidth="1"/>
    <col min="3" max="3" width="10.140625" style="317" bestFit="1" customWidth="1"/>
  </cols>
  <sheetData>
    <row r="1" spans="1:3" ht="15.75" thickBot="1" x14ac:dyDescent="0.3">
      <c r="A1" s="350" t="s">
        <v>469</v>
      </c>
      <c r="B1" s="350"/>
      <c r="C1" s="350"/>
    </row>
    <row r="2" spans="1:3" ht="15" customHeight="1" thickBot="1" x14ac:dyDescent="0.3">
      <c r="A2" s="318" t="s">
        <v>425</v>
      </c>
      <c r="B2" s="319" t="s">
        <v>423</v>
      </c>
      <c r="C2" s="319" t="s">
        <v>424</v>
      </c>
    </row>
    <row r="3" spans="1:3" x14ac:dyDescent="0.25">
      <c r="A3" s="315" t="s">
        <v>371</v>
      </c>
      <c r="B3" s="316">
        <v>11878.468999999999</v>
      </c>
      <c r="C3" s="316">
        <v>11173</v>
      </c>
    </row>
    <row r="4" spans="1:3" x14ac:dyDescent="0.25">
      <c r="A4" s="315" t="s">
        <v>373</v>
      </c>
      <c r="B4" s="316">
        <v>9546.1949999999997</v>
      </c>
      <c r="C4" s="316">
        <v>11996</v>
      </c>
    </row>
    <row r="5" spans="1:3" x14ac:dyDescent="0.25">
      <c r="A5" s="315" t="s">
        <v>376</v>
      </c>
      <c r="B5" s="316">
        <v>4557.3860000000004</v>
      </c>
      <c r="C5" s="316">
        <v>4850</v>
      </c>
    </row>
    <row r="6" spans="1:3" x14ac:dyDescent="0.25">
      <c r="A6" s="315" t="s">
        <v>374</v>
      </c>
      <c r="B6" s="316">
        <v>4345.2510000000002</v>
      </c>
      <c r="C6" s="316">
        <v>2073</v>
      </c>
    </row>
    <row r="7" spans="1:3" x14ac:dyDescent="0.25">
      <c r="A7" s="315" t="s">
        <v>375</v>
      </c>
      <c r="B7" s="316">
        <v>3224.598</v>
      </c>
      <c r="C7" s="316">
        <v>3236</v>
      </c>
    </row>
    <row r="8" spans="1:3" x14ac:dyDescent="0.25">
      <c r="A8" s="315" t="s">
        <v>377</v>
      </c>
      <c r="B8" s="316">
        <v>2460.1729999999998</v>
      </c>
      <c r="C8" s="316">
        <v>2145</v>
      </c>
    </row>
    <row r="9" spans="1:3" x14ac:dyDescent="0.25">
      <c r="A9" s="315" t="s">
        <v>372</v>
      </c>
      <c r="B9" s="316">
        <v>2057.0430000000001</v>
      </c>
      <c r="C9" s="316">
        <v>1952</v>
      </c>
    </row>
    <row r="10" spans="1:3" x14ac:dyDescent="0.25">
      <c r="A10" s="315" t="s">
        <v>380</v>
      </c>
      <c r="B10" s="316">
        <v>1325.8030000000001</v>
      </c>
      <c r="C10" s="316">
        <v>1285</v>
      </c>
    </row>
    <row r="11" spans="1:3" x14ac:dyDescent="0.25">
      <c r="A11" s="315" t="s">
        <v>382</v>
      </c>
      <c r="B11" s="316">
        <v>1134.0820000000001</v>
      </c>
      <c r="C11" s="316">
        <v>1504</v>
      </c>
    </row>
    <row r="12" spans="1:3" x14ac:dyDescent="0.25">
      <c r="A12" s="315" t="s">
        <v>379</v>
      </c>
      <c r="B12" s="316">
        <v>988.65300000000002</v>
      </c>
      <c r="C12" s="316">
        <v>1430</v>
      </c>
    </row>
    <row r="13" spans="1:3" x14ac:dyDescent="0.25">
      <c r="A13" s="315" t="s">
        <v>381</v>
      </c>
      <c r="B13" s="316">
        <v>905.69799999999998</v>
      </c>
      <c r="C13" s="316">
        <v>1281</v>
      </c>
    </row>
    <row r="14" spans="1:3" x14ac:dyDescent="0.25">
      <c r="A14" s="315" t="s">
        <v>378</v>
      </c>
      <c r="B14" s="316">
        <v>865.70299999999997</v>
      </c>
      <c r="C14" s="316">
        <v>2179</v>
      </c>
    </row>
    <row r="15" spans="1:3" x14ac:dyDescent="0.25">
      <c r="A15" s="315" t="s">
        <v>385</v>
      </c>
      <c r="B15" s="316">
        <v>753.75300000000004</v>
      </c>
      <c r="C15" s="316">
        <v>968</v>
      </c>
    </row>
    <row r="16" spans="1:3" x14ac:dyDescent="0.25">
      <c r="A16" s="315" t="s">
        <v>388</v>
      </c>
      <c r="B16" s="316">
        <v>724.82799999999997</v>
      </c>
      <c r="C16" s="316">
        <v>897</v>
      </c>
    </row>
    <row r="17" spans="1:3" x14ac:dyDescent="0.25">
      <c r="A17" s="315" t="s">
        <v>393</v>
      </c>
      <c r="B17" s="316">
        <v>629.03800000000001</v>
      </c>
      <c r="C17" s="316">
        <v>745</v>
      </c>
    </row>
    <row r="18" spans="1:3" x14ac:dyDescent="0.25">
      <c r="A18" s="315" t="s">
        <v>383</v>
      </c>
      <c r="B18" s="316">
        <v>615.17600000000004</v>
      </c>
      <c r="C18" s="316">
        <v>712</v>
      </c>
    </row>
    <row r="19" spans="1:3" x14ac:dyDescent="0.25">
      <c r="A19" s="315" t="s">
        <v>39</v>
      </c>
      <c r="B19" s="316">
        <v>570.654</v>
      </c>
      <c r="C19" s="316">
        <v>381</v>
      </c>
    </row>
    <row r="20" spans="1:3" x14ac:dyDescent="0.25">
      <c r="A20" s="315" t="s">
        <v>391</v>
      </c>
      <c r="B20" s="316">
        <v>558.11599999999999</v>
      </c>
      <c r="C20" s="316">
        <v>486</v>
      </c>
    </row>
    <row r="21" spans="1:3" x14ac:dyDescent="0.25">
      <c r="A21" s="315" t="s">
        <v>396</v>
      </c>
      <c r="B21" s="316">
        <v>555.44200000000001</v>
      </c>
      <c r="C21" s="316">
        <v>343</v>
      </c>
    </row>
    <row r="22" spans="1:3" x14ac:dyDescent="0.25">
      <c r="A22" s="315" t="s">
        <v>403</v>
      </c>
      <c r="B22" s="316">
        <v>498.327</v>
      </c>
      <c r="C22" s="316">
        <v>431</v>
      </c>
    </row>
    <row r="23" spans="1:3" x14ac:dyDescent="0.25">
      <c r="A23" s="315" t="s">
        <v>500</v>
      </c>
      <c r="B23" s="316">
        <v>491.78100000000001</v>
      </c>
      <c r="C23" s="316">
        <v>616</v>
      </c>
    </row>
    <row r="24" spans="1:3" x14ac:dyDescent="0.25">
      <c r="A24" s="315" t="s">
        <v>398</v>
      </c>
      <c r="B24" s="316">
        <v>478.06400000000002</v>
      </c>
      <c r="C24" s="316">
        <v>565</v>
      </c>
    </row>
    <row r="25" spans="1:3" x14ac:dyDescent="0.25">
      <c r="A25" s="315" t="s">
        <v>395</v>
      </c>
      <c r="B25" s="316">
        <v>477.86700000000002</v>
      </c>
      <c r="C25" s="316">
        <v>439</v>
      </c>
    </row>
    <row r="26" spans="1:3" x14ac:dyDescent="0.25">
      <c r="A26" s="315" t="s">
        <v>501</v>
      </c>
      <c r="B26" s="316">
        <v>452.53</v>
      </c>
      <c r="C26" s="316">
        <v>357</v>
      </c>
    </row>
    <row r="27" spans="1:3" x14ac:dyDescent="0.25">
      <c r="A27" s="315" t="s">
        <v>397</v>
      </c>
      <c r="B27" s="316">
        <v>427.29899999999998</v>
      </c>
      <c r="C27" s="316">
        <v>748</v>
      </c>
    </row>
    <row r="28" spans="1:3" x14ac:dyDescent="0.25">
      <c r="A28" s="315" t="s">
        <v>502</v>
      </c>
      <c r="B28" s="316">
        <v>421.709</v>
      </c>
      <c r="C28" s="316">
        <v>429</v>
      </c>
    </row>
    <row r="29" spans="1:3" x14ac:dyDescent="0.25">
      <c r="A29" s="315" t="s">
        <v>409</v>
      </c>
      <c r="B29" s="316">
        <v>418.12799999999999</v>
      </c>
      <c r="C29" s="316">
        <v>463</v>
      </c>
    </row>
    <row r="30" spans="1:3" x14ac:dyDescent="0.25">
      <c r="A30" s="315" t="s">
        <v>400</v>
      </c>
      <c r="B30" s="316">
        <v>415.40800000000002</v>
      </c>
      <c r="C30" s="316">
        <v>322</v>
      </c>
    </row>
    <row r="31" spans="1:3" x14ac:dyDescent="0.25">
      <c r="A31" s="315" t="s">
        <v>390</v>
      </c>
      <c r="B31" s="316">
        <v>413.64100000000002</v>
      </c>
      <c r="C31" s="316">
        <v>1019</v>
      </c>
    </row>
    <row r="32" spans="1:3" x14ac:dyDescent="0.25">
      <c r="A32" s="315" t="s">
        <v>503</v>
      </c>
      <c r="B32" s="316">
        <v>398.51600000000002</v>
      </c>
      <c r="C32" s="316">
        <v>509</v>
      </c>
    </row>
    <row r="33" spans="1:3" x14ac:dyDescent="0.25">
      <c r="A33" s="315" t="s">
        <v>392</v>
      </c>
      <c r="B33" s="316">
        <v>398.476</v>
      </c>
      <c r="C33" s="316">
        <v>1184</v>
      </c>
    </row>
    <row r="34" spans="1:3" x14ac:dyDescent="0.25">
      <c r="A34" s="315" t="s">
        <v>386</v>
      </c>
      <c r="B34" s="316">
        <v>397.40899999999999</v>
      </c>
      <c r="C34" s="316">
        <v>836</v>
      </c>
    </row>
    <row r="35" spans="1:3" x14ac:dyDescent="0.25">
      <c r="A35" s="315" t="s">
        <v>504</v>
      </c>
      <c r="B35" s="316">
        <v>379.666</v>
      </c>
      <c r="C35" s="316">
        <v>296</v>
      </c>
    </row>
    <row r="36" spans="1:3" x14ac:dyDescent="0.25">
      <c r="A36" s="315" t="s">
        <v>505</v>
      </c>
      <c r="B36" s="316">
        <v>369.93099999999998</v>
      </c>
      <c r="C36" s="316">
        <v>296</v>
      </c>
    </row>
    <row r="37" spans="1:3" x14ac:dyDescent="0.25">
      <c r="A37" s="315" t="s">
        <v>506</v>
      </c>
      <c r="B37" s="316">
        <v>348.31900000000002</v>
      </c>
      <c r="C37" s="316">
        <v>408</v>
      </c>
    </row>
    <row r="38" spans="1:3" x14ac:dyDescent="0.25">
      <c r="A38" s="315" t="s">
        <v>507</v>
      </c>
      <c r="B38" s="316">
        <v>314.09399999999999</v>
      </c>
      <c r="C38" s="316">
        <v>356</v>
      </c>
    </row>
    <row r="39" spans="1:3" x14ac:dyDescent="0.25">
      <c r="A39" s="315" t="s">
        <v>437</v>
      </c>
      <c r="B39" s="316">
        <v>313.32400000000001</v>
      </c>
      <c r="C39" s="316">
        <v>325</v>
      </c>
    </row>
    <row r="40" spans="1:3" x14ac:dyDescent="0.25">
      <c r="A40" s="315" t="s">
        <v>508</v>
      </c>
      <c r="B40" s="316">
        <v>312.82400000000001</v>
      </c>
      <c r="C40" s="316">
        <v>349</v>
      </c>
    </row>
    <row r="41" spans="1:3" x14ac:dyDescent="0.25">
      <c r="A41" s="315" t="s">
        <v>384</v>
      </c>
      <c r="B41" s="316">
        <v>309.77800000000002</v>
      </c>
      <c r="C41" s="316">
        <v>1210</v>
      </c>
    </row>
    <row r="42" spans="1:3" x14ac:dyDescent="0.25">
      <c r="A42" s="315" t="s">
        <v>509</v>
      </c>
      <c r="B42" s="316">
        <v>292.30599999999998</v>
      </c>
      <c r="C42" s="316">
        <v>322</v>
      </c>
    </row>
    <row r="43" spans="1:3" x14ac:dyDescent="0.25">
      <c r="A43" s="315" t="s">
        <v>439</v>
      </c>
      <c r="B43" s="316">
        <v>284.89699999999999</v>
      </c>
      <c r="C43" s="316">
        <v>292</v>
      </c>
    </row>
    <row r="44" spans="1:3" x14ac:dyDescent="0.25">
      <c r="A44" s="315" t="s">
        <v>510</v>
      </c>
      <c r="B44" s="316">
        <v>280.14100000000002</v>
      </c>
      <c r="C44" s="316">
        <v>433</v>
      </c>
    </row>
    <row r="45" spans="1:3" x14ac:dyDescent="0.25">
      <c r="A45" s="315" t="s">
        <v>511</v>
      </c>
      <c r="B45" s="316">
        <v>275.46199999999999</v>
      </c>
      <c r="C45" s="316">
        <v>305</v>
      </c>
    </row>
    <row r="46" spans="1:3" x14ac:dyDescent="0.25">
      <c r="A46" s="315" t="s">
        <v>512</v>
      </c>
      <c r="B46" s="316">
        <v>275.11399999999998</v>
      </c>
      <c r="C46" s="316">
        <v>493</v>
      </c>
    </row>
    <row r="47" spans="1:3" x14ac:dyDescent="0.25">
      <c r="A47" s="315" t="s">
        <v>513</v>
      </c>
      <c r="B47" s="316">
        <v>271.49599999999998</v>
      </c>
      <c r="C47" s="316">
        <v>344</v>
      </c>
    </row>
    <row r="48" spans="1:3" x14ac:dyDescent="0.25">
      <c r="A48" s="315" t="s">
        <v>514</v>
      </c>
      <c r="B48" s="316">
        <v>269.84399999999999</v>
      </c>
      <c r="C48" s="316">
        <v>216</v>
      </c>
    </row>
    <row r="49" spans="1:3" x14ac:dyDescent="0.25">
      <c r="A49" s="315" t="s">
        <v>387</v>
      </c>
      <c r="B49" s="316">
        <v>269.55200000000002</v>
      </c>
      <c r="C49" s="316">
        <v>413</v>
      </c>
    </row>
    <row r="50" spans="1:3" x14ac:dyDescent="0.25">
      <c r="A50" s="315" t="s">
        <v>411</v>
      </c>
      <c r="B50" s="316">
        <v>266.65800000000002</v>
      </c>
      <c r="C50" s="316">
        <v>294</v>
      </c>
    </row>
    <row r="51" spans="1:3" x14ac:dyDescent="0.25">
      <c r="A51" s="315">
        <v>300</v>
      </c>
      <c r="B51" s="316">
        <v>263.04599999999999</v>
      </c>
      <c r="C51" s="316">
        <v>215</v>
      </c>
    </row>
    <row r="52" spans="1:3" x14ac:dyDescent="0.25">
      <c r="A52" s="315" t="s">
        <v>515</v>
      </c>
      <c r="B52" s="316">
        <v>260.863</v>
      </c>
      <c r="C52" s="316">
        <v>289</v>
      </c>
    </row>
    <row r="53" spans="1:3" x14ac:dyDescent="0.25">
      <c r="A53" s="315" t="s">
        <v>516</v>
      </c>
      <c r="B53" s="316">
        <v>248.82</v>
      </c>
      <c r="C53" s="316">
        <v>330</v>
      </c>
    </row>
    <row r="54" spans="1:3" x14ac:dyDescent="0.25">
      <c r="A54" s="315" t="s">
        <v>394</v>
      </c>
      <c r="B54" s="316">
        <v>243.97200000000001</v>
      </c>
      <c r="C54" s="316">
        <v>987</v>
      </c>
    </row>
    <row r="55" spans="1:3" x14ac:dyDescent="0.25">
      <c r="A55" s="315" t="s">
        <v>517</v>
      </c>
      <c r="B55" s="316">
        <v>229.06800000000001</v>
      </c>
      <c r="C55" s="316">
        <v>273</v>
      </c>
    </row>
    <row r="56" spans="1:3" x14ac:dyDescent="0.25">
      <c r="A56" s="315" t="s">
        <v>518</v>
      </c>
      <c r="B56" s="316">
        <v>222.97900000000001</v>
      </c>
      <c r="C56" s="316">
        <v>227</v>
      </c>
    </row>
    <row r="57" spans="1:3" x14ac:dyDescent="0.25">
      <c r="A57" s="315" t="s">
        <v>404</v>
      </c>
      <c r="B57" s="316">
        <v>211.446</v>
      </c>
      <c r="C57" s="316">
        <v>296</v>
      </c>
    </row>
    <row r="58" spans="1:3" x14ac:dyDescent="0.25">
      <c r="A58" s="315" t="s">
        <v>420</v>
      </c>
      <c r="B58" s="316">
        <v>207.25</v>
      </c>
      <c r="C58" s="316">
        <v>328</v>
      </c>
    </row>
    <row r="59" spans="1:3" x14ac:dyDescent="0.25">
      <c r="A59" s="315" t="s">
        <v>408</v>
      </c>
      <c r="B59" s="316">
        <v>205.97499999999999</v>
      </c>
      <c r="C59" s="316">
        <v>140</v>
      </c>
    </row>
    <row r="60" spans="1:3" x14ac:dyDescent="0.25">
      <c r="A60" s="315" t="s">
        <v>422</v>
      </c>
      <c r="B60" s="316">
        <v>194.23500000000001</v>
      </c>
      <c r="C60" s="316">
        <v>253</v>
      </c>
    </row>
    <row r="61" spans="1:3" x14ac:dyDescent="0.25">
      <c r="A61" s="315" t="s">
        <v>519</v>
      </c>
      <c r="B61" s="316">
        <v>188.292</v>
      </c>
      <c r="C61" s="316">
        <v>262</v>
      </c>
    </row>
    <row r="62" spans="1:3" x14ac:dyDescent="0.25">
      <c r="A62" s="315" t="s">
        <v>520</v>
      </c>
      <c r="B62" s="316">
        <v>185.363</v>
      </c>
      <c r="C62" s="316">
        <v>232</v>
      </c>
    </row>
    <row r="63" spans="1:3" x14ac:dyDescent="0.25">
      <c r="A63" s="315" t="s">
        <v>421</v>
      </c>
      <c r="B63" s="316">
        <v>179.22200000000001</v>
      </c>
      <c r="C63" s="316">
        <v>365</v>
      </c>
    </row>
    <row r="64" spans="1:3" x14ac:dyDescent="0.25">
      <c r="A64" s="315" t="s">
        <v>521</v>
      </c>
      <c r="B64" s="316">
        <v>174.35300000000001</v>
      </c>
      <c r="C64" s="316">
        <v>180</v>
      </c>
    </row>
    <row r="65" spans="1:3" x14ac:dyDescent="0.25">
      <c r="A65" s="315" t="s">
        <v>522</v>
      </c>
      <c r="B65" s="316">
        <v>172.864</v>
      </c>
      <c r="C65" s="316">
        <v>216</v>
      </c>
    </row>
    <row r="66" spans="1:3" x14ac:dyDescent="0.25">
      <c r="A66" s="315" t="s">
        <v>523</v>
      </c>
      <c r="B66" s="316">
        <v>167.024</v>
      </c>
      <c r="C66" s="316">
        <v>167</v>
      </c>
    </row>
    <row r="67" spans="1:3" x14ac:dyDescent="0.25">
      <c r="A67" s="315" t="s">
        <v>524</v>
      </c>
      <c r="B67" s="316">
        <v>165.148</v>
      </c>
      <c r="C67" s="316">
        <v>230</v>
      </c>
    </row>
    <row r="68" spans="1:3" x14ac:dyDescent="0.25">
      <c r="A68" s="315" t="s">
        <v>442</v>
      </c>
      <c r="B68" s="316">
        <v>160.95400000000001</v>
      </c>
      <c r="C68" s="316">
        <v>356</v>
      </c>
    </row>
    <row r="69" spans="1:3" x14ac:dyDescent="0.25">
      <c r="A69" s="315" t="s">
        <v>525</v>
      </c>
      <c r="B69" s="316">
        <v>155.899</v>
      </c>
      <c r="C69" s="316">
        <v>139</v>
      </c>
    </row>
    <row r="70" spans="1:3" x14ac:dyDescent="0.25">
      <c r="A70" s="315" t="s">
        <v>526</v>
      </c>
      <c r="B70" s="316">
        <v>146.76900000000001</v>
      </c>
      <c r="C70" s="316">
        <v>70</v>
      </c>
    </row>
    <row r="71" spans="1:3" x14ac:dyDescent="0.25">
      <c r="A71" s="315" t="s">
        <v>417</v>
      </c>
      <c r="B71" s="316">
        <v>144.863</v>
      </c>
      <c r="C71" s="316">
        <v>85</v>
      </c>
    </row>
    <row r="72" spans="1:3" x14ac:dyDescent="0.25">
      <c r="A72" s="315" t="s">
        <v>527</v>
      </c>
      <c r="B72" s="316">
        <v>135.29599999999999</v>
      </c>
      <c r="C72" s="316">
        <v>201</v>
      </c>
    </row>
    <row r="73" spans="1:3" x14ac:dyDescent="0.25">
      <c r="A73" s="315" t="s">
        <v>528</v>
      </c>
      <c r="B73" s="316">
        <v>129.136</v>
      </c>
      <c r="C73" s="316">
        <v>241</v>
      </c>
    </row>
    <row r="74" spans="1:3" x14ac:dyDescent="0.25">
      <c r="A74" s="315" t="s">
        <v>401</v>
      </c>
      <c r="B74" s="316">
        <v>128.672</v>
      </c>
      <c r="C74" s="316">
        <v>622</v>
      </c>
    </row>
    <row r="75" spans="1:3" x14ac:dyDescent="0.25">
      <c r="A75" s="315" t="s">
        <v>418</v>
      </c>
      <c r="B75" s="316">
        <v>126.142</v>
      </c>
      <c r="C75" s="316">
        <v>352</v>
      </c>
    </row>
    <row r="76" spans="1:3" x14ac:dyDescent="0.25">
      <c r="A76" s="315" t="s">
        <v>414</v>
      </c>
      <c r="B76" s="316">
        <v>108.876</v>
      </c>
      <c r="C76" s="316">
        <v>380</v>
      </c>
    </row>
    <row r="77" spans="1:3" x14ac:dyDescent="0.25">
      <c r="A77" s="315" t="s">
        <v>438</v>
      </c>
      <c r="B77" s="316">
        <v>106.542</v>
      </c>
      <c r="C77" s="316">
        <v>236</v>
      </c>
    </row>
    <row r="78" spans="1:3" x14ac:dyDescent="0.25">
      <c r="A78" s="315" t="s">
        <v>440</v>
      </c>
      <c r="B78" s="316">
        <v>105.29900000000001</v>
      </c>
      <c r="C78" s="316">
        <v>371</v>
      </c>
    </row>
    <row r="79" spans="1:3" x14ac:dyDescent="0.25">
      <c r="A79" s="315" t="s">
        <v>412</v>
      </c>
      <c r="B79" s="316">
        <v>103.80200000000001</v>
      </c>
      <c r="C79" s="316">
        <v>285</v>
      </c>
    </row>
    <row r="80" spans="1:3" x14ac:dyDescent="0.25">
      <c r="A80" s="315" t="s">
        <v>419</v>
      </c>
      <c r="B80" s="316">
        <v>100.474</v>
      </c>
      <c r="C80" s="316">
        <v>260</v>
      </c>
    </row>
    <row r="81" spans="1:3" x14ac:dyDescent="0.25">
      <c r="A81" s="315" t="s">
        <v>529</v>
      </c>
      <c r="B81" s="316">
        <v>98.844999999999999</v>
      </c>
      <c r="C81" s="316">
        <v>247</v>
      </c>
    </row>
    <row r="82" spans="1:3" x14ac:dyDescent="0.25">
      <c r="A82" s="315" t="s">
        <v>405</v>
      </c>
      <c r="B82" s="316">
        <v>98.533000000000001</v>
      </c>
      <c r="C82" s="316">
        <v>420</v>
      </c>
    </row>
    <row r="83" spans="1:3" x14ac:dyDescent="0.25">
      <c r="A83" s="315" t="s">
        <v>530</v>
      </c>
      <c r="B83" s="316">
        <v>97.793999999999997</v>
      </c>
      <c r="C83" s="316">
        <v>112</v>
      </c>
    </row>
    <row r="84" spans="1:3" x14ac:dyDescent="0.25">
      <c r="A84" s="315" t="s">
        <v>410</v>
      </c>
      <c r="B84" s="316">
        <v>96.509</v>
      </c>
      <c r="C84" s="316">
        <v>688</v>
      </c>
    </row>
    <row r="85" spans="1:3" x14ac:dyDescent="0.25">
      <c r="A85" s="315" t="s">
        <v>531</v>
      </c>
      <c r="B85" s="316">
        <v>91.628</v>
      </c>
      <c r="C85" s="316">
        <v>229</v>
      </c>
    </row>
    <row r="86" spans="1:3" x14ac:dyDescent="0.25">
      <c r="A86" s="315" t="s">
        <v>532</v>
      </c>
      <c r="B86" s="316">
        <v>89.135000000000005</v>
      </c>
      <c r="C86" s="316">
        <v>447</v>
      </c>
    </row>
    <row r="87" spans="1:3" x14ac:dyDescent="0.25">
      <c r="A87" s="315" t="s">
        <v>533</v>
      </c>
      <c r="B87" s="316">
        <v>77.69</v>
      </c>
      <c r="C87" s="316">
        <v>223</v>
      </c>
    </row>
    <row r="88" spans="1:3" x14ac:dyDescent="0.25">
      <c r="A88" s="315" t="s">
        <v>534</v>
      </c>
      <c r="B88" s="316">
        <v>75.337000000000003</v>
      </c>
      <c r="C88" s="316">
        <v>219</v>
      </c>
    </row>
    <row r="89" spans="1:3" x14ac:dyDescent="0.25">
      <c r="A89" s="315" t="s">
        <v>535</v>
      </c>
      <c r="B89" s="316">
        <v>74.227000000000004</v>
      </c>
      <c r="C89" s="316">
        <v>192</v>
      </c>
    </row>
    <row r="90" spans="1:3" x14ac:dyDescent="0.25">
      <c r="A90" s="315" t="s">
        <v>416</v>
      </c>
      <c r="B90" s="316">
        <v>70.34</v>
      </c>
      <c r="C90" s="316">
        <v>285</v>
      </c>
    </row>
    <row r="91" spans="1:3" x14ac:dyDescent="0.25">
      <c r="A91" s="315" t="s">
        <v>536</v>
      </c>
      <c r="B91" s="316">
        <v>70.198999999999998</v>
      </c>
      <c r="C91" s="316">
        <v>281</v>
      </c>
    </row>
    <row r="92" spans="1:3" x14ac:dyDescent="0.25">
      <c r="A92" s="315" t="s">
        <v>399</v>
      </c>
      <c r="B92" s="316">
        <v>67.265000000000001</v>
      </c>
      <c r="C92" s="316">
        <v>255</v>
      </c>
    </row>
    <row r="93" spans="1:3" x14ac:dyDescent="0.25">
      <c r="A93" s="315" t="s">
        <v>389</v>
      </c>
      <c r="B93" s="316">
        <v>63.249000000000002</v>
      </c>
      <c r="C93" s="316">
        <v>368</v>
      </c>
    </row>
    <row r="94" spans="1:3" x14ac:dyDescent="0.25">
      <c r="A94" s="315" t="s">
        <v>402</v>
      </c>
      <c r="B94" s="316">
        <v>62.264000000000003</v>
      </c>
      <c r="C94" s="316">
        <v>675</v>
      </c>
    </row>
    <row r="95" spans="1:3" x14ac:dyDescent="0.25">
      <c r="A95" s="315" t="s">
        <v>537</v>
      </c>
      <c r="B95" s="316">
        <v>61.195</v>
      </c>
      <c r="C95" s="316">
        <v>206</v>
      </c>
    </row>
    <row r="96" spans="1:3" x14ac:dyDescent="0.25">
      <c r="A96" s="315" t="s">
        <v>406</v>
      </c>
      <c r="B96" s="316">
        <v>47.320999999999998</v>
      </c>
      <c r="C96" s="316">
        <v>361</v>
      </c>
    </row>
    <row r="97" spans="1:3" x14ac:dyDescent="0.25">
      <c r="A97" s="315" t="s">
        <v>538</v>
      </c>
      <c r="B97" s="316">
        <v>34.981999999999999</v>
      </c>
      <c r="C97" s="316">
        <v>587</v>
      </c>
    </row>
    <row r="98" spans="1:3" x14ac:dyDescent="0.25">
      <c r="A98" s="315" t="s">
        <v>539</v>
      </c>
      <c r="B98" s="316">
        <v>32.042999999999999</v>
      </c>
      <c r="C98" s="316">
        <v>235</v>
      </c>
    </row>
    <row r="99" spans="1:3" x14ac:dyDescent="0.25">
      <c r="A99" s="315" t="s">
        <v>415</v>
      </c>
      <c r="B99" s="316">
        <v>31.535</v>
      </c>
      <c r="C99" s="316">
        <v>314</v>
      </c>
    </row>
    <row r="100" spans="1:3" x14ac:dyDescent="0.25">
      <c r="A100" s="315" t="s">
        <v>407</v>
      </c>
      <c r="B100" s="316">
        <v>22.087</v>
      </c>
      <c r="C100" s="316">
        <v>317</v>
      </c>
    </row>
    <row r="101" spans="1:3" x14ac:dyDescent="0.25">
      <c r="A101" s="315" t="s">
        <v>413</v>
      </c>
      <c r="B101" s="316">
        <v>15.526999999999999</v>
      </c>
      <c r="C101" s="316">
        <v>316</v>
      </c>
    </row>
    <row r="102" spans="1:3" x14ac:dyDescent="0.25">
      <c r="A102" s="315" t="s">
        <v>436</v>
      </c>
      <c r="B102" s="316">
        <v>8.2590000000000003</v>
      </c>
      <c r="C102" s="316">
        <v>194</v>
      </c>
    </row>
    <row r="103" spans="1:3" x14ac:dyDescent="0.25">
      <c r="A103" s="315" t="s">
        <v>441</v>
      </c>
      <c r="B103" s="316">
        <v>13.037000000000001</v>
      </c>
      <c r="C103" s="316">
        <v>350</v>
      </c>
    </row>
    <row r="104" spans="1:3" x14ac:dyDescent="0.25">
      <c r="A104" s="315" t="s">
        <v>446</v>
      </c>
      <c r="B104" s="316">
        <v>0.45200000000000001</v>
      </c>
      <c r="C104" s="316">
        <v>1</v>
      </c>
    </row>
    <row r="105" spans="1:3" x14ac:dyDescent="0.25">
      <c r="A105" s="315" t="s">
        <v>445</v>
      </c>
      <c r="B105" s="316">
        <v>0.16200000000000001</v>
      </c>
      <c r="C105" s="316">
        <v>2</v>
      </c>
    </row>
    <row r="106" spans="1:3" x14ac:dyDescent="0.25">
      <c r="A106" s="315" t="s">
        <v>448</v>
      </c>
      <c r="B106" s="316">
        <v>0.10199999999999999</v>
      </c>
      <c r="C106" s="316">
        <v>1</v>
      </c>
    </row>
    <row r="107" spans="1:3" x14ac:dyDescent="0.25">
      <c r="A107" s="315" t="s">
        <v>444</v>
      </c>
      <c r="B107" s="316">
        <v>0.02</v>
      </c>
      <c r="C107" s="316">
        <v>1</v>
      </c>
    </row>
    <row r="108" spans="1:3" x14ac:dyDescent="0.25">
      <c r="A108" s="315" t="s">
        <v>345</v>
      </c>
      <c r="B108" s="316">
        <v>2E-3</v>
      </c>
      <c r="C108" s="316">
        <v>1</v>
      </c>
    </row>
    <row r="109" spans="1:3" x14ac:dyDescent="0.25">
      <c r="A109" s="315" t="s">
        <v>443</v>
      </c>
      <c r="B109" s="316">
        <v>0</v>
      </c>
      <c r="C109" s="316">
        <v>3</v>
      </c>
    </row>
    <row r="110" spans="1:3" x14ac:dyDescent="0.25">
      <c r="A110" s="315" t="s">
        <v>447</v>
      </c>
      <c r="B110" s="316">
        <v>0</v>
      </c>
      <c r="C110" s="316">
        <v>1</v>
      </c>
    </row>
    <row r="111" spans="1:3" x14ac:dyDescent="0.25">
      <c r="A111" s="315" t="s">
        <v>449</v>
      </c>
      <c r="B111" s="316">
        <v>0</v>
      </c>
      <c r="C111" s="316">
        <v>1</v>
      </c>
    </row>
    <row r="112" spans="1:3" x14ac:dyDescent="0.25">
      <c r="A112" s="315" t="s">
        <v>450</v>
      </c>
      <c r="B112" s="316">
        <v>0</v>
      </c>
      <c r="C112" s="316">
        <v>1</v>
      </c>
    </row>
    <row r="113" spans="1:3" x14ac:dyDescent="0.25">
      <c r="A113" s="315" t="s">
        <v>451</v>
      </c>
      <c r="B113" s="316">
        <v>0</v>
      </c>
      <c r="C113" s="316">
        <v>1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A1:I29"/>
  <sheetViews>
    <sheetView workbookViewId="0">
      <selection activeCell="J24" sqref="J24"/>
    </sheetView>
  </sheetViews>
  <sheetFormatPr baseColWidth="10" defaultRowHeight="15" x14ac:dyDescent="0.25"/>
  <sheetData>
    <row r="1" spans="1:9" x14ac:dyDescent="0.25">
      <c r="A1" s="327"/>
      <c r="B1" s="327"/>
      <c r="C1" s="327"/>
      <c r="D1" s="327"/>
      <c r="E1" s="327"/>
      <c r="F1" s="327"/>
      <c r="G1" s="327"/>
      <c r="H1" s="327"/>
      <c r="I1" s="327"/>
    </row>
    <row r="2" spans="1:9" x14ac:dyDescent="0.25">
      <c r="A2" s="327"/>
      <c r="B2" s="328" t="s">
        <v>196</v>
      </c>
      <c r="C2" s="329"/>
      <c r="D2" s="327"/>
      <c r="E2" s="327"/>
      <c r="F2" s="327"/>
      <c r="G2" s="327"/>
      <c r="H2" s="327"/>
      <c r="I2" s="327"/>
    </row>
    <row r="3" spans="1:9" x14ac:dyDescent="0.25">
      <c r="A3" s="327"/>
      <c r="B3" s="330" t="s">
        <v>452</v>
      </c>
      <c r="C3" s="331"/>
      <c r="D3" s="332" t="s">
        <v>214</v>
      </c>
      <c r="E3" s="332" t="s">
        <v>216</v>
      </c>
      <c r="F3" s="332" t="s">
        <v>453</v>
      </c>
      <c r="G3" s="332" t="s">
        <v>454</v>
      </c>
      <c r="H3" s="332" t="s">
        <v>455</v>
      </c>
      <c r="I3" s="332" t="s">
        <v>456</v>
      </c>
    </row>
    <row r="4" spans="1:9" x14ac:dyDescent="0.25">
      <c r="A4" s="327"/>
      <c r="B4" s="333"/>
      <c r="C4" s="334" t="s">
        <v>457</v>
      </c>
      <c r="D4" s="334" t="s">
        <v>458</v>
      </c>
      <c r="E4" s="335">
        <v>44729</v>
      </c>
      <c r="F4" s="336">
        <v>0.83333333333333337</v>
      </c>
      <c r="G4" s="336">
        <v>0.99930555555555556</v>
      </c>
      <c r="H4" s="337">
        <v>639.83333333333303</v>
      </c>
      <c r="I4" s="338">
        <v>3477</v>
      </c>
    </row>
    <row r="5" spans="1:9" x14ac:dyDescent="0.25">
      <c r="A5" s="327"/>
      <c r="B5" s="334"/>
      <c r="C5" s="334" t="s">
        <v>541</v>
      </c>
      <c r="D5" s="334" t="s">
        <v>542</v>
      </c>
      <c r="E5" s="335">
        <v>44729</v>
      </c>
      <c r="F5" s="336">
        <v>0.91666666666666663</v>
      </c>
      <c r="G5" s="336">
        <v>0.99930555555555556</v>
      </c>
      <c r="H5" s="337">
        <v>518.65</v>
      </c>
      <c r="I5" s="338">
        <v>3061</v>
      </c>
    </row>
    <row r="6" spans="1:9" x14ac:dyDescent="0.25">
      <c r="A6" s="327"/>
      <c r="B6" s="334"/>
      <c r="C6" s="334" t="s">
        <v>543</v>
      </c>
      <c r="D6" s="334" t="s">
        <v>544</v>
      </c>
      <c r="E6" s="335">
        <v>44730</v>
      </c>
      <c r="F6" s="336">
        <v>0.54166666666666663</v>
      </c>
      <c r="G6" s="336">
        <v>0.91666666666666663</v>
      </c>
      <c r="H6" s="337">
        <v>7330.2666666666601</v>
      </c>
      <c r="I6" s="338">
        <v>11349</v>
      </c>
    </row>
    <row r="7" spans="1:9" x14ac:dyDescent="0.25">
      <c r="A7" s="327"/>
      <c r="B7" s="334"/>
      <c r="C7" s="334" t="s">
        <v>373</v>
      </c>
      <c r="D7" s="334" t="s">
        <v>464</v>
      </c>
      <c r="E7" s="335">
        <v>44730</v>
      </c>
      <c r="F7" s="336">
        <v>0.83333333333333337</v>
      </c>
      <c r="G7" s="336">
        <v>0.91666666666666663</v>
      </c>
      <c r="H7" s="337">
        <v>38963.383333333302</v>
      </c>
      <c r="I7" s="338">
        <v>41235</v>
      </c>
    </row>
    <row r="8" spans="1:9" x14ac:dyDescent="0.25">
      <c r="A8" s="327"/>
      <c r="B8" s="334"/>
      <c r="C8" s="334" t="s">
        <v>545</v>
      </c>
      <c r="D8" s="334" t="s">
        <v>460</v>
      </c>
      <c r="E8" s="335">
        <v>44730</v>
      </c>
      <c r="F8" s="336">
        <v>0.83333333333333337</v>
      </c>
      <c r="G8" s="336">
        <v>0.91666666666666663</v>
      </c>
      <c r="H8" s="337">
        <v>21077.166666666599</v>
      </c>
      <c r="I8" s="338">
        <v>36336</v>
      </c>
    </row>
    <row r="9" spans="1:9" x14ac:dyDescent="0.25">
      <c r="A9" s="327"/>
      <c r="B9" s="334" t="s">
        <v>546</v>
      </c>
      <c r="C9" s="334" t="s">
        <v>547</v>
      </c>
      <c r="D9" s="334" t="s">
        <v>548</v>
      </c>
      <c r="E9" s="335">
        <v>44731</v>
      </c>
      <c r="F9" s="336">
        <v>0.45833333333333331</v>
      </c>
      <c r="G9" s="336">
        <v>0.54166666666666663</v>
      </c>
      <c r="H9" s="337">
        <v>34728.683333333298</v>
      </c>
      <c r="I9" s="338">
        <v>35566</v>
      </c>
    </row>
    <row r="10" spans="1:9" x14ac:dyDescent="0.25">
      <c r="A10" s="327"/>
      <c r="B10" s="334"/>
      <c r="C10" s="334" t="s">
        <v>543</v>
      </c>
      <c r="D10" s="334" t="s">
        <v>544</v>
      </c>
      <c r="E10" s="335">
        <v>44731</v>
      </c>
      <c r="F10" s="336">
        <v>0.54166666666666663</v>
      </c>
      <c r="G10" s="336">
        <v>8.3333333333333329E-2</v>
      </c>
      <c r="H10" s="337">
        <v>446.55</v>
      </c>
      <c r="I10" s="338">
        <v>1750</v>
      </c>
    </row>
    <row r="11" spans="1:9" x14ac:dyDescent="0.25">
      <c r="A11" s="327"/>
      <c r="B11" s="334"/>
      <c r="C11" s="334" t="s">
        <v>549</v>
      </c>
      <c r="D11" s="334" t="s">
        <v>550</v>
      </c>
      <c r="E11" s="335">
        <v>44731</v>
      </c>
      <c r="F11" s="336">
        <v>0.58333333333333337</v>
      </c>
      <c r="G11" s="336">
        <v>0.66666666666666663</v>
      </c>
      <c r="H11" s="337">
        <v>1015.06666666666</v>
      </c>
      <c r="I11" s="338">
        <v>2857</v>
      </c>
    </row>
    <row r="12" spans="1:9" x14ac:dyDescent="0.25">
      <c r="A12" s="327"/>
      <c r="B12" s="334"/>
      <c r="C12" s="334" t="s">
        <v>459</v>
      </c>
      <c r="D12" s="334" t="s">
        <v>460</v>
      </c>
      <c r="E12" s="335">
        <v>44731</v>
      </c>
      <c r="F12" s="336">
        <v>0.83333333333333337</v>
      </c>
      <c r="G12" s="336">
        <v>0.91666666666666663</v>
      </c>
      <c r="H12" s="337">
        <v>19191.2</v>
      </c>
      <c r="I12" s="338">
        <v>40377</v>
      </c>
    </row>
    <row r="13" spans="1:9" x14ac:dyDescent="0.25">
      <c r="A13" s="327"/>
      <c r="B13" s="334"/>
      <c r="C13" s="334" t="s">
        <v>551</v>
      </c>
      <c r="D13" s="334" t="s">
        <v>449</v>
      </c>
      <c r="E13" s="335">
        <v>44731</v>
      </c>
      <c r="F13" s="336">
        <v>0.91666666666666663</v>
      </c>
      <c r="G13" s="336">
        <v>0.99930555555555556</v>
      </c>
      <c r="H13" s="337">
        <v>1112.9000000000001</v>
      </c>
      <c r="I13" s="338">
        <v>4590</v>
      </c>
    </row>
    <row r="14" spans="1:9" x14ac:dyDescent="0.25">
      <c r="A14" s="327"/>
      <c r="B14" s="334" t="s">
        <v>546</v>
      </c>
      <c r="C14" s="334" t="s">
        <v>552</v>
      </c>
      <c r="D14" s="334" t="s">
        <v>548</v>
      </c>
      <c r="E14" s="335">
        <v>44732</v>
      </c>
      <c r="F14" s="336">
        <v>0.625</v>
      </c>
      <c r="G14" s="336">
        <v>0.70833333333333337</v>
      </c>
      <c r="H14" s="337">
        <v>19570.900000000001</v>
      </c>
      <c r="I14" s="338">
        <v>25007</v>
      </c>
    </row>
    <row r="15" spans="1:9" x14ac:dyDescent="0.25">
      <c r="A15" s="327"/>
      <c r="B15" s="334"/>
      <c r="C15" s="334" t="s">
        <v>553</v>
      </c>
      <c r="D15" s="334" t="s">
        <v>460</v>
      </c>
      <c r="E15" s="335">
        <v>44734</v>
      </c>
      <c r="F15" s="336">
        <v>0.83333333333333337</v>
      </c>
      <c r="G15" s="336">
        <v>0.875</v>
      </c>
      <c r="H15" s="337">
        <v>94804.416666666599</v>
      </c>
      <c r="I15" s="338">
        <v>97557</v>
      </c>
    </row>
    <row r="16" spans="1:9" x14ac:dyDescent="0.25">
      <c r="A16" s="327"/>
      <c r="B16" s="334"/>
      <c r="C16" s="334" t="s">
        <v>553</v>
      </c>
      <c r="D16" s="334" t="s">
        <v>460</v>
      </c>
      <c r="E16" s="335">
        <v>44735</v>
      </c>
      <c r="F16" s="336">
        <v>0.83333333333333337</v>
      </c>
      <c r="G16" s="336">
        <v>0.875</v>
      </c>
      <c r="H16" s="337">
        <v>78942.649999999994</v>
      </c>
      <c r="I16" s="338">
        <v>87160</v>
      </c>
    </row>
    <row r="17" spans="1:9" x14ac:dyDescent="0.25">
      <c r="A17" s="327"/>
      <c r="B17" s="327"/>
      <c r="C17" s="327"/>
      <c r="D17" s="327"/>
      <c r="E17" s="327"/>
      <c r="F17" s="327"/>
      <c r="G17" s="327"/>
      <c r="H17" s="327"/>
      <c r="I17" s="327"/>
    </row>
    <row r="18" spans="1:9" x14ac:dyDescent="0.25">
      <c r="A18" s="327"/>
      <c r="B18" s="327"/>
      <c r="C18" s="327"/>
      <c r="D18" s="327"/>
      <c r="E18" s="327"/>
      <c r="F18" s="327"/>
      <c r="G18" s="327"/>
      <c r="H18" s="327"/>
      <c r="I18" s="327"/>
    </row>
    <row r="19" spans="1:9" x14ac:dyDescent="0.25">
      <c r="A19" s="327"/>
      <c r="B19" s="328" t="s">
        <v>461</v>
      </c>
      <c r="C19" s="329"/>
      <c r="D19" s="327"/>
      <c r="E19" s="327"/>
      <c r="F19" s="327"/>
      <c r="G19" s="327"/>
      <c r="H19" s="327"/>
      <c r="I19" s="327"/>
    </row>
    <row r="20" spans="1:9" x14ac:dyDescent="0.25">
      <c r="A20" s="327"/>
      <c r="B20" s="332" t="s">
        <v>452</v>
      </c>
      <c r="C20" s="332" t="s">
        <v>214</v>
      </c>
      <c r="D20" s="332" t="s">
        <v>462</v>
      </c>
      <c r="E20" s="332" t="s">
        <v>453</v>
      </c>
      <c r="F20" s="332" t="s">
        <v>463</v>
      </c>
      <c r="G20" s="332" t="s">
        <v>454</v>
      </c>
      <c r="H20" s="332" t="s">
        <v>455</v>
      </c>
      <c r="I20" s="332" t="s">
        <v>456</v>
      </c>
    </row>
    <row r="21" spans="1:9" x14ac:dyDescent="0.25">
      <c r="A21" s="327"/>
      <c r="B21" s="333" t="s">
        <v>375</v>
      </c>
      <c r="C21" s="333" t="s">
        <v>464</v>
      </c>
      <c r="D21" s="339">
        <v>44729</v>
      </c>
      <c r="E21" s="336">
        <v>0.70833333333333337</v>
      </c>
      <c r="F21" s="339">
        <v>44732</v>
      </c>
      <c r="G21" s="336">
        <v>0.375</v>
      </c>
      <c r="H21" s="337">
        <v>1708</v>
      </c>
      <c r="I21" s="338">
        <v>2607</v>
      </c>
    </row>
    <row r="22" spans="1:9" x14ac:dyDescent="0.25">
      <c r="A22" s="327"/>
      <c r="B22" s="333" t="s">
        <v>373</v>
      </c>
      <c r="C22" s="333" t="s">
        <v>464</v>
      </c>
      <c r="D22" s="339">
        <v>44729</v>
      </c>
      <c r="E22" s="336">
        <v>4.1666666666666664E-2</v>
      </c>
      <c r="F22" s="339">
        <v>44729</v>
      </c>
      <c r="G22" s="336">
        <v>0.95833333333333337</v>
      </c>
      <c r="H22" s="337">
        <v>772</v>
      </c>
      <c r="I22" s="338">
        <v>1393</v>
      </c>
    </row>
    <row r="23" spans="1:9" ht="30" x14ac:dyDescent="0.25">
      <c r="A23" s="327"/>
      <c r="B23" s="333" t="s">
        <v>376</v>
      </c>
      <c r="C23" s="333" t="s">
        <v>465</v>
      </c>
      <c r="D23" s="339">
        <v>44729</v>
      </c>
      <c r="E23" s="336">
        <v>4.1666666666666664E-2</v>
      </c>
      <c r="F23" s="339">
        <v>44729</v>
      </c>
      <c r="G23" s="336">
        <v>0.54166666666666663</v>
      </c>
      <c r="H23" s="337">
        <v>1350</v>
      </c>
      <c r="I23" s="338">
        <v>1561</v>
      </c>
    </row>
    <row r="24" spans="1:9" ht="30" x14ac:dyDescent="0.25">
      <c r="A24" s="327"/>
      <c r="B24" s="333" t="s">
        <v>466</v>
      </c>
      <c r="C24" s="333" t="s">
        <v>464</v>
      </c>
      <c r="D24" s="339">
        <v>44729</v>
      </c>
      <c r="E24" s="336">
        <v>4.1666666666666664E-2</v>
      </c>
      <c r="F24" s="339">
        <v>44729</v>
      </c>
      <c r="G24" s="336">
        <v>0.70833333333333337</v>
      </c>
      <c r="H24" s="337">
        <v>1131</v>
      </c>
      <c r="I24" s="338">
        <v>1683</v>
      </c>
    </row>
    <row r="25" spans="1:9" x14ac:dyDescent="0.25">
      <c r="A25" s="327"/>
      <c r="B25" s="333" t="s">
        <v>373</v>
      </c>
      <c r="C25" s="333" t="s">
        <v>464</v>
      </c>
      <c r="D25" s="339">
        <v>44732</v>
      </c>
      <c r="E25" s="336">
        <v>0.375</v>
      </c>
      <c r="F25" s="339">
        <v>44735</v>
      </c>
      <c r="G25" s="336">
        <v>0.99930555555555556</v>
      </c>
      <c r="H25" s="337">
        <v>5156</v>
      </c>
      <c r="I25" s="338">
        <v>7753</v>
      </c>
    </row>
    <row r="26" spans="1:9" x14ac:dyDescent="0.25">
      <c r="A26" s="327"/>
      <c r="B26" s="327"/>
      <c r="C26" s="327"/>
      <c r="D26" s="327"/>
      <c r="E26" s="327"/>
      <c r="F26" s="327"/>
      <c r="G26" s="327"/>
      <c r="H26" s="327"/>
      <c r="I26" s="327"/>
    </row>
    <row r="27" spans="1:9" x14ac:dyDescent="0.25">
      <c r="A27" s="327"/>
      <c r="B27" s="328" t="s">
        <v>433</v>
      </c>
      <c r="C27" s="329"/>
      <c r="D27" s="327"/>
      <c r="E27" s="327"/>
      <c r="F27" s="327"/>
      <c r="G27" s="327"/>
      <c r="H27" s="327"/>
      <c r="I27" s="327"/>
    </row>
    <row r="28" spans="1:9" x14ac:dyDescent="0.25">
      <c r="A28" s="327"/>
      <c r="B28" s="332" t="s">
        <v>452</v>
      </c>
      <c r="C28" s="332"/>
      <c r="D28" s="332" t="s">
        <v>462</v>
      </c>
      <c r="E28" s="332" t="s">
        <v>453</v>
      </c>
      <c r="F28" s="332" t="s">
        <v>463</v>
      </c>
      <c r="G28" s="332" t="s">
        <v>454</v>
      </c>
      <c r="H28" s="332" t="s">
        <v>455</v>
      </c>
      <c r="I28" s="332" t="s">
        <v>456</v>
      </c>
    </row>
    <row r="29" spans="1:9" x14ac:dyDescent="0.25">
      <c r="A29" s="327"/>
      <c r="B29" s="334" t="s">
        <v>554</v>
      </c>
      <c r="C29" s="334"/>
      <c r="D29" s="339"/>
      <c r="E29" s="336"/>
      <c r="F29" s="339"/>
      <c r="G29" s="336"/>
      <c r="H29" s="337"/>
      <c r="I29" s="3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Resumen VOD y LIVE </vt:lpstr>
      <vt:lpstr>Users</vt:lpstr>
      <vt:lpstr>Horas</vt:lpstr>
      <vt:lpstr>Resumen</vt:lpstr>
      <vt:lpstr>Historico</vt:lpstr>
      <vt:lpstr>Historico2</vt:lpstr>
      <vt:lpstr>PARTIDOS</vt:lpstr>
      <vt:lpstr>Replay</vt:lpstr>
      <vt:lpstr>Destacados</vt:lpstr>
      <vt:lpstr>Franja horaria-U</vt:lpstr>
      <vt:lpstr>Franja horaria-H</vt:lpstr>
      <vt:lpstr>Franja horaria-PROM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2022-07-06T16:32:27Z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