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vera\Downloads\"/>
    </mc:Choice>
  </mc:AlternateContent>
  <xr:revisionPtr revIDLastSave="0" documentId="13_ncr:1_{AFFCD553-2B0D-4839-AF2E-A81354CE3E93}" xr6:coauthVersionLast="47" xr6:coauthVersionMax="47" xr10:uidLastSave="{00000000-0000-0000-0000-000000000000}"/>
  <bookViews>
    <workbookView xWindow="-120" yWindow="-120" windowWidth="20730" windowHeight="11160" tabRatio="628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Replay" sheetId="9" r:id="rId8"/>
    <sheet name="Destacados" sheetId="11" r:id="rId9"/>
    <sheet name="Franja horaria-U" sheetId="5" r:id="rId10"/>
    <sheet name="Franja horaria-H" sheetId="6" r:id="rId11"/>
    <sheet name="Franja horaria-PROM" sheetId="7" r:id="rId12"/>
    <sheet name="HoursPerUser" sheetId="8" state="hidden" r:id="rId13"/>
  </sheets>
  <definedNames>
    <definedName name="__xlfn_IFERROR">#N/A</definedName>
    <definedName name="_xlnm._FilterDatabase" localSheetId="7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H5" i="10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C8" i="10"/>
  <c r="I5" i="10" l="1"/>
  <c r="G3" i="10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D7" i="10"/>
  <c r="J14" i="6" l="1"/>
  <c r="K14" i="6"/>
  <c r="L14" i="6"/>
  <c r="M14" i="6"/>
  <c r="N14" i="6"/>
  <c r="O14" i="6"/>
  <c r="P14" i="6"/>
  <c r="K25" i="6"/>
  <c r="L25" i="6"/>
  <c r="D6" i="10"/>
  <c r="B3" i="10"/>
  <c r="I7" i="10"/>
  <c r="D14" i="7"/>
  <c r="E14" i="7"/>
  <c r="F14" i="7"/>
  <c r="G14" i="7"/>
  <c r="H14" i="7"/>
  <c r="I14" i="7"/>
  <c r="C14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6" i="6"/>
  <c r="C46" i="6"/>
  <c r="D45" i="6"/>
  <c r="C45" i="6"/>
  <c r="D44" i="6"/>
  <c r="C44" i="6"/>
  <c r="E43" i="6"/>
  <c r="D42" i="6"/>
  <c r="C42" i="6"/>
  <c r="D41" i="6"/>
  <c r="C41" i="6"/>
  <c r="D40" i="6"/>
  <c r="C40" i="6"/>
  <c r="D39" i="6"/>
  <c r="C39" i="6"/>
  <c r="D38" i="6"/>
  <c r="C38" i="6"/>
  <c r="E37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46" i="5"/>
  <c r="C46" i="5"/>
  <c r="D45" i="5"/>
  <c r="C45" i="5"/>
  <c r="D44" i="5"/>
  <c r="C44" i="5"/>
  <c r="E43" i="5"/>
  <c r="D42" i="5"/>
  <c r="C42" i="5"/>
  <c r="D41" i="5"/>
  <c r="C41" i="5"/>
  <c r="D40" i="5"/>
  <c r="C40" i="5"/>
  <c r="D39" i="5"/>
  <c r="C39" i="5"/>
  <c r="D38" i="5"/>
  <c r="C38" i="5"/>
  <c r="E37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L25" i="5"/>
  <c r="K25" i="5"/>
  <c r="P14" i="5"/>
  <c r="O14" i="5"/>
  <c r="N14" i="5"/>
  <c r="M14" i="5"/>
  <c r="L14" i="5"/>
  <c r="K14" i="5"/>
  <c r="J14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H6" i="10" l="1"/>
  <c r="D36" i="6"/>
  <c r="E36" i="6" s="1"/>
  <c r="D36" i="5"/>
  <c r="J14" i="7"/>
  <c r="Q14" i="7" s="1"/>
  <c r="C66" i="1"/>
  <c r="N238" i="1" s="1"/>
  <c r="K127" i="1"/>
  <c r="K28" i="1"/>
  <c r="O14" i="7"/>
  <c r="V14" i="7" s="1"/>
  <c r="N14" i="7"/>
  <c r="U14" i="7" s="1"/>
  <c r="L14" i="7"/>
  <c r="S14" i="7" s="1"/>
  <c r="K73" i="1"/>
  <c r="K14" i="7"/>
  <c r="R14" i="7" s="1"/>
  <c r="M14" i="7"/>
  <c r="T14" i="7" s="1"/>
  <c r="P14" i="7"/>
  <c r="W14" i="7" s="1"/>
  <c r="E35" i="6"/>
  <c r="E45" i="6"/>
  <c r="E38" i="5"/>
  <c r="E40" i="5"/>
  <c r="E42" i="5"/>
  <c r="I14" i="1"/>
  <c r="E16" i="1"/>
  <c r="E26" i="1" s="1"/>
  <c r="P236" i="1" s="1"/>
  <c r="C26" i="1"/>
  <c r="K32" i="1"/>
  <c r="E182" i="1"/>
  <c r="N241" i="1"/>
  <c r="E28" i="5"/>
  <c r="E30" i="5"/>
  <c r="E32" i="5"/>
  <c r="E34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4" i="6"/>
  <c r="E39" i="6"/>
  <c r="R7" i="7"/>
  <c r="V7" i="7"/>
  <c r="E40" i="6"/>
  <c r="E42" i="6"/>
  <c r="E45" i="5"/>
  <c r="C47" i="5"/>
  <c r="E39" i="5"/>
  <c r="T8" i="7"/>
  <c r="R9" i="7"/>
  <c r="V9" i="7"/>
  <c r="E29" i="5"/>
  <c r="E31" i="5"/>
  <c r="E33" i="5"/>
  <c r="E35" i="5"/>
  <c r="E44" i="5"/>
  <c r="W9" i="7"/>
  <c r="Q12" i="7"/>
  <c r="S13" i="7"/>
  <c r="W13" i="7"/>
  <c r="C36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2" i="6"/>
  <c r="V6" i="7"/>
  <c r="R8" i="7"/>
  <c r="T9" i="7"/>
  <c r="U10" i="7"/>
  <c r="W11" i="7"/>
  <c r="E29" i="6"/>
  <c r="E44" i="6"/>
  <c r="U8" i="7"/>
  <c r="R11" i="7"/>
  <c r="T12" i="7"/>
  <c r="E31" i="6"/>
  <c r="E30" i="6"/>
  <c r="R6" i="7"/>
  <c r="T7" i="7"/>
  <c r="V8" i="7"/>
  <c r="Q10" i="7"/>
  <c r="S11" i="7"/>
  <c r="U12" i="7"/>
  <c r="E46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7" i="6"/>
  <c r="E41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7" i="6"/>
  <c r="E38" i="6"/>
  <c r="I246" i="1"/>
  <c r="H246" i="1"/>
  <c r="K246" i="1" s="1"/>
  <c r="I254" i="1"/>
  <c r="H254" i="1"/>
  <c r="D47" i="5"/>
  <c r="E41" i="5"/>
  <c r="E46" i="5"/>
  <c r="E28" i="6"/>
  <c r="E33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7" i="6"/>
  <c r="E36" i="5"/>
  <c r="E47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<sst xmlns="http://schemas.openxmlformats.org/spreadsheetml/2006/main" count="1244" uniqueCount="585">
  <si>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</si>
  <si>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</si>
  <si>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</si>
  <si>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</si>
  <si>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</si>
  <si>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</si>
  <si>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</si>
  <si>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</si>
  <si>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</si>
  <si>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</si>
  <si>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</si>
  <si>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</si>
  <si>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</si>
  <si>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</si>
  <si>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</si>
  <si>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</si>
  <si>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</si>
  <si>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</si>
  <si>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</si>
  <si>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</si>
  <si>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</si>
  <si>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</si>
  <si>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</si>
  <si>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</si>
  <si>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</si>
  <si>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</si>
  <si>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</si>
  <si>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</si>
  <si>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</si>
  <si>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</si>
  <si>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</si>
  <si>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</si>
  <si>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</si>
  <si>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</si>
  <si>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</si>
  <si>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</si>
  <si>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</si>
  <si>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</si>
  <si>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</si>
  <si>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</si>
  <si>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</si>
  <si>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</si>
  <si>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</si>
  <si>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</si>
  <si>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</si>
  <si>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</si>
  <si>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</si>
  <si>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</si>
  <si>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</si>
  <si>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</si>
  <si>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</si>
  <si>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</si>
  <si>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</si>
  <si>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</si>
  <si>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</si>
  <si>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</si>
  <si>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</si>
  <si>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</si>
  <si>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</si>
  <si>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</si>
  <si>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</si>
  <si>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</si>
  <si>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</si>
  <si>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</si>
  <si>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</si>
  <si>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</si>
  <si>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</si>
  <si>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</si>
  <si>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</si>
  <si>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</si>
  <si>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</si>
  <si>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</si>
  <si>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</si>
  <si>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</si>
  <si>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</si>
  <si>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</si>
  <si>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</si>
  <si>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</si>
  <si>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</si>
  <si>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</si>
  <si>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</si>
  <si>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</si>
  <si>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</si>
  <si>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</si>
  <si>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</si>
  <si>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</si>
  <si>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</si>
  <si>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</si>
  <si>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</si>
  <si>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</si>
  <si>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</si>
  <si>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</si>
  <si>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</si>
  <si>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</si>
  <si>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</si>
  <si>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</si>
  <si>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</si>
  <si>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</si>
  <si>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</si>
  <si>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</si>
  <si>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</si>
  <si>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</si>
  <si>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</si>
  <si>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</si>
  <si>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</si>
  <si>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</si>
  <si>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</si>
  <si>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</si>
  <si>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</si>
  <si>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</si>
  <si>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</si>
  <si>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</si>
  <si>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</si>
  <si>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</si>
  <si>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</si>
  <si>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</si>
  <si>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</si>
  <si>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</si>
  <si>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</si>
  <si>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</si>
  <si>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</si>
  <si>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</si>
  <si>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</si>
  <si>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</si>
  <si>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</si>
  <si>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</si>
  <si>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</si>
  <si>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</si>
  <si>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</si>
  <si>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</si>
  <si>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</si>
  <si>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</si>
  <si>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</si>
  <si>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</si>
  <si>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</si>
  <si>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</si>
  <si>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</si>
  <si>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</si>
  <si>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</si>
  <si>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</si>
  <si>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</si>
  <si>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</si>
  <si>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</si>
  <si>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</si>
  <si>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</si>
  <si>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</si>
  <si>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</si>
  <si>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</si>
  <si>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</si>
  <si>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</si>
  <si>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</si>
  <si>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</si>
  <si>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</si>
  <si>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</si>
  <si>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</si>
  <si>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</si>
  <si>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</si>
  <si>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</si>
  <si>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</si>
  <si>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</si>
  <si>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</si>
  <si>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</si>
  <si>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</si>
  <si>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</si>
  <si>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</si>
  <si>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</si>
  <si>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</si>
  <si>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</si>
  <si>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</si>
  <si>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</si>
  <si>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</si>
  <si>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</si>
  <si>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</si>
  <si>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</si>
  <si>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</si>
  <si>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</si>
  <si>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</si>
  <si>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</si>
  <si>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</si>
  <si>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</si>
  <si>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</si>
  <si>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</si>
  <si>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</si>
  <si>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</si>
  <si>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</si>
  <si>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</si>
  <si>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</si>
  <si>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</si>
  <si>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</si>
  <si>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</si>
  <si>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</si>
  <si>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</si>
  <si>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</si>
  <si>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</si>
  <si>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</si>
  <si>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</si>
  <si>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</si>
  <si>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</si>
  <si>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</si>
  <si>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</si>
  <si>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</si>
  <si>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</si>
  <si>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</si>
  <si>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</si>
  <si>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</si>
  <si>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</si>
  <si>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</si>
  <si>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</si>
  <si>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</si>
  <si>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</si>
  <si>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</si>
  <si>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</si>
  <si>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</si>
  <si>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</si>
  <si>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</si>
  <si>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</si>
  <si>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</si>
  <si>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</si>
  <si>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</si>
  <si>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</si>
  <si>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</si>
  <si>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</si>
  <si>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</si>
  <si>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</si>
  <si>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</si>
  <si>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</si>
  <si>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</si>
  <si>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</si>
  <si>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</si>
  <si>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</si>
  <si>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</si>
  <si>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</si>
  <si>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</si>
  <si>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</si>
  <si>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</si>
  <si>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</si>
  <si>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</si>
  <si>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</si>
  <si>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</si>
  <si>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</si>
  <si>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</si>
  <si>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</si>
  <si>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</si>
  <si>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</si>
  <si>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</si>
  <si>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</si>
  <si>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</si>
  <si>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</si>
  <si>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</si>
  <si>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</si>
  <si>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</si>
  <si>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</si>
  <si>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</si>
  <si>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</si>
  <si>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</si>
  <si>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</si>
  <si>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</si>
  <si>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</si>
  <si>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</si>
  <si>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</si>
  <si>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</si>
  <si>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</si>
  <si>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</si>
  <si>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</si>
  <si>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</si>
  <si>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</si>
  <si>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</si>
  <si>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</si>
  <si>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</si>
  <si>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</si>
  <si>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</si>
  <si>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</si>
  <si>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</si>
  <si>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</si>
  <si>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</si>
  <si>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</si>
  <si>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</si>
  <si>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</si>
  <si>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</si>
  <si>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</si>
  <si>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</si>
  <si>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</si>
  <si>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</si>
  <si>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</si>
  <si>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</si>
  <si>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</si>
  <si>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</si>
  <si>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</si>
  <si>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</si>
  <si>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</si>
  <si>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</si>
  <si>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</si>
  <si>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</si>
  <si>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</si>
  <si>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</si>
  <si>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</si>
  <si>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</si>
  <si>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</si>
  <si>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</si>
  <si>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</si>
  <si>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</si>
  <si>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</si>
  <si>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</si>
  <si>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</si>
  <si>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</si>
  <si>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</si>
  <si>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</si>
  <si>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</si>
  <si>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</si>
  <si>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</si>
  <si>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</si>
  <si>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</si>
  <si>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</si>
  <si>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</si>
  <si>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</si>
  <si>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</si>
  <si>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</si>
  <si>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</si>
  <si>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</si>
  <si>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</si>
  <si>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</si>
  <si>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</si>
  <si>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</si>
  <si>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</si>
  <si>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</si>
  <si>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</si>
  <si>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</si>
  <si>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</si>
  <si>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</si>
  <si>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</si>
  <si>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</si>
  <si>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</si>
  <si>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</si>
  <si>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</si>
  <si>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</si>
  <si>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</si>
  <si>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</si>
  <si>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</si>
  <si>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</si>
  <si>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</si>
  <si>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</si>
  <si>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</si>
  <si>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</si>
  <si>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</si>
  <si>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</si>
  <si>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</si>
  <si>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</si>
  <si>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</si>
  <si>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</si>
  <si>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</si>
  <si>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</si>
  <si>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</si>
  <si>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</si>
  <si>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</si>
  <si>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</si>
  <si>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</si>
  <si>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</si>
  <si>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</si>
  <si>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</si>
  <si>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</si>
  <si>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</si>
  <si>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</si>
  <si>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</si>
  <si>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</si>
  <si>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</si>
  <si>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</si>
  <si>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</si>
  <si>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</si>
  <si>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</si>
  <si>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</si>
  <si>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</si>
  <si>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</si>
  <si>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</si>
  <si>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</si>
  <si>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</si>
  <si>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</si>
  <si>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</si>
  <si>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</si>
  <si>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</si>
  <si>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</si>
  <si>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Ezel</t>
  </si>
  <si>
    <t>Entre el amor y el odio</t>
  </si>
  <si>
    <t>María la del barrio</t>
  </si>
  <si>
    <t>Combutters</t>
  </si>
  <si>
    <t>Willax noticias</t>
  </si>
  <si>
    <t>Mujer casos de la vida real</t>
  </si>
  <si>
    <t>Milagros Leiva, entrevista</t>
  </si>
  <si>
    <t>Después de todo</t>
  </si>
  <si>
    <t>Beto a saber</t>
  </si>
  <si>
    <t>Sportscenter</t>
  </si>
  <si>
    <t>Atv noticias - Edición matinal</t>
  </si>
  <si>
    <t>Como dice el dicho</t>
  </si>
  <si>
    <t>ATV noticias - Edición central</t>
  </si>
  <si>
    <t>Andrea</t>
  </si>
  <si>
    <t>La Noticia</t>
  </si>
  <si>
    <t>Yo soy Betty, la fea</t>
  </si>
  <si>
    <t>Criminal minds</t>
  </si>
  <si>
    <t>PBO Digital</t>
  </si>
  <si>
    <t>Octavo Mandamiento</t>
  </si>
  <si>
    <t>Zona Mixta</t>
  </si>
  <si>
    <t>Ghost Whisperer</t>
  </si>
  <si>
    <t>N Noticias</t>
  </si>
  <si>
    <t>El Deportivo, en otra cancha</t>
  </si>
  <si>
    <t>WWE : Raw</t>
  </si>
  <si>
    <t>NCIS: L.A.</t>
  </si>
  <si>
    <t>Ampliación de noticias</t>
  </si>
  <si>
    <t>Bloque de deportes</t>
  </si>
  <si>
    <t>Yo caviar</t>
  </si>
  <si>
    <t>Reina de corazones</t>
  </si>
  <si>
    <t>WWE : Smackdown</t>
  </si>
  <si>
    <t>Un día en el mall</t>
  </si>
  <si>
    <t>Belleza verdadera</t>
  </si>
  <si>
    <t>El Camerino</t>
  </si>
  <si>
    <t>Camotillo, el Tinterillo</t>
  </si>
  <si>
    <t>Enfoques Cruxados</t>
  </si>
  <si>
    <t>Inazuma Eleven</t>
  </si>
  <si>
    <t>Gol Noticias</t>
  </si>
  <si>
    <t>Los Victorinos</t>
  </si>
  <si>
    <t>La 3ra en discordia</t>
  </si>
  <si>
    <t>Código Fútbol</t>
  </si>
  <si>
    <t>Nunca más</t>
  </si>
  <si>
    <t>De película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</si>
  <si>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</si>
  <si>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</si>
  <si>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</si>
  <si>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</si>
  <si>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</si>
  <si>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</si>
  <si>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</si>
  <si>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</si>
  <si>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</si>
  <si>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</si>
  <si>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</si>
  <si>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10/06 –16/06</t>
  </si>
  <si>
    <t>León, peleador sin ley</t>
  </si>
  <si>
    <t>The Flash</t>
  </si>
  <si>
    <t>Programa</t>
  </si>
  <si>
    <t>Hora inicio</t>
  </si>
  <si>
    <t>Hora fin</t>
  </si>
  <si>
    <t>HORAS</t>
  </si>
  <si>
    <t>USUARIOS</t>
  </si>
  <si>
    <t>Cinecanal</t>
  </si>
  <si>
    <t>Cuarto Poder</t>
  </si>
  <si>
    <t>América TV</t>
  </si>
  <si>
    <t>REPLAY</t>
  </si>
  <si>
    <t>Fecha inicio</t>
  </si>
  <si>
    <t>Fecha fin</t>
  </si>
  <si>
    <t>ATV</t>
  </si>
  <si>
    <t>Magaly TV La Firme</t>
  </si>
  <si>
    <t>Destacado</t>
  </si>
  <si>
    <t>Vod</t>
  </si>
  <si>
    <t>17/06 –23/06</t>
  </si>
  <si>
    <t>ESPN HD</t>
  </si>
  <si>
    <t>ESPN 3</t>
  </si>
  <si>
    <t>ESPN 2</t>
  </si>
  <si>
    <t>Copa Leyendas F7 : Universitario vs. La Misilera - Semifinales</t>
  </si>
  <si>
    <t>Escuadrón suicida</t>
  </si>
  <si>
    <t>Una pareja explosiva 3</t>
  </si>
  <si>
    <t>¿Y dónde están las rubias?</t>
  </si>
  <si>
    <t>Día D</t>
  </si>
  <si>
    <t>Hércules: El origen de la leyenda</t>
  </si>
  <si>
    <t>Los Picapiedra</t>
  </si>
  <si>
    <t>La rotativa del aire</t>
  </si>
  <si>
    <t>17/06-23/06</t>
  </si>
  <si>
    <t>Star Channel</t>
  </si>
  <si>
    <t>Liga1 Betsson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</si>
  <si>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</si>
  <si>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</si>
  <si>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</si>
  <si>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</si>
  <si>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</si>
  <si>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</si>
  <si>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</si>
  <si>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</si>
  <si>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</si>
  <si>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 –30/06</t>
  </si>
  <si>
    <t>UTCvs.vs.</t>
  </si>
  <si>
    <t>2022-06-24 15:30:00</t>
  </si>
  <si>
    <t>FBC Melgarvs.Atlético Grau</t>
  </si>
  <si>
    <t>2022-06-24 19:00:00</t>
  </si>
  <si>
    <t>Sporting Cristalvs.Alianza Atlético</t>
  </si>
  <si>
    <t>2022-06-25 15:30:00</t>
  </si>
  <si>
    <t>Alianza Limavs.Ayacucho FC</t>
  </si>
  <si>
    <t>2022-06-26 18:00:00</t>
  </si>
  <si>
    <t>Academia Cantolaovs.ADT</t>
  </si>
  <si>
    <t>2022-06-26 11:00:00</t>
  </si>
  <si>
    <t>U. César Vallejovs.Binacional</t>
  </si>
  <si>
    <t>2022-06-26 13:15:00</t>
  </si>
  <si>
    <t>Sport Huancayo vs.Universitario</t>
  </si>
  <si>
    <t>2022-06-26 15:30:00</t>
  </si>
  <si>
    <t>U. San Martínvs.Deportivo Municipal</t>
  </si>
  <si>
    <t>2022-06-27 15:30:00</t>
  </si>
  <si>
    <t>ArgentinaPaíses Bajos</t>
  </si>
  <si>
    <t>2022-06-24 22:00:00</t>
  </si>
  <si>
    <t>Seattle SoundersKansas City</t>
  </si>
  <si>
    <t>2022-06-25 14:08:00</t>
  </si>
  <si>
    <t>CorinthiansSantos</t>
  </si>
  <si>
    <t>2022-06-25 17:00:00</t>
  </si>
  <si>
    <t>River PlateLanús</t>
  </si>
  <si>
    <t>2022-06-25 18:30:00</t>
  </si>
  <si>
    <t>Nacional (URU)Unión de Santa Fe (ARG)</t>
  </si>
  <si>
    <t>2022-06-28 17:15:00</t>
  </si>
  <si>
    <t>Emelec (ECU)Atletico Mineiro (BRA)</t>
  </si>
  <si>
    <t>Corinthians (BRA)Boca Juniors (ARG)</t>
  </si>
  <si>
    <t>2022-06-28 19:30:00</t>
  </si>
  <si>
    <t>Colo Colo (CHI)Internacional (BRA)</t>
  </si>
  <si>
    <t>ESPN 4</t>
  </si>
  <si>
    <t>Ath. Paranaense (BRA)Libertad (PAR)</t>
  </si>
  <si>
    <t>Cerro Porteño (PAR)Palmeiras (BRA)</t>
  </si>
  <si>
    <t>2022-06-29 17:15:00</t>
  </si>
  <si>
    <t>Talleres de Cba (ARG)Colón de Santa Fe (ARG)</t>
  </si>
  <si>
    <t>The Strongest (BOL)Ceará (BRA)</t>
  </si>
  <si>
    <t>Vélez Sarsfield (ARG)River Plate (ARG)</t>
  </si>
  <si>
    <t>2022-06-29 19:30:00</t>
  </si>
  <si>
    <t>Deportes Tolima (COL)Flamengo (BRA)</t>
  </si>
  <si>
    <t>Fortaleza (BRA)Estudiantes de LP (ARG)</t>
  </si>
  <si>
    <t>2022-06-30 19:30:00</t>
  </si>
  <si>
    <t>Olimpia (PAR)Atletico Goianiense (BRA)</t>
  </si>
  <si>
    <t>Copa Leyendas F7 : Universitario vs. El Pelícano - Final</t>
  </si>
  <si>
    <t>Liga1 : FBC Melgar vs. Atlético Grau - Apertura, Fecha 18 (24-06-2022)</t>
  </si>
  <si>
    <t>Liga1 : Alianza Lima vs. Ayacucho FC - Apertura, Fecha 18 (26-06-2022)</t>
  </si>
  <si>
    <t>Persecución mortal</t>
  </si>
  <si>
    <t>Un sueño posible</t>
  </si>
  <si>
    <t>Copa Leyendas F7 : Sporting vs. La Misilera - Tercer lugar</t>
  </si>
  <si>
    <t>La Cenicienta</t>
  </si>
  <si>
    <t>Destino final</t>
  </si>
  <si>
    <t>La gran estafa</t>
  </si>
  <si>
    <t>Cine Willax : Máxima traición</t>
  </si>
  <si>
    <t>En busca de la felicidad</t>
  </si>
  <si>
    <t>El lobo de Wall Street</t>
  </si>
  <si>
    <t>Atracción peligrosa</t>
  </si>
  <si>
    <t>Rambo IV: de regreso al infierno</t>
  </si>
  <si>
    <t>¡Shazam!</t>
  </si>
  <si>
    <t>Copa Libertadores : Corinthians (BRA) vs. Boca Juniors (ARG) - 8vos de final, Ida (28-06-2022)</t>
  </si>
  <si>
    <t>La granja de Zenón</t>
  </si>
  <si>
    <t>Inferno</t>
  </si>
  <si>
    <t>El hombre de acero</t>
  </si>
  <si>
    <t>Aquaman</t>
  </si>
  <si>
    <t>Mujer Maravilla</t>
  </si>
  <si>
    <t>Harry Potter y el prisionero de Azkabán</t>
  </si>
  <si>
    <t>Charlie y la fábrica de chocolate</t>
  </si>
  <si>
    <t>Miedo profundo</t>
  </si>
  <si>
    <t>Antesala Liga1 : Sport Huancayo vs. Universitario - Apertura, Fecha 18 (26-06-2022)</t>
  </si>
  <si>
    <t>Liga1 : Sport Huancayo vs. Universitario - Apertura, Fecha 18 (26-06-2022)</t>
  </si>
  <si>
    <t>¿Qué pasó ayer?</t>
  </si>
  <si>
    <t>Antesala Liga1 : Sporting Cristal vs. Alianza Atlético - Apertura, Fecha 18 (25-06-2022)</t>
  </si>
  <si>
    <t>Antesala Liga1 : Alianza Lima vs. Ayacucho FC - Apertura, Fecha 18 (26-06-2022)</t>
  </si>
  <si>
    <t>Liga1 : Sporting Cristal vs. Alianza Atlético - Apertura, Fecha 18 (25-06-2022)</t>
  </si>
  <si>
    <t>Blade II</t>
  </si>
  <si>
    <t>Norbit</t>
  </si>
  <si>
    <t>Emboscada</t>
  </si>
  <si>
    <t>La monja</t>
  </si>
  <si>
    <t>Una pareja explosiva 2</t>
  </si>
  <si>
    <t>Zathura: una aventura fuera de este mundo</t>
  </si>
  <si>
    <t>Godzilla</t>
  </si>
  <si>
    <t>Anaconda</t>
  </si>
  <si>
    <t>La maldición de la llorona</t>
  </si>
  <si>
    <t>24/06-30/07</t>
  </si>
  <si>
    <t>24/06-30/06</t>
  </si>
  <si>
    <t>Melgar vs A. Grau</t>
  </si>
  <si>
    <t xml:space="preserve">UFC </t>
  </si>
  <si>
    <t>Arman Tsarukyan vs Mateusz Gamrot</t>
  </si>
  <si>
    <t>ESPN4</t>
  </si>
  <si>
    <t>Perú tiene talento</t>
  </si>
  <si>
    <t>Latina</t>
  </si>
  <si>
    <t>S. Huancayo vs Universitario</t>
  </si>
  <si>
    <t>Alianza Lima vs Ayacucho</t>
  </si>
  <si>
    <t>Hobss vs Shaw</t>
  </si>
  <si>
    <t>Especial Pride STAR</t>
  </si>
  <si>
    <t>Copa Libertadores</t>
  </si>
  <si>
    <t xml:space="preserve">Corinthians vs Boca </t>
  </si>
  <si>
    <t>ESPN</t>
  </si>
  <si>
    <t>Copa Sudamericana</t>
  </si>
  <si>
    <t>Colo Colo vs Inter</t>
  </si>
  <si>
    <t>ESPN2</t>
  </si>
  <si>
    <t>Copa Libertadores - Velez vs River Plate</t>
  </si>
  <si>
    <t>Copa Libertadores - Fortaleza vs Estudiantes</t>
  </si>
  <si>
    <t>Al ángulo</t>
  </si>
  <si>
    <t>Movistar Deportes</t>
  </si>
  <si>
    <t>Wimbledon</t>
  </si>
  <si>
    <t>Primera Ronda</t>
  </si>
  <si>
    <t>Segunda Ronda</t>
  </si>
  <si>
    <t>Especial Pride CINECANAL</t>
  </si>
  <si>
    <t>10/05-16/06</t>
  </si>
  <si>
    <t>10/06-16/06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</si>
</sst>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5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7" fillId="46" borderId="21" xfId="0" applyFont="1" applyFill="1" applyBorder="1"/>
    <xf numFmtId="0" fontId="27" fillId="46" borderId="0" xfId="0" applyFont="1" applyFill="1"/>
    <xf numFmtId="0" fontId="29" fillId="47" borderId="50" xfId="0" applyFont="1" applyFill="1" applyBorder="1"/>
    <xf numFmtId="0" fontId="29" fillId="47" borderId="51" xfId="0" applyFont="1" applyFill="1" applyBorder="1"/>
    <xf numFmtId="0" fontId="29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9.9871072818282502E-2</c:v>
                </c:pt>
                <c:pt idx="1">
                  <c:v>0.2186391325393448</c:v>
                </c:pt>
                <c:pt idx="2">
                  <c:v>6.1879228543911077E-2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1.654444041250629E-2</c:v>
                </c:pt>
                <c:pt idx="1">
                  <c:v>0.93154809516934789</c:v>
                </c:pt>
                <c:pt idx="2">
                  <c:v>5.1907464418145803E-2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Historico!$A$2:$A$10</c:f>
              <c:strCache>
                <c:ptCount val="9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</c:strCache>
            </c:strRef>
          </c:cat>
          <c:val>
            <c:numRef>
              <c:f>Historico!$B$2:$B$10</c:f>
              <c:numCache>
                <c:formatCode>#,##0</c:formatCode>
                <c:ptCount val="9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Historico!$A$2:$A$10</c:f>
              <c:strCache>
                <c:ptCount val="9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</c:strCache>
            </c:strRef>
          </c:cat>
          <c:val>
            <c:numRef>
              <c:f>Historico!$C$2:$C$10</c:f>
              <c:numCache>
                <c:formatCode>#,##0</c:formatCode>
                <c:ptCount val="9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Historico!$A$2:$A$10</c:f>
              <c:strCache>
                <c:ptCount val="9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</c:strCache>
            </c:strRef>
          </c:cat>
          <c:val>
            <c:numRef>
              <c:f>Historico!$D$2:$D$10</c:f>
              <c:numCache>
                <c:formatCode>#,##0</c:formatCode>
                <c:ptCount val="9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39" t="s">
        <v>342</v>
      </c>
      <c r="D2" s="339"/>
      <c r="E2" s="339"/>
      <c r="F2" s="340" t="s">
        <v>346</v>
      </c>
      <c r="G2" s="340"/>
      <c r="H2" s="340"/>
      <c r="I2" s="341" t="s">
        <v>0</v>
      </c>
      <c r="J2" s="341"/>
      <c r="K2" s="341"/>
    </row>
    <row r="3" spans="1:11" x14ac:dyDescent="0.25">
      <c r="A3" s="2"/>
      <c r="C3" s="339" t="s">
        <v>1</v>
      </c>
      <c r="D3" s="339"/>
      <c r="E3" s="339"/>
      <c r="F3" s="342" t="s">
        <v>2</v>
      </c>
      <c r="G3" s="342"/>
      <c r="H3" s="342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7">
        <f>SUM(Horas!C6:I6)</f>
        <v>0</v>
      </c>
      <c r="D6" s="285"/>
      <c r="E6" s="286" t="str">
        <f t="shared" ref="E6:E8" si="0">+IFERROR(C6/D6,"-")</f>
        <v>-</v>
      </c>
      <c r="F6" s="288">
        <f>SUM(Horas!J6:P6)</f>
        <v>0</v>
      </c>
      <c r="G6" s="282"/>
      <c r="H6" s="289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7">
        <f>SUM(Horas!C7:I7)</f>
        <v>0</v>
      </c>
      <c r="D7" s="285"/>
      <c r="E7" s="286" t="str">
        <f t="shared" si="0"/>
        <v>-</v>
      </c>
      <c r="F7" s="288">
        <f>SUM(Horas!J7:P7)</f>
        <v>0</v>
      </c>
      <c r="G7" s="282"/>
      <c r="H7" s="289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7">
        <f>SUM(Horas!C8:I8)</f>
        <v>0</v>
      </c>
      <c r="D8" s="285"/>
      <c r="E8" s="286" t="str">
        <f t="shared" si="0"/>
        <v>-</v>
      </c>
      <c r="F8" s="288">
        <f>SUM(Horas!J8:P8)</f>
        <v>0</v>
      </c>
      <c r="G8" s="282"/>
      <c r="H8" s="289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7">
        <f>SUM(Horas!C9:I9)</f>
        <v>0</v>
      </c>
      <c r="D9" s="284"/>
      <c r="E9" s="286" t="str">
        <f t="shared" ref="E9:E12" si="5">+IFERROR(C9/D9,"-")</f>
        <v>-</v>
      </c>
      <c r="F9" s="288">
        <f>SUM(Horas!J9:P9)</f>
        <v>0</v>
      </c>
      <c r="G9" s="283"/>
      <c r="H9" s="289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7">
        <f>SUM(Horas!C10:I10)</f>
        <v>0</v>
      </c>
      <c r="D10" s="284"/>
      <c r="E10" s="286" t="str">
        <f t="shared" si="5"/>
        <v>-</v>
      </c>
      <c r="F10" s="288">
        <f>SUM(Horas!J10:P10)</f>
        <v>0</v>
      </c>
      <c r="G10" s="283"/>
      <c r="H10" s="289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7">
        <f>SUM(Horas!C11:I11)</f>
        <v>0</v>
      </c>
      <c r="D11" s="284"/>
      <c r="E11" s="286" t="str">
        <f t="shared" si="5"/>
        <v>-</v>
      </c>
      <c r="F11" s="288">
        <f>SUM(Horas!J11:P11)</f>
        <v>0</v>
      </c>
      <c r="G11" s="283"/>
      <c r="H11" s="289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7">
        <f>SUM(Horas!C12:I12)</f>
        <v>0</v>
      </c>
      <c r="D12" s="284"/>
      <c r="E12" s="286" t="str">
        <f t="shared" si="5"/>
        <v>-</v>
      </c>
      <c r="F12" s="288">
        <f>SUM(Horas!J12:P12)</f>
        <v>0</v>
      </c>
      <c r="G12" s="283"/>
      <c r="H12" s="289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7"/>
      <c r="D13" s="284"/>
      <c r="E13" s="286"/>
      <c r="F13" s="288">
        <f>SUM(Horas!J13:P13)</f>
        <v>0</v>
      </c>
      <c r="G13" s="283"/>
      <c r="H13" s="289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7">
        <f>SUM(Horas!C15:I15)</f>
        <v>0</v>
      </c>
      <c r="D16" s="284"/>
      <c r="E16" s="286" t="str">
        <f t="shared" ref="E16:E25" si="9">+IFERROR(C16/D16,"-")</f>
        <v>-</v>
      </c>
      <c r="F16" s="288">
        <f>SUM(Horas!J15:P15)</f>
        <v>0</v>
      </c>
      <c r="G16" s="290"/>
      <c r="H16" s="289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7">
        <f>SUM(Horas!C16:I16)</f>
        <v>0</v>
      </c>
      <c r="D17" s="284"/>
      <c r="E17" s="286" t="str">
        <f t="shared" si="9"/>
        <v>-</v>
      </c>
      <c r="F17" s="288">
        <f>SUM(Horas!J16:P16)</f>
        <v>0</v>
      </c>
      <c r="G17" s="290"/>
      <c r="H17" s="289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7">
        <f>SUM(Horas!C17:I17)</f>
        <v>0</v>
      </c>
      <c r="D18" s="284"/>
      <c r="E18" s="286" t="str">
        <f t="shared" si="9"/>
        <v>-</v>
      </c>
      <c r="F18" s="288">
        <f>SUM(Horas!J17:P17)</f>
        <v>0</v>
      </c>
      <c r="G18" s="290"/>
      <c r="H18" s="289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7">
        <f>SUM(Horas!C18:I18)</f>
        <v>0</v>
      </c>
      <c r="D19" s="284"/>
      <c r="E19" s="286" t="str">
        <f t="shared" si="9"/>
        <v>-</v>
      </c>
      <c r="F19" s="288">
        <f>SUM(Horas!J18:P18)</f>
        <v>0</v>
      </c>
      <c r="G19" s="290"/>
      <c r="H19" s="289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7">
        <f>SUM(Horas!C19:I19)</f>
        <v>0</v>
      </c>
      <c r="D20" s="284"/>
      <c r="E20" s="286" t="str">
        <f>+IFERROR(C20/D20,"-")</f>
        <v>-</v>
      </c>
      <c r="F20" s="288">
        <f>SUM(Horas!J19:P19)</f>
        <v>0</v>
      </c>
      <c r="G20" s="290"/>
      <c r="H20" s="289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7">
        <f>SUM(Horas!C20:I20)</f>
        <v>0</v>
      </c>
      <c r="D21" s="284"/>
      <c r="E21" s="286" t="str">
        <f t="shared" si="9"/>
        <v>-</v>
      </c>
      <c r="F21" s="288">
        <f>SUM(Horas!J20:P20)</f>
        <v>0</v>
      </c>
      <c r="G21" s="290"/>
      <c r="H21" s="289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7">
        <f>SUM(Horas!C21:I21)</f>
        <v>0</v>
      </c>
      <c r="D22" s="284"/>
      <c r="E22" s="286" t="str">
        <f t="shared" si="9"/>
        <v>-</v>
      </c>
      <c r="F22" s="288">
        <f>SUM(Horas!J21:P21)</f>
        <v>0</v>
      </c>
      <c r="G22" s="290"/>
      <c r="H22" s="289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7">
        <f>SUM(Horas!C22:I22)</f>
        <v>0</v>
      </c>
      <c r="D23" s="284"/>
      <c r="E23" s="286" t="str">
        <f t="shared" si="9"/>
        <v>-</v>
      </c>
      <c r="F23" s="288">
        <f>SUM(Horas!J22:P22)</f>
        <v>0</v>
      </c>
      <c r="G23" s="290"/>
      <c r="H23" s="289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7">
        <f>SUM(Horas!C23:I23)</f>
        <v>0</v>
      </c>
      <c r="D24" s="284"/>
      <c r="E24" s="286" t="str">
        <f t="shared" si="9"/>
        <v>-</v>
      </c>
      <c r="F24" s="288">
        <f>SUM(Horas!J23:P23)</f>
        <v>0</v>
      </c>
      <c r="G24" s="283"/>
      <c r="H24" s="289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7">
        <f>SUM(Horas!C24:I24)</f>
        <v>0</v>
      </c>
      <c r="D25" s="284"/>
      <c r="E25" s="286" t="str">
        <f t="shared" si="9"/>
        <v>-</v>
      </c>
      <c r="F25" s="288">
        <f>SUM(Horas!J24:P24)</f>
        <v>0</v>
      </c>
      <c r="G25" s="290"/>
      <c r="H25" s="289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9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1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80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39" t="s">
        <v>342</v>
      </c>
      <c r="D241" s="339"/>
      <c r="E241" s="339"/>
      <c r="F241" s="340" t="s">
        <v>346</v>
      </c>
      <c r="G241" s="340"/>
      <c r="H241" s="340"/>
      <c r="I241" s="341" t="s">
        <v>0</v>
      </c>
      <c r="J241" s="341"/>
      <c r="K241" s="34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43" t="s">
        <v>1</v>
      </c>
      <c r="D242" s="343"/>
      <c r="E242" s="343"/>
      <c r="F242" s="344" t="s">
        <v>2</v>
      </c>
      <c r="G242" s="344"/>
      <c r="H242" s="344"/>
      <c r="I242" s="345"/>
      <c r="J242" s="345"/>
      <c r="K242" s="34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4" t="s">
        <v>3</v>
      </c>
      <c r="D243" s="275" t="s">
        <v>4</v>
      </c>
      <c r="E243" s="276" t="s">
        <v>5</v>
      </c>
      <c r="F243" s="277" t="s">
        <v>3</v>
      </c>
      <c r="G243" s="278" t="s">
        <v>4</v>
      </c>
      <c r="H243" s="279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showGridLines="0" zoomScale="60" zoomScaleNormal="60" workbookViewId="0">
      <pane ySplit="1" topLeftCell="A2" activePane="bottomLeft" state="frozen"/>
      <selection activeCell="L33" sqref="L33:L37"/>
      <selection pane="bottomLeft" activeCell="H21" sqref="H21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48"/>
      <c r="B1" s="348"/>
      <c r="C1" s="349" t="s">
        <v>451</v>
      </c>
      <c r="D1" s="349"/>
      <c r="E1" s="349"/>
      <c r="F1" s="349"/>
      <c r="G1" s="349"/>
      <c r="H1" s="349"/>
      <c r="I1" s="349"/>
      <c r="J1" s="350" t="s">
        <v>475</v>
      </c>
      <c r="K1" s="350"/>
      <c r="L1" s="350"/>
      <c r="M1" s="350"/>
      <c r="N1" s="350"/>
      <c r="O1" s="350"/>
      <c r="P1" s="350"/>
    </row>
    <row r="2" spans="1:16" ht="15.75" thickBot="1" x14ac:dyDescent="0.3">
      <c r="A2" s="348"/>
      <c r="B2" s="348"/>
      <c r="C2" s="351" t="s">
        <v>2</v>
      </c>
      <c r="D2" s="351"/>
      <c r="E2" s="351"/>
      <c r="F2" s="351"/>
      <c r="G2" s="351"/>
      <c r="H2" s="351"/>
      <c r="I2" s="351"/>
      <c r="J2" s="347" t="s">
        <v>2</v>
      </c>
      <c r="K2" s="347"/>
      <c r="L2" s="347"/>
      <c r="M2" s="347"/>
      <c r="N2" s="347"/>
      <c r="O2" s="347"/>
      <c r="P2" s="347"/>
    </row>
    <row r="3" spans="1:16" ht="15.75" thickBot="1" x14ac:dyDescent="0.3">
      <c r="A3" s="348"/>
      <c r="B3" s="348"/>
      <c r="C3" s="128">
        <v>44729</v>
      </c>
      <c r="D3" s="128">
        <v>44730</v>
      </c>
      <c r="E3" s="128">
        <v>44731</v>
      </c>
      <c r="F3" s="128">
        <v>44732</v>
      </c>
      <c r="G3" s="128">
        <v>44733</v>
      </c>
      <c r="H3" s="128">
        <v>44734</v>
      </c>
      <c r="I3" s="128">
        <v>44735</v>
      </c>
      <c r="J3" s="128">
        <v>44736</v>
      </c>
      <c r="K3" s="128">
        <v>44737</v>
      </c>
      <c r="L3" s="128">
        <v>44738</v>
      </c>
      <c r="M3" s="128">
        <v>44739</v>
      </c>
      <c r="N3" s="128">
        <v>44740</v>
      </c>
      <c r="O3" s="128">
        <v>44741</v>
      </c>
      <c r="P3" s="128">
        <v>44742</v>
      </c>
    </row>
    <row r="4" spans="1:16" ht="15.75" thickBot="1" x14ac:dyDescent="0.3">
      <c r="A4" s="348"/>
      <c r="B4" s="348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4" t="s">
        <v>349</v>
      </c>
      <c r="C6" s="191">
        <v>28320</v>
      </c>
      <c r="D6" s="192"/>
      <c r="E6" s="192"/>
      <c r="F6" s="192">
        <v>30960</v>
      </c>
      <c r="G6" s="192">
        <v>29453</v>
      </c>
      <c r="H6" s="192">
        <v>29416</v>
      </c>
      <c r="I6" s="192">
        <v>28463</v>
      </c>
      <c r="J6" s="194">
        <v>27861</v>
      </c>
      <c r="K6" s="195"/>
      <c r="L6" s="195"/>
      <c r="M6" s="195">
        <v>61341</v>
      </c>
      <c r="N6" s="195">
        <v>37190</v>
      </c>
      <c r="O6" s="195">
        <v>26748</v>
      </c>
      <c r="P6" s="196">
        <v>30425</v>
      </c>
    </row>
    <row r="7" spans="1:16" x14ac:dyDescent="0.25">
      <c r="B7" s="190" t="s">
        <v>350</v>
      </c>
      <c r="C7" s="191">
        <v>55523</v>
      </c>
      <c r="D7" s="192"/>
      <c r="E7" s="192"/>
      <c r="F7" s="192">
        <v>57519</v>
      </c>
      <c r="G7" s="192">
        <v>59552</v>
      </c>
      <c r="H7" s="192">
        <v>59915</v>
      </c>
      <c r="I7" s="192">
        <v>62428</v>
      </c>
      <c r="J7" s="194">
        <v>60089</v>
      </c>
      <c r="K7" s="195"/>
      <c r="L7" s="195"/>
      <c r="M7" s="195">
        <v>103923</v>
      </c>
      <c r="N7" s="195">
        <v>73434</v>
      </c>
      <c r="O7" s="195">
        <v>54458</v>
      </c>
      <c r="P7" s="196">
        <v>62720</v>
      </c>
    </row>
    <row r="8" spans="1:16" ht="18" customHeight="1" x14ac:dyDescent="0.25">
      <c r="B8" s="190" t="s">
        <v>351</v>
      </c>
      <c r="C8" s="191">
        <v>32845</v>
      </c>
      <c r="D8" s="192"/>
      <c r="E8" s="192"/>
      <c r="F8" s="192">
        <v>32515</v>
      </c>
      <c r="G8" s="192">
        <v>32175</v>
      </c>
      <c r="H8" s="192">
        <v>30666</v>
      </c>
      <c r="I8" s="192">
        <v>28801</v>
      </c>
      <c r="J8" s="194">
        <v>26207</v>
      </c>
      <c r="K8" s="195"/>
      <c r="L8" s="195"/>
      <c r="M8" s="195">
        <v>30171</v>
      </c>
      <c r="N8" s="195">
        <v>28059</v>
      </c>
      <c r="O8" s="195">
        <v>25478</v>
      </c>
      <c r="P8" s="196">
        <v>30579</v>
      </c>
    </row>
    <row r="9" spans="1:16" x14ac:dyDescent="0.25">
      <c r="B9" s="190" t="s">
        <v>352</v>
      </c>
      <c r="C9" s="191">
        <v>48195</v>
      </c>
      <c r="D9" s="192"/>
      <c r="E9" s="192"/>
      <c r="F9" s="192">
        <v>54009</v>
      </c>
      <c r="G9" s="192">
        <v>55547</v>
      </c>
      <c r="H9" s="192">
        <v>102959</v>
      </c>
      <c r="I9" s="192">
        <v>91684</v>
      </c>
      <c r="J9" s="194">
        <v>76564</v>
      </c>
      <c r="K9" s="195"/>
      <c r="L9" s="195"/>
      <c r="M9" s="195">
        <v>75765</v>
      </c>
      <c r="N9" s="195">
        <v>71123</v>
      </c>
      <c r="O9" s="195">
        <v>71358</v>
      </c>
      <c r="P9" s="197">
        <v>68198</v>
      </c>
    </row>
    <row r="10" spans="1:16" x14ac:dyDescent="0.25">
      <c r="B10" s="190" t="s">
        <v>353</v>
      </c>
      <c r="C10" s="191">
        <v>26552</v>
      </c>
      <c r="D10" s="192"/>
      <c r="E10" s="192"/>
      <c r="F10" s="192">
        <v>30502</v>
      </c>
      <c r="G10" s="192">
        <v>29453</v>
      </c>
      <c r="H10" s="192">
        <v>30728</v>
      </c>
      <c r="I10" s="192">
        <v>29444</v>
      </c>
      <c r="J10" s="194">
        <v>27416</v>
      </c>
      <c r="K10" s="195"/>
      <c r="L10" s="195"/>
      <c r="M10" s="195">
        <v>30899</v>
      </c>
      <c r="N10" s="195">
        <v>29057</v>
      </c>
      <c r="O10" s="195">
        <v>30554</v>
      </c>
      <c r="P10" s="197">
        <v>30270</v>
      </c>
    </row>
    <row r="11" spans="1:16" x14ac:dyDescent="0.25">
      <c r="B11" s="190" t="s">
        <v>354</v>
      </c>
      <c r="C11" s="191">
        <v>27762</v>
      </c>
      <c r="D11" s="192"/>
      <c r="E11" s="192"/>
      <c r="F11" s="192">
        <v>29949</v>
      </c>
      <c r="G11" s="192">
        <v>30191</v>
      </c>
      <c r="H11" s="192">
        <v>45521</v>
      </c>
      <c r="I11" s="192">
        <v>38353</v>
      </c>
      <c r="J11" s="194">
        <v>34935</v>
      </c>
      <c r="K11" s="195"/>
      <c r="L11" s="195"/>
      <c r="M11" s="195">
        <v>34802</v>
      </c>
      <c r="N11" s="195">
        <v>35698</v>
      </c>
      <c r="O11" s="195">
        <v>32343</v>
      </c>
      <c r="P11" s="196">
        <v>34816</v>
      </c>
    </row>
    <row r="12" spans="1:16" x14ac:dyDescent="0.25">
      <c r="B12" s="190" t="s">
        <v>355</v>
      </c>
      <c r="C12" s="191">
        <v>47751</v>
      </c>
      <c r="D12" s="192"/>
      <c r="E12" s="192"/>
      <c r="F12" s="192">
        <v>53627</v>
      </c>
      <c r="G12" s="192">
        <v>52947</v>
      </c>
      <c r="H12" s="192">
        <v>51621</v>
      </c>
      <c r="I12" s="192">
        <v>46402</v>
      </c>
      <c r="J12" s="194">
        <v>41096</v>
      </c>
      <c r="K12" s="195"/>
      <c r="L12" s="195"/>
      <c r="M12" s="195">
        <v>43705</v>
      </c>
      <c r="N12" s="195">
        <v>44581</v>
      </c>
      <c r="O12" s="195">
        <v>42538</v>
      </c>
      <c r="P12" s="196">
        <v>48973</v>
      </c>
    </row>
    <row r="13" spans="1:16" ht="15.75" thickBot="1" x14ac:dyDescent="0.3">
      <c r="B13" s="190" t="s">
        <v>356</v>
      </c>
      <c r="C13" s="191">
        <v>6683</v>
      </c>
      <c r="D13" s="192"/>
      <c r="E13" s="192"/>
      <c r="F13" s="192">
        <v>6986</v>
      </c>
      <c r="G13" s="192">
        <v>6726</v>
      </c>
      <c r="H13" s="192">
        <v>6459</v>
      </c>
      <c r="I13" s="192">
        <v>6145</v>
      </c>
      <c r="J13" s="194">
        <v>5872</v>
      </c>
      <c r="K13" s="195"/>
      <c r="L13" s="195"/>
      <c r="M13" s="195">
        <v>7327</v>
      </c>
      <c r="N13" s="195">
        <v>7160</v>
      </c>
      <c r="O13" s="195">
        <v>8227</v>
      </c>
      <c r="P13" s="196">
        <v>6961</v>
      </c>
    </row>
    <row r="14" spans="1:16" ht="15.75" thickBot="1" x14ac:dyDescent="0.3">
      <c r="B14" s="200" t="s">
        <v>16</v>
      </c>
      <c r="C14" s="198">
        <v>273631</v>
      </c>
      <c r="D14" s="198">
        <v>166156</v>
      </c>
      <c r="E14" s="198">
        <v>188961</v>
      </c>
      <c r="F14" s="198">
        <v>296067</v>
      </c>
      <c r="G14" s="198">
        <v>296044</v>
      </c>
      <c r="H14" s="198">
        <v>357285</v>
      </c>
      <c r="I14" s="198">
        <v>331720</v>
      </c>
      <c r="J14" s="198">
        <f t="shared" ref="J14:P14" si="0">SUM(J6:J13)</f>
        <v>300040</v>
      </c>
      <c r="K14" s="198">
        <f t="shared" si="0"/>
        <v>0</v>
      </c>
      <c r="L14" s="198">
        <f t="shared" si="0"/>
        <v>0</v>
      </c>
      <c r="M14" s="198">
        <f t="shared" si="0"/>
        <v>387933</v>
      </c>
      <c r="N14" s="198">
        <f t="shared" si="0"/>
        <v>326302</v>
      </c>
      <c r="O14" s="198">
        <f t="shared" si="0"/>
        <v>291704</v>
      </c>
      <c r="P14" s="199">
        <f t="shared" si="0"/>
        <v>312942</v>
      </c>
    </row>
    <row r="15" spans="1:16" ht="15.75" thickBot="1" x14ac:dyDescent="0.3">
      <c r="B15" s="201" t="s">
        <v>365</v>
      </c>
    </row>
    <row r="16" spans="1:16" x14ac:dyDescent="0.25">
      <c r="B16" s="202" t="s">
        <v>367</v>
      </c>
      <c r="C16" s="184"/>
      <c r="D16" s="188">
        <v>21904</v>
      </c>
      <c r="E16" s="188"/>
      <c r="F16" s="185"/>
      <c r="G16" s="185"/>
      <c r="H16" s="185"/>
      <c r="I16" s="186"/>
      <c r="J16" s="187"/>
      <c r="K16" s="188">
        <v>24747</v>
      </c>
      <c r="L16" s="188"/>
      <c r="M16" s="188"/>
      <c r="N16" s="188"/>
      <c r="O16" s="188"/>
      <c r="P16" s="189"/>
    </row>
    <row r="17" spans="2:16" x14ac:dyDescent="0.25">
      <c r="B17" s="190" t="s">
        <v>368</v>
      </c>
      <c r="C17" s="191"/>
      <c r="D17" s="195">
        <v>7337</v>
      </c>
      <c r="E17" s="195"/>
      <c r="F17" s="192"/>
      <c r="G17" s="192"/>
      <c r="H17" s="192"/>
      <c r="I17" s="193"/>
      <c r="J17" s="194"/>
      <c r="K17" s="195">
        <v>8421</v>
      </c>
      <c r="L17" s="195"/>
      <c r="M17" s="195"/>
      <c r="N17" s="195"/>
      <c r="O17" s="195"/>
      <c r="P17" s="196"/>
    </row>
    <row r="18" spans="2:16" x14ac:dyDescent="0.25">
      <c r="B18" s="190" t="s">
        <v>369</v>
      </c>
      <c r="C18" s="191"/>
      <c r="D18" s="195">
        <v>36336</v>
      </c>
      <c r="E18" s="195"/>
      <c r="F18" s="192"/>
      <c r="G18" s="192"/>
      <c r="H18" s="192"/>
      <c r="I18" s="193"/>
      <c r="J18" s="194"/>
      <c r="K18" s="195">
        <v>42074</v>
      </c>
      <c r="L18" s="195"/>
      <c r="M18" s="195"/>
      <c r="N18" s="195"/>
      <c r="O18" s="195"/>
      <c r="P18" s="196"/>
    </row>
    <row r="19" spans="2:16" x14ac:dyDescent="0.25">
      <c r="B19" s="190" t="s">
        <v>370</v>
      </c>
      <c r="C19" s="191"/>
      <c r="D19" s="195">
        <v>42847</v>
      </c>
      <c r="E19" s="195"/>
      <c r="F19" s="192"/>
      <c r="G19" s="192"/>
      <c r="H19" s="192"/>
      <c r="I19" s="193"/>
      <c r="J19" s="194"/>
      <c r="K19" s="195">
        <v>46801</v>
      </c>
      <c r="L19" s="195"/>
      <c r="M19" s="195"/>
      <c r="N19" s="195"/>
      <c r="O19" s="195"/>
      <c r="P19" s="196"/>
    </row>
    <row r="20" spans="2:16" x14ac:dyDescent="0.25">
      <c r="B20" s="190" t="s">
        <v>357</v>
      </c>
      <c r="C20" s="191"/>
      <c r="D20" s="195">
        <v>24427</v>
      </c>
      <c r="E20" s="195"/>
      <c r="F20" s="192"/>
      <c r="G20" s="192"/>
      <c r="H20" s="192"/>
      <c r="I20" s="193"/>
      <c r="J20" s="194"/>
      <c r="K20" s="195">
        <v>26351</v>
      </c>
      <c r="L20" s="195"/>
      <c r="M20" s="195"/>
      <c r="N20" s="195"/>
      <c r="O20" s="195"/>
      <c r="P20" s="196"/>
    </row>
    <row r="21" spans="2:16" x14ac:dyDescent="0.25">
      <c r="B21" s="273" t="s">
        <v>366</v>
      </c>
      <c r="C21" s="191"/>
      <c r="D21" s="195"/>
      <c r="E21" s="195"/>
      <c r="F21" s="192"/>
      <c r="G21" s="192"/>
      <c r="H21" s="192"/>
      <c r="I21" s="193"/>
      <c r="J21" s="194"/>
      <c r="K21" s="195"/>
      <c r="L21" s="195"/>
      <c r="M21" s="195"/>
      <c r="N21" s="195"/>
      <c r="O21" s="195"/>
      <c r="P21" s="196"/>
    </row>
    <row r="22" spans="2:16" x14ac:dyDescent="0.25">
      <c r="B22" s="190" t="s">
        <v>358</v>
      </c>
      <c r="C22" s="191"/>
      <c r="D22" s="195"/>
      <c r="E22" s="195">
        <v>37612</v>
      </c>
      <c r="F22" s="192"/>
      <c r="G22" s="192"/>
      <c r="H22" s="192"/>
      <c r="I22" s="193"/>
      <c r="J22" s="194"/>
      <c r="K22" s="195"/>
      <c r="L22" s="195">
        <v>52200</v>
      </c>
      <c r="M22" s="195"/>
      <c r="N22" s="195"/>
      <c r="O22" s="195"/>
      <c r="P22" s="196"/>
    </row>
    <row r="23" spans="2:16" x14ac:dyDescent="0.25">
      <c r="B23" s="190" t="s">
        <v>359</v>
      </c>
      <c r="D23" s="195"/>
      <c r="E23" s="195">
        <v>40377</v>
      </c>
      <c r="J23" s="194"/>
      <c r="K23" s="195"/>
      <c r="L23" s="195">
        <v>58173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D24" s="195"/>
      <c r="E24" s="195">
        <v>5883</v>
      </c>
      <c r="J24" s="194"/>
      <c r="K24" s="195"/>
      <c r="L24" s="195">
        <v>7062</v>
      </c>
      <c r="M24" s="195"/>
      <c r="N24" s="195"/>
      <c r="O24" s="195"/>
      <c r="P24" s="196"/>
    </row>
    <row r="25" spans="2:16" ht="15.75" thickBot="1" x14ac:dyDescent="0.3">
      <c r="B25" s="200" t="s">
        <v>225</v>
      </c>
      <c r="C25" s="203"/>
      <c r="D25" s="203">
        <v>132851</v>
      </c>
      <c r="E25" s="203">
        <v>83872</v>
      </c>
      <c r="F25" s="203"/>
      <c r="G25" s="203"/>
      <c r="H25" s="203"/>
      <c r="I25" s="326"/>
      <c r="J25" s="198"/>
      <c r="K25" s="198">
        <f>SUM(K16:K24)</f>
        <v>148394</v>
      </c>
      <c r="L25" s="198">
        <f>SUM(L16:L24)</f>
        <v>117435</v>
      </c>
      <c r="M25" s="198"/>
      <c r="N25" s="198"/>
      <c r="O25" s="198"/>
      <c r="P25" s="199"/>
    </row>
    <row r="27" spans="2:16" ht="15.75" thickBot="1" x14ac:dyDescent="0.3">
      <c r="B27" s="131" t="s">
        <v>364</v>
      </c>
      <c r="C27" s="204" t="s">
        <v>451</v>
      </c>
      <c r="D27" s="205" t="s">
        <v>475</v>
      </c>
      <c r="E27" s="206" t="s">
        <v>226</v>
      </c>
    </row>
    <row r="28" spans="2:16" x14ac:dyDescent="0.25">
      <c r="B28" s="207" t="s">
        <v>349</v>
      </c>
      <c r="C28" s="208">
        <f t="shared" ref="C28:C36" si="1">SUM(C6:I6)</f>
        <v>146612</v>
      </c>
      <c r="D28" s="209">
        <f t="shared" ref="D28:D35" si="2">SUM(J6:P6)</f>
        <v>183565</v>
      </c>
      <c r="E28" s="210">
        <f t="shared" ref="E28:E36" si="3">+IFERROR((D28-C28)/C28,"-")</f>
        <v>0.25204621722642073</v>
      </c>
    </row>
    <row r="29" spans="2:16" x14ac:dyDescent="0.25">
      <c r="B29" s="211" t="s">
        <v>350</v>
      </c>
      <c r="C29" s="212">
        <f t="shared" si="1"/>
        <v>294937</v>
      </c>
      <c r="D29" s="213">
        <f t="shared" si="2"/>
        <v>354624</v>
      </c>
      <c r="E29" s="214">
        <f t="shared" si="3"/>
        <v>0.20237203199327314</v>
      </c>
    </row>
    <row r="30" spans="2:16" x14ac:dyDescent="0.25">
      <c r="B30" s="211" t="s">
        <v>351</v>
      </c>
      <c r="C30" s="212">
        <f t="shared" si="1"/>
        <v>157002</v>
      </c>
      <c r="D30" s="213">
        <f t="shared" si="2"/>
        <v>140494</v>
      </c>
      <c r="E30" s="214">
        <f t="shared" si="3"/>
        <v>-0.1051451573865301</v>
      </c>
    </row>
    <row r="31" spans="2:16" x14ac:dyDescent="0.25">
      <c r="B31" s="211" t="s">
        <v>352</v>
      </c>
      <c r="C31" s="212">
        <f t="shared" si="1"/>
        <v>352394</v>
      </c>
      <c r="D31" s="213">
        <f t="shared" si="2"/>
        <v>363008</v>
      </c>
      <c r="E31" s="214">
        <f t="shared" si="3"/>
        <v>3.0119695568028966E-2</v>
      </c>
    </row>
    <row r="32" spans="2:16" x14ac:dyDescent="0.25">
      <c r="B32" s="211" t="s">
        <v>353</v>
      </c>
      <c r="C32" s="212">
        <f t="shared" si="1"/>
        <v>146679</v>
      </c>
      <c r="D32" s="213">
        <f t="shared" si="2"/>
        <v>148196</v>
      </c>
      <c r="E32" s="214">
        <f t="shared" si="3"/>
        <v>1.0342312123753229E-2</v>
      </c>
    </row>
    <row r="33" spans="2:5" x14ac:dyDescent="0.25">
      <c r="B33" s="211" t="s">
        <v>354</v>
      </c>
      <c r="C33" s="212">
        <f t="shared" si="1"/>
        <v>171776</v>
      </c>
      <c r="D33" s="213">
        <f t="shared" si="2"/>
        <v>172594</v>
      </c>
      <c r="E33" s="214">
        <f t="shared" si="3"/>
        <v>4.7620156482861397E-3</v>
      </c>
    </row>
    <row r="34" spans="2:5" x14ac:dyDescent="0.25">
      <c r="B34" s="211" t="s">
        <v>355</v>
      </c>
      <c r="C34" s="212">
        <f t="shared" si="1"/>
        <v>252348</v>
      </c>
      <c r="D34" s="213">
        <f t="shared" si="2"/>
        <v>220893</v>
      </c>
      <c r="E34" s="214">
        <f t="shared" si="3"/>
        <v>-0.12464929383232679</v>
      </c>
    </row>
    <row r="35" spans="2:5" x14ac:dyDescent="0.25">
      <c r="B35" s="207" t="s">
        <v>356</v>
      </c>
      <c r="C35" s="212">
        <f t="shared" si="1"/>
        <v>32999</v>
      </c>
      <c r="D35" s="213">
        <f t="shared" si="2"/>
        <v>35547</v>
      </c>
      <c r="E35" s="215">
        <f t="shared" si="3"/>
        <v>7.7214461044274069E-2</v>
      </c>
    </row>
    <row r="36" spans="2:5" ht="15.75" thickBot="1" x14ac:dyDescent="0.3">
      <c r="B36" s="216" t="s">
        <v>16</v>
      </c>
      <c r="C36" s="217">
        <f t="shared" si="1"/>
        <v>1909864</v>
      </c>
      <c r="D36" s="218">
        <f>SUM(J14:P14)</f>
        <v>1618921</v>
      </c>
      <c r="E36" s="219">
        <f t="shared" si="3"/>
        <v>-0.15233702504471522</v>
      </c>
    </row>
    <row r="37" spans="2:5" ht="15.75" thickBot="1" x14ac:dyDescent="0.3">
      <c r="B37" s="131" t="s">
        <v>365</v>
      </c>
      <c r="E37" s="221" t="str">
        <f t="shared" ref="E37:E47" si="4">+IFERROR((D37-C37)/C37,"-")</f>
        <v>-</v>
      </c>
    </row>
    <row r="38" spans="2:5" x14ac:dyDescent="0.25">
      <c r="B38" s="211" t="s">
        <v>367</v>
      </c>
      <c r="C38" s="212">
        <f>D16</f>
        <v>21904</v>
      </c>
      <c r="D38" s="213">
        <f>K16</f>
        <v>24747</v>
      </c>
      <c r="E38" s="221">
        <f t="shared" si="4"/>
        <v>0.12979364499634771</v>
      </c>
    </row>
    <row r="39" spans="2:5" x14ac:dyDescent="0.25">
      <c r="B39" s="211" t="s">
        <v>368</v>
      </c>
      <c r="C39" s="212">
        <f>D17</f>
        <v>7337</v>
      </c>
      <c r="D39" s="213">
        <f>K17</f>
        <v>8421</v>
      </c>
      <c r="E39" s="221">
        <f t="shared" si="4"/>
        <v>0.14774430966335014</v>
      </c>
    </row>
    <row r="40" spans="2:5" x14ac:dyDescent="0.25">
      <c r="B40" s="211" t="s">
        <v>369</v>
      </c>
      <c r="C40" s="212">
        <f>D18</f>
        <v>36336</v>
      </c>
      <c r="D40" s="213">
        <f>K18</f>
        <v>42074</v>
      </c>
      <c r="E40" s="221">
        <f t="shared" si="4"/>
        <v>0.15791501541171291</v>
      </c>
    </row>
    <row r="41" spans="2:5" x14ac:dyDescent="0.25">
      <c r="B41" s="211" t="s">
        <v>370</v>
      </c>
      <c r="C41" s="212">
        <f>D19</f>
        <v>42847</v>
      </c>
      <c r="D41" s="213">
        <f>K19</f>
        <v>46801</v>
      </c>
      <c r="E41" s="221">
        <f t="shared" si="4"/>
        <v>9.2281840035475057E-2</v>
      </c>
    </row>
    <row r="42" spans="2:5" x14ac:dyDescent="0.25">
      <c r="B42" s="211" t="s">
        <v>357</v>
      </c>
      <c r="C42" s="212">
        <f>D20</f>
        <v>24427</v>
      </c>
      <c r="D42" s="213">
        <f>K20</f>
        <v>26351</v>
      </c>
      <c r="E42" s="221">
        <f t="shared" si="4"/>
        <v>7.8765300691857373E-2</v>
      </c>
    </row>
    <row r="43" spans="2:5" x14ac:dyDescent="0.25">
      <c r="B43" s="131" t="s">
        <v>366</v>
      </c>
      <c r="C43" s="212"/>
      <c r="D43" s="213"/>
      <c r="E43" s="221" t="str">
        <f t="shared" si="4"/>
        <v>-</v>
      </c>
    </row>
    <row r="44" spans="2:5" x14ac:dyDescent="0.25">
      <c r="B44" s="211" t="s">
        <v>358</v>
      </c>
      <c r="C44" s="212">
        <f>E22</f>
        <v>37612</v>
      </c>
      <c r="D44" s="213">
        <f>L22</f>
        <v>52200</v>
      </c>
      <c r="E44" s="221">
        <f t="shared" si="4"/>
        <v>0.38785493991279379</v>
      </c>
    </row>
    <row r="45" spans="2:5" x14ac:dyDescent="0.25">
      <c r="B45" s="211" t="s">
        <v>359</v>
      </c>
      <c r="C45" s="212">
        <f>E23</f>
        <v>40377</v>
      </c>
      <c r="D45" s="213">
        <f>L23</f>
        <v>58173</v>
      </c>
      <c r="E45" s="221">
        <f t="shared" si="4"/>
        <v>0.44074596923991383</v>
      </c>
    </row>
    <row r="46" spans="2:5" ht="15.75" thickBot="1" x14ac:dyDescent="0.3">
      <c r="B46" s="211" t="s">
        <v>360</v>
      </c>
      <c r="C46" s="212">
        <f>E24</f>
        <v>5883</v>
      </c>
      <c r="D46" s="213">
        <f>L24</f>
        <v>7062</v>
      </c>
      <c r="E46" s="221">
        <f t="shared" si="4"/>
        <v>0.20040795512493625</v>
      </c>
    </row>
    <row r="47" spans="2:5" ht="15.75" thickBot="1" x14ac:dyDescent="0.3">
      <c r="B47" s="200" t="s">
        <v>225</v>
      </c>
      <c r="C47" s="222">
        <f>SUM(C38:C46)</f>
        <v>216723</v>
      </c>
      <c r="D47" s="223">
        <f>SUM(D38:D46)</f>
        <v>265829</v>
      </c>
      <c r="E47" s="219">
        <f t="shared" si="4"/>
        <v>0.22658416504016649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showGridLines="0" zoomScale="60" zoomScaleNormal="60" workbookViewId="0">
      <selection activeCell="G24" sqref="G24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48"/>
      <c r="B1" s="348"/>
      <c r="C1" s="349" t="s">
        <v>451</v>
      </c>
      <c r="D1" s="349"/>
      <c r="E1" s="349"/>
      <c r="F1" s="349"/>
      <c r="G1" s="349"/>
      <c r="H1" s="349"/>
      <c r="I1" s="349"/>
      <c r="J1" s="350" t="s">
        <v>475</v>
      </c>
      <c r="K1" s="350"/>
      <c r="L1" s="350"/>
      <c r="M1" s="350"/>
      <c r="N1" s="350"/>
      <c r="O1" s="350"/>
      <c r="P1" s="350"/>
    </row>
    <row r="2" spans="1:20" ht="15.75" thickBot="1" x14ac:dyDescent="0.3">
      <c r="A2" s="348"/>
      <c r="B2" s="348"/>
      <c r="C2" s="351" t="s">
        <v>2</v>
      </c>
      <c r="D2" s="351"/>
      <c r="E2" s="351"/>
      <c r="F2" s="351"/>
      <c r="G2" s="351"/>
      <c r="H2" s="351"/>
      <c r="I2" s="351"/>
      <c r="J2" s="347" t="s">
        <v>2</v>
      </c>
      <c r="K2" s="347"/>
      <c r="L2" s="347"/>
      <c r="M2" s="347"/>
      <c r="N2" s="347"/>
      <c r="O2" s="347"/>
      <c r="P2" s="347"/>
    </row>
    <row r="3" spans="1:20" ht="15.75" thickBot="1" x14ac:dyDescent="0.3">
      <c r="A3" s="348"/>
      <c r="B3" s="348"/>
      <c r="C3" s="128">
        <v>44729</v>
      </c>
      <c r="D3" s="128">
        <v>44730</v>
      </c>
      <c r="E3" s="128">
        <v>44731</v>
      </c>
      <c r="F3" s="128">
        <v>44732</v>
      </c>
      <c r="G3" s="128">
        <v>44733</v>
      </c>
      <c r="H3" s="128">
        <v>44734</v>
      </c>
      <c r="I3" s="128">
        <v>44735</v>
      </c>
      <c r="J3" s="128">
        <v>44736</v>
      </c>
      <c r="K3" s="128">
        <v>44737</v>
      </c>
      <c r="L3" s="128">
        <v>44738</v>
      </c>
      <c r="M3" s="128">
        <v>44739</v>
      </c>
      <c r="N3" s="128">
        <v>44740</v>
      </c>
      <c r="O3" s="128">
        <v>44741</v>
      </c>
      <c r="P3" s="128">
        <v>44742</v>
      </c>
    </row>
    <row r="4" spans="1:20" ht="15.75" thickBot="1" x14ac:dyDescent="0.3">
      <c r="A4" s="348"/>
      <c r="B4" s="348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22766.433333333302</v>
      </c>
      <c r="D6" s="227"/>
      <c r="E6" s="227"/>
      <c r="F6" s="227">
        <v>23808.05</v>
      </c>
      <c r="G6" s="227">
        <v>23884.966666666602</v>
      </c>
      <c r="H6" s="227">
        <v>23946.266666666601</v>
      </c>
      <c r="I6" s="227">
        <v>22757.766666666601</v>
      </c>
      <c r="J6" s="229">
        <v>22043.083333333299</v>
      </c>
      <c r="K6" s="230"/>
      <c r="L6" s="230"/>
      <c r="M6" s="230">
        <v>41555.449999999997</v>
      </c>
      <c r="N6" s="230">
        <v>29224.799999999999</v>
      </c>
      <c r="O6" s="230">
        <v>18527.366666666599</v>
      </c>
      <c r="P6" s="231">
        <v>24644.799999999999</v>
      </c>
      <c r="R6" s="313"/>
      <c r="S6" s="314"/>
    </row>
    <row r="7" spans="1:20" x14ac:dyDescent="0.25">
      <c r="B7" s="190" t="s">
        <v>350</v>
      </c>
      <c r="C7" s="227">
        <v>56742.55</v>
      </c>
      <c r="D7" s="227"/>
      <c r="E7" s="227"/>
      <c r="F7" s="227">
        <v>57931.866666666603</v>
      </c>
      <c r="G7" s="227">
        <v>62700.3166666666</v>
      </c>
      <c r="H7" s="227">
        <v>61311.283333333296</v>
      </c>
      <c r="I7" s="227">
        <v>61957.766666666597</v>
      </c>
      <c r="J7" s="229">
        <v>59522.55</v>
      </c>
      <c r="K7" s="230"/>
      <c r="L7" s="230"/>
      <c r="M7" s="230">
        <v>89099.683333333305</v>
      </c>
      <c r="N7" s="230">
        <v>71546.166666666599</v>
      </c>
      <c r="O7" s="230">
        <v>47046.55</v>
      </c>
      <c r="P7" s="231">
        <v>65460.216666666602</v>
      </c>
    </row>
    <row r="8" spans="1:20" x14ac:dyDescent="0.25">
      <c r="B8" s="190" t="s">
        <v>351</v>
      </c>
      <c r="C8" s="227">
        <v>35016.483333333301</v>
      </c>
      <c r="D8" s="227"/>
      <c r="E8" s="227"/>
      <c r="F8" s="227">
        <v>32781.516666666597</v>
      </c>
      <c r="G8" s="227">
        <v>32618.616666666599</v>
      </c>
      <c r="H8" s="227">
        <v>31118.5</v>
      </c>
      <c r="I8" s="227">
        <v>27166.716666666602</v>
      </c>
      <c r="J8" s="229">
        <v>24208.3</v>
      </c>
      <c r="K8" s="230"/>
      <c r="L8" s="230"/>
      <c r="M8" s="230">
        <v>30921.183333333302</v>
      </c>
      <c r="N8" s="230">
        <v>26894.966666666602</v>
      </c>
      <c r="O8" s="230">
        <v>23234.883333333299</v>
      </c>
      <c r="P8" s="231">
        <v>31848.8166666666</v>
      </c>
    </row>
    <row r="9" spans="1:20" ht="17.25" customHeight="1" x14ac:dyDescent="0.25">
      <c r="B9" s="190" t="s">
        <v>352</v>
      </c>
      <c r="C9" s="227">
        <v>43663.366666666603</v>
      </c>
      <c r="D9" s="227"/>
      <c r="E9" s="227"/>
      <c r="F9" s="227">
        <v>49253.416666666599</v>
      </c>
      <c r="G9" s="227">
        <v>51564.05</v>
      </c>
      <c r="H9" s="227">
        <v>114830.433333333</v>
      </c>
      <c r="I9" s="227">
        <v>96684.333333333299</v>
      </c>
      <c r="J9" s="229">
        <v>77660.783333333296</v>
      </c>
      <c r="K9" s="230"/>
      <c r="L9" s="230"/>
      <c r="M9" s="230">
        <v>77603.350000000006</v>
      </c>
      <c r="N9" s="230">
        <v>69654.7</v>
      </c>
      <c r="O9" s="230">
        <v>66343.733333333294</v>
      </c>
      <c r="P9" s="231">
        <v>72133.333333333299</v>
      </c>
    </row>
    <row r="10" spans="1:20" x14ac:dyDescent="0.25">
      <c r="B10" s="190" t="s">
        <v>353</v>
      </c>
      <c r="C10" s="227">
        <v>17200.583333333299</v>
      </c>
      <c r="D10" s="227"/>
      <c r="E10" s="227"/>
      <c r="F10" s="227">
        <v>18074.5666666666</v>
      </c>
      <c r="G10" s="227">
        <v>18307.616666666599</v>
      </c>
      <c r="H10" s="227">
        <v>13692.666666666601</v>
      </c>
      <c r="I10" s="227">
        <v>14587.166666666601</v>
      </c>
      <c r="J10" s="229">
        <v>13597.733333333301</v>
      </c>
      <c r="K10" s="230"/>
      <c r="L10" s="230"/>
      <c r="M10" s="230">
        <v>16408.400000000001</v>
      </c>
      <c r="N10" s="230">
        <v>15642.9</v>
      </c>
      <c r="O10" s="230">
        <v>17356.0666666666</v>
      </c>
      <c r="P10" s="231">
        <v>19203.366666666599</v>
      </c>
    </row>
    <row r="11" spans="1:20" x14ac:dyDescent="0.25">
      <c r="B11" s="190" t="s">
        <v>354</v>
      </c>
      <c r="C11" s="227">
        <v>16411.233333333301</v>
      </c>
      <c r="D11" s="227"/>
      <c r="E11" s="227"/>
      <c r="F11" s="227">
        <v>16314.8166666666</v>
      </c>
      <c r="G11" s="227">
        <v>16671.716666666602</v>
      </c>
      <c r="H11" s="227">
        <v>17725.716666666602</v>
      </c>
      <c r="I11" s="227">
        <v>16934.633333333299</v>
      </c>
      <c r="J11" s="229">
        <v>16505.150000000001</v>
      </c>
      <c r="K11" s="230"/>
      <c r="L11" s="230"/>
      <c r="M11" s="230">
        <v>16638.5666666666</v>
      </c>
      <c r="N11" s="230">
        <v>17887.383333333299</v>
      </c>
      <c r="O11" s="230">
        <v>15647.366666666599</v>
      </c>
      <c r="P11" s="231">
        <v>17952.116666666599</v>
      </c>
    </row>
    <row r="12" spans="1:20" x14ac:dyDescent="0.25">
      <c r="B12" s="190" t="s">
        <v>355</v>
      </c>
      <c r="C12" s="227">
        <v>44651.85</v>
      </c>
      <c r="D12" s="227"/>
      <c r="E12" s="227"/>
      <c r="F12" s="227">
        <v>50974.45</v>
      </c>
      <c r="G12" s="227">
        <v>49286.5</v>
      </c>
      <c r="H12" s="227">
        <v>43998.666666666599</v>
      </c>
      <c r="I12" s="227">
        <v>40358.199999999997</v>
      </c>
      <c r="J12" s="229">
        <v>34578.966666666602</v>
      </c>
      <c r="K12" s="230"/>
      <c r="L12" s="230"/>
      <c r="M12" s="230">
        <v>37895.966666666602</v>
      </c>
      <c r="N12" s="230">
        <v>40469.716666666602</v>
      </c>
      <c r="O12" s="230">
        <v>36711.016666666597</v>
      </c>
      <c r="P12" s="231">
        <v>45785.933333333298</v>
      </c>
    </row>
    <row r="13" spans="1:20" ht="15.75" thickBot="1" x14ac:dyDescent="0.3">
      <c r="B13" s="190" t="s">
        <v>356</v>
      </c>
      <c r="C13" s="227">
        <v>1873.8333333333301</v>
      </c>
      <c r="D13" s="227"/>
      <c r="E13" s="227"/>
      <c r="F13" s="227">
        <v>2312.7333333333299</v>
      </c>
      <c r="G13" s="227">
        <v>1963.4166666666599</v>
      </c>
      <c r="H13" s="227">
        <v>1792.4666666666601</v>
      </c>
      <c r="I13" s="227">
        <v>2183.0500000000002</v>
      </c>
      <c r="J13" s="232">
        <v>1463.4</v>
      </c>
      <c r="K13" s="233"/>
      <c r="L13" s="233"/>
      <c r="M13" s="233">
        <v>3285.6833333333302</v>
      </c>
      <c r="N13" s="233">
        <v>2209.5</v>
      </c>
      <c r="O13" s="233">
        <v>3790.3333333333298</v>
      </c>
      <c r="P13" s="234">
        <v>2620.5333333333301</v>
      </c>
    </row>
    <row r="14" spans="1:20" ht="15.75" thickBot="1" x14ac:dyDescent="0.3">
      <c r="B14" s="200" t="s">
        <v>16</v>
      </c>
      <c r="C14" s="235">
        <v>238326.33333333317</v>
      </c>
      <c r="D14" s="235">
        <v>110639.46666666638</v>
      </c>
      <c r="E14" s="235">
        <v>114926.06666666653</v>
      </c>
      <c r="F14" s="235">
        <v>251451.41666666634</v>
      </c>
      <c r="G14" s="235">
        <v>256997.19999999969</v>
      </c>
      <c r="H14" s="235">
        <v>308415.99999999942</v>
      </c>
      <c r="I14" s="236">
        <v>282629.63333333295</v>
      </c>
      <c r="J14" s="237">
        <f t="shared" ref="J14:P14" si="0">SUM(J6:J13)</f>
        <v>249579.96666666653</v>
      </c>
      <c r="K14" s="237">
        <f t="shared" si="0"/>
        <v>0</v>
      </c>
      <c r="L14" s="237">
        <f t="shared" si="0"/>
        <v>0</v>
      </c>
      <c r="M14" s="237">
        <f t="shared" si="0"/>
        <v>313408.28333333315</v>
      </c>
      <c r="N14" s="237">
        <f t="shared" si="0"/>
        <v>273530.13333333307</v>
      </c>
      <c r="O14" s="237">
        <f t="shared" si="0"/>
        <v>228657.31666666636</v>
      </c>
      <c r="P14" s="238">
        <f t="shared" si="0"/>
        <v>279649.11666666635</v>
      </c>
      <c r="Q14" s="313"/>
      <c r="S14" s="313"/>
      <c r="T14" s="314"/>
    </row>
    <row r="15" spans="1:20" ht="15.75" thickBot="1" x14ac:dyDescent="0.3">
      <c r="B15" s="201" t="s">
        <v>223</v>
      </c>
      <c r="R15" s="314"/>
    </row>
    <row r="16" spans="1:20" x14ac:dyDescent="0.25">
      <c r="B16" s="202" t="s">
        <v>367</v>
      </c>
      <c r="C16" s="239"/>
      <c r="D16" s="240">
        <v>15817.55</v>
      </c>
      <c r="E16" s="240"/>
      <c r="F16" s="240"/>
      <c r="G16" s="240"/>
      <c r="H16" s="240"/>
      <c r="I16" s="241"/>
      <c r="J16" s="242"/>
      <c r="K16" s="243">
        <v>17383.333333333299</v>
      </c>
      <c r="L16" s="243"/>
      <c r="M16" s="243"/>
      <c r="N16" s="243"/>
      <c r="O16" s="243"/>
      <c r="P16" s="244"/>
    </row>
    <row r="17" spans="2:16" x14ac:dyDescent="0.25">
      <c r="B17" s="190" t="s">
        <v>368</v>
      </c>
      <c r="C17" s="226"/>
      <c r="D17" s="227">
        <v>2921.5166666666601</v>
      </c>
      <c r="E17" s="227"/>
      <c r="F17" s="227"/>
      <c r="G17" s="227"/>
      <c r="H17" s="227"/>
      <c r="I17" s="228"/>
      <c r="J17" s="194"/>
      <c r="K17" s="230">
        <v>3400.15</v>
      </c>
      <c r="L17" s="230"/>
      <c r="M17" s="195"/>
      <c r="N17" s="195"/>
      <c r="O17" s="195"/>
      <c r="P17" s="196"/>
    </row>
    <row r="18" spans="2:16" x14ac:dyDescent="0.25">
      <c r="B18" s="190" t="s">
        <v>369</v>
      </c>
      <c r="C18" s="226"/>
      <c r="D18" s="227">
        <v>21077.166666666599</v>
      </c>
      <c r="E18" s="227"/>
      <c r="F18" s="227"/>
      <c r="G18" s="227"/>
      <c r="H18" s="227"/>
      <c r="I18" s="228"/>
      <c r="J18" s="194"/>
      <c r="K18" s="230">
        <v>24564.8166666666</v>
      </c>
      <c r="L18" s="230"/>
      <c r="M18" s="195"/>
      <c r="N18" s="195"/>
      <c r="O18" s="195"/>
      <c r="P18" s="196"/>
    </row>
    <row r="19" spans="2:16" x14ac:dyDescent="0.25">
      <c r="B19" s="190" t="s">
        <v>370</v>
      </c>
      <c r="C19" s="226"/>
      <c r="D19" s="227">
        <v>38374.35</v>
      </c>
      <c r="E19" s="227"/>
      <c r="F19" s="227"/>
      <c r="G19" s="227"/>
      <c r="H19" s="227"/>
      <c r="I19" s="228"/>
      <c r="J19" s="194"/>
      <c r="K19" s="230">
        <v>43205.55</v>
      </c>
      <c r="L19" s="230"/>
      <c r="M19" s="195"/>
      <c r="N19" s="195"/>
      <c r="O19" s="195"/>
      <c r="P19" s="196"/>
    </row>
    <row r="20" spans="2:16" x14ac:dyDescent="0.25">
      <c r="B20" s="190" t="s">
        <v>357</v>
      </c>
      <c r="C20" s="226"/>
      <c r="D20" s="227">
        <v>16023.95</v>
      </c>
      <c r="E20" s="227"/>
      <c r="F20" s="227"/>
      <c r="G20" s="227"/>
      <c r="H20" s="227"/>
      <c r="I20" s="228"/>
      <c r="J20" s="194"/>
      <c r="K20" s="230">
        <v>9253.5666666666602</v>
      </c>
      <c r="L20" s="230"/>
      <c r="M20" s="195"/>
      <c r="N20" s="195"/>
      <c r="O20" s="195"/>
      <c r="P20" s="196"/>
    </row>
    <row r="21" spans="2:16" x14ac:dyDescent="0.25">
      <c r="B21" s="273" t="s">
        <v>224</v>
      </c>
      <c r="C21" s="226"/>
      <c r="D21" s="227"/>
      <c r="E21" s="227"/>
      <c r="F21" s="227"/>
      <c r="G21" s="227"/>
      <c r="H21" s="227"/>
      <c r="I21" s="228"/>
      <c r="J21" s="194"/>
      <c r="K21" s="230"/>
      <c r="L21" s="230"/>
      <c r="M21" s="195"/>
      <c r="N21" s="195"/>
      <c r="O21" s="195"/>
      <c r="P21" s="196"/>
    </row>
    <row r="22" spans="2:16" x14ac:dyDescent="0.25">
      <c r="B22" s="190" t="s">
        <v>358</v>
      </c>
      <c r="C22" s="226"/>
      <c r="D22" s="227"/>
      <c r="E22" s="227">
        <v>18969.75</v>
      </c>
      <c r="F22" s="227"/>
      <c r="G22" s="227"/>
      <c r="H22" s="227"/>
      <c r="I22" s="228"/>
      <c r="J22" s="194"/>
      <c r="K22" s="230"/>
      <c r="L22" s="230">
        <v>30962.2833333333</v>
      </c>
      <c r="M22" s="195"/>
      <c r="N22" s="195"/>
      <c r="O22" s="195"/>
      <c r="P22" s="196"/>
    </row>
    <row r="23" spans="2:16" x14ac:dyDescent="0.25">
      <c r="B23" s="190" t="s">
        <v>359</v>
      </c>
      <c r="C23" s="226"/>
      <c r="D23" s="227"/>
      <c r="E23" s="227">
        <v>19191.2</v>
      </c>
      <c r="F23" s="227"/>
      <c r="G23" s="227"/>
      <c r="H23" s="227"/>
      <c r="I23" s="228"/>
      <c r="J23" s="194"/>
      <c r="K23" s="230"/>
      <c r="L23" s="230">
        <v>29236.55</v>
      </c>
      <c r="M23" s="195"/>
      <c r="N23" s="195"/>
      <c r="O23" s="195"/>
      <c r="P23" s="196"/>
    </row>
    <row r="24" spans="2:16" ht="15.75" thickBot="1" x14ac:dyDescent="0.3">
      <c r="B24" s="190" t="s">
        <v>360</v>
      </c>
      <c r="E24" s="227">
        <v>715.23333333333301</v>
      </c>
      <c r="J24" s="194"/>
      <c r="K24" s="230"/>
      <c r="L24" s="230">
        <v>952.98333333333301</v>
      </c>
      <c r="M24" s="195"/>
      <c r="N24" s="195"/>
      <c r="O24" s="195"/>
      <c r="P24" s="196"/>
    </row>
    <row r="25" spans="2:16" ht="15.75" thickBot="1" x14ac:dyDescent="0.3">
      <c r="B25" s="200" t="s">
        <v>225</v>
      </c>
      <c r="C25" s="235"/>
      <c r="D25" s="235">
        <v>102747.09999999983</v>
      </c>
      <c r="E25" s="235">
        <v>66360.533333333296</v>
      </c>
      <c r="F25" s="235"/>
      <c r="G25" s="235"/>
      <c r="H25" s="235"/>
      <c r="I25" s="236"/>
      <c r="J25" s="198"/>
      <c r="K25" s="198">
        <f>SUM(K16:K24)</f>
        <v>97807.41666666657</v>
      </c>
      <c r="L25" s="198">
        <f>SUM(L16:L24)</f>
        <v>61151.816666666629</v>
      </c>
      <c r="M25" s="198"/>
      <c r="N25" s="198"/>
      <c r="O25" s="198"/>
      <c r="P25" s="199"/>
    </row>
    <row r="26" spans="2:16" ht="15.75" thickBot="1" x14ac:dyDescent="0.3">
      <c r="B26" s="303"/>
      <c r="C26" s="301"/>
      <c r="D26" s="301"/>
      <c r="E26" s="301"/>
      <c r="F26" s="302"/>
      <c r="G26" s="302"/>
      <c r="H26" s="302"/>
      <c r="I26" s="302"/>
      <c r="J26" s="305"/>
      <c r="K26" s="305"/>
      <c r="L26" s="305"/>
      <c r="M26" s="305"/>
      <c r="N26" s="305"/>
      <c r="O26" s="305"/>
      <c r="P26" s="305"/>
    </row>
    <row r="27" spans="2:16" ht="15.75" thickBot="1" x14ac:dyDescent="0.3">
      <c r="B27" s="131" t="s">
        <v>222</v>
      </c>
      <c r="C27" s="204" t="s">
        <v>433</v>
      </c>
      <c r="D27" s="205" t="s">
        <v>451</v>
      </c>
      <c r="E27" s="206" t="s">
        <v>226</v>
      </c>
    </row>
    <row r="28" spans="2:16" x14ac:dyDescent="0.25">
      <c r="B28" s="207" t="s">
        <v>349</v>
      </c>
      <c r="C28" s="208">
        <f t="shared" ref="C28:C36" si="1">SUM(C6:I6)</f>
        <v>117163.4833333331</v>
      </c>
      <c r="D28" s="209">
        <f t="shared" ref="D28:D35" si="2">SUM(J6:P6)</f>
        <v>135995.49999999988</v>
      </c>
      <c r="E28" s="210">
        <f t="shared" ref="E28:E36" si="3">+IFERROR((D28-C28)/C28,"-")</f>
        <v>0.16073281649615359</v>
      </c>
    </row>
    <row r="29" spans="2:16" x14ac:dyDescent="0.25">
      <c r="B29" s="211" t="s">
        <v>350</v>
      </c>
      <c r="C29" s="208">
        <f t="shared" si="1"/>
        <v>300643.78333333309</v>
      </c>
      <c r="D29" s="209">
        <f t="shared" si="2"/>
        <v>332675.16666666651</v>
      </c>
      <c r="E29" s="214">
        <f t="shared" si="3"/>
        <v>0.10654264318453986</v>
      </c>
    </row>
    <row r="30" spans="2:16" x14ac:dyDescent="0.25">
      <c r="B30" s="211" t="s">
        <v>351</v>
      </c>
      <c r="C30" s="208">
        <f t="shared" si="1"/>
        <v>158701.83333333308</v>
      </c>
      <c r="D30" s="209">
        <f t="shared" si="2"/>
        <v>137108.14999999979</v>
      </c>
      <c r="E30" s="214">
        <f t="shared" si="3"/>
        <v>-0.13606448570747445</v>
      </c>
    </row>
    <row r="31" spans="2:16" x14ac:dyDescent="0.25">
      <c r="B31" s="211" t="s">
        <v>352</v>
      </c>
      <c r="C31" s="208">
        <f t="shared" si="1"/>
        <v>355995.59999999951</v>
      </c>
      <c r="D31" s="209">
        <f t="shared" si="2"/>
        <v>363395.89999999991</v>
      </c>
      <c r="E31" s="214">
        <f t="shared" si="3"/>
        <v>2.0787616476159836E-2</v>
      </c>
    </row>
    <row r="32" spans="2:16" x14ac:dyDescent="0.25">
      <c r="B32" s="211" t="s">
        <v>353</v>
      </c>
      <c r="C32" s="208">
        <f t="shared" si="1"/>
        <v>81862.5999999997</v>
      </c>
      <c r="D32" s="209">
        <f t="shared" si="2"/>
        <v>82208.4666666665</v>
      </c>
      <c r="E32" s="214">
        <f t="shared" si="3"/>
        <v>4.224965572395707E-3</v>
      </c>
    </row>
    <row r="33" spans="2:5" x14ac:dyDescent="0.25">
      <c r="B33" s="211" t="s">
        <v>354</v>
      </c>
      <c r="C33" s="208">
        <f t="shared" si="1"/>
        <v>84058.116666666407</v>
      </c>
      <c r="D33" s="209">
        <f t="shared" si="2"/>
        <v>84630.583333333096</v>
      </c>
      <c r="E33" s="214">
        <f t="shared" si="3"/>
        <v>6.8103675096221018E-3</v>
      </c>
    </row>
    <row r="34" spans="2:5" x14ac:dyDescent="0.25">
      <c r="B34" s="211" t="s">
        <v>355</v>
      </c>
      <c r="C34" s="208">
        <f t="shared" si="1"/>
        <v>229269.66666666657</v>
      </c>
      <c r="D34" s="209">
        <f t="shared" si="2"/>
        <v>195441.59999999969</v>
      </c>
      <c r="E34" s="214">
        <f t="shared" si="3"/>
        <v>-0.14754706611864732</v>
      </c>
    </row>
    <row r="35" spans="2:5" x14ac:dyDescent="0.25">
      <c r="B35" s="207" t="s">
        <v>356</v>
      </c>
      <c r="C35" s="208">
        <f t="shared" si="1"/>
        <v>10125.49999999998</v>
      </c>
      <c r="D35" s="209">
        <f t="shared" si="2"/>
        <v>13369.44999999999</v>
      </c>
      <c r="E35" s="215">
        <f t="shared" si="3"/>
        <v>0.32037430250358168</v>
      </c>
    </row>
    <row r="36" spans="2:5" ht="15.75" thickBot="1" x14ac:dyDescent="0.3">
      <c r="B36" s="216" t="s">
        <v>16</v>
      </c>
      <c r="C36" s="217">
        <f t="shared" si="1"/>
        <v>1563386.1166666644</v>
      </c>
      <c r="D36" s="218">
        <f>SUM(J14:P14)</f>
        <v>1344824.8166666655</v>
      </c>
      <c r="E36" s="219">
        <f t="shared" si="3"/>
        <v>-0.13979994939829646</v>
      </c>
    </row>
    <row r="37" spans="2:5" ht="15.75" thickBot="1" x14ac:dyDescent="0.3">
      <c r="B37" s="131" t="s">
        <v>362</v>
      </c>
      <c r="E37" s="306" t="str">
        <f t="shared" ref="E37:E47" si="4">+IFERROR((D37-C37)/C37,"-")</f>
        <v>-</v>
      </c>
    </row>
    <row r="38" spans="2:5" x14ac:dyDescent="0.25">
      <c r="B38" s="245" t="s">
        <v>367</v>
      </c>
      <c r="C38" s="307">
        <f>D16</f>
        <v>15817.55</v>
      </c>
      <c r="D38" s="308">
        <f>K16</f>
        <v>17383.333333333299</v>
      </c>
      <c r="E38" s="309">
        <f t="shared" si="4"/>
        <v>9.899025660315916E-2</v>
      </c>
    </row>
    <row r="39" spans="2:5" x14ac:dyDescent="0.25">
      <c r="B39" s="211" t="s">
        <v>368</v>
      </c>
      <c r="C39" s="212">
        <f>D17</f>
        <v>2921.5166666666601</v>
      </c>
      <c r="D39" s="213">
        <f>K17</f>
        <v>3400.15</v>
      </c>
      <c r="E39" s="214">
        <f t="shared" si="4"/>
        <v>0.16383043054121699</v>
      </c>
    </row>
    <row r="40" spans="2:5" x14ac:dyDescent="0.25">
      <c r="B40" s="211" t="s">
        <v>369</v>
      </c>
      <c r="C40" s="212">
        <f>D18</f>
        <v>21077.166666666599</v>
      </c>
      <c r="D40" s="213">
        <f>K18</f>
        <v>24564.8166666666</v>
      </c>
      <c r="E40" s="214">
        <f t="shared" si="4"/>
        <v>0.16547053288313637</v>
      </c>
    </row>
    <row r="41" spans="2:5" x14ac:dyDescent="0.25">
      <c r="B41" s="211" t="s">
        <v>370</v>
      </c>
      <c r="C41" s="212">
        <f>D19</f>
        <v>38374.35</v>
      </c>
      <c r="D41" s="213">
        <f>K19</f>
        <v>43205.55</v>
      </c>
      <c r="E41" s="214">
        <f t="shared" si="4"/>
        <v>0.12589659499118563</v>
      </c>
    </row>
    <row r="42" spans="2:5" x14ac:dyDescent="0.25">
      <c r="B42" s="211" t="s">
        <v>357</v>
      </c>
      <c r="C42" s="212">
        <f>D20</f>
        <v>16023.95</v>
      </c>
      <c r="D42" s="213">
        <f>K20</f>
        <v>9253.5666666666602</v>
      </c>
      <c r="E42" s="214">
        <f t="shared" si="4"/>
        <v>-0.42251650394149631</v>
      </c>
    </row>
    <row r="43" spans="2:5" x14ac:dyDescent="0.25">
      <c r="B43" s="131" t="s">
        <v>361</v>
      </c>
      <c r="C43" s="212"/>
      <c r="D43" s="213"/>
      <c r="E43" s="214" t="str">
        <f t="shared" si="4"/>
        <v>-</v>
      </c>
    </row>
    <row r="44" spans="2:5" x14ac:dyDescent="0.25">
      <c r="B44" s="211" t="s">
        <v>358</v>
      </c>
      <c r="C44" s="246">
        <f>E22</f>
        <v>18969.75</v>
      </c>
      <c r="D44" s="247">
        <f>L22</f>
        <v>30962.2833333333</v>
      </c>
      <c r="E44" s="214">
        <f t="shared" si="4"/>
        <v>0.63219248189002486</v>
      </c>
    </row>
    <row r="45" spans="2:5" x14ac:dyDescent="0.25">
      <c r="B45" s="211" t="s">
        <v>359</v>
      </c>
      <c r="C45" s="212">
        <f>E23</f>
        <v>19191.2</v>
      </c>
      <c r="D45" s="213">
        <f>L23</f>
        <v>29236.55</v>
      </c>
      <c r="E45" s="214">
        <f t="shared" si="4"/>
        <v>0.52343522030930834</v>
      </c>
    </row>
    <row r="46" spans="2:5" ht="15.75" thickBot="1" x14ac:dyDescent="0.3">
      <c r="B46" s="211" t="s">
        <v>360</v>
      </c>
      <c r="C46" s="212">
        <f>E24</f>
        <v>715.23333333333301</v>
      </c>
      <c r="D46" s="213">
        <f>L24</f>
        <v>952.98333333333301</v>
      </c>
      <c r="E46" s="214">
        <f t="shared" si="4"/>
        <v>0.33240900405462104</v>
      </c>
    </row>
    <row r="47" spans="2:5" ht="15.75" thickBot="1" x14ac:dyDescent="0.3">
      <c r="B47" s="220" t="s">
        <v>225</v>
      </c>
      <c r="C47" s="217">
        <f>SUM(C38:C46)</f>
        <v>133090.71666666659</v>
      </c>
      <c r="D47" s="218">
        <f>SUM(D38:D46)</f>
        <v>158959.23333333319</v>
      </c>
      <c r="E47" s="219">
        <f t="shared" si="4"/>
        <v>0.19436755105508827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"/>
  <sheetViews>
    <sheetView showGridLines="0" topLeftCell="C1" zoomScale="70" zoomScaleNormal="70" workbookViewId="0">
      <selection activeCell="M19" sqref="M19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48"/>
      <c r="B1" s="348"/>
      <c r="C1" s="349" t="s">
        <v>451</v>
      </c>
      <c r="D1" s="349"/>
      <c r="E1" s="349"/>
      <c r="F1" s="349"/>
      <c r="G1" s="349"/>
      <c r="H1" s="349"/>
      <c r="I1" s="349"/>
      <c r="J1" s="350" t="s">
        <v>475</v>
      </c>
      <c r="K1" s="350"/>
      <c r="L1" s="350"/>
      <c r="M1" s="350"/>
      <c r="N1" s="350"/>
      <c r="O1" s="350"/>
      <c r="P1" s="350"/>
      <c r="Q1" s="350" t="s">
        <v>451</v>
      </c>
      <c r="R1" s="350"/>
      <c r="S1" s="350"/>
      <c r="T1" s="350"/>
      <c r="U1" s="350"/>
      <c r="V1" s="350"/>
      <c r="W1" s="350"/>
    </row>
    <row r="2" spans="1:23" ht="15.75" thickBot="1" x14ac:dyDescent="0.3">
      <c r="A2" s="348"/>
      <c r="B2" s="348"/>
      <c r="C2" s="351" t="s">
        <v>2</v>
      </c>
      <c r="D2" s="351"/>
      <c r="E2" s="351"/>
      <c r="F2" s="351"/>
      <c r="G2" s="351"/>
      <c r="H2" s="351"/>
      <c r="I2" s="351"/>
      <c r="J2" s="347" t="s">
        <v>2</v>
      </c>
      <c r="K2" s="347"/>
      <c r="L2" s="347"/>
      <c r="M2" s="347"/>
      <c r="N2" s="347"/>
      <c r="O2" s="347"/>
      <c r="P2" s="347"/>
      <c r="Q2" s="352" t="s">
        <v>227</v>
      </c>
      <c r="R2" s="352"/>
      <c r="S2" s="352"/>
      <c r="T2" s="352"/>
      <c r="U2" s="352"/>
      <c r="V2" s="352"/>
      <c r="W2" s="352"/>
    </row>
    <row r="3" spans="1:23" ht="15.75" thickBot="1" x14ac:dyDescent="0.3">
      <c r="A3" s="348"/>
      <c r="B3" s="348"/>
      <c r="C3" s="128">
        <v>44729</v>
      </c>
      <c r="D3" s="128">
        <v>44730</v>
      </c>
      <c r="E3" s="128">
        <v>44731</v>
      </c>
      <c r="F3" s="128">
        <v>44732</v>
      </c>
      <c r="G3" s="128">
        <v>44733</v>
      </c>
      <c r="H3" s="128">
        <v>44734</v>
      </c>
      <c r="I3" s="128">
        <v>44735</v>
      </c>
      <c r="J3" s="128">
        <v>44736</v>
      </c>
      <c r="K3" s="128">
        <v>44737</v>
      </c>
      <c r="L3" s="128">
        <v>44738</v>
      </c>
      <c r="M3" s="128">
        <v>44739</v>
      </c>
      <c r="N3" s="128">
        <v>44740</v>
      </c>
      <c r="O3" s="128">
        <v>44741</v>
      </c>
      <c r="P3" s="128">
        <v>44742</v>
      </c>
      <c r="Q3" s="128">
        <v>44736</v>
      </c>
      <c r="R3" s="128">
        <v>44737</v>
      </c>
      <c r="S3" s="128">
        <v>44738</v>
      </c>
      <c r="T3" s="128">
        <v>44739</v>
      </c>
      <c r="U3" s="128">
        <v>44740</v>
      </c>
      <c r="V3" s="128">
        <v>44741</v>
      </c>
      <c r="W3" s="128">
        <v>44742</v>
      </c>
    </row>
    <row r="4" spans="1:23" ht="15.75" thickBot="1" x14ac:dyDescent="0.3">
      <c r="A4" s="348"/>
      <c r="B4" s="348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8"/>
      <c r="D5" s="249"/>
      <c r="E5" s="249"/>
      <c r="F5" s="249"/>
      <c r="G5" s="249"/>
      <c r="H5" s="249"/>
      <c r="I5" s="250"/>
      <c r="J5" s="251"/>
      <c r="K5" s="252"/>
      <c r="L5" s="252"/>
      <c r="M5" s="252"/>
      <c r="N5" s="252"/>
      <c r="O5" s="252"/>
      <c r="P5" s="253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4">
        <f>IFERROR('Franja horaria-H'!C6/'Franja horaria-U'!C6,0)</f>
        <v>0.80389948210922679</v>
      </c>
      <c r="D6" s="255">
        <f>IFERROR('Franja horaria-H'!D6/'Franja horaria-U'!D6,0)</f>
        <v>0</v>
      </c>
      <c r="E6" s="255">
        <f>IFERROR('Franja horaria-H'!E6/'Franja horaria-U'!E6,0)</f>
        <v>0</v>
      </c>
      <c r="F6" s="255">
        <f>IFERROR('Franja horaria-H'!F6/'Franja horaria-U'!F6,0)</f>
        <v>0.76899386304909556</v>
      </c>
      <c r="G6" s="255">
        <f>IFERROR('Franja horaria-H'!G6/'Franja horaria-U'!G6,0)</f>
        <v>0.81095191208591999</v>
      </c>
      <c r="H6" s="255">
        <f>IFERROR('Franja horaria-H'!H6/'Franja horaria-U'!H6,0)</f>
        <v>0.81405584262532638</v>
      </c>
      <c r="I6" s="255">
        <f>IFERROR('Franja horaria-H'!I6/'Franja horaria-U'!I6,0)</f>
        <v>0.79955614891847671</v>
      </c>
      <c r="J6" s="256">
        <f>IFERROR('Franja horaria-H'!J6/'Franja horaria-U'!J6,0)</f>
        <v>0.79118062285392843</v>
      </c>
      <c r="K6" s="257">
        <f>IFERROR('Franja horaria-H'!K6/'Franja horaria-U'!K6,0)</f>
        <v>0</v>
      </c>
      <c r="L6" s="257">
        <f>IFERROR('Franja horaria-H'!L6/'Franja horaria-U'!L6,0)</f>
        <v>0</v>
      </c>
      <c r="M6" s="257">
        <f>IFERROR('Franja horaria-H'!M6/'Franja horaria-U'!M6,0)</f>
        <v>0.67744982964086009</v>
      </c>
      <c r="N6" s="257">
        <f>IFERROR('Franja horaria-H'!N6/'Franja horaria-U'!N6,0)</f>
        <v>0.7858241462758806</v>
      </c>
      <c r="O6" s="257">
        <f>IFERROR('Franja horaria-H'!O6/'Franja horaria-U'!O6,0)</f>
        <v>0.69266362594087783</v>
      </c>
      <c r="P6" s="257">
        <f>IFERROR('Franja horaria-H'!P6/'Franja horaria-U'!P6,0)</f>
        <v>0.81001807723911257</v>
      </c>
      <c r="Q6" s="27">
        <f t="shared" ref="Q6:Q14" si="0">IFERROR((J6-C6)/C6,"-")</f>
        <v>-1.5821454719596693E-2</v>
      </c>
      <c r="R6" s="28" t="str">
        <f t="shared" ref="R6:R14" si="1">IFERROR((K6-D6)/D6,"-")</f>
        <v>-</v>
      </c>
      <c r="S6" s="28" t="str">
        <f t="shared" ref="S6:S14" si="2">IFERROR((L6-E6)/E6,"-")</f>
        <v>-</v>
      </c>
      <c r="T6" s="28">
        <f t="shared" ref="T6:T14" si="3">IFERROR((M6-F6)/F6,"-")</f>
        <v>-0.11904390633919915</v>
      </c>
      <c r="U6" s="28">
        <f t="shared" ref="U6:U14" si="4">IFERROR((N6-G6)/G6,"-")</f>
        <v>-3.0985518913699925E-2</v>
      </c>
      <c r="V6" s="28">
        <f t="shared" ref="V6:V14" si="5">IFERROR((O6-H6)/H6,"-")</f>
        <v>-0.14912025727001627</v>
      </c>
      <c r="W6" s="29">
        <f t="shared" ref="W6:W14" si="6">IFERROR((P6-I6)/I6,"-")</f>
        <v>1.3084669956934527E-2</v>
      </c>
    </row>
    <row r="7" spans="1:23" x14ac:dyDescent="0.25">
      <c r="B7" s="190" t="s">
        <v>350</v>
      </c>
      <c r="C7" s="254">
        <f>IFERROR('Franja horaria-H'!C7/'Franja horaria-U'!C7,0)</f>
        <v>1.0219647713560147</v>
      </c>
      <c r="D7" s="255">
        <f>IFERROR('Franja horaria-H'!D7/'Franja horaria-U'!D7,0)</f>
        <v>0</v>
      </c>
      <c r="E7" s="255">
        <f>IFERROR('Franja horaria-H'!E7/'Franja horaria-U'!E7,0)</f>
        <v>0</v>
      </c>
      <c r="F7" s="255">
        <f>IFERROR('Franja horaria-H'!F7/'Franja horaria-U'!F7,0)</f>
        <v>1.0071779180212903</v>
      </c>
      <c r="G7" s="255">
        <f>IFERROR('Franja horaria-H'!G7/'Franja horaria-U'!G7,0)</f>
        <v>1.052866682339243</v>
      </c>
      <c r="H7" s="255">
        <f>IFERROR('Franja horaria-H'!H7/'Franja horaria-U'!H7,0)</f>
        <v>1.0233044034604573</v>
      </c>
      <c r="I7" s="255">
        <f>IFERROR('Franja horaria-H'!I7/'Franja horaria-U'!I7,0)</f>
        <v>0.99246758932957324</v>
      </c>
      <c r="J7" s="256">
        <f>IFERROR('Franja horaria-H'!J7/'Franja horaria-U'!J7,0)</f>
        <v>0.99057314982775557</v>
      </c>
      <c r="K7" s="257">
        <f>IFERROR('Franja horaria-H'!K7/'Franja horaria-U'!K7,0)</f>
        <v>0</v>
      </c>
      <c r="L7" s="257">
        <f>IFERROR('Franja horaria-H'!L7/'Franja horaria-U'!L7,0)</f>
        <v>0</v>
      </c>
      <c r="M7" s="257">
        <f>IFERROR('Franja horaria-H'!M7/'Franja horaria-U'!M7,0)</f>
        <v>0.85736250236553313</v>
      </c>
      <c r="N7" s="257">
        <f>IFERROR('Franja horaria-H'!N7/'Franja horaria-U'!N7,0)</f>
        <v>0.97429210810614431</v>
      </c>
      <c r="O7" s="257">
        <f>IFERROR('Franja horaria-H'!O7/'Franja horaria-U'!O7,0)</f>
        <v>0.8639052113555401</v>
      </c>
      <c r="P7" s="257">
        <f>IFERROR('Franja horaria-H'!P7/'Franja horaria-U'!P7,0)</f>
        <v>1.0436896789965977</v>
      </c>
      <c r="Q7" s="27">
        <f t="shared" si="0"/>
        <v>-3.0716931158602002E-2</v>
      </c>
      <c r="R7" s="28" t="str">
        <f t="shared" si="1"/>
        <v>-</v>
      </c>
      <c r="S7" s="28" t="str">
        <f t="shared" si="2"/>
        <v>-</v>
      </c>
      <c r="T7" s="28">
        <f t="shared" si="3"/>
        <v>-0.14874771673914944</v>
      </c>
      <c r="U7" s="28">
        <f t="shared" si="4"/>
        <v>-7.4629177227379717E-2</v>
      </c>
      <c r="V7" s="28">
        <f t="shared" si="5"/>
        <v>-0.15576908646721824</v>
      </c>
      <c r="W7" s="29">
        <f t="shared" si="6"/>
        <v>5.1610843737099517E-2</v>
      </c>
    </row>
    <row r="8" spans="1:23" x14ac:dyDescent="0.25">
      <c r="B8" s="190" t="s">
        <v>351</v>
      </c>
      <c r="C8" s="254">
        <f>IFERROR('Franja horaria-H'!C8/'Franja horaria-U'!C8,0)</f>
        <v>1.0661130562744192</v>
      </c>
      <c r="D8" s="255">
        <f>IFERROR('Franja horaria-H'!D8/'Franja horaria-U'!D8,0)</f>
        <v>0</v>
      </c>
      <c r="E8" s="255">
        <f>IFERROR('Franja horaria-H'!E8/'Franja horaria-U'!E8,0)</f>
        <v>0</v>
      </c>
      <c r="F8" s="255">
        <f>IFERROR('Franja horaria-H'!F8/'Franja horaria-U'!F8,0)</f>
        <v>1.0081967297144887</v>
      </c>
      <c r="G8" s="255">
        <f>IFERROR('Franja horaria-H'!G8/'Franja horaria-U'!G8,0)</f>
        <v>1.0137876197876177</v>
      </c>
      <c r="H8" s="255">
        <f>IFERROR('Franja horaria-H'!H8/'Franja horaria-U'!H8,0)</f>
        <v>1.0147557555599034</v>
      </c>
      <c r="I8" s="255">
        <f>IFERROR('Franja horaria-H'!I8/'Franja horaria-U'!I8,0)</f>
        <v>0.94325602120296526</v>
      </c>
      <c r="J8" s="256">
        <f>IFERROR('Franja horaria-H'!J8/'Franja horaria-U'!J8,0)</f>
        <v>0.92373411683901241</v>
      </c>
      <c r="K8" s="257">
        <f>IFERROR('Franja horaria-H'!K8/'Franja horaria-U'!K8,0)</f>
        <v>0</v>
      </c>
      <c r="L8" s="257">
        <f>IFERROR('Franja horaria-H'!L8/'Franja horaria-U'!L8,0)</f>
        <v>0</v>
      </c>
      <c r="M8" s="257">
        <f>IFERROR('Franja horaria-H'!M8/'Franja horaria-U'!M8,0)</f>
        <v>1.0248643841216167</v>
      </c>
      <c r="N8" s="257">
        <f>IFERROR('Franja horaria-H'!N8/'Franja horaria-U'!N8,0)</f>
        <v>0.9585147962032361</v>
      </c>
      <c r="O8" s="257">
        <f>IFERROR('Franja horaria-H'!O8/'Franja horaria-U'!O8,0)</f>
        <v>0.91195868330847396</v>
      </c>
      <c r="P8" s="257">
        <f>IFERROR('Franja horaria-H'!P8/'Franja horaria-U'!P8,0)</f>
        <v>1.0415257747691749</v>
      </c>
      <c r="Q8" s="27">
        <f t="shared" si="0"/>
        <v>-0.13354956924827138</v>
      </c>
      <c r="R8" s="28" t="str">
        <f t="shared" si="1"/>
        <v>-</v>
      </c>
      <c r="S8" s="28" t="str">
        <f t="shared" si="2"/>
        <v>-</v>
      </c>
      <c r="T8" s="28">
        <f t="shared" si="3"/>
        <v>1.6532144883913819E-2</v>
      </c>
      <c r="U8" s="28">
        <f t="shared" si="4"/>
        <v>-5.4521107286712465E-2</v>
      </c>
      <c r="V8" s="28">
        <f t="shared" si="5"/>
        <v>-0.10130228056179877</v>
      </c>
      <c r="W8" s="29">
        <f t="shared" si="6"/>
        <v>0.10418142196525071</v>
      </c>
    </row>
    <row r="9" spans="1:23" x14ac:dyDescent="0.25">
      <c r="B9" s="190" t="s">
        <v>352</v>
      </c>
      <c r="C9" s="254">
        <f>IFERROR('Franja horaria-H'!C9/'Franja horaria-U'!C9,0)</f>
        <v>0.90597295708406689</v>
      </c>
      <c r="D9" s="255">
        <f>IFERROR('Franja horaria-H'!D9/'Franja horaria-U'!D9,0)</f>
        <v>0</v>
      </c>
      <c r="E9" s="255">
        <f>IFERROR('Franja horaria-H'!E9/'Franja horaria-U'!E9,0)</f>
        <v>0</v>
      </c>
      <c r="F9" s="255">
        <f>IFERROR('Franja horaria-H'!F9/'Franja horaria-U'!F9,0)</f>
        <v>0.91194831725576475</v>
      </c>
      <c r="G9" s="255">
        <f>IFERROR('Franja horaria-H'!G9/'Franja horaria-U'!G9,0)</f>
        <v>0.92829585756206456</v>
      </c>
      <c r="H9" s="255">
        <f>IFERROR('Franja horaria-H'!H9/'Franja horaria-U'!H9,0)</f>
        <v>1.1153025314283647</v>
      </c>
      <c r="I9" s="255">
        <f>IFERROR('Franja horaria-H'!I9/'Franja horaria-U'!I9,0)</f>
        <v>1.0545387781219548</v>
      </c>
      <c r="J9" s="256">
        <f>IFERROR('Franja horaria-H'!J9/'Franja horaria-U'!J9,0)</f>
        <v>1.0143250526792396</v>
      </c>
      <c r="K9" s="257">
        <f>IFERROR('Franja horaria-H'!K9/'Franja horaria-U'!K9,0)</f>
        <v>0</v>
      </c>
      <c r="L9" s="257">
        <f>IFERROR('Franja horaria-H'!L9/'Franja horaria-U'!L9,0)</f>
        <v>0</v>
      </c>
      <c r="M9" s="257">
        <f>IFERROR('Franja horaria-H'!M9/'Franja horaria-U'!M9,0)</f>
        <v>1.02426384214347</v>
      </c>
      <c r="N9" s="257">
        <f>IFERROR('Franja horaria-H'!N9/'Franja horaria-U'!N9,0)</f>
        <v>0.97935548275522677</v>
      </c>
      <c r="O9" s="257">
        <f>IFERROR('Franja horaria-H'!O9/'Franja horaria-U'!O9,0)</f>
        <v>0.9297308407373146</v>
      </c>
      <c r="P9" s="257">
        <f>IFERROR('Franja horaria-H'!P9/'Franja horaria-U'!P9,0)</f>
        <v>1.0577045270144769</v>
      </c>
      <c r="Q9" s="27">
        <f t="shared" si="0"/>
        <v>0.11959749432688473</v>
      </c>
      <c r="R9" s="28" t="str">
        <f t="shared" si="1"/>
        <v>-</v>
      </c>
      <c r="S9" s="28" t="str">
        <f t="shared" si="2"/>
        <v>-</v>
      </c>
      <c r="T9" s="28">
        <f t="shared" si="3"/>
        <v>0.12315996725086918</v>
      </c>
      <c r="U9" s="28">
        <f t="shared" si="4"/>
        <v>5.500361202435769E-2</v>
      </c>
      <c r="V9" s="28">
        <f t="shared" si="5"/>
        <v>-0.16638686406762562</v>
      </c>
      <c r="W9" s="29">
        <f t="shared" si="6"/>
        <v>3.0020222662271493E-3</v>
      </c>
    </row>
    <row r="10" spans="1:23" x14ac:dyDescent="0.25">
      <c r="B10" s="190" t="s">
        <v>353</v>
      </c>
      <c r="C10" s="254">
        <f>IFERROR('Franja horaria-H'!C10/'Franja horaria-U'!C10,0)</f>
        <v>0.64780744702219417</v>
      </c>
      <c r="D10" s="255">
        <f>IFERROR('Franja horaria-H'!D10/'Franja horaria-U'!D10,0)</f>
        <v>0</v>
      </c>
      <c r="E10" s="255">
        <f>IFERROR('Franja horaria-H'!E10/'Franja horaria-U'!E10,0)</f>
        <v>0</v>
      </c>
      <c r="F10" s="255">
        <f>IFERROR('Franja horaria-H'!F10/'Franja horaria-U'!F10,0)</f>
        <v>0.59256988612768347</v>
      </c>
      <c r="G10" s="255">
        <f>IFERROR('Franja horaria-H'!G10/'Franja horaria-U'!G10,0)</f>
        <v>0.62158750099027604</v>
      </c>
      <c r="H10" s="255">
        <f>IFERROR('Franja horaria-H'!H10/'Franja horaria-U'!H10,0)</f>
        <v>0.44560878243512758</v>
      </c>
      <c r="I10" s="255">
        <f>IFERROR('Franja horaria-H'!I10/'Franja horaria-U'!I10,0)</f>
        <v>0.49542068559525204</v>
      </c>
      <c r="J10" s="256">
        <f>IFERROR('Franja horaria-H'!J10/'Franja horaria-U'!J10,0)</f>
        <v>0.49597801770255695</v>
      </c>
      <c r="K10" s="257">
        <f>IFERROR('Franja horaria-H'!K10/'Franja horaria-U'!K10,0)</f>
        <v>0</v>
      </c>
      <c r="L10" s="257">
        <f>IFERROR('Franja horaria-H'!L10/'Franja horaria-U'!L10,0)</f>
        <v>0</v>
      </c>
      <c r="M10" s="257">
        <f>IFERROR('Franja horaria-H'!M10/'Franja horaria-U'!M10,0)</f>
        <v>0.53103336677562385</v>
      </c>
      <c r="N10" s="257">
        <f>IFERROR('Franja horaria-H'!N10/'Franja horaria-U'!N10,0)</f>
        <v>0.53835220428812336</v>
      </c>
      <c r="O10" s="257">
        <f>IFERROR('Franja horaria-H'!O10/'Franja horaria-U'!O10,0)</f>
        <v>0.56804564596015583</v>
      </c>
      <c r="P10" s="257">
        <f>IFERROR('Franja horaria-H'!P10/'Franja horaria-U'!P10,0)</f>
        <v>0.63440259883272543</v>
      </c>
      <c r="Q10" s="27">
        <f t="shared" si="0"/>
        <v>-0.23437431912454609</v>
      </c>
      <c r="R10" s="28" t="str">
        <f t="shared" si="1"/>
        <v>-</v>
      </c>
      <c r="S10" s="28" t="str">
        <f t="shared" si="2"/>
        <v>-</v>
      </c>
      <c r="T10" s="28">
        <f t="shared" si="3"/>
        <v>-0.1038468555231308</v>
      </c>
      <c r="U10" s="28">
        <f t="shared" si="4"/>
        <v>-0.13390761006221519</v>
      </c>
      <c r="V10" s="28">
        <f t="shared" si="5"/>
        <v>0.27476312934396169</v>
      </c>
      <c r="W10" s="29">
        <f t="shared" si="6"/>
        <v>0.2805331252377673</v>
      </c>
    </row>
    <row r="11" spans="1:23" x14ac:dyDescent="0.25">
      <c r="B11" s="190" t="s">
        <v>354</v>
      </c>
      <c r="C11" s="254">
        <f>IFERROR('Franja horaria-H'!C11/'Franja horaria-U'!C11,0)</f>
        <v>0.59114016761520427</v>
      </c>
      <c r="D11" s="255">
        <f>IFERROR('Franja horaria-H'!D11/'Franja horaria-U'!D11,0)</f>
        <v>0</v>
      </c>
      <c r="E11" s="255">
        <f>IFERROR('Franja horaria-H'!E11/'Franja horaria-U'!E11,0)</f>
        <v>0</v>
      </c>
      <c r="F11" s="255">
        <f>IFERROR('Franja horaria-H'!F11/'Franja horaria-U'!F11,0)</f>
        <v>0.54475330283704293</v>
      </c>
      <c r="G11" s="255">
        <f>IFERROR('Franja horaria-H'!G11/'Franja horaria-U'!G11,0)</f>
        <v>0.55220816358075586</v>
      </c>
      <c r="H11" s="255">
        <f>IFERROR('Franja horaria-H'!H11/'Franja horaria-U'!H11,0)</f>
        <v>0.38939646902894492</v>
      </c>
      <c r="I11" s="255">
        <f>IFERROR('Franja horaria-H'!I11/'Franja horaria-U'!I11,0)</f>
        <v>0.44154651092048336</v>
      </c>
      <c r="J11" s="256">
        <f>IFERROR('Franja horaria-H'!J11/'Franja horaria-U'!J11,0)</f>
        <v>0.47245312723629601</v>
      </c>
      <c r="K11" s="257">
        <f>IFERROR('Franja horaria-H'!K11/'Franja horaria-U'!K11,0)</f>
        <v>0</v>
      </c>
      <c r="L11" s="257">
        <f>IFERROR('Franja horaria-H'!L11/'Franja horaria-U'!L11,0)</f>
        <v>0</v>
      </c>
      <c r="M11" s="257">
        <f>IFERROR('Franja horaria-H'!M11/'Franja horaria-U'!M11,0)</f>
        <v>0.4780922552343716</v>
      </c>
      <c r="N11" s="257">
        <f>IFERROR('Franja horaria-H'!N11/'Franja horaria-U'!N11,0)</f>
        <v>0.5010752236353101</v>
      </c>
      <c r="O11" s="257">
        <f>IFERROR('Franja horaria-H'!O11/'Franja horaria-U'!O11,0)</f>
        <v>0.48379453565428687</v>
      </c>
      <c r="P11" s="257">
        <f>IFERROR('Franja horaria-H'!P11/'Franja horaria-U'!P11,0)</f>
        <v>0.51562835094975301</v>
      </c>
      <c r="Q11" s="27">
        <f t="shared" si="0"/>
        <v>-0.20077647718935959</v>
      </c>
      <c r="R11" s="28" t="str">
        <f t="shared" si="1"/>
        <v>-</v>
      </c>
      <c r="S11" s="28" t="str">
        <f t="shared" si="2"/>
        <v>-</v>
      </c>
      <c r="T11" s="28">
        <f t="shared" si="3"/>
        <v>-0.12236923990273128</v>
      </c>
      <c r="U11" s="28">
        <f t="shared" si="4"/>
        <v>-9.2597218436391335E-2</v>
      </c>
      <c r="V11" s="28">
        <f t="shared" si="5"/>
        <v>0.24242147562546357</v>
      </c>
      <c r="W11" s="29">
        <f t="shared" si="6"/>
        <v>0.16777811215138513</v>
      </c>
    </row>
    <row r="12" spans="1:23" x14ac:dyDescent="0.25">
      <c r="B12" s="190" t="s">
        <v>355</v>
      </c>
      <c r="C12" s="254">
        <f>IFERROR('Franja horaria-H'!C12/'Franja horaria-U'!C12,0)</f>
        <v>0.93509769428912481</v>
      </c>
      <c r="D12" s="255">
        <f>IFERROR('Franja horaria-H'!D12/'Franja horaria-U'!D12,0)</f>
        <v>0</v>
      </c>
      <c r="E12" s="255">
        <f>IFERROR('Franja horaria-H'!E12/'Franja horaria-U'!E12,0)</f>
        <v>0</v>
      </c>
      <c r="F12" s="255">
        <f>IFERROR('Franja horaria-H'!F12/'Franja horaria-U'!F12,0)</f>
        <v>0.95053704290749053</v>
      </c>
      <c r="G12" s="255">
        <f>IFERROR('Franja horaria-H'!G12/'Franja horaria-U'!G12,0)</f>
        <v>0.93086482709124219</v>
      </c>
      <c r="H12" s="255">
        <f>IFERROR('Franja horaria-H'!H12/'Franja horaria-U'!H12,0)</f>
        <v>0.85234045575766837</v>
      </c>
      <c r="I12" s="255">
        <f>IFERROR('Franja horaria-H'!I12/'Franja horaria-U'!I12,0)</f>
        <v>0.86975130382311105</v>
      </c>
      <c r="J12" s="256">
        <f>IFERROR('Franja horaria-H'!J12/'Franja horaria-U'!J12,0)</f>
        <v>0.8414192784374781</v>
      </c>
      <c r="K12" s="257">
        <f>IFERROR('Franja horaria-H'!K12/'Franja horaria-U'!K12,0)</f>
        <v>0</v>
      </c>
      <c r="L12" s="257">
        <f>IFERROR('Franja horaria-H'!L12/'Franja horaria-U'!L12,0)</f>
        <v>0</v>
      </c>
      <c r="M12" s="257">
        <f>IFERROR('Franja horaria-H'!M12/'Franja horaria-U'!M12,0)</f>
        <v>0.8670853830606704</v>
      </c>
      <c r="N12" s="257">
        <f>IFERROR('Franja horaria-H'!N12/'Franja horaria-U'!N12,0)</f>
        <v>0.9077794725705256</v>
      </c>
      <c r="O12" s="257">
        <f>IFERROR('Franja horaria-H'!O12/'Franja horaria-U'!O12,0)</f>
        <v>0.86301698873164223</v>
      </c>
      <c r="P12" s="257">
        <f>IFERROR('Franja horaria-H'!P12/'Franja horaria-U'!P12,0)</f>
        <v>0.93492196380318338</v>
      </c>
      <c r="Q12" s="27">
        <f t="shared" si="0"/>
        <v>-0.10018035166139773</v>
      </c>
      <c r="R12" s="28" t="str">
        <f t="shared" si="1"/>
        <v>-</v>
      </c>
      <c r="S12" s="28" t="str">
        <f t="shared" si="2"/>
        <v>-</v>
      </c>
      <c r="T12" s="28">
        <f t="shared" si="3"/>
        <v>-8.7794221666058644E-2</v>
      </c>
      <c r="U12" s="28">
        <f t="shared" si="4"/>
        <v>-2.4799899887563145E-2</v>
      </c>
      <c r="V12" s="28">
        <f t="shared" si="5"/>
        <v>1.2526136594658299E-2</v>
      </c>
      <c r="W12" s="29">
        <f t="shared" si="6"/>
        <v>7.4930223954371503E-2</v>
      </c>
    </row>
    <row r="13" spans="1:23" ht="15.75" thickBot="1" x14ac:dyDescent="0.3">
      <c r="B13" s="190" t="s">
        <v>356</v>
      </c>
      <c r="C13" s="254">
        <f>IFERROR('Franja horaria-H'!C13/'Franja horaria-U'!C13,0)</f>
        <v>0.28038804927926531</v>
      </c>
      <c r="D13" s="255">
        <f>IFERROR('Franja horaria-H'!D13/'Franja horaria-U'!D13,0)</f>
        <v>0</v>
      </c>
      <c r="E13" s="255">
        <f>IFERROR('Franja horaria-H'!E13/'Franja horaria-U'!E13,0)</f>
        <v>0</v>
      </c>
      <c r="F13" s="255">
        <f>IFERROR('Franja horaria-H'!F13/'Franja horaria-U'!F13,0)</f>
        <v>0.33105258135318205</v>
      </c>
      <c r="G13" s="255">
        <f>IFERROR('Franja horaria-H'!G13/'Franja horaria-U'!G13,0)</f>
        <v>0.29191446129447812</v>
      </c>
      <c r="H13" s="255">
        <f>IFERROR('Franja horaria-H'!H13/'Franja horaria-U'!H13,0)</f>
        <v>0.27751457914021677</v>
      </c>
      <c r="I13" s="255">
        <f>IFERROR('Franja horaria-H'!I13/'Franja horaria-U'!I13,0)</f>
        <v>0.35525630593978846</v>
      </c>
      <c r="J13" s="256">
        <f>IFERROR('Franja horaria-H'!J13/'Franja horaria-U'!J13,0)</f>
        <v>0.24921662125340602</v>
      </c>
      <c r="K13" s="257">
        <f>IFERROR('Franja horaria-H'!K13/'Franja horaria-U'!K13,0)</f>
        <v>0</v>
      </c>
      <c r="L13" s="257">
        <f>IFERROR('Franja horaria-H'!L13/'Franja horaria-U'!L13,0)</f>
        <v>0</v>
      </c>
      <c r="M13" s="257">
        <f>IFERROR('Franja horaria-H'!M13/'Franja horaria-U'!M13,0)</f>
        <v>0.448435012055866</v>
      </c>
      <c r="N13" s="257">
        <f>IFERROR('Franja horaria-H'!N13/'Franja horaria-U'!N13,0)</f>
        <v>0.30858938547486031</v>
      </c>
      <c r="O13" s="257">
        <f>IFERROR('Franja horaria-H'!O13/'Franja horaria-U'!O13,0)</f>
        <v>0.46071877152465418</v>
      </c>
      <c r="P13" s="257">
        <f>IFERROR('Franja horaria-H'!P13/'Franja horaria-U'!P13,0)</f>
        <v>0.37645932097878609</v>
      </c>
      <c r="Q13" s="27">
        <f t="shared" si="0"/>
        <v>-0.11117245583749071</v>
      </c>
      <c r="R13" s="28" t="str">
        <f t="shared" si="1"/>
        <v>-</v>
      </c>
      <c r="S13" s="28" t="str">
        <f t="shared" si="2"/>
        <v>-</v>
      </c>
      <c r="T13" s="28">
        <f t="shared" si="3"/>
        <v>0.35457337388182147</v>
      </c>
      <c r="U13" s="28">
        <f t="shared" si="4"/>
        <v>5.7122638277110983E-2</v>
      </c>
      <c r="V13" s="28">
        <f t="shared" si="5"/>
        <v>0.66016060472221827</v>
      </c>
      <c r="W13" s="29">
        <f t="shared" si="6"/>
        <v>5.9683711969327514E-2</v>
      </c>
    </row>
    <row r="14" spans="1:23" ht="15.75" thickBot="1" x14ac:dyDescent="0.3">
      <c r="B14" s="200" t="s">
        <v>16</v>
      </c>
      <c r="C14" s="259">
        <f>IFERROR('Franja horaria-H'!C14/'Franja horaria-U'!C14,0)</f>
        <v>0.87097709445688964</v>
      </c>
      <c r="D14" s="258">
        <f>IFERROR('Franja horaria-H'!D14/'Franja horaria-U'!D14,0)</f>
        <v>0.66587704727284225</v>
      </c>
      <c r="E14" s="258">
        <f>IFERROR('Franja horaria-H'!E14/'Franja horaria-U'!E14,0)</f>
        <v>0.60819992838028236</v>
      </c>
      <c r="F14" s="258">
        <f>IFERROR('Franja horaria-H'!F14/'Franja horaria-U'!F14,0)</f>
        <v>0.84930578776650667</v>
      </c>
      <c r="G14" s="258">
        <f>IFERROR('Franja horaria-H'!G14/'Franja horaria-U'!G14,0)</f>
        <v>0.86810474118711978</v>
      </c>
      <c r="H14" s="258">
        <f>IFERROR('Franja horaria-H'!H14/'Franja horaria-U'!H14,0)</f>
        <v>0.86322123794729533</v>
      </c>
      <c r="I14" s="258">
        <f>IFERROR('Franja horaria-H'!I14/'Franja horaria-U'!I14,0)</f>
        <v>0.8520126411833262</v>
      </c>
      <c r="J14" s="260">
        <f>IFERROR('Franja horaria-H'!J14/'Franja horaria-U'!J14,0)</f>
        <v>0.8318223125805444</v>
      </c>
      <c r="K14" s="260">
        <f>IFERROR('Franja horaria-H'!K14/'Franja horaria-U'!K14,0)</f>
        <v>0</v>
      </c>
      <c r="L14" s="260">
        <f>IFERROR('Franja horaria-H'!L14/'Franja horaria-U'!L14,0)</f>
        <v>0</v>
      </c>
      <c r="M14" s="260">
        <f>IFERROR('Franja horaria-H'!M14/'Franja horaria-U'!M14,0)</f>
        <v>0.80789281482455255</v>
      </c>
      <c r="N14" s="260">
        <f>IFERROR('Franja horaria-H'!N14/'Franja horaria-U'!N14,0)</f>
        <v>0.83827292916786622</v>
      </c>
      <c r="O14" s="260">
        <f>IFERROR('Franja horaria-H'!O14/'Franja horaria-U'!O14,0)</f>
        <v>0.78386760780334297</v>
      </c>
      <c r="P14" s="261">
        <f>IFERROR('Franja horaria-H'!P14/'Franja horaria-U'!P14,0)</f>
        <v>0.89361324675711906</v>
      </c>
      <c r="Q14" s="120">
        <f t="shared" si="0"/>
        <v>-4.4955007571996802E-2</v>
      </c>
      <c r="R14" s="121">
        <f t="shared" si="1"/>
        <v>-1</v>
      </c>
      <c r="S14" s="121">
        <f t="shared" si="2"/>
        <v>-1</v>
      </c>
      <c r="T14" s="121">
        <f t="shared" si="3"/>
        <v>-4.8760968709351926E-2</v>
      </c>
      <c r="U14" s="121">
        <f t="shared" si="4"/>
        <v>-3.4364300301434843E-2</v>
      </c>
      <c r="V14" s="121">
        <f t="shared" si="5"/>
        <v>-9.1927337576461904E-2</v>
      </c>
      <c r="W14" s="122">
        <f t="shared" si="6"/>
        <v>4.8826277408296953E-2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4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53" t="s">
        <v>203</v>
      </c>
      <c r="K2" s="353"/>
      <c r="L2" s="353"/>
      <c r="M2" s="353"/>
      <c r="N2" s="353"/>
      <c r="O2" s="353"/>
      <c r="P2" s="353"/>
    </row>
    <row r="3" spans="1:23" x14ac:dyDescent="0.25">
      <c r="C3" s="262">
        <v>43138</v>
      </c>
      <c r="D3" s="262">
        <v>43139</v>
      </c>
      <c r="E3" s="262">
        <v>43140</v>
      </c>
      <c r="F3" s="262">
        <v>43141</v>
      </c>
      <c r="G3" s="262">
        <v>43142</v>
      </c>
      <c r="H3" s="262">
        <v>43143</v>
      </c>
      <c r="I3" s="262">
        <v>43144</v>
      </c>
      <c r="J3" s="263">
        <v>43145</v>
      </c>
      <c r="K3" s="263">
        <v>43146</v>
      </c>
      <c r="L3" s="263">
        <v>43147</v>
      </c>
      <c r="M3" s="263">
        <v>43148</v>
      </c>
      <c r="N3" s="263">
        <v>43149</v>
      </c>
      <c r="O3" s="263">
        <v>43150</v>
      </c>
      <c r="P3" s="263">
        <v>43151</v>
      </c>
      <c r="Q3" s="262">
        <v>43152</v>
      </c>
      <c r="R3" s="262">
        <v>43153</v>
      </c>
      <c r="S3" s="262">
        <v>43154</v>
      </c>
      <c r="T3" s="262">
        <v>43155</v>
      </c>
      <c r="U3" s="262">
        <v>43156</v>
      </c>
      <c r="V3" s="262">
        <v>43157</v>
      </c>
      <c r="W3" s="262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4" t="s">
        <v>228</v>
      </c>
      <c r="K4" s="264" t="s">
        <v>229</v>
      </c>
      <c r="L4" s="264" t="s">
        <v>230</v>
      </c>
      <c r="M4" s="264" t="s">
        <v>231</v>
      </c>
      <c r="N4" s="264" t="s">
        <v>232</v>
      </c>
      <c r="O4" s="264" t="s">
        <v>233</v>
      </c>
      <c r="P4" s="264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6" customFormat="1" x14ac:dyDescent="0.25">
      <c r="A5" s="1"/>
      <c r="B5" s="265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6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6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6" customFormat="1" x14ac:dyDescent="0.25">
      <c r="A8" s="1"/>
      <c r="B8" s="267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6" customFormat="1" x14ac:dyDescent="0.25">
      <c r="A9" s="1"/>
      <c r="B9" s="267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6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6" customFormat="1" x14ac:dyDescent="0.25">
      <c r="A11" s="1"/>
      <c r="B11" s="267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6" customFormat="1" x14ac:dyDescent="0.25">
      <c r="A12" s="1"/>
      <c r="B12" s="265" t="s">
        <v>241</v>
      </c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</row>
    <row r="13" spans="1:23" s="266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6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6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6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6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6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5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7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7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7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7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7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7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7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5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7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9" t="s">
        <v>265</v>
      </c>
      <c r="C36" s="270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1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9" t="s">
        <v>273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9" t="s">
        <v>281</v>
      </c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2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46" t="s">
        <v>203</v>
      </c>
      <c r="K2" s="346"/>
      <c r="L2" s="346"/>
      <c r="M2" s="346"/>
      <c r="N2" s="346"/>
      <c r="O2" s="346"/>
      <c r="P2" s="34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46" t="s">
        <v>203</v>
      </c>
      <c r="K2" s="346"/>
      <c r="L2" s="346"/>
      <c r="M2" s="346"/>
      <c r="N2" s="346"/>
      <c r="O2" s="346"/>
      <c r="P2" s="34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300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2" t="s">
        <v>197</v>
      </c>
      <c r="C233" s="293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1">
        <v>14886.147999999999</v>
      </c>
      <c r="L233" s="291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5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4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12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47" t="s">
        <v>426</v>
      </c>
      <c r="C2" s="347"/>
      <c r="D2" s="347"/>
      <c r="G2" s="347" t="s">
        <v>426</v>
      </c>
      <c r="H2" s="347"/>
      <c r="I2" s="347"/>
    </row>
    <row r="3" spans="2:10" ht="15.75" thickBot="1" x14ac:dyDescent="0.3">
      <c r="B3" s="347" t="str">
        <f>Replay!A1</f>
        <v>24/06 –30/06</v>
      </c>
      <c r="C3" s="347"/>
      <c r="D3" s="347"/>
      <c r="G3" s="347" t="str">
        <f>Replay!A1</f>
        <v>24/06 –30/06</v>
      </c>
      <c r="H3" s="347"/>
      <c r="I3" s="347"/>
    </row>
    <row r="4" spans="2:10" ht="15.75" thickBot="1" x14ac:dyDescent="0.3">
      <c r="B4" s="312" t="s">
        <v>427</v>
      </c>
      <c r="C4" s="312" t="s">
        <v>425</v>
      </c>
      <c r="D4" s="323" t="s">
        <v>428</v>
      </c>
      <c r="G4" s="312" t="s">
        <v>427</v>
      </c>
      <c r="H4" s="312" t="s">
        <v>425</v>
      </c>
      <c r="I4" s="323" t="s">
        <v>428</v>
      </c>
    </row>
    <row r="5" spans="2:10" x14ac:dyDescent="0.25">
      <c r="B5" s="316" t="s">
        <v>429</v>
      </c>
      <c r="C5" s="320">
        <v>101763</v>
      </c>
      <c r="D5" s="321">
        <f>C5/C8</f>
        <v>1.654444041250629E-2</v>
      </c>
      <c r="G5" s="316" t="s">
        <v>449</v>
      </c>
      <c r="H5" s="325">
        <f>SUM(Destacados!H4:H50)</f>
        <v>614295.7833451</v>
      </c>
      <c r="I5" s="321">
        <f>H5/C8</f>
        <v>9.9871072818282502E-2</v>
      </c>
    </row>
    <row r="6" spans="2:10" x14ac:dyDescent="0.25">
      <c r="B6" s="316" t="s">
        <v>431</v>
      </c>
      <c r="C6" s="320">
        <v>5729848</v>
      </c>
      <c r="D6" s="321">
        <f>C6/C8</f>
        <v>0.93154809516934789</v>
      </c>
      <c r="G6" s="316" t="s">
        <v>430</v>
      </c>
      <c r="H6" s="320">
        <f>SUM('Franja horaria-H'!J14:P14)</f>
        <v>1344824.8166666655</v>
      </c>
      <c r="I6" s="321">
        <f>H6/C8</f>
        <v>0.2186391325393448</v>
      </c>
      <c r="J6" s="321">
        <f>H6/C6</f>
        <v>0.23470514691954578</v>
      </c>
    </row>
    <row r="7" spans="2:10" x14ac:dyDescent="0.25">
      <c r="B7" s="324" t="s">
        <v>450</v>
      </c>
      <c r="C7" s="325">
        <v>319277</v>
      </c>
      <c r="D7" s="321">
        <f>C7/C8</f>
        <v>5.1907464418145803E-2</v>
      </c>
      <c r="G7" s="316" t="s">
        <v>215</v>
      </c>
      <c r="H7" s="320">
        <f>SUM(PARTIDOS!E2:E50)</f>
        <v>380612.2043000001</v>
      </c>
      <c r="I7" s="321">
        <f>H7/C8</f>
        <v>6.1879228543911077E-2</v>
      </c>
      <c r="J7" s="321">
        <f>I7/D8</f>
        <v>6.1879228543911084E-2</v>
      </c>
    </row>
    <row r="8" spans="2:10" x14ac:dyDescent="0.25">
      <c r="B8" s="322" t="s">
        <v>16</v>
      </c>
      <c r="C8" s="320">
        <f>SUM(C5:C7)</f>
        <v>6150888</v>
      </c>
      <c r="D8" s="321">
        <f>SUM(D5:D7)</f>
        <v>0.99999999999999989</v>
      </c>
      <c r="G8" s="322"/>
      <c r="H8" s="320"/>
      <c r="I8" s="321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A5" sqref="A5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6" t="s">
        <v>216</v>
      </c>
      <c r="B1" s="316" t="s">
        <v>429</v>
      </c>
      <c r="C1" s="316" t="s">
        <v>431</v>
      </c>
      <c r="D1" s="324" t="s">
        <v>450</v>
      </c>
    </row>
    <row r="2" spans="1:4" x14ac:dyDescent="0.25">
      <c r="A2" s="320" t="s">
        <v>474</v>
      </c>
      <c r="B2" s="327">
        <v>87399</v>
      </c>
      <c r="C2" s="327">
        <v>5645444</v>
      </c>
      <c r="D2" s="328">
        <v>423507</v>
      </c>
    </row>
    <row r="3" spans="1:4" x14ac:dyDescent="0.25">
      <c r="A3" s="320" t="s">
        <v>473</v>
      </c>
      <c r="B3" s="327">
        <v>83835</v>
      </c>
      <c r="C3" s="327">
        <v>4956020</v>
      </c>
      <c r="D3" s="328">
        <v>429559</v>
      </c>
    </row>
    <row r="4" spans="1:4" x14ac:dyDescent="0.25">
      <c r="A4" s="320" t="s">
        <v>472</v>
      </c>
      <c r="B4" s="327">
        <v>93126</v>
      </c>
      <c r="C4" s="327">
        <v>5511645</v>
      </c>
      <c r="D4" s="328">
        <v>450146</v>
      </c>
    </row>
    <row r="5" spans="1:4" x14ac:dyDescent="0.25">
      <c r="A5" s="320" t="s">
        <v>471</v>
      </c>
      <c r="B5" s="327">
        <v>108586</v>
      </c>
      <c r="C5" s="327">
        <v>5678819</v>
      </c>
      <c r="D5" s="328">
        <v>422155</v>
      </c>
    </row>
    <row r="6" spans="1:4" x14ac:dyDescent="0.25">
      <c r="A6" s="320" t="s">
        <v>470</v>
      </c>
      <c r="B6" s="327">
        <v>113859</v>
      </c>
      <c r="C6" s="327">
        <v>5963927</v>
      </c>
      <c r="D6" s="328">
        <v>395604</v>
      </c>
    </row>
    <row r="7" spans="1:4" x14ac:dyDescent="0.25">
      <c r="A7" s="320" t="s">
        <v>469</v>
      </c>
      <c r="B7" s="327">
        <v>112412</v>
      </c>
      <c r="C7" s="327">
        <v>6225747</v>
      </c>
      <c r="D7" s="328">
        <v>376269</v>
      </c>
    </row>
    <row r="8" spans="1:4" x14ac:dyDescent="0.25">
      <c r="A8" s="320" t="s">
        <v>584</v>
      </c>
      <c r="B8" s="320">
        <v>99203.687000000005</v>
      </c>
      <c r="C8" s="320">
        <v>5511680.5379999997</v>
      </c>
      <c r="D8" s="325">
        <v>364261.46899999998</v>
      </c>
    </row>
    <row r="9" spans="1:4" x14ac:dyDescent="0.25">
      <c r="A9" s="320" t="s">
        <v>463</v>
      </c>
      <c r="B9" s="320">
        <v>95987.509000000005</v>
      </c>
      <c r="C9" s="320">
        <v>5232186.608</v>
      </c>
      <c r="D9" s="325">
        <v>323560.11200000002</v>
      </c>
    </row>
    <row r="10" spans="1:4" x14ac:dyDescent="0.25">
      <c r="A10" s="320" t="s">
        <v>558</v>
      </c>
      <c r="B10" s="320">
        <v>101763</v>
      </c>
      <c r="C10" s="320">
        <v>5729848</v>
      </c>
      <c r="D10" s="325">
        <v>319277</v>
      </c>
    </row>
    <row r="22" spans="4:4" x14ac:dyDescent="0.25">
      <c r="D22" s="313"/>
    </row>
    <row r="23" spans="4:4" x14ac:dyDescent="0.25">
      <c r="D23" s="313"/>
    </row>
    <row r="24" spans="4:4" x14ac:dyDescent="0.25">
      <c r="D24" s="313"/>
    </row>
  </sheetData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4"/>
  <sheetViews>
    <sheetView tabSelected="1" workbookViewId="0">
      <selection activeCell="D7" sqref="D7"/>
    </sheetView>
  </sheetViews>
  <sheetFormatPr baseColWidth="10" defaultRowHeight="15" x14ac:dyDescent="0.25"/>
  <sheetData>
    <row r="1" spans="1:4" x14ac:dyDescent="0.25">
      <c r="A1" t="s">
        <v>216</v>
      </c>
      <c r="B1" t="s">
        <v>449</v>
      </c>
      <c r="C1" t="s">
        <v>430</v>
      </c>
      <c r="D1" t="s">
        <v>215</v>
      </c>
    </row>
    <row r="2" spans="1:4" x14ac:dyDescent="0.25">
      <c r="A2" s="320" t="s">
        <v>583</v>
      </c>
      <c r="B2">
        <v>229372.38333333313</v>
      </c>
      <c r="C2">
        <v>1349796.46</v>
      </c>
      <c r="D2">
        <v>282574.91666666669</v>
      </c>
    </row>
    <row r="3" spans="1:4" x14ac:dyDescent="0.25">
      <c r="A3" s="320" t="s">
        <v>463</v>
      </c>
      <c r="B3">
        <v>328458.67</v>
      </c>
      <c r="C3">
        <v>1337820.58</v>
      </c>
      <c r="D3">
        <v>196728.92</v>
      </c>
    </row>
    <row r="4" spans="1:4" x14ac:dyDescent="0.25">
      <c r="A4" s="320" t="s">
        <v>557</v>
      </c>
      <c r="B4">
        <v>614295.7833451</v>
      </c>
      <c r="C4">
        <v>1344824.8166666655</v>
      </c>
      <c r="D4">
        <v>380612.2043000001</v>
      </c>
    </row>
  </sheetData>
  <phoneticPr fontId="3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zoomScale="80" zoomScaleNormal="80" workbookViewId="0">
      <selection activeCell="E25" sqref="E25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t="s">
        <v>476</v>
      </c>
      <c r="C2" t="s">
        <v>477</v>
      </c>
      <c r="D2" s="310">
        <v>16973</v>
      </c>
      <c r="E2" s="297">
        <v>11350.27</v>
      </c>
      <c r="F2" s="296">
        <v>30967</v>
      </c>
      <c r="G2" s="298">
        <f t="shared" ref="G2:G25" si="0">D2/E2</f>
        <v>1.4953829292166618</v>
      </c>
      <c r="H2" s="298">
        <f t="shared" ref="H2" si="1">F2/D2</f>
        <v>1.8244859482707829</v>
      </c>
    </row>
    <row r="3" spans="1:8" x14ac:dyDescent="0.25">
      <c r="A3" t="s">
        <v>345</v>
      </c>
      <c r="B3" t="s">
        <v>478</v>
      </c>
      <c r="C3" t="s">
        <v>479</v>
      </c>
      <c r="D3" s="311">
        <v>49479</v>
      </c>
      <c r="E3" s="297">
        <v>26324.07</v>
      </c>
      <c r="F3" s="296">
        <v>100369</v>
      </c>
      <c r="G3" s="298">
        <f t="shared" si="0"/>
        <v>1.8796105617406427</v>
      </c>
      <c r="H3" s="298">
        <f t="shared" ref="H3:H15" si="2">F3/D3</f>
        <v>2.028517148689343</v>
      </c>
    </row>
    <row r="4" spans="1:8" x14ac:dyDescent="0.25">
      <c r="A4" t="s">
        <v>345</v>
      </c>
      <c r="B4" t="s">
        <v>480</v>
      </c>
      <c r="C4" t="s">
        <v>481</v>
      </c>
      <c r="D4" s="311">
        <v>47251</v>
      </c>
      <c r="E4" s="297">
        <v>32400.6</v>
      </c>
      <c r="F4" s="296">
        <v>89607</v>
      </c>
      <c r="G4" s="298">
        <f t="shared" si="0"/>
        <v>1.4583371912865812</v>
      </c>
      <c r="H4" s="298">
        <f t="shared" si="2"/>
        <v>1.8964043089035152</v>
      </c>
    </row>
    <row r="5" spans="1:8" x14ac:dyDescent="0.25">
      <c r="A5" t="s">
        <v>345</v>
      </c>
      <c r="B5" t="s">
        <v>482</v>
      </c>
      <c r="C5" t="s">
        <v>483</v>
      </c>
      <c r="D5" s="311">
        <v>88964</v>
      </c>
      <c r="E5" s="297">
        <v>61770.5</v>
      </c>
      <c r="F5" s="296">
        <v>190412</v>
      </c>
      <c r="G5" s="298">
        <f t="shared" si="0"/>
        <v>1.4402344161047749</v>
      </c>
      <c r="H5" s="298">
        <f t="shared" si="2"/>
        <v>2.1403264241715751</v>
      </c>
    </row>
    <row r="6" spans="1:8" x14ac:dyDescent="0.25">
      <c r="A6" t="s">
        <v>345</v>
      </c>
      <c r="B6" t="s">
        <v>484</v>
      </c>
      <c r="C6" t="s">
        <v>485</v>
      </c>
      <c r="D6" s="311">
        <v>22799</v>
      </c>
      <c r="E6" s="297">
        <v>19622.48</v>
      </c>
      <c r="F6" s="296">
        <v>36114</v>
      </c>
      <c r="G6" s="298">
        <f t="shared" si="0"/>
        <v>1.1618816785645851</v>
      </c>
      <c r="H6" s="298">
        <f t="shared" si="2"/>
        <v>1.5840168428439845</v>
      </c>
    </row>
    <row r="7" spans="1:8" x14ac:dyDescent="0.25">
      <c r="A7" t="s">
        <v>345</v>
      </c>
      <c r="B7" t="s">
        <v>486</v>
      </c>
      <c r="C7" t="s">
        <v>487</v>
      </c>
      <c r="D7" s="311">
        <v>41834</v>
      </c>
      <c r="E7" s="297">
        <v>42043.8</v>
      </c>
      <c r="F7" s="296">
        <v>67467</v>
      </c>
      <c r="G7" s="298">
        <f t="shared" si="0"/>
        <v>0.99500996579757295</v>
      </c>
      <c r="H7" s="298">
        <f t="shared" si="2"/>
        <v>1.6127312712148014</v>
      </c>
    </row>
    <row r="8" spans="1:8" x14ac:dyDescent="0.25">
      <c r="A8" t="s">
        <v>345</v>
      </c>
      <c r="B8" t="s">
        <v>488</v>
      </c>
      <c r="C8" t="s">
        <v>489</v>
      </c>
      <c r="D8" s="311">
        <v>86655</v>
      </c>
      <c r="E8" s="297">
        <v>78848.570000000007</v>
      </c>
      <c r="F8" s="296">
        <v>174797</v>
      </c>
      <c r="G8" s="298">
        <f t="shared" si="0"/>
        <v>1.0990053465776233</v>
      </c>
      <c r="H8" s="298">
        <f t="shared" si="2"/>
        <v>2.0171600023080032</v>
      </c>
    </row>
    <row r="9" spans="1:8" x14ac:dyDescent="0.25">
      <c r="A9" t="s">
        <v>345</v>
      </c>
      <c r="B9" t="s">
        <v>490</v>
      </c>
      <c r="C9" t="s">
        <v>491</v>
      </c>
      <c r="D9" s="311">
        <v>16774</v>
      </c>
      <c r="E9" s="297">
        <v>10207.969999999999</v>
      </c>
      <c r="F9" s="296">
        <v>31857</v>
      </c>
      <c r="G9" s="298">
        <f t="shared" si="0"/>
        <v>1.6432258323643194</v>
      </c>
      <c r="H9" s="298">
        <f t="shared" si="2"/>
        <v>1.8991892214140933</v>
      </c>
    </row>
    <row r="10" spans="1:8" x14ac:dyDescent="0.25">
      <c r="A10" t="s">
        <v>454</v>
      </c>
      <c r="B10" t="s">
        <v>492</v>
      </c>
      <c r="C10" t="s">
        <v>493</v>
      </c>
      <c r="D10" s="311">
        <v>1788</v>
      </c>
      <c r="E10" s="297">
        <v>409.2833</v>
      </c>
      <c r="F10" s="296">
        <v>2317</v>
      </c>
      <c r="G10" s="298">
        <f t="shared" si="0"/>
        <v>4.368612156909407</v>
      </c>
      <c r="H10" s="298">
        <f t="shared" si="2"/>
        <v>1.2958612975391499</v>
      </c>
    </row>
    <row r="11" spans="1:8" x14ac:dyDescent="0.25">
      <c r="A11" t="s">
        <v>452</v>
      </c>
      <c r="B11" t="s">
        <v>494</v>
      </c>
      <c r="C11" t="s">
        <v>495</v>
      </c>
      <c r="D11" s="311">
        <v>5032</v>
      </c>
      <c r="E11" s="297">
        <v>842.9</v>
      </c>
      <c r="F11" s="296">
        <v>7059</v>
      </c>
      <c r="G11" s="298">
        <f t="shared" si="0"/>
        <v>5.9698659390200497</v>
      </c>
      <c r="H11" s="298">
        <f t="shared" si="2"/>
        <v>1.4028219395866455</v>
      </c>
    </row>
    <row r="12" spans="1:8" x14ac:dyDescent="0.25">
      <c r="A12" t="s">
        <v>454</v>
      </c>
      <c r="B12" t="s">
        <v>496</v>
      </c>
      <c r="C12" t="s">
        <v>497</v>
      </c>
      <c r="D12" s="311">
        <v>4863</v>
      </c>
      <c r="E12" s="297">
        <v>1757.4169999999999</v>
      </c>
      <c r="F12" s="296">
        <v>7314</v>
      </c>
      <c r="G12" s="298">
        <f t="shared" si="0"/>
        <v>2.7671292584514662</v>
      </c>
      <c r="H12" s="298">
        <f t="shared" si="2"/>
        <v>1.5040098704503393</v>
      </c>
    </row>
    <row r="13" spans="1:8" x14ac:dyDescent="0.25">
      <c r="A13" t="s">
        <v>452</v>
      </c>
      <c r="B13" t="s">
        <v>498</v>
      </c>
      <c r="C13" t="s">
        <v>499</v>
      </c>
      <c r="D13" s="311">
        <v>7740</v>
      </c>
      <c r="E13" s="297">
        <v>3755.3670000000002</v>
      </c>
      <c r="F13" s="296">
        <v>12638</v>
      </c>
      <c r="G13" s="298">
        <f t="shared" si="0"/>
        <v>2.0610502249180973</v>
      </c>
      <c r="H13" s="298">
        <f t="shared" si="2"/>
        <v>1.6328165374677002</v>
      </c>
    </row>
    <row r="14" spans="1:8" x14ac:dyDescent="0.25">
      <c r="A14" t="s">
        <v>452</v>
      </c>
      <c r="B14" t="s">
        <v>500</v>
      </c>
      <c r="C14" t="s">
        <v>501</v>
      </c>
      <c r="D14" s="311">
        <v>12157</v>
      </c>
      <c r="E14" s="297">
        <v>5418.1670000000004</v>
      </c>
      <c r="F14" s="296">
        <v>21197</v>
      </c>
      <c r="G14" s="298">
        <f t="shared" si="0"/>
        <v>2.2437477471624625</v>
      </c>
      <c r="H14" s="298">
        <f t="shared" si="2"/>
        <v>1.7436045076910422</v>
      </c>
    </row>
    <row r="15" spans="1:8" x14ac:dyDescent="0.25">
      <c r="A15" t="s">
        <v>454</v>
      </c>
      <c r="B15" t="s">
        <v>502</v>
      </c>
      <c r="C15" t="s">
        <v>501</v>
      </c>
      <c r="D15" s="311">
        <v>13774</v>
      </c>
      <c r="E15" s="297">
        <v>8023.4</v>
      </c>
      <c r="F15" s="296">
        <v>27258</v>
      </c>
      <c r="G15" s="298">
        <f t="shared" si="0"/>
        <v>1.7167285689358627</v>
      </c>
      <c r="H15" s="298">
        <f t="shared" si="2"/>
        <v>1.9789458399883839</v>
      </c>
    </row>
    <row r="16" spans="1:8" x14ac:dyDescent="0.25">
      <c r="A16" t="s">
        <v>452</v>
      </c>
      <c r="B16" t="s">
        <v>503</v>
      </c>
      <c r="C16" t="s">
        <v>504</v>
      </c>
      <c r="D16" s="311">
        <v>51121</v>
      </c>
      <c r="E16" s="297">
        <v>33099.53</v>
      </c>
      <c r="F16" s="296">
        <v>114229</v>
      </c>
      <c r="G16" s="298">
        <f t="shared" si="0"/>
        <v>1.5444630180549392</v>
      </c>
    </row>
    <row r="17" spans="1:7" x14ac:dyDescent="0.25">
      <c r="A17" t="s">
        <v>454</v>
      </c>
      <c r="B17" t="s">
        <v>505</v>
      </c>
      <c r="C17" t="s">
        <v>504</v>
      </c>
      <c r="D17" s="311">
        <v>10024</v>
      </c>
      <c r="E17" s="297">
        <v>1286.8499999999999</v>
      </c>
      <c r="F17" s="296">
        <v>17685</v>
      </c>
      <c r="G17" s="298">
        <f t="shared" si="0"/>
        <v>7.7895636632086109</v>
      </c>
    </row>
    <row r="18" spans="1:7" x14ac:dyDescent="0.25">
      <c r="A18" t="s">
        <v>506</v>
      </c>
      <c r="B18" t="s">
        <v>507</v>
      </c>
      <c r="C18" t="s">
        <v>504</v>
      </c>
      <c r="D18" s="311">
        <v>7198</v>
      </c>
      <c r="E18" s="297">
        <v>708.15</v>
      </c>
      <c r="F18" s="296">
        <v>11787</v>
      </c>
      <c r="G18" s="298">
        <f t="shared" si="0"/>
        <v>10.1645131681141</v>
      </c>
    </row>
    <row r="19" spans="1:7" x14ac:dyDescent="0.25">
      <c r="A19" t="s">
        <v>452</v>
      </c>
      <c r="B19" t="s">
        <v>508</v>
      </c>
      <c r="C19" t="s">
        <v>509</v>
      </c>
      <c r="D19" s="311">
        <v>18800</v>
      </c>
      <c r="E19" s="297">
        <v>8177.2</v>
      </c>
      <c r="F19" s="296">
        <v>37040</v>
      </c>
      <c r="G19" s="298">
        <f t="shared" si="0"/>
        <v>2.299075478158783</v>
      </c>
    </row>
    <row r="20" spans="1:7" x14ac:dyDescent="0.25">
      <c r="A20" t="s">
        <v>454</v>
      </c>
      <c r="B20" t="s">
        <v>510</v>
      </c>
      <c r="C20" t="s">
        <v>509</v>
      </c>
      <c r="D20" s="311">
        <v>11487</v>
      </c>
      <c r="E20" s="297">
        <v>2880.2</v>
      </c>
      <c r="F20" s="296">
        <v>20684</v>
      </c>
      <c r="G20" s="298">
        <f t="shared" si="0"/>
        <v>3.9882647038400112</v>
      </c>
    </row>
    <row r="21" spans="1:7" x14ac:dyDescent="0.25">
      <c r="A21" t="s">
        <v>453</v>
      </c>
      <c r="B21" t="s">
        <v>511</v>
      </c>
      <c r="C21" t="s">
        <v>509</v>
      </c>
      <c r="D21" s="311">
        <v>8903</v>
      </c>
      <c r="E21" s="297">
        <v>1839.6669999999999</v>
      </c>
      <c r="F21" s="296">
        <v>15580</v>
      </c>
      <c r="G21" s="298">
        <f t="shared" si="0"/>
        <v>4.8394627940817552</v>
      </c>
    </row>
    <row r="22" spans="1:7" x14ac:dyDescent="0.25">
      <c r="A22" t="s">
        <v>452</v>
      </c>
      <c r="B22" t="s">
        <v>512</v>
      </c>
      <c r="C22" t="s">
        <v>513</v>
      </c>
      <c r="D22" s="311">
        <v>42648</v>
      </c>
      <c r="E22" s="297">
        <v>14774.88</v>
      </c>
      <c r="F22" s="296">
        <v>89497</v>
      </c>
      <c r="G22" s="298">
        <f t="shared" si="0"/>
        <v>2.8865209057535495</v>
      </c>
    </row>
    <row r="23" spans="1:7" x14ac:dyDescent="0.25">
      <c r="A23" t="s">
        <v>454</v>
      </c>
      <c r="B23" t="s">
        <v>514</v>
      </c>
      <c r="C23" t="s">
        <v>513</v>
      </c>
      <c r="D23" s="311">
        <v>30036</v>
      </c>
      <c r="E23" s="297">
        <v>5779.6</v>
      </c>
      <c r="F23" s="296">
        <v>53885</v>
      </c>
      <c r="G23" s="298">
        <f t="shared" si="0"/>
        <v>5.1968994394075709</v>
      </c>
    </row>
    <row r="24" spans="1:7" x14ac:dyDescent="0.25">
      <c r="A24" t="s">
        <v>452</v>
      </c>
      <c r="B24" t="s">
        <v>515</v>
      </c>
      <c r="C24" t="s">
        <v>516</v>
      </c>
      <c r="D24" s="311">
        <v>15559</v>
      </c>
      <c r="E24" s="297">
        <v>8169</v>
      </c>
      <c r="F24" s="296">
        <v>29941</v>
      </c>
      <c r="G24" s="298">
        <f t="shared" si="0"/>
        <v>1.9046394907577426</v>
      </c>
    </row>
    <row r="25" spans="1:7" x14ac:dyDescent="0.25">
      <c r="A25" t="s">
        <v>454</v>
      </c>
      <c r="B25" t="s">
        <v>517</v>
      </c>
      <c r="C25" t="s">
        <v>516</v>
      </c>
      <c r="D25" s="311">
        <v>7040</v>
      </c>
      <c r="E25" s="297">
        <v>1122.3330000000001</v>
      </c>
      <c r="F25" s="296">
        <v>11510</v>
      </c>
      <c r="G25" s="298">
        <f t="shared" si="0"/>
        <v>6.2726481356246317</v>
      </c>
    </row>
  </sheetData>
  <conditionalFormatting sqref="E2:E4 E6:E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5">
    <cfRule type="colorScale" priority="5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16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:E25">
    <cfRule type="colorScale" priority="338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B3" sqref="B3:C102"/>
    </sheetView>
  </sheetViews>
  <sheetFormatPr baseColWidth="10" defaultRowHeight="15" x14ac:dyDescent="0.25"/>
  <cols>
    <col min="1" max="1" width="75.85546875" bestFit="1" customWidth="1"/>
    <col min="2" max="2" width="31.5703125" style="317" customWidth="1"/>
    <col min="3" max="3" width="25.28515625" style="317" customWidth="1"/>
  </cols>
  <sheetData>
    <row r="1" spans="1:3" ht="15.75" thickBot="1" x14ac:dyDescent="0.3">
      <c r="A1" s="347" t="s">
        <v>475</v>
      </c>
      <c r="B1" s="347"/>
      <c r="C1" s="347"/>
    </row>
    <row r="2" spans="1:3" ht="15" customHeight="1" thickBot="1" x14ac:dyDescent="0.3">
      <c r="A2" s="318" t="s">
        <v>424</v>
      </c>
      <c r="B2" s="319" t="s">
        <v>422</v>
      </c>
      <c r="C2" s="319" t="s">
        <v>423</v>
      </c>
    </row>
    <row r="3" spans="1:3" x14ac:dyDescent="0.25">
      <c r="A3" s="315" t="s">
        <v>371</v>
      </c>
      <c r="B3" s="316">
        <v>8501.5370000000003</v>
      </c>
      <c r="C3" s="316">
        <v>8449</v>
      </c>
    </row>
    <row r="4" spans="1:3" x14ac:dyDescent="0.25">
      <c r="A4" s="315" t="s">
        <v>373</v>
      </c>
      <c r="B4" s="316">
        <v>9205.5390000000007</v>
      </c>
      <c r="C4" s="316">
        <v>10165</v>
      </c>
    </row>
    <row r="5" spans="1:3" x14ac:dyDescent="0.25">
      <c r="A5" s="315" t="s">
        <v>374</v>
      </c>
      <c r="B5" s="316">
        <v>4331.0460000000003</v>
      </c>
      <c r="C5" s="316">
        <v>2052</v>
      </c>
    </row>
    <row r="6" spans="1:3" x14ac:dyDescent="0.25">
      <c r="A6" s="315" t="s">
        <v>375</v>
      </c>
      <c r="B6" s="316">
        <v>3146.8670000000002</v>
      </c>
      <c r="C6" s="316">
        <v>2023</v>
      </c>
    </row>
    <row r="7" spans="1:3" x14ac:dyDescent="0.25">
      <c r="A7" s="315" t="s">
        <v>372</v>
      </c>
      <c r="B7" s="316">
        <v>2823.6010000000001</v>
      </c>
      <c r="C7" s="316">
        <v>2261</v>
      </c>
    </row>
    <row r="8" spans="1:3" x14ac:dyDescent="0.25">
      <c r="A8" s="315" t="s">
        <v>377</v>
      </c>
      <c r="B8" s="316">
        <v>2343.4499999999998</v>
      </c>
      <c r="C8" s="316">
        <v>2017</v>
      </c>
    </row>
    <row r="9" spans="1:3" x14ac:dyDescent="0.25">
      <c r="A9" s="315" t="s">
        <v>376</v>
      </c>
      <c r="B9" s="316">
        <v>2718.4250000000002</v>
      </c>
      <c r="C9" s="316">
        <v>3110</v>
      </c>
    </row>
    <row r="10" spans="1:3" x14ac:dyDescent="0.25">
      <c r="A10" s="315" t="s">
        <v>380</v>
      </c>
      <c r="B10" s="316">
        <v>1333.4770000000001</v>
      </c>
      <c r="C10" s="316">
        <v>1394</v>
      </c>
    </row>
    <row r="11" spans="1:3" x14ac:dyDescent="0.25">
      <c r="A11" s="315" t="s">
        <v>378</v>
      </c>
      <c r="B11" s="316">
        <v>1229.8140000000001</v>
      </c>
      <c r="C11" s="316">
        <v>3424</v>
      </c>
    </row>
    <row r="12" spans="1:3" x14ac:dyDescent="0.25">
      <c r="A12" s="315" t="s">
        <v>381</v>
      </c>
      <c r="B12" s="316">
        <v>1006.5890000000001</v>
      </c>
      <c r="C12" s="316">
        <v>1347</v>
      </c>
    </row>
    <row r="13" spans="1:3" x14ac:dyDescent="0.25">
      <c r="A13" s="315" t="s">
        <v>379</v>
      </c>
      <c r="B13" s="316">
        <v>1199.5640000000001</v>
      </c>
      <c r="C13" s="316">
        <v>1773</v>
      </c>
    </row>
    <row r="14" spans="1:3" x14ac:dyDescent="0.25">
      <c r="A14" s="315" t="s">
        <v>382</v>
      </c>
      <c r="B14" s="316">
        <v>1040.48</v>
      </c>
      <c r="C14" s="316">
        <v>1196</v>
      </c>
    </row>
    <row r="15" spans="1:3" x14ac:dyDescent="0.25">
      <c r="A15" s="315" t="s">
        <v>386</v>
      </c>
      <c r="B15" s="316">
        <v>599.66399999999999</v>
      </c>
      <c r="C15" s="316">
        <v>1903</v>
      </c>
    </row>
    <row r="16" spans="1:3" x14ac:dyDescent="0.25">
      <c r="A16" s="315" t="s">
        <v>395</v>
      </c>
      <c r="B16" s="316">
        <v>558.17200000000003</v>
      </c>
      <c r="C16" s="316">
        <v>708</v>
      </c>
    </row>
    <row r="17" spans="1:3" x14ac:dyDescent="0.25">
      <c r="A17" s="315" t="s">
        <v>384</v>
      </c>
      <c r="B17" s="316">
        <v>442.197</v>
      </c>
      <c r="C17" s="316">
        <v>1720</v>
      </c>
    </row>
    <row r="18" spans="1:3" x14ac:dyDescent="0.25">
      <c r="A18" s="315" t="s">
        <v>388</v>
      </c>
      <c r="B18" s="316">
        <v>857.71299999999997</v>
      </c>
      <c r="C18" s="316">
        <v>1081</v>
      </c>
    </row>
    <row r="19" spans="1:3" x14ac:dyDescent="0.25">
      <c r="A19" s="315" t="s">
        <v>390</v>
      </c>
      <c r="B19" s="316">
        <v>560.62900000000002</v>
      </c>
      <c r="C19" s="316">
        <v>1634</v>
      </c>
    </row>
    <row r="20" spans="1:3" x14ac:dyDescent="0.25">
      <c r="A20" s="315" t="s">
        <v>396</v>
      </c>
      <c r="B20" s="316">
        <v>648.98299999999995</v>
      </c>
      <c r="C20" s="316">
        <v>358</v>
      </c>
    </row>
    <row r="21" spans="1:3" x14ac:dyDescent="0.25">
      <c r="A21" s="315" t="s">
        <v>385</v>
      </c>
      <c r="B21" s="316">
        <v>596.39700000000005</v>
      </c>
      <c r="C21" s="316">
        <v>1055</v>
      </c>
    </row>
    <row r="22" spans="1:3" x14ac:dyDescent="0.25">
      <c r="A22" s="315" t="s">
        <v>392</v>
      </c>
      <c r="B22" s="316">
        <v>479.94600000000003</v>
      </c>
      <c r="C22" s="316">
        <v>1269</v>
      </c>
    </row>
    <row r="23" spans="1:3" x14ac:dyDescent="0.25">
      <c r="A23" s="315" t="s">
        <v>394</v>
      </c>
      <c r="B23" s="316">
        <v>353.37700000000001</v>
      </c>
      <c r="C23" s="316">
        <v>1327</v>
      </c>
    </row>
    <row r="24" spans="1:3" x14ac:dyDescent="0.25">
      <c r="A24" s="315" t="s">
        <v>383</v>
      </c>
      <c r="B24" s="316">
        <v>647.49900000000002</v>
      </c>
      <c r="C24" s="316">
        <v>854</v>
      </c>
    </row>
    <row r="25" spans="1:3" x14ac:dyDescent="0.25">
      <c r="A25" s="315" t="s">
        <v>393</v>
      </c>
      <c r="B25" s="316">
        <v>709.72199999999998</v>
      </c>
      <c r="C25" s="316">
        <v>725</v>
      </c>
    </row>
    <row r="26" spans="1:3" x14ac:dyDescent="0.25">
      <c r="A26" s="315" t="s">
        <v>518</v>
      </c>
      <c r="B26" s="316">
        <v>720.67</v>
      </c>
      <c r="C26" s="316">
        <v>913</v>
      </c>
    </row>
    <row r="27" spans="1:3" x14ac:dyDescent="0.25">
      <c r="A27" s="315" t="s">
        <v>391</v>
      </c>
      <c r="B27" s="316">
        <v>373.447</v>
      </c>
      <c r="C27" s="316">
        <v>585</v>
      </c>
    </row>
    <row r="28" spans="1:3" x14ac:dyDescent="0.25">
      <c r="A28" s="315" t="s">
        <v>519</v>
      </c>
      <c r="B28" s="316">
        <v>299.25</v>
      </c>
      <c r="C28" s="316">
        <v>1160</v>
      </c>
    </row>
    <row r="29" spans="1:3" x14ac:dyDescent="0.25">
      <c r="A29" s="315" t="s">
        <v>400</v>
      </c>
      <c r="B29" s="316">
        <v>346.79</v>
      </c>
      <c r="C29" s="316">
        <v>369</v>
      </c>
    </row>
    <row r="30" spans="1:3" x14ac:dyDescent="0.25">
      <c r="A30" s="315" t="s">
        <v>520</v>
      </c>
      <c r="B30" s="316">
        <v>739.88300000000004</v>
      </c>
      <c r="C30" s="316">
        <v>820</v>
      </c>
    </row>
    <row r="31" spans="1:3" x14ac:dyDescent="0.25">
      <c r="A31" s="315" t="s">
        <v>398</v>
      </c>
      <c r="B31" s="316">
        <v>583.60900000000004</v>
      </c>
      <c r="C31" s="316">
        <v>654</v>
      </c>
    </row>
    <row r="32" spans="1:3" x14ac:dyDescent="0.25">
      <c r="A32" s="315" t="s">
        <v>397</v>
      </c>
      <c r="B32" s="316">
        <v>528.83100000000002</v>
      </c>
      <c r="C32" s="316">
        <v>874</v>
      </c>
    </row>
    <row r="33" spans="1:3" x14ac:dyDescent="0.25">
      <c r="A33" s="315" t="s">
        <v>401</v>
      </c>
      <c r="B33" s="316">
        <v>262.43900000000002</v>
      </c>
      <c r="C33" s="316">
        <v>1036</v>
      </c>
    </row>
    <row r="34" spans="1:3" x14ac:dyDescent="0.25">
      <c r="A34" s="315" t="s">
        <v>387</v>
      </c>
      <c r="B34" s="316">
        <v>400.44099999999997</v>
      </c>
      <c r="C34" s="316">
        <v>503</v>
      </c>
    </row>
    <row r="35" spans="1:3" x14ac:dyDescent="0.25">
      <c r="A35" s="315" t="s">
        <v>403</v>
      </c>
      <c r="B35" s="316">
        <v>648.83100000000002</v>
      </c>
      <c r="C35" s="316">
        <v>519</v>
      </c>
    </row>
    <row r="36" spans="1:3" x14ac:dyDescent="0.25">
      <c r="A36" s="315" t="s">
        <v>532</v>
      </c>
      <c r="B36" s="316">
        <v>617.09299999999996</v>
      </c>
      <c r="C36" s="316">
        <v>559</v>
      </c>
    </row>
    <row r="37" spans="1:3" x14ac:dyDescent="0.25">
      <c r="A37" s="315" t="s">
        <v>409</v>
      </c>
      <c r="B37" s="316">
        <v>493.50599999999997</v>
      </c>
      <c r="C37" s="316">
        <v>470</v>
      </c>
    </row>
    <row r="38" spans="1:3" x14ac:dyDescent="0.25">
      <c r="A38" s="315" t="s">
        <v>405</v>
      </c>
      <c r="B38" s="316">
        <v>156.95599999999999</v>
      </c>
      <c r="C38" s="316">
        <v>759</v>
      </c>
    </row>
    <row r="39" spans="1:3" x14ac:dyDescent="0.25">
      <c r="A39" s="315" t="s">
        <v>407</v>
      </c>
      <c r="B39" s="316">
        <v>35.021000000000001</v>
      </c>
      <c r="C39" s="316">
        <v>592</v>
      </c>
    </row>
    <row r="40" spans="1:3" x14ac:dyDescent="0.25">
      <c r="A40" s="315" t="s">
        <v>536</v>
      </c>
      <c r="B40" s="316">
        <v>649.86800000000005</v>
      </c>
      <c r="C40" s="316">
        <v>601</v>
      </c>
    </row>
    <row r="41" spans="1:3" x14ac:dyDescent="0.25">
      <c r="A41" s="315" t="s">
        <v>537</v>
      </c>
      <c r="B41" s="316">
        <v>682.63599999999997</v>
      </c>
      <c r="C41" s="316">
        <v>526</v>
      </c>
    </row>
    <row r="42" spans="1:3" x14ac:dyDescent="0.25">
      <c r="A42" s="315" t="s">
        <v>527</v>
      </c>
      <c r="B42" s="316">
        <v>332.66199999999998</v>
      </c>
      <c r="C42" s="316">
        <v>509</v>
      </c>
    </row>
    <row r="43" spans="1:3" x14ac:dyDescent="0.25">
      <c r="A43" s="315" t="s">
        <v>457</v>
      </c>
      <c r="B43" s="316">
        <v>419.16800000000001</v>
      </c>
      <c r="C43" s="316">
        <v>518</v>
      </c>
    </row>
    <row r="44" spans="1:3" x14ac:dyDescent="0.25">
      <c r="A44" s="315" t="s">
        <v>538</v>
      </c>
      <c r="B44" s="316">
        <v>592.20100000000002</v>
      </c>
      <c r="C44" s="316">
        <v>572</v>
      </c>
    </row>
    <row r="45" spans="1:3" x14ac:dyDescent="0.25">
      <c r="A45" s="315" t="s">
        <v>410</v>
      </c>
      <c r="B45" s="316">
        <v>73.563000000000002</v>
      </c>
      <c r="C45" s="316">
        <v>717</v>
      </c>
    </row>
    <row r="46" spans="1:3" x14ac:dyDescent="0.25">
      <c r="A46" s="315" t="s">
        <v>402</v>
      </c>
      <c r="B46" s="316">
        <v>49.3</v>
      </c>
      <c r="C46" s="316">
        <v>628</v>
      </c>
    </row>
    <row r="47" spans="1:3" x14ac:dyDescent="0.25">
      <c r="A47" s="315" t="s">
        <v>404</v>
      </c>
      <c r="B47" s="316">
        <v>222.465</v>
      </c>
      <c r="C47" s="316">
        <v>312</v>
      </c>
    </row>
    <row r="48" spans="1:3" x14ac:dyDescent="0.25">
      <c r="A48" s="315" t="s">
        <v>539</v>
      </c>
      <c r="B48" s="316">
        <v>613.74300000000005</v>
      </c>
      <c r="C48" s="316">
        <v>507</v>
      </c>
    </row>
    <row r="49" spans="1:3" x14ac:dyDescent="0.25">
      <c r="A49" s="315" t="s">
        <v>434</v>
      </c>
      <c r="B49" s="316">
        <v>525.85599999999999</v>
      </c>
      <c r="C49" s="316">
        <v>492</v>
      </c>
    </row>
    <row r="50" spans="1:3" x14ac:dyDescent="0.25">
      <c r="A50" s="315" t="s">
        <v>522</v>
      </c>
      <c r="B50" s="316">
        <v>497.255</v>
      </c>
      <c r="C50" s="316">
        <v>344</v>
      </c>
    </row>
    <row r="51" spans="1:3" x14ac:dyDescent="0.25">
      <c r="A51" s="315" t="s">
        <v>456</v>
      </c>
      <c r="B51" s="316">
        <v>499.09</v>
      </c>
      <c r="C51" s="316">
        <v>521</v>
      </c>
    </row>
    <row r="52" spans="1:3" x14ac:dyDescent="0.25">
      <c r="A52" s="315" t="s">
        <v>540</v>
      </c>
      <c r="B52" s="316">
        <v>513.14</v>
      </c>
      <c r="C52" s="316">
        <v>471</v>
      </c>
    </row>
    <row r="53" spans="1:3" x14ac:dyDescent="0.25">
      <c r="A53" s="315" t="s">
        <v>541</v>
      </c>
      <c r="B53" s="316">
        <v>305.31</v>
      </c>
      <c r="C53" s="316">
        <v>455</v>
      </c>
    </row>
    <row r="54" spans="1:3" x14ac:dyDescent="0.25">
      <c r="A54" s="315" t="s">
        <v>460</v>
      </c>
      <c r="B54" s="316">
        <v>426.72500000000002</v>
      </c>
      <c r="C54" s="316">
        <v>443</v>
      </c>
    </row>
    <row r="55" spans="1:3" x14ac:dyDescent="0.25">
      <c r="A55" s="315" t="s">
        <v>530</v>
      </c>
      <c r="B55" s="316">
        <v>468.476</v>
      </c>
      <c r="C55" s="316">
        <v>410</v>
      </c>
    </row>
    <row r="56" spans="1:3" x14ac:dyDescent="0.25">
      <c r="A56" s="315" t="s">
        <v>455</v>
      </c>
      <c r="B56" s="316">
        <v>228.756</v>
      </c>
      <c r="C56" s="316">
        <v>374</v>
      </c>
    </row>
    <row r="57" spans="1:3" x14ac:dyDescent="0.25">
      <c r="A57" s="315" t="s">
        <v>415</v>
      </c>
      <c r="B57" s="316">
        <v>70.992999999999995</v>
      </c>
      <c r="C57" s="316">
        <v>515</v>
      </c>
    </row>
    <row r="58" spans="1:3" x14ac:dyDescent="0.25">
      <c r="A58" s="315" t="s">
        <v>418</v>
      </c>
      <c r="B58" s="316">
        <v>95.703000000000003</v>
      </c>
      <c r="C58" s="316">
        <v>452</v>
      </c>
    </row>
    <row r="59" spans="1:3" x14ac:dyDescent="0.25">
      <c r="A59" s="315" t="s">
        <v>389</v>
      </c>
      <c r="B59" s="316">
        <v>79.742999999999995</v>
      </c>
      <c r="C59" s="316">
        <v>468</v>
      </c>
    </row>
    <row r="60" spans="1:3" x14ac:dyDescent="0.25">
      <c r="A60" s="315" t="s">
        <v>408</v>
      </c>
      <c r="B60" s="316">
        <v>189.44300000000001</v>
      </c>
      <c r="C60" s="316">
        <v>136</v>
      </c>
    </row>
    <row r="61" spans="1:3" x14ac:dyDescent="0.25">
      <c r="A61" s="315" t="s">
        <v>413</v>
      </c>
      <c r="B61" s="316">
        <v>22.023</v>
      </c>
      <c r="C61" s="316">
        <v>450</v>
      </c>
    </row>
    <row r="62" spans="1:3" x14ac:dyDescent="0.25">
      <c r="A62" s="315" t="s">
        <v>411</v>
      </c>
      <c r="B62" s="316">
        <v>281.67700000000002</v>
      </c>
      <c r="C62" s="316">
        <v>279</v>
      </c>
    </row>
    <row r="63" spans="1:3" x14ac:dyDescent="0.25">
      <c r="A63" s="315" t="s">
        <v>542</v>
      </c>
      <c r="B63" s="316">
        <v>24.125</v>
      </c>
      <c r="C63" s="316">
        <v>360</v>
      </c>
    </row>
    <row r="64" spans="1:3" x14ac:dyDescent="0.25">
      <c r="A64" s="315" t="s">
        <v>421</v>
      </c>
      <c r="B64" s="316">
        <v>144.30199999999999</v>
      </c>
      <c r="C64" s="316">
        <v>436</v>
      </c>
    </row>
    <row r="65" spans="1:3" x14ac:dyDescent="0.25">
      <c r="A65" s="315" t="s">
        <v>521</v>
      </c>
      <c r="B65" s="316">
        <v>295.86200000000002</v>
      </c>
      <c r="C65" s="316">
        <v>414</v>
      </c>
    </row>
    <row r="66" spans="1:3" x14ac:dyDescent="0.25">
      <c r="A66" s="315" t="s">
        <v>462</v>
      </c>
      <c r="B66" s="316">
        <v>106.964</v>
      </c>
      <c r="C66" s="316">
        <v>439</v>
      </c>
    </row>
    <row r="67" spans="1:3" x14ac:dyDescent="0.25">
      <c r="A67" s="315" t="s">
        <v>523</v>
      </c>
      <c r="B67" s="316">
        <v>148.346</v>
      </c>
      <c r="C67" s="316">
        <v>467</v>
      </c>
    </row>
    <row r="68" spans="1:3" x14ac:dyDescent="0.25">
      <c r="A68" s="315" t="s">
        <v>543</v>
      </c>
      <c r="B68" s="316">
        <v>250.303</v>
      </c>
      <c r="C68" s="316">
        <v>351</v>
      </c>
    </row>
    <row r="69" spans="1:3" x14ac:dyDescent="0.25">
      <c r="A69" s="315" t="s">
        <v>406</v>
      </c>
      <c r="B69" s="316">
        <v>47.152000000000001</v>
      </c>
      <c r="C69" s="316">
        <v>471</v>
      </c>
    </row>
    <row r="70" spans="1:3" x14ac:dyDescent="0.25">
      <c r="A70" s="315" t="s">
        <v>544</v>
      </c>
      <c r="B70" s="316">
        <v>376.19900000000001</v>
      </c>
      <c r="C70" s="316">
        <v>351</v>
      </c>
    </row>
    <row r="71" spans="1:3" x14ac:dyDescent="0.25">
      <c r="A71" s="315" t="s">
        <v>459</v>
      </c>
      <c r="B71" s="316">
        <v>236.65</v>
      </c>
      <c r="C71" s="316">
        <v>346</v>
      </c>
    </row>
    <row r="72" spans="1:3" x14ac:dyDescent="0.25">
      <c r="A72" s="315" t="s">
        <v>414</v>
      </c>
      <c r="B72" s="316">
        <v>127.16800000000001</v>
      </c>
      <c r="C72" s="316">
        <v>367</v>
      </c>
    </row>
    <row r="73" spans="1:3" x14ac:dyDescent="0.25">
      <c r="A73" s="315" t="s">
        <v>528</v>
      </c>
      <c r="B73" s="316">
        <v>269.16000000000003</v>
      </c>
      <c r="C73" s="316">
        <v>339</v>
      </c>
    </row>
    <row r="74" spans="1:3" x14ac:dyDescent="0.25">
      <c r="A74" s="315" t="s">
        <v>545</v>
      </c>
      <c r="B74" s="316">
        <v>35.457000000000001</v>
      </c>
      <c r="C74" s="316">
        <v>393</v>
      </c>
    </row>
    <row r="75" spans="1:3" x14ac:dyDescent="0.25">
      <c r="A75" s="315" t="s">
        <v>529</v>
      </c>
      <c r="B75" s="316">
        <v>404.62400000000002</v>
      </c>
      <c r="C75" s="316">
        <v>309</v>
      </c>
    </row>
    <row r="76" spans="1:3" x14ac:dyDescent="0.25">
      <c r="A76" s="315" t="s">
        <v>546</v>
      </c>
      <c r="B76" s="316">
        <v>25.202999999999999</v>
      </c>
      <c r="C76" s="316">
        <v>280</v>
      </c>
    </row>
    <row r="77" spans="1:3" x14ac:dyDescent="0.25">
      <c r="A77" s="315" t="s">
        <v>547</v>
      </c>
      <c r="B77" s="316">
        <v>301.46600000000001</v>
      </c>
      <c r="C77" s="316">
        <v>352</v>
      </c>
    </row>
    <row r="78" spans="1:3" x14ac:dyDescent="0.25">
      <c r="A78" s="315" t="s">
        <v>412</v>
      </c>
      <c r="B78" s="316">
        <v>114.69</v>
      </c>
      <c r="C78" s="316">
        <v>288</v>
      </c>
    </row>
    <row r="79" spans="1:3" x14ac:dyDescent="0.25">
      <c r="A79" s="315" t="s">
        <v>534</v>
      </c>
      <c r="B79" s="316">
        <v>18.585000000000001</v>
      </c>
      <c r="C79" s="316">
        <v>381</v>
      </c>
    </row>
    <row r="80" spans="1:3" x14ac:dyDescent="0.25">
      <c r="A80" s="315" t="s">
        <v>548</v>
      </c>
      <c r="B80" s="316">
        <v>327.52999999999997</v>
      </c>
      <c r="C80" s="316">
        <v>349</v>
      </c>
    </row>
    <row r="81" spans="1:3" x14ac:dyDescent="0.25">
      <c r="A81" s="315" t="s">
        <v>419</v>
      </c>
      <c r="B81" s="316">
        <v>139.25</v>
      </c>
      <c r="C81" s="316">
        <v>323</v>
      </c>
    </row>
    <row r="82" spans="1:3" x14ac:dyDescent="0.25">
      <c r="A82" s="315" t="s">
        <v>549</v>
      </c>
      <c r="B82" s="316">
        <v>279.71100000000001</v>
      </c>
      <c r="C82" s="316">
        <v>353</v>
      </c>
    </row>
    <row r="83" spans="1:3" x14ac:dyDescent="0.25">
      <c r="A83" s="315" t="s">
        <v>550</v>
      </c>
      <c r="B83" s="316">
        <v>196.935</v>
      </c>
      <c r="C83" s="316">
        <v>352</v>
      </c>
    </row>
    <row r="84" spans="1:3" x14ac:dyDescent="0.25">
      <c r="A84" s="315" t="s">
        <v>525</v>
      </c>
      <c r="B84" s="316">
        <v>312.46600000000001</v>
      </c>
      <c r="C84" s="316">
        <v>332</v>
      </c>
    </row>
    <row r="85" spans="1:3" x14ac:dyDescent="0.25">
      <c r="A85" s="315" t="s">
        <v>551</v>
      </c>
      <c r="B85" s="316">
        <v>283.91399999999999</v>
      </c>
      <c r="C85" s="316">
        <v>309</v>
      </c>
    </row>
    <row r="86" spans="1:3" x14ac:dyDescent="0.25">
      <c r="A86" s="315" t="s">
        <v>552</v>
      </c>
      <c r="B86" s="316">
        <v>301.976</v>
      </c>
      <c r="C86" s="316">
        <v>359</v>
      </c>
    </row>
    <row r="87" spans="1:3" x14ac:dyDescent="0.25">
      <c r="A87" s="315" t="s">
        <v>526</v>
      </c>
      <c r="B87" s="316">
        <v>362.11399999999998</v>
      </c>
      <c r="C87" s="316">
        <v>345</v>
      </c>
    </row>
    <row r="88" spans="1:3" x14ac:dyDescent="0.25">
      <c r="A88" s="315" t="s">
        <v>553</v>
      </c>
      <c r="B88" s="316">
        <v>241.49199999999999</v>
      </c>
      <c r="C88" s="316">
        <v>337</v>
      </c>
    </row>
    <row r="89" spans="1:3" x14ac:dyDescent="0.25">
      <c r="A89" s="315" t="s">
        <v>531</v>
      </c>
      <c r="B89" s="316">
        <v>229.09299999999999</v>
      </c>
      <c r="C89" s="316">
        <v>280</v>
      </c>
    </row>
    <row r="90" spans="1:3" x14ac:dyDescent="0.25">
      <c r="A90" s="315" t="s">
        <v>416</v>
      </c>
      <c r="B90" s="316">
        <v>92.986999999999995</v>
      </c>
      <c r="C90" s="316">
        <v>367</v>
      </c>
    </row>
    <row r="91" spans="1:3" x14ac:dyDescent="0.25">
      <c r="A91" s="315" t="s">
        <v>554</v>
      </c>
      <c r="B91" s="316">
        <v>275.63200000000001</v>
      </c>
      <c r="C91" s="316">
        <v>330</v>
      </c>
    </row>
    <row r="92" spans="1:3" x14ac:dyDescent="0.25">
      <c r="A92" s="315" t="s">
        <v>555</v>
      </c>
      <c r="B92" s="316">
        <v>245.446</v>
      </c>
      <c r="C92" s="316">
        <v>356</v>
      </c>
    </row>
    <row r="93" spans="1:3" x14ac:dyDescent="0.25">
      <c r="A93" s="315" t="s">
        <v>533</v>
      </c>
      <c r="B93" s="316">
        <v>276.29599999999999</v>
      </c>
      <c r="C93" s="316">
        <v>326</v>
      </c>
    </row>
    <row r="94" spans="1:3" x14ac:dyDescent="0.25">
      <c r="A94" s="315" t="s">
        <v>399</v>
      </c>
      <c r="B94" s="316">
        <v>74.760000000000005</v>
      </c>
      <c r="C94" s="316">
        <v>331</v>
      </c>
    </row>
    <row r="95" spans="1:3" x14ac:dyDescent="0.25">
      <c r="A95" s="315" t="s">
        <v>461</v>
      </c>
      <c r="B95" s="316">
        <v>175.93299999999999</v>
      </c>
      <c r="C95" s="316">
        <v>259</v>
      </c>
    </row>
    <row r="96" spans="1:3" x14ac:dyDescent="0.25">
      <c r="A96" s="315" t="s">
        <v>556</v>
      </c>
      <c r="B96" s="316">
        <v>245.85400000000001</v>
      </c>
      <c r="C96" s="316">
        <v>299</v>
      </c>
    </row>
    <row r="97" spans="1:3" x14ac:dyDescent="0.25">
      <c r="A97" s="315" t="s">
        <v>458</v>
      </c>
      <c r="B97" s="316">
        <v>289.03199999999998</v>
      </c>
      <c r="C97" s="316">
        <v>311</v>
      </c>
    </row>
    <row r="98" spans="1:3" x14ac:dyDescent="0.25">
      <c r="A98" s="315" t="s">
        <v>420</v>
      </c>
      <c r="B98" s="316">
        <v>167.78100000000001</v>
      </c>
      <c r="C98" s="316">
        <v>316</v>
      </c>
    </row>
    <row r="99" spans="1:3" x14ac:dyDescent="0.25">
      <c r="A99" s="315" t="s">
        <v>535</v>
      </c>
      <c r="B99" s="316">
        <v>227.44499999999999</v>
      </c>
      <c r="C99" s="316">
        <v>293</v>
      </c>
    </row>
    <row r="100" spans="1:3" x14ac:dyDescent="0.25">
      <c r="A100" s="315" t="s">
        <v>524</v>
      </c>
      <c r="B100" s="316">
        <v>159.60400000000001</v>
      </c>
      <c r="C100" s="316">
        <v>249</v>
      </c>
    </row>
    <row r="101" spans="1:3" x14ac:dyDescent="0.25">
      <c r="A101" s="315" t="s">
        <v>435</v>
      </c>
      <c r="B101" s="316">
        <v>74.730999999999995</v>
      </c>
      <c r="C101" s="316">
        <v>307</v>
      </c>
    </row>
    <row r="102" spans="1:3" x14ac:dyDescent="0.25">
      <c r="A102" s="315" t="s">
        <v>417</v>
      </c>
      <c r="B102" s="316">
        <v>137.46299999999999</v>
      </c>
      <c r="C102" s="316">
        <v>73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42"/>
  <sheetViews>
    <sheetView topLeftCell="A31" workbookViewId="0">
      <selection activeCell="J9" sqref="J9"/>
    </sheetView>
  </sheetViews>
  <sheetFormatPr baseColWidth="10" defaultRowHeight="15" x14ac:dyDescent="0.25"/>
  <sheetData>
    <row r="2" spans="2:9" x14ac:dyDescent="0.25">
      <c r="B2" s="329" t="s">
        <v>196</v>
      </c>
      <c r="C2" s="330"/>
    </row>
    <row r="3" spans="2:9" x14ac:dyDescent="0.25">
      <c r="B3" s="331" t="s">
        <v>436</v>
      </c>
      <c r="C3" s="332"/>
      <c r="D3" s="333" t="s">
        <v>214</v>
      </c>
      <c r="E3" s="333" t="s">
        <v>216</v>
      </c>
      <c r="F3" s="333" t="s">
        <v>437</v>
      </c>
      <c r="G3" s="333" t="s">
        <v>438</v>
      </c>
      <c r="H3" s="333" t="s">
        <v>439</v>
      </c>
      <c r="I3" s="333" t="s">
        <v>440</v>
      </c>
    </row>
    <row r="4" spans="2:9" ht="30" x14ac:dyDescent="0.25">
      <c r="B4" s="334" t="s">
        <v>465</v>
      </c>
      <c r="C4" s="315" t="s">
        <v>559</v>
      </c>
      <c r="D4" s="315" t="s">
        <v>466</v>
      </c>
      <c r="E4" s="335">
        <v>44736</v>
      </c>
      <c r="F4" s="336">
        <v>0.79166666666666663</v>
      </c>
      <c r="G4" s="336">
        <v>0.875</v>
      </c>
      <c r="H4" s="337">
        <v>26324.1</v>
      </c>
      <c r="I4" s="213">
        <v>42603</v>
      </c>
    </row>
    <row r="5" spans="2:9" x14ac:dyDescent="0.25">
      <c r="B5" s="315"/>
      <c r="C5" s="315" t="s">
        <v>467</v>
      </c>
      <c r="D5" s="315" t="s">
        <v>443</v>
      </c>
      <c r="E5" s="335">
        <v>44736</v>
      </c>
      <c r="F5" s="336">
        <v>0.83333333333333337</v>
      </c>
      <c r="G5" s="336">
        <v>0.875</v>
      </c>
      <c r="H5" s="337">
        <v>62695.483330000003</v>
      </c>
      <c r="I5" s="213">
        <v>72004</v>
      </c>
    </row>
    <row r="6" spans="2:9" x14ac:dyDescent="0.25">
      <c r="B6" s="315"/>
      <c r="C6" s="315" t="s">
        <v>373</v>
      </c>
      <c r="D6" s="315" t="s">
        <v>447</v>
      </c>
      <c r="E6" s="335">
        <v>44737</v>
      </c>
      <c r="F6" s="336">
        <v>0.83333333333333337</v>
      </c>
      <c r="G6" s="336">
        <v>0.91666666666666663</v>
      </c>
      <c r="H6" s="337">
        <v>44380.866670000003</v>
      </c>
      <c r="I6" s="213">
        <v>45709</v>
      </c>
    </row>
    <row r="7" spans="2:9" x14ac:dyDescent="0.25">
      <c r="B7" s="315" t="s">
        <v>560</v>
      </c>
      <c r="C7" s="315" t="s">
        <v>561</v>
      </c>
      <c r="D7" s="315" t="s">
        <v>562</v>
      </c>
      <c r="E7" s="335">
        <v>44737</v>
      </c>
      <c r="F7" s="336">
        <v>0.875</v>
      </c>
      <c r="G7" s="336">
        <v>0.99930555555555556</v>
      </c>
      <c r="H7" s="337">
        <v>2969.5166669999999</v>
      </c>
      <c r="I7" s="213">
        <v>4351</v>
      </c>
    </row>
    <row r="8" spans="2:9" x14ac:dyDescent="0.25">
      <c r="B8" s="315"/>
      <c r="C8" s="315" t="s">
        <v>563</v>
      </c>
      <c r="D8" s="315" t="s">
        <v>564</v>
      </c>
      <c r="E8" s="335">
        <v>44737</v>
      </c>
      <c r="F8" s="336">
        <v>0.91666666666666663</v>
      </c>
      <c r="G8" s="336">
        <v>0.99930555555555556</v>
      </c>
      <c r="H8" s="337">
        <v>14734.71667</v>
      </c>
      <c r="I8" s="213">
        <v>24268</v>
      </c>
    </row>
    <row r="9" spans="2:9" ht="30" x14ac:dyDescent="0.25">
      <c r="B9" s="334" t="s">
        <v>465</v>
      </c>
      <c r="C9" s="315" t="s">
        <v>565</v>
      </c>
      <c r="D9" s="315" t="s">
        <v>466</v>
      </c>
      <c r="E9" s="335">
        <v>44738</v>
      </c>
      <c r="F9" s="336">
        <v>0.64583333333333337</v>
      </c>
      <c r="G9" s="336">
        <v>0.72916666666666663</v>
      </c>
      <c r="H9" s="337">
        <v>78850.31667</v>
      </c>
      <c r="I9" s="213">
        <v>74003</v>
      </c>
    </row>
    <row r="10" spans="2:9" ht="30" x14ac:dyDescent="0.25">
      <c r="B10" s="334" t="s">
        <v>465</v>
      </c>
      <c r="C10" s="315" t="s">
        <v>566</v>
      </c>
      <c r="D10" s="315" t="s">
        <v>466</v>
      </c>
      <c r="E10" s="335">
        <v>44738</v>
      </c>
      <c r="F10" s="336">
        <v>0.75</v>
      </c>
      <c r="G10" s="336">
        <v>0.83333333333333337</v>
      </c>
      <c r="H10" s="337">
        <v>61772.483330000003</v>
      </c>
      <c r="I10" s="213">
        <v>75420</v>
      </c>
    </row>
    <row r="11" spans="2:9" x14ac:dyDescent="0.25">
      <c r="B11" s="315"/>
      <c r="C11" s="315" t="s">
        <v>442</v>
      </c>
      <c r="D11" s="315" t="s">
        <v>443</v>
      </c>
      <c r="E11" s="335">
        <v>44738</v>
      </c>
      <c r="F11" s="336">
        <v>0.83333333333333337</v>
      </c>
      <c r="G11" s="336">
        <v>0.91666666666666663</v>
      </c>
      <c r="H11" s="337">
        <v>29236.55</v>
      </c>
      <c r="I11" s="213">
        <v>58173</v>
      </c>
    </row>
    <row r="12" spans="2:9" x14ac:dyDescent="0.25">
      <c r="B12" s="315"/>
      <c r="C12" s="315" t="s">
        <v>567</v>
      </c>
      <c r="D12" s="315" t="s">
        <v>464</v>
      </c>
      <c r="E12" s="335">
        <v>44738</v>
      </c>
      <c r="F12" s="336">
        <v>0.91666666666666663</v>
      </c>
      <c r="G12" s="336">
        <v>0.99930555555555556</v>
      </c>
      <c r="H12" s="337">
        <v>1719.4</v>
      </c>
      <c r="I12" s="213">
        <v>3013</v>
      </c>
    </row>
    <row r="13" spans="2:9" x14ac:dyDescent="0.25">
      <c r="B13" s="315"/>
      <c r="C13" s="315" t="s">
        <v>568</v>
      </c>
      <c r="D13" s="315" t="s">
        <v>464</v>
      </c>
      <c r="E13" s="335">
        <v>44740</v>
      </c>
      <c r="F13" s="336">
        <v>0.79166666666666663</v>
      </c>
      <c r="G13" s="336">
        <v>0.99930555555555556</v>
      </c>
      <c r="H13" s="337">
        <v>1086.666667</v>
      </c>
      <c r="I13" s="213">
        <v>5901</v>
      </c>
    </row>
    <row r="14" spans="2:9" x14ac:dyDescent="0.25">
      <c r="B14" s="315" t="s">
        <v>569</v>
      </c>
      <c r="C14" s="315" t="s">
        <v>570</v>
      </c>
      <c r="D14" s="315" t="s">
        <v>571</v>
      </c>
      <c r="E14" s="335">
        <v>44740</v>
      </c>
      <c r="F14" s="336">
        <v>0.8125</v>
      </c>
      <c r="G14" s="336">
        <v>0.89583333333333337</v>
      </c>
      <c r="H14" s="337">
        <v>33099.966670000002</v>
      </c>
      <c r="I14" s="213">
        <v>43940</v>
      </c>
    </row>
    <row r="15" spans="2:9" x14ac:dyDescent="0.25">
      <c r="B15" s="315" t="s">
        <v>572</v>
      </c>
      <c r="C15" s="315" t="s">
        <v>573</v>
      </c>
      <c r="D15" s="315" t="s">
        <v>574</v>
      </c>
      <c r="E15" s="335">
        <v>44740</v>
      </c>
      <c r="F15" s="336">
        <v>0.8125</v>
      </c>
      <c r="G15" s="336">
        <v>0.89583333333333337</v>
      </c>
      <c r="H15" s="337">
        <v>1286.916667</v>
      </c>
      <c r="I15" s="213">
        <v>9554</v>
      </c>
    </row>
    <row r="16" spans="2:9" x14ac:dyDescent="0.25">
      <c r="B16" s="315" t="s">
        <v>569</v>
      </c>
      <c r="C16" s="315" t="s">
        <v>575</v>
      </c>
      <c r="D16" s="315" t="s">
        <v>571</v>
      </c>
      <c r="E16" s="335">
        <v>44741</v>
      </c>
      <c r="F16" s="336">
        <v>0.8125</v>
      </c>
      <c r="G16" s="336">
        <v>0.89583333333333337</v>
      </c>
      <c r="H16" s="337">
        <v>14776.18333</v>
      </c>
      <c r="I16" s="213">
        <v>38990</v>
      </c>
    </row>
    <row r="17" spans="2:9" x14ac:dyDescent="0.25">
      <c r="B17" s="315" t="s">
        <v>569</v>
      </c>
      <c r="C17" s="315" t="s">
        <v>576</v>
      </c>
      <c r="D17" s="315" t="s">
        <v>571</v>
      </c>
      <c r="E17" s="335">
        <v>44742</v>
      </c>
      <c r="F17" s="336">
        <v>0.8125</v>
      </c>
      <c r="G17" s="336">
        <v>0.89583333333333337</v>
      </c>
      <c r="H17" s="337">
        <v>8169</v>
      </c>
      <c r="I17" s="213">
        <v>14212</v>
      </c>
    </row>
    <row r="18" spans="2:9" x14ac:dyDescent="0.25">
      <c r="B18" s="315"/>
      <c r="C18" s="315" t="s">
        <v>577</v>
      </c>
      <c r="D18" s="315" t="s">
        <v>578</v>
      </c>
      <c r="E18" s="335">
        <v>44742</v>
      </c>
      <c r="F18" s="336">
        <v>0.91666666666666663</v>
      </c>
      <c r="G18" s="336">
        <v>0.97916666666666663</v>
      </c>
      <c r="H18" s="337">
        <v>2620.5333329999999</v>
      </c>
      <c r="I18" s="213">
        <v>6961</v>
      </c>
    </row>
    <row r="19" spans="2:9" x14ac:dyDescent="0.25">
      <c r="B19" s="315" t="s">
        <v>579</v>
      </c>
      <c r="C19" s="315" t="s">
        <v>580</v>
      </c>
      <c r="D19" s="315" t="s">
        <v>574</v>
      </c>
      <c r="E19" s="335">
        <v>44739</v>
      </c>
      <c r="F19" s="336">
        <v>0.20833333333333334</v>
      </c>
      <c r="G19" s="336">
        <v>0.54166666666666663</v>
      </c>
      <c r="H19" s="337">
        <v>1105.2</v>
      </c>
      <c r="I19" s="213">
        <v>3775</v>
      </c>
    </row>
    <row r="20" spans="2:9" x14ac:dyDescent="0.25">
      <c r="B20" s="315" t="s">
        <v>579</v>
      </c>
      <c r="C20" s="315" t="s">
        <v>580</v>
      </c>
      <c r="D20" s="315" t="s">
        <v>574</v>
      </c>
      <c r="E20" s="335">
        <v>44740</v>
      </c>
      <c r="F20" s="336">
        <v>0.20833333333333334</v>
      </c>
      <c r="G20" s="336">
        <v>0.54166666666666663</v>
      </c>
      <c r="H20" s="337">
        <v>2968.416667</v>
      </c>
      <c r="I20" s="213">
        <v>3687</v>
      </c>
    </row>
    <row r="21" spans="2:9" x14ac:dyDescent="0.25">
      <c r="B21" s="315" t="s">
        <v>579</v>
      </c>
      <c r="C21" s="315" t="s">
        <v>581</v>
      </c>
      <c r="D21" s="315" t="s">
        <v>574</v>
      </c>
      <c r="E21" s="335">
        <v>44741</v>
      </c>
      <c r="F21" s="336">
        <v>0.20833333333333334</v>
      </c>
      <c r="G21" s="336">
        <v>0.54166666666666663</v>
      </c>
      <c r="H21" s="337">
        <v>2363.8166670000001</v>
      </c>
      <c r="I21" s="213">
        <v>4998</v>
      </c>
    </row>
    <row r="22" spans="2:9" x14ac:dyDescent="0.25">
      <c r="B22" s="315" t="s">
        <v>579</v>
      </c>
      <c r="C22" s="315" t="s">
        <v>581</v>
      </c>
      <c r="D22" s="315" t="s">
        <v>574</v>
      </c>
      <c r="E22" s="335">
        <v>44742</v>
      </c>
      <c r="F22" s="336">
        <v>0.20833333333333334</v>
      </c>
      <c r="G22" s="336">
        <v>0.54166666666666663</v>
      </c>
      <c r="H22" s="337">
        <v>3123.8166670000001</v>
      </c>
      <c r="I22" s="213">
        <v>4475</v>
      </c>
    </row>
    <row r="23" spans="2:9" x14ac:dyDescent="0.25">
      <c r="B23" s="315"/>
      <c r="C23" s="315" t="s">
        <v>582</v>
      </c>
      <c r="D23" s="315" t="s">
        <v>441</v>
      </c>
      <c r="E23" s="335">
        <v>44738</v>
      </c>
      <c r="F23" s="336">
        <v>0.91666666666666663</v>
      </c>
      <c r="G23" s="336">
        <v>0.99930555555555556</v>
      </c>
      <c r="H23" s="337">
        <v>414.95</v>
      </c>
      <c r="I23" s="213">
        <v>1588</v>
      </c>
    </row>
    <row r="24" spans="2:9" x14ac:dyDescent="0.25">
      <c r="B24" s="315"/>
      <c r="C24" s="315" t="s">
        <v>582</v>
      </c>
      <c r="D24" s="315" t="s">
        <v>441</v>
      </c>
      <c r="E24" s="335">
        <v>44739</v>
      </c>
      <c r="F24" s="336">
        <v>0.91666666666666663</v>
      </c>
      <c r="G24" s="336">
        <v>0.99930555555555556</v>
      </c>
      <c r="H24" s="337">
        <v>353.66666670000001</v>
      </c>
      <c r="I24" s="213">
        <v>1462</v>
      </c>
    </row>
    <row r="25" spans="2:9" x14ac:dyDescent="0.25">
      <c r="B25" s="315"/>
      <c r="C25" s="315" t="s">
        <v>582</v>
      </c>
      <c r="D25" s="315" t="s">
        <v>441</v>
      </c>
      <c r="E25" s="335">
        <v>44740</v>
      </c>
      <c r="F25" s="336">
        <v>0.91666666666666663</v>
      </c>
      <c r="G25" s="336">
        <v>0.99930555555555556</v>
      </c>
      <c r="H25" s="337">
        <v>161.56666670000001</v>
      </c>
      <c r="I25" s="213">
        <v>1640</v>
      </c>
    </row>
    <row r="26" spans="2:9" x14ac:dyDescent="0.25">
      <c r="B26" s="315"/>
      <c r="C26" s="315" t="s">
        <v>582</v>
      </c>
      <c r="D26" s="315" t="s">
        <v>441</v>
      </c>
      <c r="E26" s="335">
        <v>44741</v>
      </c>
      <c r="F26" s="336">
        <v>0.91666666666666663</v>
      </c>
      <c r="G26" s="336">
        <v>0.99930555555555556</v>
      </c>
      <c r="H26" s="337">
        <v>220.8666667</v>
      </c>
      <c r="I26" s="213">
        <v>1318</v>
      </c>
    </row>
    <row r="27" spans="2:9" x14ac:dyDescent="0.25">
      <c r="B27" s="315"/>
      <c r="C27" s="315" t="s">
        <v>582</v>
      </c>
      <c r="D27" s="315" t="s">
        <v>441</v>
      </c>
      <c r="E27" s="335">
        <v>44742</v>
      </c>
      <c r="F27" s="336">
        <v>0.91666666666666663</v>
      </c>
      <c r="G27" s="336">
        <v>0.99930555555555556</v>
      </c>
      <c r="H27" s="337">
        <v>225</v>
      </c>
      <c r="I27" s="213">
        <v>1805</v>
      </c>
    </row>
    <row r="28" spans="2:9" x14ac:dyDescent="0.25">
      <c r="B28" s="315"/>
      <c r="C28" s="315" t="s">
        <v>467</v>
      </c>
      <c r="D28" s="315" t="s">
        <v>443</v>
      </c>
      <c r="E28" s="335">
        <v>44739</v>
      </c>
      <c r="F28" s="336">
        <v>0.83333333333333337</v>
      </c>
      <c r="G28" s="336">
        <v>0.875</v>
      </c>
      <c r="H28" s="337">
        <v>59296.06667</v>
      </c>
      <c r="I28" s="213">
        <v>68239</v>
      </c>
    </row>
    <row r="29" spans="2:9" x14ac:dyDescent="0.25">
      <c r="B29" s="315"/>
      <c r="C29" s="315" t="s">
        <v>467</v>
      </c>
      <c r="D29" s="315" t="s">
        <v>443</v>
      </c>
      <c r="E29" s="335">
        <v>44740</v>
      </c>
      <c r="F29" s="336">
        <v>0.83333333333333337</v>
      </c>
      <c r="G29" s="336">
        <v>0.875</v>
      </c>
      <c r="H29" s="337">
        <v>52348.2</v>
      </c>
      <c r="I29" s="213">
        <v>62589</v>
      </c>
    </row>
    <row r="30" spans="2:9" x14ac:dyDescent="0.25">
      <c r="B30" s="315"/>
      <c r="C30" s="315" t="s">
        <v>467</v>
      </c>
      <c r="D30" s="315" t="s">
        <v>443</v>
      </c>
      <c r="E30" s="335">
        <v>44741</v>
      </c>
      <c r="F30" s="336">
        <v>0.83333333333333337</v>
      </c>
      <c r="G30" s="336">
        <v>0.875</v>
      </c>
      <c r="H30" s="337">
        <v>48069.666669999999</v>
      </c>
      <c r="I30" s="213">
        <v>60577</v>
      </c>
    </row>
    <row r="31" spans="2:9" x14ac:dyDescent="0.25">
      <c r="B31" s="315"/>
      <c r="C31" s="315" t="s">
        <v>467</v>
      </c>
      <c r="D31" s="315" t="s">
        <v>443</v>
      </c>
      <c r="E31" s="335">
        <v>44742</v>
      </c>
      <c r="F31" s="336">
        <v>0.83333333333333337</v>
      </c>
      <c r="G31" s="336">
        <v>0.875</v>
      </c>
      <c r="H31" s="337">
        <v>53453.85</v>
      </c>
      <c r="I31" s="213">
        <v>60916</v>
      </c>
    </row>
    <row r="34" spans="2:9" x14ac:dyDescent="0.25">
      <c r="B34" s="329" t="s">
        <v>444</v>
      </c>
      <c r="C34" s="330"/>
    </row>
    <row r="35" spans="2:9" x14ac:dyDescent="0.25">
      <c r="B35" s="333" t="s">
        <v>436</v>
      </c>
      <c r="C35" s="333" t="s">
        <v>214</v>
      </c>
      <c r="D35" s="333" t="s">
        <v>445</v>
      </c>
      <c r="E35" s="333" t="s">
        <v>437</v>
      </c>
      <c r="F35" s="333" t="s">
        <v>446</v>
      </c>
      <c r="G35" s="333" t="s">
        <v>438</v>
      </c>
      <c r="H35" s="333" t="s">
        <v>439</v>
      </c>
      <c r="I35" s="333" t="s">
        <v>440</v>
      </c>
    </row>
    <row r="36" spans="2:9" x14ac:dyDescent="0.25">
      <c r="B36" s="334" t="s">
        <v>373</v>
      </c>
      <c r="C36" s="334" t="s">
        <v>447</v>
      </c>
      <c r="D36" s="335">
        <v>44736</v>
      </c>
      <c r="E36" s="336">
        <v>4.1666666666666664E-2</v>
      </c>
      <c r="F36" s="335">
        <v>44736</v>
      </c>
      <c r="G36" s="336">
        <v>0.95833333333333337</v>
      </c>
      <c r="H36" s="213">
        <v>652</v>
      </c>
      <c r="I36" s="213">
        <v>1265</v>
      </c>
    </row>
    <row r="37" spans="2:9" x14ac:dyDescent="0.25">
      <c r="B37" s="334" t="s">
        <v>373</v>
      </c>
      <c r="C37" s="334" t="s">
        <v>447</v>
      </c>
      <c r="D37" s="335">
        <v>44739</v>
      </c>
      <c r="E37" s="336">
        <v>0.45833333333333331</v>
      </c>
      <c r="F37" s="335">
        <v>44742</v>
      </c>
      <c r="G37" s="336">
        <v>0.95833333333333337</v>
      </c>
      <c r="H37" s="213">
        <v>4378</v>
      </c>
      <c r="I37" s="213">
        <v>5856</v>
      </c>
    </row>
    <row r="38" spans="2:9" ht="30" x14ac:dyDescent="0.25">
      <c r="B38" s="334" t="s">
        <v>448</v>
      </c>
      <c r="C38" s="334" t="s">
        <v>447</v>
      </c>
      <c r="D38" s="335">
        <v>44742</v>
      </c>
      <c r="E38" s="336">
        <v>0.375</v>
      </c>
      <c r="F38" s="335">
        <v>44742</v>
      </c>
      <c r="G38" s="336">
        <v>0.99930555555555556</v>
      </c>
      <c r="H38" s="337">
        <v>1438</v>
      </c>
      <c r="I38" s="213">
        <v>2457</v>
      </c>
    </row>
    <row r="40" spans="2:9" x14ac:dyDescent="0.25">
      <c r="B40" s="329" t="s">
        <v>432</v>
      </c>
      <c r="C40" s="330"/>
    </row>
    <row r="41" spans="2:9" x14ac:dyDescent="0.25">
      <c r="B41" s="333" t="s">
        <v>436</v>
      </c>
      <c r="C41" s="333"/>
      <c r="D41" s="333" t="s">
        <v>445</v>
      </c>
      <c r="E41" s="333" t="s">
        <v>437</v>
      </c>
      <c r="F41" s="333" t="s">
        <v>446</v>
      </c>
      <c r="G41" s="333" t="s">
        <v>438</v>
      </c>
      <c r="H41" s="333" t="s">
        <v>439</v>
      </c>
      <c r="I41" s="333" t="s">
        <v>440</v>
      </c>
    </row>
    <row r="42" spans="2:9" x14ac:dyDescent="0.25">
      <c r="B42" s="315" t="s">
        <v>468</v>
      </c>
      <c r="C42" s="315"/>
      <c r="D42" s="338"/>
      <c r="E42" s="336"/>
      <c r="F42" s="338"/>
      <c r="G42" s="336"/>
      <c r="H42" s="337"/>
      <c r="I42" s="2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Replay</vt:lpstr>
      <vt:lpstr>Destacados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2022-07-06T17:02:10Z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