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16D40FFD-0F66-4CCF-BB9B-0DF83A046A49}" xr6:coauthVersionLast="47" xr6:coauthVersionMax="47" xr10:uidLastSave="{00000000-0000-0000-0000-000000000000}"/>
  <bookViews>
    <workbookView xWindow="-120" yWindow="-120" windowWidth="20730" windowHeight="11160" tabRatio="628" firstSheet="4" activeTab="11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2" sheetId="14" r:id="rId5"/>
    <sheet name="Historico" sheetId="13" r:id="rId6"/>
    <sheet name="PARTIDOS" sheetId="4" r:id="rId7"/>
    <sheet name="Hoja1" sheetId="15" state="hidden" r:id="rId8"/>
    <sheet name="Replay" sheetId="9" r:id="rId9"/>
    <sheet name="Destacados" sheetId="11" r:id="rId10"/>
    <sheet name="Franja horaria-U" sheetId="5" r:id="rId11"/>
    <sheet name="Franja horaria-H" sheetId="6" r:id="rId12"/>
    <sheet name="Franja horaria-PROM" sheetId="7" r:id="rId13"/>
    <sheet name="HoursPerUser" sheetId="8" state="hidden" r:id="rId14"/>
  </sheets>
  <definedNames>
    <definedName name="__xlfn_IFERROR">#N/A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D37" i="6"/>
  <c r="E37" i="6"/>
  <c r="C37" i="5"/>
  <c r="D37" i="5"/>
  <c r="E37" i="5"/>
  <c r="H5" i="10"/>
  <c r="H7" i="10"/>
  <c r="J14" i="7"/>
  <c r="Q14" i="7" s="1"/>
  <c r="K14" i="7"/>
  <c r="L14" i="7"/>
  <c r="M14" i="7"/>
  <c r="T14" i="7" s="1"/>
  <c r="N14" i="7"/>
  <c r="O14" i="7"/>
  <c r="P14" i="7"/>
  <c r="C14" i="7"/>
  <c r="D14" i="7"/>
  <c r="E14" i="7"/>
  <c r="F14" i="7"/>
  <c r="G14" i="7"/>
  <c r="U14" i="7" s="1"/>
  <c r="H14" i="7"/>
  <c r="I14" i="7"/>
  <c r="K15" i="6"/>
  <c r="L15" i="6"/>
  <c r="M15" i="6"/>
  <c r="N15" i="6"/>
  <c r="O15" i="6"/>
  <c r="P15" i="6"/>
  <c r="J15" i="6"/>
  <c r="L15" i="5"/>
  <c r="M15" i="5"/>
  <c r="N15" i="5"/>
  <c r="O15" i="5"/>
  <c r="P15" i="5"/>
  <c r="K15" i="5"/>
  <c r="J15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8" i="10"/>
  <c r="W14" i="7" l="1"/>
  <c r="S14" i="7"/>
  <c r="V14" i="7"/>
  <c r="R14" i="7"/>
  <c r="H6" i="10"/>
  <c r="I5" i="10"/>
  <c r="G3" i="10" l="1"/>
  <c r="D7" i="10"/>
  <c r="K26" i="6" l="1"/>
  <c r="L26" i="6"/>
  <c r="D6" i="10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8" i="6"/>
  <c r="C48" i="6"/>
  <c r="D47" i="6"/>
  <c r="C47" i="6"/>
  <c r="D46" i="6"/>
  <c r="C46" i="6"/>
  <c r="E45" i="6"/>
  <c r="D44" i="6"/>
  <c r="C44" i="6"/>
  <c r="D43" i="6"/>
  <c r="C43" i="6"/>
  <c r="D42" i="6"/>
  <c r="C42" i="6"/>
  <c r="D41" i="6"/>
  <c r="C41" i="6"/>
  <c r="D40" i="6"/>
  <c r="C40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48" i="5"/>
  <c r="C48" i="5"/>
  <c r="D47" i="5"/>
  <c r="C47" i="5"/>
  <c r="D46" i="5"/>
  <c r="C46" i="5"/>
  <c r="E45" i="5"/>
  <c r="D44" i="5"/>
  <c r="C44" i="5"/>
  <c r="D43" i="5"/>
  <c r="C43" i="5"/>
  <c r="D42" i="5"/>
  <c r="C42" i="5"/>
  <c r="D41" i="5"/>
  <c r="C41" i="5"/>
  <c r="D40" i="5"/>
  <c r="C40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L26" i="5"/>
  <c r="K26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D38" i="6" l="1"/>
  <c r="E38" i="6" s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<sst xmlns="http://schemas.openxmlformats.org/spreadsheetml/2006/main" count="1301" uniqueCount="619">
  <si>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</si>
  <si>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</si>
  <si>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</si>
  <si>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</si>
  <si>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</si>
  <si>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</si>
  <si>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</si>
  <si>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</si>
  <si>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</si>
  <si>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</si>
  <si>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</si>
  <si>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</si>
  <si>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</si>
  <si>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</si>
  <si>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</si>
  <si>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</si>
  <si>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</si>
  <si>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</si>
  <si>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</si>
  <si>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</si>
  <si>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</si>
  <si>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</si>
  <si>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</si>
  <si>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</si>
  <si>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</si>
  <si>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</si>
  <si>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</si>
  <si>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</si>
  <si>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</si>
  <si>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</si>
  <si>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</si>
  <si>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</si>
  <si>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</si>
  <si>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</si>
  <si>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</si>
  <si>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</si>
  <si>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</si>
  <si>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</si>
  <si>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</si>
  <si>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</si>
  <si>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</si>
  <si>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</si>
  <si>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</si>
  <si>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</si>
  <si>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</si>
  <si>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</si>
  <si>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</si>
  <si>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</si>
  <si>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</si>
  <si>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</si>
  <si>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</si>
  <si>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</si>
  <si>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</si>
  <si>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</si>
  <si>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</si>
  <si>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</si>
  <si>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</si>
  <si>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</si>
  <si>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</si>
  <si>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</si>
  <si>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</si>
  <si>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</si>
  <si>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</si>
  <si>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</si>
  <si>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</si>
  <si>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</si>
  <si>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</si>
  <si>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</si>
  <si>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</si>
  <si>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</si>
  <si>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</si>
  <si>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</si>
  <si>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</si>
  <si>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</si>
  <si>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</si>
  <si>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</si>
  <si>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</si>
  <si>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</si>
  <si>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</si>
  <si>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</si>
  <si>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</si>
  <si>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</si>
  <si>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</si>
  <si>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</si>
  <si>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</si>
  <si>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</si>
  <si>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</si>
  <si>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</si>
  <si>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</si>
  <si>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</si>
  <si>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</si>
  <si>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</si>
  <si>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</si>
  <si>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</si>
  <si>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</si>
  <si>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</si>
  <si>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</si>
  <si>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</si>
  <si>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</si>
  <si>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</si>
  <si>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</si>
  <si>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</si>
  <si>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</si>
  <si>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</si>
  <si>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</si>
  <si>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</si>
  <si>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</si>
  <si>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</si>
  <si>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</si>
  <si>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</si>
  <si>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</si>
  <si>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</si>
  <si>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</si>
  <si>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</si>
  <si>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</si>
  <si>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</si>
  <si>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</si>
  <si>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</si>
  <si>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</si>
  <si>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</si>
  <si>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</si>
  <si>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</si>
  <si>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</si>
  <si>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</si>
  <si>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</si>
  <si>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</si>
  <si>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</si>
  <si>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</si>
  <si>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</si>
  <si>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</si>
  <si>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</si>
  <si>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</si>
  <si>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</si>
  <si>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</si>
  <si>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</si>
  <si>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</si>
  <si>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</si>
  <si>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</si>
  <si>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</si>
  <si>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</si>
  <si>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</si>
  <si>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</si>
  <si>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</si>
  <si>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</si>
  <si>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</si>
  <si>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</si>
  <si>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</si>
  <si>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</si>
  <si>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</si>
  <si>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</si>
  <si>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</si>
  <si>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</si>
  <si>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</si>
  <si>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</si>
  <si>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</si>
  <si>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</si>
  <si>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</si>
  <si>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</si>
  <si>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</si>
  <si>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</si>
  <si>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</si>
  <si>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</si>
  <si>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</si>
  <si>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</si>
  <si>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</si>
  <si>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</si>
  <si>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</si>
  <si>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</si>
  <si>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</si>
  <si>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</si>
  <si>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</si>
  <si>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</si>
  <si>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</si>
  <si>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</si>
  <si>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</si>
  <si>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</si>
  <si>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</si>
  <si>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</si>
  <si>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</si>
  <si>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</si>
  <si>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</si>
  <si>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</si>
  <si>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</si>
  <si>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</si>
  <si>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</si>
  <si>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</si>
  <si>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</si>
  <si>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</si>
  <si>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</si>
  <si>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</si>
  <si>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</si>
  <si>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</si>
  <si>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</si>
  <si>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</si>
  <si>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</si>
  <si>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</si>
  <si>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</si>
  <si>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</si>
  <si>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</si>
  <si>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</si>
  <si>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</si>
  <si>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</si>
  <si>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</si>
  <si>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</si>
  <si>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</si>
  <si>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</si>
  <si>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</si>
  <si>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</si>
  <si>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</si>
  <si>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</si>
  <si>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</si>
  <si>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</si>
  <si>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</si>
  <si>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</si>
  <si>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</si>
  <si>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</si>
  <si>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</si>
  <si>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</si>
  <si>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</si>
  <si>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</si>
  <si>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</si>
  <si>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</si>
  <si>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</si>
  <si>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</si>
  <si>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</si>
  <si>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</si>
  <si>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</si>
  <si>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</si>
  <si>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</si>
  <si>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</si>
  <si>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</si>
  <si>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</si>
  <si>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</si>
  <si>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</si>
  <si>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</si>
  <si>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</si>
  <si>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</si>
  <si>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</si>
  <si>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</si>
  <si>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</si>
  <si>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</si>
  <si>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</si>
  <si>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</si>
  <si>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</si>
  <si>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</si>
  <si>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</si>
  <si>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</si>
  <si>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</si>
  <si>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</si>
  <si>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</si>
  <si>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</si>
  <si>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</si>
  <si>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</si>
  <si>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</si>
  <si>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</si>
  <si>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</si>
  <si>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</si>
  <si>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</si>
  <si>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</si>
  <si>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</si>
  <si>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</si>
  <si>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</si>
  <si>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</si>
  <si>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</si>
  <si>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</si>
  <si>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</si>
  <si>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</si>
  <si>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</si>
  <si>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</si>
  <si>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</si>
  <si>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</si>
  <si>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</si>
  <si>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</si>
  <si>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</si>
  <si>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</si>
  <si>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</si>
  <si>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</si>
  <si>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</si>
  <si>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</si>
  <si>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</si>
  <si>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</si>
  <si>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</si>
  <si>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</si>
  <si>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</si>
  <si>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</si>
  <si>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</si>
  <si>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</si>
  <si>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</si>
  <si>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</si>
  <si>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</si>
  <si>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</si>
  <si>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</si>
  <si>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</si>
  <si>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</si>
  <si>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</si>
  <si>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</si>
  <si>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</si>
  <si>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</si>
  <si>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</si>
  <si>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</si>
  <si>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</si>
  <si>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</si>
  <si>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</si>
  <si>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</si>
  <si>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</si>
  <si>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</si>
  <si>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</si>
  <si>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</si>
  <si>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</si>
  <si>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</si>
  <si>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</si>
  <si>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</si>
  <si>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</si>
  <si>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</si>
  <si>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</si>
  <si>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</si>
  <si>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</si>
  <si>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</si>
  <si>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</si>
  <si>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</si>
  <si>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</si>
  <si>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</si>
  <si>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</si>
  <si>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</si>
  <si>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</si>
  <si>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</si>
  <si>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</si>
  <si>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</si>
  <si>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</si>
  <si>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</si>
  <si>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</si>
  <si>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</si>
  <si>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</si>
  <si>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</si>
  <si>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</si>
  <si>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</si>
  <si>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</si>
  <si>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</si>
  <si>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</si>
  <si>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</si>
  <si>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</si>
  <si>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</si>
  <si>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</si>
  <si>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</si>
  <si>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</si>
  <si>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</si>
  <si>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</si>
  <si>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</si>
  <si>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</si>
  <si>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</si>
  <si>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</si>
  <si>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</si>
  <si>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</si>
  <si>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</si>
  <si>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</si>
  <si>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</si>
  <si>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</si>
  <si>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</si>
  <si>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</si>
  <si>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</si>
  <si>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</si>
  <si>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</si>
  <si>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</si>
  <si>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</si>
  <si>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</si>
  <si>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</si>
  <si>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</si>
  <si>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</si>
  <si>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</si>
  <si>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</si>
  <si>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</si>
  <si>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</si>
  <si>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</si>
  <si>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</si>
  <si>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</si>
  <si>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</si>
  <si>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</si>
  <si>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</si>
  <si>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</si>
  <si>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</si>
  <si>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Entre el amor y el odio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</si>
  <si>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</si>
  <si>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</si>
  <si>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</si>
  <si>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</si>
  <si>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</si>
  <si>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</si>
  <si>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</si>
  <si>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</si>
  <si>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</si>
  <si>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</si>
  <si>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</si>
  <si>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</si>
  <si>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</si>
  <si>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</si>
  <si>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</si>
  <si>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El Camerino</t>
  </si>
  <si>
    <t>Gol Noticias</t>
  </si>
  <si>
    <t>Código Fútbol</t>
  </si>
  <si>
    <t>Nunca más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</si>
  <si>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</si>
  <si>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</si>
  <si>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</si>
  <si>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</si>
  <si>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</si>
  <si>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</si>
  <si>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</si>
  <si>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</si>
  <si>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</si>
  <si>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</si>
  <si>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</si>
  <si>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</si>
  <si>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</si>
  <si>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</si>
  <si>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</si>
  <si>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</si>
  <si>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</si>
  <si>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</si>
  <si>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</si>
  <si>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</si>
  <si>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</si>
  <si>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</si>
  <si>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Magaly TV La Firme</t>
  </si>
  <si>
    <t>Destacado</t>
  </si>
  <si>
    <t>Vod</t>
  </si>
  <si>
    <t>ESPN HD</t>
  </si>
  <si>
    <t>ESPN 2</t>
  </si>
  <si>
    <t>Día D</t>
  </si>
  <si>
    <t>17/06-23/06</t>
  </si>
  <si>
    <t>Star Channel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</si>
  <si>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</si>
  <si>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</si>
  <si>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</si>
  <si>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</si>
  <si>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</si>
  <si>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</si>
  <si>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</si>
  <si>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</si>
  <si>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</si>
  <si>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 –30/06</t>
  </si>
  <si>
    <t>ESPN 4</t>
  </si>
  <si>
    <t>Mujer Maravilla</t>
  </si>
  <si>
    <t>24/06-30/06</t>
  </si>
  <si>
    <t>Latina</t>
  </si>
  <si>
    <t>ESPN</t>
  </si>
  <si>
    <t>ESPN2</t>
  </si>
  <si>
    <t>Wimbledon</t>
  </si>
  <si>
    <t>10/05-16/06</t>
  </si>
  <si>
    <t>10/06-16/06</t>
  </si>
  <si>
    <t>01/07 –07/07</t>
  </si>
  <si>
    <t>AYACUCHO F.C vs.ACADEMIA CANTOLAO</t>
  </si>
  <si>
    <t>2022-07-01 15:30:00</t>
  </si>
  <si>
    <t>DEPORTIVO MUNICIPALvs.U. CESAR VALLEJO</t>
  </si>
  <si>
    <t>2022-07-02 13:00:00</t>
  </si>
  <si>
    <t>CIENCIANOvs.U. SAN MARTIN</t>
  </si>
  <si>
    <t>2022-07-02 15:15:00</t>
  </si>
  <si>
    <t>BINACIONALvs.CARLOS STEIN</t>
  </si>
  <si>
    <t>2022-07-02 18:00:00</t>
  </si>
  <si>
    <t>CARLOS A.  MANNUCCIvs.SPORTING CRISTAL</t>
  </si>
  <si>
    <t>2022-07-03 12:00:00</t>
  </si>
  <si>
    <t>MOVISTAR DEPORTES</t>
  </si>
  <si>
    <t>SPORT BOYSvs.SPORT HUANCAYO</t>
  </si>
  <si>
    <t>2022-07-03 15:00:00</t>
  </si>
  <si>
    <t>ALIANZA ATLETICOvs.FBC MELGAR</t>
  </si>
  <si>
    <t>UNIVERSITARIOvs.UTC</t>
  </si>
  <si>
    <t>2022-07-03 20:00:00</t>
  </si>
  <si>
    <t>2022-07-01 19:30:00</t>
  </si>
  <si>
    <t>2022-07-02 14:30:00</t>
  </si>
  <si>
    <t>2022-07-03 19:00:00</t>
  </si>
  <si>
    <t>2022-07-03 20:08:00</t>
  </si>
  <si>
    <t>2022-07-05 17:15:00</t>
  </si>
  <si>
    <t>2022-07-05 19:30:00</t>
  </si>
  <si>
    <t>2022-07-06 17:15:00</t>
  </si>
  <si>
    <t>2022-07-06 19:30:00</t>
  </si>
  <si>
    <t>2022-07-07 17:15:00</t>
  </si>
  <si>
    <t>2022-07-07 19:30:00</t>
  </si>
  <si>
    <t>Especial</t>
  </si>
  <si>
    <t>AMISTAD MULTICOLOR</t>
  </si>
  <si>
    <t>La roca</t>
  </si>
  <si>
    <t>Criaturas Salvajes</t>
  </si>
  <si>
    <t>FX</t>
  </si>
  <si>
    <t xml:space="preserve">LIBERTADORES </t>
  </si>
  <si>
    <t>A.Mineiro vs Emelec</t>
  </si>
  <si>
    <t>Boca vs Corinthians</t>
  </si>
  <si>
    <t>Palmeiras vs Cerro P.</t>
  </si>
  <si>
    <t>Flamengo vs Tolima</t>
  </si>
  <si>
    <t>Estudiantes vs Fortaleza</t>
  </si>
  <si>
    <t>SUDAMERICANA</t>
  </si>
  <si>
    <t>Inter vs Colo Colo</t>
  </si>
  <si>
    <t xml:space="preserve">SUDAMERICANA </t>
  </si>
  <si>
    <t>Melgar vs D.Cali</t>
  </si>
  <si>
    <t>Tercera Ronda</t>
  </si>
  <si>
    <t>8vos de final</t>
  </si>
  <si>
    <t>4tos de final</t>
  </si>
  <si>
    <t>SEMIFINALES FEMENINAS</t>
  </si>
  <si>
    <t>Rugrats</t>
  </si>
  <si>
    <t>Nickelodeon</t>
  </si>
  <si>
    <t>Cinescape</t>
  </si>
  <si>
    <t>Fluminense vs Corinthians</t>
  </si>
  <si>
    <t>Fútbol en América</t>
  </si>
  <si>
    <t>A.Atlético vs Melgar</t>
  </si>
  <si>
    <t>S. Boys vs S. Huancayo</t>
  </si>
  <si>
    <t>MDEPORTES</t>
  </si>
  <si>
    <t>Punto final</t>
  </si>
  <si>
    <t>Universitario vs UTC</t>
  </si>
  <si>
    <t>SUDAMERICANA Melgar vs D.Cali</t>
  </si>
  <si>
    <t>32,137</t>
  </si>
  <si>
    <t>32,138</t>
  </si>
  <si>
    <t>32,139</t>
  </si>
  <si>
    <t>32,140</t>
  </si>
  <si>
    <t>32,141</t>
  </si>
  <si>
    <t>32,142</t>
  </si>
  <si>
    <t>32,143</t>
  </si>
  <si>
    <t>32,144</t>
  </si>
  <si>
    <t>32,145</t>
  </si>
  <si>
    <t>32,146</t>
  </si>
  <si>
    <t>32,147</t>
  </si>
  <si>
    <t>32,148</t>
  </si>
  <si>
    <t>32,149</t>
  </si>
  <si>
    <t>32,150</t>
  </si>
  <si>
    <t>32,151</t>
  </si>
  <si>
    <t>32,152</t>
  </si>
  <si>
    <t>32,153</t>
  </si>
  <si>
    <t>32,154</t>
  </si>
  <si>
    <t>32,155</t>
  </si>
  <si>
    <t>32,156</t>
  </si>
  <si>
    <t>32,157</t>
  </si>
  <si>
    <t>32,158</t>
  </si>
  <si>
    <t>32,159</t>
  </si>
  <si>
    <t>32,160</t>
  </si>
  <si>
    <t>32,161</t>
  </si>
  <si>
    <t>Copa Sudamericana : FBC Melgar (PER) vs. Deportivo Cali (COL) - 8vos de final, Vuelta (06-07-2022)</t>
  </si>
  <si>
    <t>Liga1 : Alianza Atlético vs. FBC Melgar - Apertura, Fecha 19 (03-07-2022)</t>
  </si>
  <si>
    <t>Copa Libertadores : Boca Juniors (ARG) vs. Corinthians (BRA) - 8vos de final, Vuelta (05-07-2022)</t>
  </si>
  <si>
    <t>Liga1 : Carlos Mannucci vs. Sporting Cristal - Apertura, Fecha 19 (03-07-2022)</t>
  </si>
  <si>
    <t>Liga1 : Universitario vs. UTC - Apertura, Fecha 19 (03-07-2022)</t>
  </si>
  <si>
    <t>Fútbol de Perú - Liga1 : ADT vs. Alianza Lima - Apertura, Fecha 19 (03-07-2022)</t>
  </si>
  <si>
    <t>Antesala Liga1 : Alianza Atlético vs. FBC Melgar - Apertura, Fecha 19 (03-07-2022)</t>
  </si>
  <si>
    <t>Combate</t>
  </si>
  <si>
    <t>Tiempo extra</t>
  </si>
  <si>
    <t>Al fondo hay sitio 20:40 a 21:30</t>
  </si>
  <si>
    <t>01/07-07/07</t>
  </si>
  <si>
    <t>Fluminense  vs   Corinthians</t>
  </si>
  <si>
    <t>Huracán  vs   River Plate</t>
  </si>
  <si>
    <t>San Jose Earthquakes  vs   Chicago Fire FC</t>
  </si>
  <si>
    <t>Atletico Mineiro (BRA)  vs   Emelec (ECU)</t>
  </si>
  <si>
    <t>Unión de Santa Fe (ARG)  vs   Nacional (URU)</t>
  </si>
  <si>
    <t>Boca Juniors (ARG)  vs   Corinthians (BRA)</t>
  </si>
  <si>
    <t>Internacional (BRA)  vs   Colo Colo (CHI)</t>
  </si>
  <si>
    <t>Libertad (PAR)  vs   Ath. Paranaense (BRA)</t>
  </si>
  <si>
    <t>Colón de Santa Fe (ARG)  vs   Talleres de Cba (ARG)</t>
  </si>
  <si>
    <t>Palmeiras (BRA)  vs   Cerro Porteño (PAR)</t>
  </si>
  <si>
    <t>Melgar (PER)  vs   Deportivo Cali (COL)</t>
  </si>
  <si>
    <t>Flamengo (BRA)  vs   Deportes Tolima (COL)</t>
  </si>
  <si>
    <t>River Plate (ARG)  vs   Vélez Sarsfield (ARG)</t>
  </si>
  <si>
    <t>Lanús (ARG)  vs   Independiente del Valle (ECU)</t>
  </si>
  <si>
    <t>Estudiantes de LP (ARG)  vs   Fortaleza (BRA)</t>
  </si>
  <si>
    <t>Atletico Goianienese (BRA)  vs   Olimpia (PAR)</t>
  </si>
  <si>
    <t>Boca Juniors vs  Banfield</t>
  </si>
  <si>
    <t>Ezel</t>
  </si>
  <si>
    <t>León, peleador sin ley</t>
  </si>
  <si>
    <t>Criminal minds</t>
  </si>
  <si>
    <t>Yo soy Betty, la fea</t>
  </si>
  <si>
    <t>Ganar o morir</t>
  </si>
  <si>
    <t>Harry Potter y el misterio del príncipe</t>
  </si>
  <si>
    <t>Troya</t>
  </si>
  <si>
    <t>Fórmula 1 : Gran Premio de Gran Bretaña - Carrera</t>
  </si>
  <si>
    <t>Furia de titanes</t>
  </si>
  <si>
    <t>Un sueño posible</t>
  </si>
  <si>
    <t>WWE : Smackdown</t>
  </si>
  <si>
    <t>Invasión del mundo: batalla Los Ángeles</t>
  </si>
  <si>
    <t>Honest thief</t>
  </si>
  <si>
    <t>Después de todo</t>
  </si>
  <si>
    <t>Destino final 3</t>
  </si>
  <si>
    <t>¿Qué pasó ayer? Parte III</t>
  </si>
  <si>
    <t>Contra el reloj</t>
  </si>
  <si>
    <t>Operación peligrosa</t>
  </si>
  <si>
    <t>NCIS: L.A.</t>
  </si>
  <si>
    <t>Contagio</t>
  </si>
  <si>
    <t>Wimbledon : Cuartos de final</t>
  </si>
  <si>
    <t>Ghost Whisperer</t>
  </si>
  <si>
    <t>Ocean's 8: las estafadoras</t>
  </si>
  <si>
    <t>Chicas pesadas</t>
  </si>
  <si>
    <t>El especialista: La resurrección</t>
  </si>
  <si>
    <t>Los indestructibles 2</t>
  </si>
  <si>
    <t>XXX2</t>
  </si>
  <si>
    <t>Hancock</t>
  </si>
  <si>
    <t>Destino final</t>
  </si>
  <si>
    <t>La leyenda del jinete sin cabeza</t>
  </si>
  <si>
    <t>Sed de venganza</t>
  </si>
  <si>
    <t>Contracorriente, el dominical de Willax</t>
  </si>
  <si>
    <t>Escape perfecto</t>
  </si>
  <si>
    <t>ESPN F90</t>
  </si>
  <si>
    <t>Liga1 : Cienciano vs. San Martín - Apertura, Fecha 19 (02-07-2022)</t>
  </si>
  <si>
    <t>Los Picapiedra</t>
  </si>
  <si>
    <t>ESPN Knock Out : UFC - Preliminares: Adesanya vs. Cannonier (02-07-2022)</t>
  </si>
  <si>
    <t>De película</t>
  </si>
  <si>
    <t>Copa Leyendas F7 : Universitario vs. El Pelícano - Final</t>
  </si>
  <si>
    <t>UFC Clásicos</t>
  </si>
  <si>
    <t>Enfoques Cruxados</t>
  </si>
  <si>
    <t>Wimbledon : Octavos de final</t>
  </si>
  <si>
    <t>Wimbledon : Tercera ronda</t>
  </si>
  <si>
    <t>Damián y El Toyo, fuera de bromas</t>
  </si>
  <si>
    <t>A corazón abierto</t>
  </si>
  <si>
    <t>Wimbledon : Lo mejor</t>
  </si>
  <si>
    <t>Inazuma Eleven</t>
  </si>
  <si>
    <t>Descubre el Perú</t>
  </si>
  <si>
    <t>Águila roja</t>
  </si>
  <si>
    <t>The Flash</t>
  </si>
  <si>
    <t>Zona Mixta</t>
  </si>
  <si>
    <t>Central de informaciones</t>
  </si>
  <si>
    <t>Un día en el mall</t>
  </si>
  <si>
    <t>Cine Willax : Operación Zodiaco</t>
  </si>
  <si>
    <t>El Deportivo, en otra cancha</t>
  </si>
  <si>
    <t>Hechos en Willax</t>
  </si>
  <si>
    <t>Bloque de deportes</t>
  </si>
  <si>
    <t>Copa Libertadores : Corinthians (BRA) vs. Boca Juniors (ARG) - 8vos de final, Ida (28-06-2022)</t>
  </si>
  <si>
    <t>Yo caviar</t>
  </si>
  <si>
    <t>Buenas 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</si>
</sst>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5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7" fillId="46" borderId="21" xfId="0" applyFont="1" applyFill="1" applyBorder="1"/>
    <xf numFmtId="0" fontId="27" fillId="46" borderId="0" xfId="0" applyFont="1" applyFill="1"/>
    <xf numFmtId="0" fontId="29" fillId="47" borderId="50" xfId="0" applyFont="1" applyFill="1" applyBorder="1"/>
    <xf numFmtId="0" fontId="29" fillId="47" borderId="51" xfId="0" applyFont="1" applyFill="1" applyBorder="1"/>
    <xf numFmtId="0" fontId="29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2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9.561626899125801E-2</c:v>
                </c:pt>
                <c:pt idx="1">
                  <c:v>0.33911839783319903</c:v>
                </c:pt>
                <c:pt idx="2">
                  <c:v>7.8516009971524289E-2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1.6582137575813269E-2</c:v>
                </c:pt>
                <c:pt idx="1">
                  <c:v>0.93875678715243838</c:v>
                </c:pt>
                <c:pt idx="2">
                  <c:v>4.4661075271748327E-2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Historico!$B$2:$B$11</c:f>
              <c:numCache>
                <c:formatCode>#,##0</c:formatCode>
                <c:ptCount val="10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Historico!$C$2:$C$11</c:f>
              <c:numCache>
                <c:formatCode>#,##0</c:formatCode>
                <c:ptCount val="10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Historico!$D$2:$D$11</c:f>
              <c:numCache>
                <c:formatCode>#,##0</c:formatCode>
                <c:ptCount val="10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41" t="s">
        <v>342</v>
      </c>
      <c r="D2" s="341"/>
      <c r="E2" s="341"/>
      <c r="F2" s="342" t="s">
        <v>346</v>
      </c>
      <c r="G2" s="342"/>
      <c r="H2" s="342"/>
      <c r="I2" s="343" t="s">
        <v>0</v>
      </c>
      <c r="J2" s="343"/>
      <c r="K2" s="343"/>
    </row>
    <row r="3" spans="1:11" x14ac:dyDescent="0.25">
      <c r="A3" s="2"/>
      <c r="C3" s="341" t="s">
        <v>1</v>
      </c>
      <c r="D3" s="341"/>
      <c r="E3" s="341"/>
      <c r="F3" s="347" t="s">
        <v>2</v>
      </c>
      <c r="G3" s="347"/>
      <c r="H3" s="347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6">
        <f>SUM(Horas!C6:I6)</f>
        <v>0</v>
      </c>
      <c r="D6" s="284"/>
      <c r="E6" s="285" t="str">
        <f t="shared" ref="E6:E8" si="0">+IFERROR(C6/D6,"-")</f>
        <v>-</v>
      </c>
      <c r="F6" s="287">
        <f>SUM(Horas!J6:P6)</f>
        <v>0</v>
      </c>
      <c r="G6" s="281"/>
      <c r="H6" s="288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6">
        <f>SUM(Horas!C7:I7)</f>
        <v>0</v>
      </c>
      <c r="D7" s="284"/>
      <c r="E7" s="285" t="str">
        <f t="shared" si="0"/>
        <v>-</v>
      </c>
      <c r="F7" s="287">
        <f>SUM(Horas!J7:P7)</f>
        <v>0</v>
      </c>
      <c r="G7" s="281"/>
      <c r="H7" s="288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6">
        <f>SUM(Horas!C8:I8)</f>
        <v>0</v>
      </c>
      <c r="D8" s="284"/>
      <c r="E8" s="285" t="str">
        <f t="shared" si="0"/>
        <v>-</v>
      </c>
      <c r="F8" s="287">
        <f>SUM(Horas!J8:P8)</f>
        <v>0</v>
      </c>
      <c r="G8" s="281"/>
      <c r="H8" s="288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6">
        <f>SUM(Horas!C9:I9)</f>
        <v>0</v>
      </c>
      <c r="D9" s="283"/>
      <c r="E9" s="285" t="str">
        <f t="shared" ref="E9:E12" si="5">+IFERROR(C9/D9,"-")</f>
        <v>-</v>
      </c>
      <c r="F9" s="287">
        <f>SUM(Horas!J9:P9)</f>
        <v>0</v>
      </c>
      <c r="G9" s="282"/>
      <c r="H9" s="288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6">
        <f>SUM(Horas!C10:I10)</f>
        <v>0</v>
      </c>
      <c r="D10" s="283"/>
      <c r="E10" s="285" t="str">
        <f t="shared" si="5"/>
        <v>-</v>
      </c>
      <c r="F10" s="287">
        <f>SUM(Horas!J10:P10)</f>
        <v>0</v>
      </c>
      <c r="G10" s="282"/>
      <c r="H10" s="288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6">
        <f>SUM(Horas!C11:I11)</f>
        <v>0</v>
      </c>
      <c r="D11" s="283"/>
      <c r="E11" s="285" t="str">
        <f t="shared" si="5"/>
        <v>-</v>
      </c>
      <c r="F11" s="287">
        <f>SUM(Horas!J11:P11)</f>
        <v>0</v>
      </c>
      <c r="G11" s="282"/>
      <c r="H11" s="288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6">
        <f>SUM(Horas!C12:I12)</f>
        <v>0</v>
      </c>
      <c r="D12" s="283"/>
      <c r="E12" s="285" t="str">
        <f t="shared" si="5"/>
        <v>-</v>
      </c>
      <c r="F12" s="287">
        <f>SUM(Horas!J12:P12)</f>
        <v>0</v>
      </c>
      <c r="G12" s="282"/>
      <c r="H12" s="288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6"/>
      <c r="D13" s="283"/>
      <c r="E13" s="285"/>
      <c r="F13" s="287">
        <f>SUM(Horas!J13:P13)</f>
        <v>0</v>
      </c>
      <c r="G13" s="282"/>
      <c r="H13" s="288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6">
        <f>SUM(Horas!C15:I15)</f>
        <v>0</v>
      </c>
      <c r="D16" s="283"/>
      <c r="E16" s="285" t="str">
        <f t="shared" ref="E16:E25" si="9">+IFERROR(C16/D16,"-")</f>
        <v>-</v>
      </c>
      <c r="F16" s="287">
        <f>SUM(Horas!J15:P15)</f>
        <v>0</v>
      </c>
      <c r="G16" s="289"/>
      <c r="H16" s="288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6">
        <f>SUM(Horas!C16:I16)</f>
        <v>0</v>
      </c>
      <c r="D17" s="283"/>
      <c r="E17" s="285" t="str">
        <f t="shared" si="9"/>
        <v>-</v>
      </c>
      <c r="F17" s="287">
        <f>SUM(Horas!J16:P16)</f>
        <v>0</v>
      </c>
      <c r="G17" s="289"/>
      <c r="H17" s="288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6">
        <f>SUM(Horas!C17:I17)</f>
        <v>0</v>
      </c>
      <c r="D18" s="283"/>
      <c r="E18" s="285" t="str">
        <f t="shared" si="9"/>
        <v>-</v>
      </c>
      <c r="F18" s="287">
        <f>SUM(Horas!J17:P17)</f>
        <v>0</v>
      </c>
      <c r="G18" s="289"/>
      <c r="H18" s="288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6">
        <f>SUM(Horas!C18:I18)</f>
        <v>0</v>
      </c>
      <c r="D19" s="283"/>
      <c r="E19" s="285" t="str">
        <f t="shared" si="9"/>
        <v>-</v>
      </c>
      <c r="F19" s="287">
        <f>SUM(Horas!J18:P18)</f>
        <v>0</v>
      </c>
      <c r="G19" s="289"/>
      <c r="H19" s="288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6">
        <f>SUM(Horas!C19:I19)</f>
        <v>0</v>
      </c>
      <c r="D20" s="283"/>
      <c r="E20" s="285" t="str">
        <f>+IFERROR(C20/D20,"-")</f>
        <v>-</v>
      </c>
      <c r="F20" s="287">
        <f>SUM(Horas!J19:P19)</f>
        <v>0</v>
      </c>
      <c r="G20" s="289"/>
      <c r="H20" s="288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6">
        <f>SUM(Horas!C20:I20)</f>
        <v>0</v>
      </c>
      <c r="D21" s="283"/>
      <c r="E21" s="285" t="str">
        <f t="shared" si="9"/>
        <v>-</v>
      </c>
      <c r="F21" s="287">
        <f>SUM(Horas!J20:P20)</f>
        <v>0</v>
      </c>
      <c r="G21" s="289"/>
      <c r="H21" s="288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6">
        <f>SUM(Horas!C21:I21)</f>
        <v>0</v>
      </c>
      <c r="D22" s="283"/>
      <c r="E22" s="285" t="str">
        <f t="shared" si="9"/>
        <v>-</v>
      </c>
      <c r="F22" s="287">
        <f>SUM(Horas!J21:P21)</f>
        <v>0</v>
      </c>
      <c r="G22" s="289"/>
      <c r="H22" s="288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6">
        <f>SUM(Horas!C22:I22)</f>
        <v>0</v>
      </c>
      <c r="D23" s="283"/>
      <c r="E23" s="285" t="str">
        <f t="shared" si="9"/>
        <v>-</v>
      </c>
      <c r="F23" s="287">
        <f>SUM(Horas!J22:P22)</f>
        <v>0</v>
      </c>
      <c r="G23" s="289"/>
      <c r="H23" s="288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6">
        <f>SUM(Horas!C23:I23)</f>
        <v>0</v>
      </c>
      <c r="D24" s="283"/>
      <c r="E24" s="285" t="str">
        <f t="shared" si="9"/>
        <v>-</v>
      </c>
      <c r="F24" s="287">
        <f>SUM(Horas!J23:P23)</f>
        <v>0</v>
      </c>
      <c r="G24" s="282"/>
      <c r="H24" s="288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6">
        <f>SUM(Horas!C24:I24)</f>
        <v>0</v>
      </c>
      <c r="D25" s="283"/>
      <c r="E25" s="285" t="str">
        <f t="shared" si="9"/>
        <v>-</v>
      </c>
      <c r="F25" s="287">
        <f>SUM(Horas!J24:P24)</f>
        <v>0</v>
      </c>
      <c r="G25" s="289"/>
      <c r="H25" s="288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8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0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9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41" t="s">
        <v>342</v>
      </c>
      <c r="D241" s="341"/>
      <c r="E241" s="341"/>
      <c r="F241" s="342" t="s">
        <v>346</v>
      </c>
      <c r="G241" s="342"/>
      <c r="H241" s="342"/>
      <c r="I241" s="343" t="s">
        <v>0</v>
      </c>
      <c r="J241" s="343"/>
      <c r="K241" s="343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44" t="s">
        <v>1</v>
      </c>
      <c r="D242" s="344"/>
      <c r="E242" s="344"/>
      <c r="F242" s="345" t="s">
        <v>2</v>
      </c>
      <c r="G242" s="345"/>
      <c r="H242" s="345"/>
      <c r="I242" s="346"/>
      <c r="J242" s="346"/>
      <c r="K242" s="346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3" t="s">
        <v>3</v>
      </c>
      <c r="D243" s="274" t="s">
        <v>4</v>
      </c>
      <c r="E243" s="275" t="s">
        <v>5</v>
      </c>
      <c r="F243" s="276" t="s">
        <v>3</v>
      </c>
      <c r="G243" s="277" t="s">
        <v>4</v>
      </c>
      <c r="H243" s="278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49"/>
  <sheetViews>
    <sheetView topLeftCell="A34" workbookViewId="0">
      <selection activeCell="L43" sqref="L43"/>
    </sheetView>
  </sheetViews>
  <sheetFormatPr baseColWidth="10" defaultRowHeight="15" x14ac:dyDescent="0.25"/>
  <cols>
    <col min="2" max="2" width="21.28515625" customWidth="1"/>
  </cols>
  <sheetData>
    <row r="2" spans="2:9" x14ac:dyDescent="0.25">
      <c r="B2" s="328" t="s">
        <v>196</v>
      </c>
      <c r="C2" s="329"/>
    </row>
    <row r="3" spans="2:9" x14ac:dyDescent="0.25">
      <c r="B3" s="330" t="s">
        <v>411</v>
      </c>
      <c r="C3" s="331"/>
      <c r="D3" s="332" t="s">
        <v>214</v>
      </c>
      <c r="E3" s="332" t="s">
        <v>216</v>
      </c>
      <c r="F3" s="332" t="s">
        <v>412</v>
      </c>
      <c r="G3" s="332" t="s">
        <v>413</v>
      </c>
      <c r="H3" s="332" t="s">
        <v>414</v>
      </c>
      <c r="I3" s="332" t="s">
        <v>415</v>
      </c>
    </row>
    <row r="4" spans="2:9" x14ac:dyDescent="0.25">
      <c r="B4" s="314" t="s">
        <v>476</v>
      </c>
      <c r="C4" s="314" t="s">
        <v>477</v>
      </c>
      <c r="D4" s="314" t="s">
        <v>416</v>
      </c>
      <c r="E4" s="334">
        <v>44743</v>
      </c>
      <c r="F4" s="335">
        <v>0.83333333333333337</v>
      </c>
      <c r="G4" s="335">
        <v>0.99930555555555556</v>
      </c>
      <c r="H4" s="336">
        <v>2638.1</v>
      </c>
      <c r="I4" s="213">
        <v>5585</v>
      </c>
    </row>
    <row r="5" spans="2:9" x14ac:dyDescent="0.25">
      <c r="B5" s="314" t="s">
        <v>476</v>
      </c>
      <c r="C5" s="314" t="s">
        <v>478</v>
      </c>
      <c r="D5" s="314" t="s">
        <v>429</v>
      </c>
      <c r="E5" s="334">
        <v>44744</v>
      </c>
      <c r="F5" s="335">
        <v>0.5</v>
      </c>
      <c r="G5" s="335">
        <v>0.99930555555555556</v>
      </c>
      <c r="H5" s="336">
        <v>8543.8833333333296</v>
      </c>
      <c r="I5" s="213">
        <v>16373</v>
      </c>
    </row>
    <row r="6" spans="2:9" x14ac:dyDescent="0.25">
      <c r="B6" s="314" t="s">
        <v>476</v>
      </c>
      <c r="C6" s="314" t="s">
        <v>479</v>
      </c>
      <c r="D6" s="314" t="s">
        <v>480</v>
      </c>
      <c r="E6" s="334">
        <v>44746</v>
      </c>
      <c r="F6" s="335">
        <v>0.91666666666666663</v>
      </c>
      <c r="G6" s="335">
        <v>0.99930555555555556</v>
      </c>
      <c r="H6" s="336">
        <v>1316.1666666666599</v>
      </c>
      <c r="I6" s="213">
        <v>3981</v>
      </c>
    </row>
    <row r="7" spans="2:9" x14ac:dyDescent="0.25">
      <c r="B7" s="314" t="s">
        <v>476</v>
      </c>
      <c r="C7" s="314" t="s">
        <v>479</v>
      </c>
      <c r="D7" s="314" t="s">
        <v>480</v>
      </c>
      <c r="E7" s="334">
        <v>44747</v>
      </c>
      <c r="F7" s="335">
        <v>0.91666666666666663</v>
      </c>
      <c r="G7" s="335">
        <v>0.99930555555555556</v>
      </c>
      <c r="H7" s="336">
        <v>2315.0166666666601</v>
      </c>
      <c r="I7" s="213">
        <v>5345</v>
      </c>
    </row>
    <row r="8" spans="2:9" x14ac:dyDescent="0.25">
      <c r="B8" s="314" t="s">
        <v>476</v>
      </c>
      <c r="C8" s="314" t="s">
        <v>479</v>
      </c>
      <c r="D8" s="314" t="s">
        <v>480</v>
      </c>
      <c r="E8" s="334">
        <v>44748</v>
      </c>
      <c r="F8" s="335">
        <v>0.91666666666666663</v>
      </c>
      <c r="G8" s="335">
        <v>0.99930555555555556</v>
      </c>
      <c r="H8" s="336">
        <v>934.98333333333301</v>
      </c>
      <c r="I8" s="213">
        <v>3968</v>
      </c>
    </row>
    <row r="9" spans="2:9" x14ac:dyDescent="0.25">
      <c r="B9" s="314" t="s">
        <v>476</v>
      </c>
      <c r="C9" s="314" t="s">
        <v>479</v>
      </c>
      <c r="D9" s="314" t="s">
        <v>480</v>
      </c>
      <c r="E9" s="334">
        <v>44749</v>
      </c>
      <c r="F9" s="335">
        <v>0.91666666666666663</v>
      </c>
      <c r="G9" s="335">
        <v>0.99930555555555556</v>
      </c>
      <c r="H9" s="336">
        <v>1213.5999999999999</v>
      </c>
      <c r="I9" s="213">
        <v>4447</v>
      </c>
    </row>
    <row r="10" spans="2:9" x14ac:dyDescent="0.25">
      <c r="B10" s="314" t="s">
        <v>481</v>
      </c>
      <c r="C10" s="314" t="s">
        <v>482</v>
      </c>
      <c r="D10" s="314" t="s">
        <v>444</v>
      </c>
      <c r="E10" s="334">
        <v>44747</v>
      </c>
      <c r="F10" s="335">
        <v>0.71875</v>
      </c>
      <c r="G10" s="335">
        <v>0.80208333333333337</v>
      </c>
      <c r="H10" s="336">
        <v>20873.400000000001</v>
      </c>
      <c r="I10" s="213">
        <v>19918</v>
      </c>
    </row>
    <row r="11" spans="2:9" x14ac:dyDescent="0.25">
      <c r="B11" s="314" t="s">
        <v>481</v>
      </c>
      <c r="C11" s="314" t="s">
        <v>483</v>
      </c>
      <c r="D11" s="314" t="s">
        <v>444</v>
      </c>
      <c r="E11" s="334">
        <v>44747</v>
      </c>
      <c r="F11" s="335">
        <v>0.8125</v>
      </c>
      <c r="G11" s="335">
        <v>0.89583333333333337</v>
      </c>
      <c r="H11" s="336">
        <v>54617.516666666597</v>
      </c>
      <c r="I11" s="213">
        <v>55526</v>
      </c>
    </row>
    <row r="12" spans="2:9" x14ac:dyDescent="0.25">
      <c r="B12" s="314" t="s">
        <v>481</v>
      </c>
      <c r="C12" s="314" t="s">
        <v>484</v>
      </c>
      <c r="D12" s="314" t="s">
        <v>445</v>
      </c>
      <c r="E12" s="334">
        <v>44748</v>
      </c>
      <c r="F12" s="335">
        <v>0.71875</v>
      </c>
      <c r="G12" s="335">
        <v>0.80208333333333337</v>
      </c>
      <c r="H12" s="336">
        <v>5947.3</v>
      </c>
      <c r="I12" s="213">
        <v>17644</v>
      </c>
    </row>
    <row r="13" spans="2:9" x14ac:dyDescent="0.25">
      <c r="B13" s="314" t="s">
        <v>481</v>
      </c>
      <c r="C13" s="314" t="s">
        <v>485</v>
      </c>
      <c r="D13" s="314" t="s">
        <v>445</v>
      </c>
      <c r="E13" s="334">
        <v>44748</v>
      </c>
      <c r="F13" s="335">
        <v>0.8125</v>
      </c>
      <c r="G13" s="335">
        <v>0.89583333333333337</v>
      </c>
      <c r="H13" s="336">
        <v>1040</v>
      </c>
      <c r="I13" s="213">
        <v>24554</v>
      </c>
    </row>
    <row r="14" spans="2:9" x14ac:dyDescent="0.25">
      <c r="B14" s="314" t="s">
        <v>481</v>
      </c>
      <c r="C14" s="314" t="s">
        <v>486</v>
      </c>
      <c r="D14" s="314" t="s">
        <v>444</v>
      </c>
      <c r="E14" s="334">
        <v>44749</v>
      </c>
      <c r="F14" s="335">
        <v>0.8125</v>
      </c>
      <c r="G14" s="335">
        <v>0.89583333333333337</v>
      </c>
      <c r="H14" s="336">
        <v>8396.3166666666602</v>
      </c>
      <c r="I14" s="213">
        <v>18729</v>
      </c>
    </row>
    <row r="15" spans="2:9" x14ac:dyDescent="0.25">
      <c r="B15" s="314" t="s">
        <v>487</v>
      </c>
      <c r="C15" s="314" t="s">
        <v>488</v>
      </c>
      <c r="D15" s="314" t="s">
        <v>445</v>
      </c>
      <c r="E15" s="334">
        <v>44747</v>
      </c>
      <c r="F15" s="335">
        <v>0.8125</v>
      </c>
      <c r="G15" s="335">
        <v>0.89583333333333337</v>
      </c>
      <c r="H15" s="336">
        <v>2682.36666666666</v>
      </c>
      <c r="I15" s="213">
        <v>13799</v>
      </c>
    </row>
    <row r="16" spans="2:9" x14ac:dyDescent="0.25">
      <c r="B16" s="314" t="s">
        <v>489</v>
      </c>
      <c r="C16" s="314" t="s">
        <v>490</v>
      </c>
      <c r="D16" s="314" t="s">
        <v>444</v>
      </c>
      <c r="E16" s="334">
        <v>44748</v>
      </c>
      <c r="F16" s="335">
        <v>0.8125</v>
      </c>
      <c r="G16" s="335">
        <v>0.89583333333333337</v>
      </c>
      <c r="H16" s="336">
        <v>106408.8</v>
      </c>
      <c r="I16" s="213">
        <v>123607</v>
      </c>
    </row>
    <row r="17" spans="2:9" x14ac:dyDescent="0.25">
      <c r="B17" s="314" t="s">
        <v>446</v>
      </c>
      <c r="C17" s="314" t="s">
        <v>491</v>
      </c>
      <c r="D17" s="314" t="s">
        <v>445</v>
      </c>
      <c r="E17" s="334">
        <v>44743</v>
      </c>
      <c r="F17" s="335">
        <v>0.20833333333333334</v>
      </c>
      <c r="G17" s="335">
        <v>0.54166666666666663</v>
      </c>
      <c r="H17" s="336">
        <v>2049.9166666666601</v>
      </c>
      <c r="I17" s="213">
        <v>4111</v>
      </c>
    </row>
    <row r="18" spans="2:9" x14ac:dyDescent="0.25">
      <c r="B18" s="314" t="s">
        <v>446</v>
      </c>
      <c r="C18" s="314" t="s">
        <v>491</v>
      </c>
      <c r="D18" s="314" t="s">
        <v>445</v>
      </c>
      <c r="E18" s="334">
        <v>44744</v>
      </c>
      <c r="F18" s="335">
        <v>0.20833333333333334</v>
      </c>
      <c r="G18" s="335">
        <v>0.54166666666666663</v>
      </c>
      <c r="H18" s="336">
        <v>2345.7166666666599</v>
      </c>
      <c r="I18" s="213">
        <v>5641</v>
      </c>
    </row>
    <row r="19" spans="2:9" x14ac:dyDescent="0.25">
      <c r="B19" s="314" t="s">
        <v>446</v>
      </c>
      <c r="C19" s="314" t="s">
        <v>492</v>
      </c>
      <c r="D19" s="314" t="s">
        <v>445</v>
      </c>
      <c r="E19" s="334">
        <v>44745</v>
      </c>
      <c r="F19" s="335">
        <v>0.20833333333333334</v>
      </c>
      <c r="G19" s="335">
        <v>0.54166666666666663</v>
      </c>
      <c r="H19" s="336">
        <v>4407.3999999999996</v>
      </c>
      <c r="I19" s="213">
        <v>7536</v>
      </c>
    </row>
    <row r="20" spans="2:9" x14ac:dyDescent="0.25">
      <c r="B20" s="314" t="s">
        <v>446</v>
      </c>
      <c r="C20" s="314" t="s">
        <v>492</v>
      </c>
      <c r="D20" s="314" t="s">
        <v>445</v>
      </c>
      <c r="E20" s="334">
        <v>44745</v>
      </c>
      <c r="F20" s="335">
        <v>0.20833333333333334</v>
      </c>
      <c r="G20" s="335">
        <v>0.54166666666666663</v>
      </c>
      <c r="H20" s="336">
        <v>4407.3999999999996</v>
      </c>
      <c r="I20" s="213">
        <v>7536</v>
      </c>
    </row>
    <row r="21" spans="2:9" x14ac:dyDescent="0.25">
      <c r="B21" s="314" t="s">
        <v>446</v>
      </c>
      <c r="C21" s="314" t="s">
        <v>493</v>
      </c>
      <c r="D21" s="314" t="s">
        <v>445</v>
      </c>
      <c r="E21" s="334">
        <v>44747</v>
      </c>
      <c r="F21" s="335">
        <v>0.3125</v>
      </c>
      <c r="G21" s="335">
        <v>0.54166666666666663</v>
      </c>
      <c r="H21" s="336">
        <v>4365.3833333333296</v>
      </c>
      <c r="I21" s="213">
        <v>4565</v>
      </c>
    </row>
    <row r="22" spans="2:9" x14ac:dyDescent="0.25">
      <c r="B22" s="314" t="s">
        <v>446</v>
      </c>
      <c r="C22" s="314" t="s">
        <v>493</v>
      </c>
      <c r="D22" s="314" t="s">
        <v>445</v>
      </c>
      <c r="E22" s="334">
        <v>44748</v>
      </c>
      <c r="F22" s="335">
        <v>0.3125</v>
      </c>
      <c r="G22" s="335">
        <v>0.54166666666666663</v>
      </c>
      <c r="H22" s="336">
        <v>7638.4666666666599</v>
      </c>
      <c r="I22" s="213">
        <v>6136</v>
      </c>
    </row>
    <row r="23" spans="2:9" x14ac:dyDescent="0.25">
      <c r="B23" s="314" t="s">
        <v>446</v>
      </c>
      <c r="C23" s="314" t="s">
        <v>494</v>
      </c>
      <c r="D23" s="314" t="s">
        <v>445</v>
      </c>
      <c r="E23" s="334">
        <v>44749</v>
      </c>
      <c r="F23" s="335">
        <v>0.3125</v>
      </c>
      <c r="G23" s="335">
        <v>0.45833333333333331</v>
      </c>
      <c r="H23" s="336">
        <v>1519.65</v>
      </c>
      <c r="I23" s="213">
        <v>2390</v>
      </c>
    </row>
    <row r="24" spans="2:9" x14ac:dyDescent="0.25">
      <c r="B24" s="314"/>
      <c r="C24" s="314" t="s">
        <v>431</v>
      </c>
      <c r="D24" s="314" t="s">
        <v>417</v>
      </c>
      <c r="E24" s="334">
        <v>44743</v>
      </c>
      <c r="F24" s="335">
        <v>0.86111111111111116</v>
      </c>
      <c r="G24" s="335">
        <v>0.89583333333333337</v>
      </c>
      <c r="H24" s="336">
        <v>37698.783333333296</v>
      </c>
      <c r="I24" s="213">
        <v>50828</v>
      </c>
    </row>
    <row r="25" spans="2:9" x14ac:dyDescent="0.25">
      <c r="B25" s="314"/>
      <c r="C25" s="314" t="s">
        <v>495</v>
      </c>
      <c r="D25" s="314" t="s">
        <v>496</v>
      </c>
      <c r="E25" s="334">
        <v>44744</v>
      </c>
      <c r="F25" s="335">
        <v>0.41666666666666669</v>
      </c>
      <c r="G25" s="335">
        <v>0.95833333333333337</v>
      </c>
      <c r="H25" s="336">
        <v>321.73333333333301</v>
      </c>
      <c r="I25" s="213">
        <v>497</v>
      </c>
    </row>
    <row r="26" spans="2:9" x14ac:dyDescent="0.25">
      <c r="B26" s="314"/>
      <c r="C26" s="314" t="s">
        <v>497</v>
      </c>
      <c r="D26" s="314" t="s">
        <v>417</v>
      </c>
      <c r="E26" s="334">
        <v>44744</v>
      </c>
      <c r="F26" s="335">
        <v>0.45833333333333331</v>
      </c>
      <c r="G26" s="335">
        <v>0.4993055555555555</v>
      </c>
      <c r="H26" s="336">
        <v>3159.7333333333299</v>
      </c>
      <c r="I26" s="213">
        <v>8030</v>
      </c>
    </row>
    <row r="27" spans="2:9" x14ac:dyDescent="0.25">
      <c r="B27" s="314"/>
      <c r="C27" s="314" t="s">
        <v>498</v>
      </c>
      <c r="D27" s="314" t="s">
        <v>444</v>
      </c>
      <c r="E27" s="334">
        <v>44744</v>
      </c>
      <c r="F27" s="335">
        <v>0.60416666666666663</v>
      </c>
      <c r="G27" s="335">
        <v>0.6875</v>
      </c>
      <c r="H27" s="336">
        <v>1645.2666666666601</v>
      </c>
      <c r="I27" s="213">
        <v>5531</v>
      </c>
    </row>
    <row r="28" spans="2:9" x14ac:dyDescent="0.25">
      <c r="B28" s="314"/>
      <c r="C28" s="314" t="s">
        <v>373</v>
      </c>
      <c r="D28" s="314" t="s">
        <v>421</v>
      </c>
      <c r="E28" s="334">
        <v>44744</v>
      </c>
      <c r="F28" s="335">
        <v>0.83333333333333337</v>
      </c>
      <c r="G28" s="335">
        <v>0.91666666666666663</v>
      </c>
      <c r="H28" s="336">
        <v>45312.366666666603</v>
      </c>
      <c r="I28" s="213">
        <v>47809</v>
      </c>
    </row>
    <row r="29" spans="2:9" x14ac:dyDescent="0.25">
      <c r="B29" s="314"/>
      <c r="C29" s="314" t="s">
        <v>499</v>
      </c>
      <c r="D29" s="314" t="s">
        <v>417</v>
      </c>
      <c r="E29" s="334">
        <v>44745</v>
      </c>
      <c r="F29" s="335">
        <v>0.41666666666666669</v>
      </c>
      <c r="G29" s="335">
        <v>0.95833333333333337</v>
      </c>
      <c r="H29" s="336">
        <v>106351.233333333</v>
      </c>
      <c r="I29" s="213">
        <v>152439</v>
      </c>
    </row>
    <row r="30" spans="2:9" x14ac:dyDescent="0.25">
      <c r="B30" s="314"/>
      <c r="C30" s="314" t="s">
        <v>500</v>
      </c>
      <c r="D30" s="314" t="s">
        <v>430</v>
      </c>
      <c r="E30" s="334">
        <v>44745</v>
      </c>
      <c r="F30" s="335">
        <v>0.625</v>
      </c>
      <c r="G30" s="335">
        <v>0.70833333333333337</v>
      </c>
      <c r="H30" s="336">
        <v>67504.966666666602</v>
      </c>
      <c r="I30" s="213">
        <v>84541</v>
      </c>
    </row>
    <row r="31" spans="2:9" x14ac:dyDescent="0.25">
      <c r="B31" s="314"/>
      <c r="C31" s="314" t="s">
        <v>501</v>
      </c>
      <c r="D31" s="314" t="s">
        <v>502</v>
      </c>
      <c r="E31" s="334">
        <v>44745</v>
      </c>
      <c r="F31" s="335">
        <v>0.625</v>
      </c>
      <c r="G31" s="335">
        <v>0.70833333333333337</v>
      </c>
      <c r="H31" s="336">
        <v>8313.7000000000007</v>
      </c>
      <c r="I31" s="213">
        <v>30584</v>
      </c>
    </row>
    <row r="32" spans="2:9" x14ac:dyDescent="0.25">
      <c r="B32" s="314"/>
      <c r="C32" s="314" t="s">
        <v>503</v>
      </c>
      <c r="D32" s="314" t="s">
        <v>443</v>
      </c>
      <c r="E32" s="334">
        <v>44745</v>
      </c>
      <c r="F32" s="335">
        <v>0.83333333333333337</v>
      </c>
      <c r="G32" s="335">
        <v>0.91666666666666663</v>
      </c>
      <c r="H32" s="336">
        <v>27450.666666666599</v>
      </c>
      <c r="I32" s="213">
        <v>56057</v>
      </c>
    </row>
    <row r="33" spans="2:9" x14ac:dyDescent="0.25">
      <c r="B33" s="314"/>
      <c r="C33" s="314" t="s">
        <v>504</v>
      </c>
      <c r="D33" s="314" t="s">
        <v>430</v>
      </c>
      <c r="E33" s="334">
        <v>44745</v>
      </c>
      <c r="F33" s="335">
        <v>0.83333333333333337</v>
      </c>
      <c r="G33" s="335">
        <v>0.91666666666666663</v>
      </c>
      <c r="H33" s="336">
        <v>46195.883333333302</v>
      </c>
      <c r="I33" s="213">
        <v>59189</v>
      </c>
    </row>
    <row r="34" spans="2:9" x14ac:dyDescent="0.25">
      <c r="B34" s="314"/>
      <c r="C34" s="314" t="s">
        <v>374</v>
      </c>
      <c r="D34" s="314" t="s">
        <v>421</v>
      </c>
      <c r="E34" s="334">
        <v>44746</v>
      </c>
      <c r="F34" s="335">
        <v>0.75</v>
      </c>
      <c r="G34" s="335">
        <v>0.79166666666666663</v>
      </c>
      <c r="H34" s="336">
        <v>4742.95</v>
      </c>
      <c r="I34" s="213">
        <v>8582</v>
      </c>
    </row>
    <row r="35" spans="2:9" x14ac:dyDescent="0.25">
      <c r="B35" s="314"/>
      <c r="C35" s="314" t="s">
        <v>374</v>
      </c>
      <c r="D35" s="314" t="s">
        <v>421</v>
      </c>
      <c r="E35" s="334">
        <v>44748</v>
      </c>
      <c r="F35" s="335">
        <v>0.75</v>
      </c>
      <c r="G35" s="335">
        <v>0.79166666666666663</v>
      </c>
      <c r="H35" s="336">
        <v>4307.2</v>
      </c>
      <c r="I35" s="213">
        <v>9254</v>
      </c>
    </row>
    <row r="36" spans="2:9" x14ac:dyDescent="0.25">
      <c r="B36" s="314"/>
      <c r="C36" s="314" t="s">
        <v>374</v>
      </c>
      <c r="D36" s="314" t="s">
        <v>421</v>
      </c>
      <c r="E36" s="334">
        <v>44749</v>
      </c>
      <c r="F36" s="335">
        <v>0.75</v>
      </c>
      <c r="G36" s="335">
        <v>0.79166666666666663</v>
      </c>
      <c r="H36" s="336">
        <v>4580.6499999999996</v>
      </c>
      <c r="I36" s="213">
        <v>7910</v>
      </c>
    </row>
    <row r="39" spans="2:9" x14ac:dyDescent="0.25">
      <c r="B39" s="328" t="s">
        <v>418</v>
      </c>
      <c r="C39" s="329"/>
    </row>
    <row r="40" spans="2:9" x14ac:dyDescent="0.25">
      <c r="B40" s="332" t="s">
        <v>411</v>
      </c>
      <c r="C40" s="332" t="s">
        <v>214</v>
      </c>
      <c r="D40" s="332" t="s">
        <v>419</v>
      </c>
      <c r="E40" s="332" t="s">
        <v>412</v>
      </c>
      <c r="F40" s="332" t="s">
        <v>420</v>
      </c>
      <c r="G40" s="332" t="s">
        <v>413</v>
      </c>
      <c r="H40" s="332" t="s">
        <v>414</v>
      </c>
      <c r="I40" s="332" t="s">
        <v>415</v>
      </c>
    </row>
    <row r="41" spans="2:9" x14ac:dyDescent="0.25">
      <c r="B41" s="333" t="s">
        <v>373</v>
      </c>
      <c r="C41" s="333" t="s">
        <v>421</v>
      </c>
      <c r="D41" s="334">
        <v>44743</v>
      </c>
      <c r="E41" s="335">
        <v>4.1666666666666664E-2</v>
      </c>
      <c r="F41" s="334">
        <v>44744</v>
      </c>
      <c r="G41" s="335">
        <v>0.95833333333333337</v>
      </c>
      <c r="H41" s="336">
        <v>1206</v>
      </c>
      <c r="I41" s="213">
        <v>2139</v>
      </c>
    </row>
    <row r="42" spans="2:9" x14ac:dyDescent="0.25">
      <c r="B42" s="333" t="s">
        <v>373</v>
      </c>
      <c r="C42" s="333" t="s">
        <v>421</v>
      </c>
      <c r="D42" s="334">
        <v>44746</v>
      </c>
      <c r="E42" s="335">
        <v>0.45833333333333331</v>
      </c>
      <c r="F42" s="334">
        <v>44749</v>
      </c>
      <c r="G42" s="335">
        <v>0.99930555555555556</v>
      </c>
      <c r="H42" s="336">
        <v>4688</v>
      </c>
      <c r="I42" s="213">
        <v>7173</v>
      </c>
    </row>
    <row r="43" spans="2:9" x14ac:dyDescent="0.25">
      <c r="B43" s="333" t="s">
        <v>422</v>
      </c>
      <c r="C43" s="333" t="s">
        <v>421</v>
      </c>
      <c r="D43" s="334">
        <v>44743</v>
      </c>
      <c r="E43" s="335">
        <v>4.1666666666666664E-2</v>
      </c>
      <c r="F43" s="334">
        <v>44743</v>
      </c>
      <c r="G43" s="335">
        <v>0.70833333333333337</v>
      </c>
      <c r="H43" s="336">
        <v>1872</v>
      </c>
      <c r="I43" s="213">
        <v>2501</v>
      </c>
    </row>
    <row r="44" spans="2:9" x14ac:dyDescent="0.25">
      <c r="B44" s="333" t="s">
        <v>375</v>
      </c>
      <c r="C44" s="333" t="s">
        <v>421</v>
      </c>
      <c r="D44" s="334">
        <v>44743</v>
      </c>
      <c r="E44" s="335">
        <v>0.70833333333333337</v>
      </c>
      <c r="F44" s="334">
        <v>44746</v>
      </c>
      <c r="G44" s="335">
        <v>0.375</v>
      </c>
      <c r="H44" s="336">
        <v>833</v>
      </c>
      <c r="I44" s="213">
        <v>1147</v>
      </c>
    </row>
    <row r="45" spans="2:9" ht="30" x14ac:dyDescent="0.25">
      <c r="B45" s="333" t="s">
        <v>505</v>
      </c>
      <c r="C45" s="333" t="s">
        <v>444</v>
      </c>
      <c r="D45" s="334">
        <v>44749</v>
      </c>
      <c r="E45" s="335">
        <v>0.45833333333333331</v>
      </c>
      <c r="F45" s="334">
        <v>44749</v>
      </c>
      <c r="G45" s="335">
        <v>0.70833333333333337</v>
      </c>
      <c r="H45" s="336">
        <v>721</v>
      </c>
      <c r="I45" s="213">
        <v>1924</v>
      </c>
    </row>
    <row r="46" spans="2:9" x14ac:dyDescent="0.25">
      <c r="C46" s="340"/>
    </row>
    <row r="47" spans="2:9" x14ac:dyDescent="0.25">
      <c r="B47" s="328" t="s">
        <v>410</v>
      </c>
      <c r="C47" s="329"/>
    </row>
    <row r="48" spans="2:9" x14ac:dyDescent="0.25">
      <c r="B48" s="332" t="s">
        <v>411</v>
      </c>
      <c r="C48" s="332"/>
      <c r="D48" s="332" t="s">
        <v>419</v>
      </c>
      <c r="E48" s="332" t="s">
        <v>412</v>
      </c>
      <c r="F48" s="332" t="s">
        <v>420</v>
      </c>
      <c r="G48" s="332" t="s">
        <v>413</v>
      </c>
      <c r="H48" s="332" t="s">
        <v>414</v>
      </c>
      <c r="I48" s="332" t="s">
        <v>415</v>
      </c>
    </row>
    <row r="49" spans="2:9" x14ac:dyDescent="0.25">
      <c r="B49" s="314" t="s">
        <v>432</v>
      </c>
      <c r="C49" s="314"/>
      <c r="D49" s="337"/>
      <c r="E49" s="335"/>
      <c r="F49" s="337"/>
      <c r="G49" s="335"/>
      <c r="H49" s="336"/>
      <c r="I49" s="2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zoomScale="60" zoomScaleNormal="60" workbookViewId="0">
      <pane ySplit="1" topLeftCell="A17" activePane="bottomLeft" state="frozen"/>
      <selection activeCell="L33" sqref="L33:L37"/>
      <selection pane="bottomLeft" activeCell="H36" sqref="H36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50"/>
      <c r="B1" s="350"/>
      <c r="C1" s="351" t="s">
        <v>439</v>
      </c>
      <c r="D1" s="351"/>
      <c r="E1" s="351"/>
      <c r="F1" s="351"/>
      <c r="G1" s="351"/>
      <c r="H1" s="351"/>
      <c r="I1" s="351"/>
      <c r="J1" s="352" t="s">
        <v>449</v>
      </c>
      <c r="K1" s="352"/>
      <c r="L1" s="352"/>
      <c r="M1" s="352"/>
      <c r="N1" s="352"/>
      <c r="O1" s="352"/>
      <c r="P1" s="352"/>
    </row>
    <row r="2" spans="1:16" ht="15.75" thickBot="1" x14ac:dyDescent="0.3">
      <c r="A2" s="350"/>
      <c r="B2" s="350"/>
      <c r="C2" s="353" t="s">
        <v>2</v>
      </c>
      <c r="D2" s="353"/>
      <c r="E2" s="353"/>
      <c r="F2" s="353"/>
      <c r="G2" s="353"/>
      <c r="H2" s="353"/>
      <c r="I2" s="353"/>
      <c r="J2" s="349" t="s">
        <v>2</v>
      </c>
      <c r="K2" s="349"/>
      <c r="L2" s="349"/>
      <c r="M2" s="349"/>
      <c r="N2" s="349"/>
      <c r="O2" s="349"/>
      <c r="P2" s="349"/>
    </row>
    <row r="3" spans="1:16" ht="15.75" thickBot="1" x14ac:dyDescent="0.3">
      <c r="A3" s="350"/>
      <c r="B3" s="350"/>
      <c r="C3" s="128">
        <v>44736</v>
      </c>
      <c r="D3" s="128">
        <v>44737</v>
      </c>
      <c r="E3" s="128">
        <v>44738</v>
      </c>
      <c r="F3" s="128">
        <v>44739</v>
      </c>
      <c r="G3" s="128">
        <v>44740</v>
      </c>
      <c r="H3" s="128">
        <v>44741</v>
      </c>
      <c r="I3" s="128">
        <v>44742</v>
      </c>
      <c r="J3" s="128">
        <v>44743</v>
      </c>
      <c r="K3" s="128">
        <v>44744</v>
      </c>
      <c r="L3" s="128">
        <v>44745</v>
      </c>
      <c r="M3" s="128">
        <v>44746</v>
      </c>
      <c r="N3" s="128">
        <v>44747</v>
      </c>
      <c r="O3" s="128">
        <v>44748</v>
      </c>
      <c r="P3" s="128">
        <v>44749</v>
      </c>
    </row>
    <row r="4" spans="1:16" ht="15.75" thickBot="1" x14ac:dyDescent="0.3">
      <c r="A4" s="350"/>
      <c r="B4" s="350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3" t="s">
        <v>349</v>
      </c>
      <c r="C6" s="191">
        <v>27861</v>
      </c>
      <c r="D6" s="192"/>
      <c r="E6" s="192"/>
      <c r="F6" s="192">
        <v>61341</v>
      </c>
      <c r="G6" s="192">
        <v>37190</v>
      </c>
      <c r="H6" s="192">
        <v>26748</v>
      </c>
      <c r="I6" s="192">
        <v>30425</v>
      </c>
      <c r="J6" s="194">
        <v>30634</v>
      </c>
      <c r="K6" s="195"/>
      <c r="L6" s="195"/>
      <c r="M6" s="195">
        <v>61746</v>
      </c>
      <c r="N6" s="195">
        <v>36240</v>
      </c>
      <c r="O6" s="195">
        <v>28910</v>
      </c>
      <c r="P6" s="196">
        <v>30685</v>
      </c>
    </row>
    <row r="7" spans="1:16" x14ac:dyDescent="0.25">
      <c r="B7" s="190" t="s">
        <v>350</v>
      </c>
      <c r="C7" s="191">
        <v>60089</v>
      </c>
      <c r="D7" s="192"/>
      <c r="E7" s="192"/>
      <c r="F7" s="192">
        <v>103923</v>
      </c>
      <c r="G7" s="192">
        <v>73434</v>
      </c>
      <c r="H7" s="192">
        <v>54458</v>
      </c>
      <c r="I7" s="192">
        <v>62720</v>
      </c>
      <c r="J7" s="194">
        <v>65185</v>
      </c>
      <c r="K7" s="195"/>
      <c r="L7" s="195"/>
      <c r="M7" s="195">
        <v>110239</v>
      </c>
      <c r="N7" s="195">
        <v>71450</v>
      </c>
      <c r="O7" s="195">
        <v>108172</v>
      </c>
      <c r="P7" s="196">
        <v>64739</v>
      </c>
    </row>
    <row r="8" spans="1:16" ht="18" customHeight="1" x14ac:dyDescent="0.25">
      <c r="B8" s="190" t="s">
        <v>351</v>
      </c>
      <c r="C8" s="191">
        <v>26207</v>
      </c>
      <c r="D8" s="192"/>
      <c r="E8" s="192"/>
      <c r="F8" s="192">
        <v>30171</v>
      </c>
      <c r="G8" s="192">
        <v>28059</v>
      </c>
      <c r="H8" s="192">
        <v>25478</v>
      </c>
      <c r="I8" s="192">
        <v>30579</v>
      </c>
      <c r="J8" s="194">
        <v>46062</v>
      </c>
      <c r="K8" s="195"/>
      <c r="L8" s="195"/>
      <c r="M8" s="195">
        <v>38499</v>
      </c>
      <c r="N8" s="195">
        <v>35193</v>
      </c>
      <c r="O8" s="195">
        <v>32434</v>
      </c>
      <c r="P8" s="196">
        <v>31500</v>
      </c>
    </row>
    <row r="9" spans="1:16" x14ac:dyDescent="0.25">
      <c r="B9" s="190" t="s">
        <v>352</v>
      </c>
      <c r="C9" s="191">
        <v>76564</v>
      </c>
      <c r="D9" s="192"/>
      <c r="E9" s="192"/>
      <c r="F9" s="192">
        <v>75765</v>
      </c>
      <c r="G9" s="192">
        <v>71123</v>
      </c>
      <c r="H9" s="192">
        <v>71358</v>
      </c>
      <c r="I9" s="192">
        <v>68198</v>
      </c>
      <c r="J9" s="194">
        <v>62440</v>
      </c>
      <c r="K9" s="195"/>
      <c r="L9" s="195"/>
      <c r="M9" s="195">
        <v>68054</v>
      </c>
      <c r="N9" s="195">
        <v>69951</v>
      </c>
      <c r="O9" s="195">
        <v>73832</v>
      </c>
      <c r="P9" s="197">
        <v>75287</v>
      </c>
    </row>
    <row r="10" spans="1:16" x14ac:dyDescent="0.25">
      <c r="B10" s="190" t="s">
        <v>353</v>
      </c>
      <c r="C10" s="191">
        <v>27416</v>
      </c>
      <c r="D10" s="192"/>
      <c r="E10" s="192"/>
      <c r="F10" s="192">
        <v>30899</v>
      </c>
      <c r="G10" s="192">
        <v>29057</v>
      </c>
      <c r="H10" s="192">
        <v>30554</v>
      </c>
      <c r="I10" s="192">
        <v>30270</v>
      </c>
      <c r="J10" s="194">
        <v>29006</v>
      </c>
      <c r="K10" s="195"/>
      <c r="L10" s="195"/>
      <c r="M10" s="195">
        <v>37301</v>
      </c>
      <c r="N10" s="195">
        <v>36572</v>
      </c>
      <c r="O10" s="195">
        <v>39610</v>
      </c>
      <c r="P10" s="197">
        <v>35479</v>
      </c>
    </row>
    <row r="11" spans="1:16" x14ac:dyDescent="0.25">
      <c r="B11" s="190" t="s">
        <v>354</v>
      </c>
      <c r="C11" s="191">
        <v>34935</v>
      </c>
      <c r="D11" s="192"/>
      <c r="E11" s="192"/>
      <c r="F11" s="192">
        <v>34802</v>
      </c>
      <c r="G11" s="192">
        <v>35698</v>
      </c>
      <c r="H11" s="192">
        <v>32343</v>
      </c>
      <c r="I11" s="192">
        <v>34816</v>
      </c>
      <c r="J11" s="194">
        <v>33376</v>
      </c>
      <c r="K11" s="195"/>
      <c r="L11" s="195"/>
      <c r="M11" s="195">
        <v>37831</v>
      </c>
      <c r="N11" s="195">
        <v>40102</v>
      </c>
      <c r="O11" s="195">
        <v>45972</v>
      </c>
      <c r="P11" s="196">
        <v>112264</v>
      </c>
    </row>
    <row r="12" spans="1:16" x14ac:dyDescent="0.25">
      <c r="B12" s="190" t="s">
        <v>355</v>
      </c>
      <c r="C12" s="191">
        <v>41096</v>
      </c>
      <c r="D12" s="192"/>
      <c r="E12" s="192"/>
      <c r="F12" s="192">
        <v>43705</v>
      </c>
      <c r="G12" s="192">
        <v>44581</v>
      </c>
      <c r="H12" s="192">
        <v>42538</v>
      </c>
      <c r="I12" s="192">
        <v>48973</v>
      </c>
      <c r="J12" s="194">
        <v>57590</v>
      </c>
      <c r="K12" s="195"/>
      <c r="L12" s="195"/>
      <c r="M12" s="195">
        <v>60290</v>
      </c>
      <c r="N12" s="195">
        <v>125576</v>
      </c>
      <c r="O12" s="195">
        <v>54023</v>
      </c>
      <c r="P12" s="196">
        <v>50313</v>
      </c>
    </row>
    <row r="13" spans="1:16" x14ac:dyDescent="0.25">
      <c r="B13" s="190" t="s">
        <v>356</v>
      </c>
      <c r="C13" s="191">
        <v>5872</v>
      </c>
      <c r="D13" s="192"/>
      <c r="E13" s="192"/>
      <c r="F13" s="192">
        <v>7327</v>
      </c>
      <c r="G13" s="192">
        <v>7160</v>
      </c>
      <c r="H13" s="192">
        <v>8227</v>
      </c>
      <c r="I13" s="192">
        <v>6961</v>
      </c>
      <c r="J13" s="194">
        <v>5844</v>
      </c>
      <c r="K13" s="195"/>
      <c r="L13" s="195"/>
      <c r="M13" s="195">
        <v>7607</v>
      </c>
      <c r="N13" s="195">
        <v>8543</v>
      </c>
      <c r="O13" s="195">
        <v>11470</v>
      </c>
      <c r="P13" s="196">
        <v>7852</v>
      </c>
    </row>
    <row r="14" spans="1:16" ht="15.75" thickBot="1" x14ac:dyDescent="0.3">
      <c r="B14" s="190" t="s">
        <v>540</v>
      </c>
      <c r="C14" s="191"/>
      <c r="D14" s="192"/>
      <c r="E14" s="192"/>
      <c r="F14" s="192"/>
      <c r="G14" s="192"/>
      <c r="H14" s="192"/>
      <c r="I14" s="192"/>
      <c r="J14" s="194">
        <v>50828</v>
      </c>
      <c r="K14" s="195"/>
      <c r="L14" s="195"/>
      <c r="M14" s="195">
        <v>55702</v>
      </c>
      <c r="N14" s="195">
        <v>55041</v>
      </c>
      <c r="O14" s="195">
        <v>58011</v>
      </c>
      <c r="P14" s="196">
        <v>59377</v>
      </c>
    </row>
    <row r="15" spans="1:16" ht="15.75" thickBot="1" x14ac:dyDescent="0.3">
      <c r="B15" s="200" t="s">
        <v>16</v>
      </c>
      <c r="C15" s="198">
        <v>300040</v>
      </c>
      <c r="D15" s="198">
        <v>0</v>
      </c>
      <c r="E15" s="198">
        <v>0</v>
      </c>
      <c r="F15" s="198">
        <v>387933</v>
      </c>
      <c r="G15" s="198">
        <v>326302</v>
      </c>
      <c r="H15" s="198">
        <v>291704</v>
      </c>
      <c r="I15" s="198">
        <v>312942</v>
      </c>
      <c r="J15" s="198">
        <f>SUM(J6:J14)</f>
        <v>380965</v>
      </c>
      <c r="K15" s="198">
        <f>SUM(K6:K14)</f>
        <v>0</v>
      </c>
      <c r="L15" s="198">
        <f t="shared" ref="L15:P15" si="0">SUM(L6:L14)</f>
        <v>0</v>
      </c>
      <c r="M15" s="198">
        <f t="shared" si="0"/>
        <v>477269</v>
      </c>
      <c r="N15" s="198">
        <f t="shared" si="0"/>
        <v>478668</v>
      </c>
      <c r="O15" s="198">
        <f t="shared" si="0"/>
        <v>452434</v>
      </c>
      <c r="P15" s="198">
        <f t="shared" si="0"/>
        <v>467496</v>
      </c>
    </row>
    <row r="16" spans="1:16" ht="15.75" thickBot="1" x14ac:dyDescent="0.3">
      <c r="B16" s="201" t="s">
        <v>365</v>
      </c>
    </row>
    <row r="17" spans="2:16" x14ac:dyDescent="0.25">
      <c r="B17" s="202" t="s">
        <v>367</v>
      </c>
      <c r="C17" s="184"/>
      <c r="D17" s="188">
        <v>24747</v>
      </c>
      <c r="E17" s="188"/>
      <c r="F17" s="185"/>
      <c r="G17" s="185"/>
      <c r="H17" s="185"/>
      <c r="I17" s="186"/>
      <c r="J17" s="187"/>
      <c r="K17" s="188">
        <v>24852</v>
      </c>
      <c r="L17" s="188"/>
      <c r="M17" s="188"/>
      <c r="N17" s="188"/>
      <c r="O17" s="188"/>
      <c r="P17" s="189"/>
    </row>
    <row r="18" spans="2:16" x14ac:dyDescent="0.25">
      <c r="B18" s="190" t="s">
        <v>368</v>
      </c>
      <c r="C18" s="191"/>
      <c r="D18" s="195">
        <v>8421</v>
      </c>
      <c r="E18" s="195"/>
      <c r="F18" s="192"/>
      <c r="G18" s="192"/>
      <c r="H18" s="192"/>
      <c r="I18" s="193"/>
      <c r="J18" s="194"/>
      <c r="K18" s="195">
        <v>8165</v>
      </c>
      <c r="L18" s="195"/>
      <c r="M18" s="195"/>
      <c r="N18" s="195"/>
      <c r="O18" s="195"/>
      <c r="P18" s="196"/>
    </row>
    <row r="19" spans="2:16" x14ac:dyDescent="0.25">
      <c r="B19" s="190" t="s">
        <v>369</v>
      </c>
      <c r="C19" s="191"/>
      <c r="D19" s="195">
        <v>42074</v>
      </c>
      <c r="E19" s="195"/>
      <c r="F19" s="192"/>
      <c r="G19" s="192"/>
      <c r="H19" s="192"/>
      <c r="I19" s="193"/>
      <c r="J19" s="194"/>
      <c r="K19" s="195">
        <v>44237</v>
      </c>
      <c r="L19" s="195"/>
      <c r="M19" s="195"/>
      <c r="N19" s="195"/>
      <c r="O19" s="195"/>
      <c r="P19" s="196"/>
    </row>
    <row r="20" spans="2:16" x14ac:dyDescent="0.25">
      <c r="B20" s="190" t="s">
        <v>370</v>
      </c>
      <c r="C20" s="191"/>
      <c r="D20" s="195">
        <v>46801</v>
      </c>
      <c r="E20" s="195"/>
      <c r="F20" s="192"/>
      <c r="G20" s="192"/>
      <c r="H20" s="192"/>
      <c r="I20" s="193"/>
      <c r="J20" s="194"/>
      <c r="K20" s="195">
        <v>48657</v>
      </c>
      <c r="L20" s="195"/>
      <c r="M20" s="195"/>
      <c r="N20" s="195"/>
      <c r="O20" s="195"/>
      <c r="P20" s="196"/>
    </row>
    <row r="21" spans="2:16" x14ac:dyDescent="0.25">
      <c r="B21" s="190" t="s">
        <v>357</v>
      </c>
      <c r="C21" s="191"/>
      <c r="D21" s="195">
        <v>26351</v>
      </c>
      <c r="E21" s="195"/>
      <c r="F21" s="192"/>
      <c r="G21" s="192"/>
      <c r="H21" s="192"/>
      <c r="I21" s="193"/>
      <c r="J21" s="194"/>
      <c r="K21" s="195">
        <v>29161</v>
      </c>
      <c r="L21" s="195"/>
      <c r="M21" s="195"/>
      <c r="N21" s="195"/>
      <c r="O21" s="195"/>
      <c r="P21" s="196"/>
    </row>
    <row r="22" spans="2:16" x14ac:dyDescent="0.25">
      <c r="B22" s="272" t="s">
        <v>366</v>
      </c>
      <c r="C22" s="191"/>
      <c r="D22" s="195"/>
      <c r="E22" s="195"/>
      <c r="F22" s="192"/>
      <c r="G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>
        <v>52200</v>
      </c>
      <c r="F23" s="192"/>
      <c r="G23" s="192"/>
      <c r="H23" s="192"/>
      <c r="I23" s="193"/>
      <c r="J23" s="194"/>
      <c r="K23" s="195"/>
      <c r="L23" s="195">
        <v>56057</v>
      </c>
      <c r="M23" s="195"/>
      <c r="N23" s="195"/>
      <c r="O23" s="195"/>
      <c r="P23" s="196"/>
    </row>
    <row r="24" spans="2:16" x14ac:dyDescent="0.25">
      <c r="B24" s="190" t="s">
        <v>359</v>
      </c>
      <c r="D24" s="195"/>
      <c r="E24" s="195">
        <v>58173</v>
      </c>
      <c r="J24" s="194"/>
      <c r="K24" s="195"/>
      <c r="L24" s="195">
        <v>61225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D25" s="195"/>
      <c r="E25" s="195">
        <v>7062</v>
      </c>
      <c r="J25" s="194"/>
      <c r="K25" s="195"/>
      <c r="L25" s="195">
        <v>8073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03"/>
      <c r="D26" s="203">
        <v>148394</v>
      </c>
      <c r="E26" s="203">
        <v>117435</v>
      </c>
      <c r="F26" s="203"/>
      <c r="G26" s="203"/>
      <c r="H26" s="203"/>
      <c r="I26" s="325"/>
      <c r="J26" s="198"/>
      <c r="K26" s="198">
        <f>SUM(K17:K25)</f>
        <v>155072</v>
      </c>
      <c r="L26" s="198">
        <f>SUM(L17:L25)</f>
        <v>125355</v>
      </c>
      <c r="M26" s="198"/>
      <c r="N26" s="198"/>
      <c r="O26" s="198"/>
      <c r="P26" s="199"/>
    </row>
    <row r="28" spans="2:16" ht="15.75" thickBot="1" x14ac:dyDescent="0.3">
      <c r="B28" s="131" t="s">
        <v>364</v>
      </c>
      <c r="C28" s="204" t="s">
        <v>439</v>
      </c>
      <c r="D28" s="205" t="s">
        <v>449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183565</v>
      </c>
      <c r="D29" s="209">
        <f t="shared" ref="D29:D35" si="2">SUM(J6:P6)</f>
        <v>188215</v>
      </c>
      <c r="E29" s="210">
        <f t="shared" ref="E29:E38" si="3">+IFERROR((D29-C29)/C29,"-")</f>
        <v>2.5331626399368073E-2</v>
      </c>
    </row>
    <row r="30" spans="2:16" x14ac:dyDescent="0.25">
      <c r="B30" s="211" t="s">
        <v>350</v>
      </c>
      <c r="C30" s="212">
        <f t="shared" si="1"/>
        <v>354624</v>
      </c>
      <c r="D30" s="213">
        <f t="shared" si="2"/>
        <v>419785</v>
      </c>
      <c r="E30" s="214">
        <f t="shared" si="3"/>
        <v>0.18374672892979607</v>
      </c>
    </row>
    <row r="31" spans="2:16" x14ac:dyDescent="0.25">
      <c r="B31" s="211" t="s">
        <v>351</v>
      </c>
      <c r="C31" s="212">
        <f t="shared" si="1"/>
        <v>140494</v>
      </c>
      <c r="D31" s="213">
        <f t="shared" si="2"/>
        <v>183688</v>
      </c>
      <c r="E31" s="214">
        <f t="shared" si="3"/>
        <v>0.3074437342519965</v>
      </c>
    </row>
    <row r="32" spans="2:16" x14ac:dyDescent="0.25">
      <c r="B32" s="211" t="s">
        <v>352</v>
      </c>
      <c r="C32" s="212">
        <f t="shared" si="1"/>
        <v>363008</v>
      </c>
      <c r="D32" s="213">
        <f t="shared" si="2"/>
        <v>349564</v>
      </c>
      <c r="E32" s="214">
        <f t="shared" si="3"/>
        <v>-3.7034996473906914E-2</v>
      </c>
    </row>
    <row r="33" spans="2:5" x14ac:dyDescent="0.25">
      <c r="B33" s="211" t="s">
        <v>353</v>
      </c>
      <c r="C33" s="212">
        <f t="shared" si="1"/>
        <v>148196</v>
      </c>
      <c r="D33" s="213">
        <f t="shared" si="2"/>
        <v>177968</v>
      </c>
      <c r="E33" s="214">
        <f t="shared" si="3"/>
        <v>0.20089611055629031</v>
      </c>
    </row>
    <row r="34" spans="2:5" x14ac:dyDescent="0.25">
      <c r="B34" s="211" t="s">
        <v>354</v>
      </c>
      <c r="C34" s="212">
        <f t="shared" si="1"/>
        <v>172594</v>
      </c>
      <c r="D34" s="213">
        <f t="shared" si="2"/>
        <v>269545</v>
      </c>
      <c r="E34" s="214">
        <f t="shared" si="3"/>
        <v>0.56172868118242814</v>
      </c>
    </row>
    <row r="35" spans="2:5" x14ac:dyDescent="0.25">
      <c r="B35" s="211" t="s">
        <v>355</v>
      </c>
      <c r="C35" s="212">
        <f t="shared" si="1"/>
        <v>220893</v>
      </c>
      <c r="D35" s="213">
        <f t="shared" si="2"/>
        <v>347792</v>
      </c>
      <c r="E35" s="214">
        <f t="shared" si="3"/>
        <v>0.57448176266337092</v>
      </c>
    </row>
    <row r="36" spans="2:5" x14ac:dyDescent="0.25">
      <c r="B36" s="207" t="s">
        <v>356</v>
      </c>
      <c r="C36" s="212">
        <f t="shared" si="1"/>
        <v>35547</v>
      </c>
      <c r="D36" s="213">
        <f t="shared" ref="D36" si="4">SUM(J13:P13)</f>
        <v>41316</v>
      </c>
      <c r="E36" s="215">
        <f t="shared" si="3"/>
        <v>0.16229217655498354</v>
      </c>
    </row>
    <row r="37" spans="2:5" ht="15.75" thickBot="1" x14ac:dyDescent="0.3">
      <c r="B37" s="207" t="s">
        <v>540</v>
      </c>
      <c r="C37" s="212">
        <f t="shared" ref="C37" si="5">SUM(C14:I14)</f>
        <v>0</v>
      </c>
      <c r="D37" s="213">
        <f t="shared" ref="D37" si="6">SUM(J14:P14)</f>
        <v>278959</v>
      </c>
      <c r="E37" s="215" t="str">
        <f t="shared" ref="E37" si="7">+IFERROR((D37-C37)/C37,"-")</f>
        <v>-</v>
      </c>
    </row>
    <row r="38" spans="2:5" ht="15.75" thickBot="1" x14ac:dyDescent="0.3">
      <c r="B38" s="216" t="s">
        <v>16</v>
      </c>
      <c r="C38" s="217">
        <f t="shared" ref="C38" si="8">SUM(C15:I15)</f>
        <v>1618921</v>
      </c>
      <c r="D38" s="218">
        <f>SUM(J15:P15)</f>
        <v>2256832</v>
      </c>
      <c r="E38" s="219">
        <f t="shared" si="3"/>
        <v>0.39403466877012527</v>
      </c>
    </row>
    <row r="39" spans="2:5" ht="15.75" thickBot="1" x14ac:dyDescent="0.3">
      <c r="B39" s="131" t="s">
        <v>365</v>
      </c>
      <c r="E39" s="221" t="str">
        <f t="shared" ref="E39:E49" si="9">+IFERROR((D39-C39)/C39,"-")</f>
        <v>-</v>
      </c>
    </row>
    <row r="40" spans="2:5" x14ac:dyDescent="0.25">
      <c r="B40" s="211" t="s">
        <v>367</v>
      </c>
      <c r="C40" s="212">
        <f>D17</f>
        <v>24747</v>
      </c>
      <c r="D40" s="213">
        <f>K17</f>
        <v>24852</v>
      </c>
      <c r="E40" s="221">
        <f t="shared" si="9"/>
        <v>4.2429385380046069E-3</v>
      </c>
    </row>
    <row r="41" spans="2:5" x14ac:dyDescent="0.25">
      <c r="B41" s="211" t="s">
        <v>368</v>
      </c>
      <c r="C41" s="212">
        <f>D18</f>
        <v>8421</v>
      </c>
      <c r="D41" s="213">
        <f>K18</f>
        <v>8165</v>
      </c>
      <c r="E41" s="221">
        <f t="shared" si="9"/>
        <v>-3.0400190001187509E-2</v>
      </c>
    </row>
    <row r="42" spans="2:5" x14ac:dyDescent="0.25">
      <c r="B42" s="211" t="s">
        <v>369</v>
      </c>
      <c r="C42" s="212">
        <f>D19</f>
        <v>42074</v>
      </c>
      <c r="D42" s="213">
        <f>K19</f>
        <v>44237</v>
      </c>
      <c r="E42" s="221">
        <f t="shared" si="9"/>
        <v>5.1409421495460378E-2</v>
      </c>
    </row>
    <row r="43" spans="2:5" x14ac:dyDescent="0.25">
      <c r="B43" s="211" t="s">
        <v>370</v>
      </c>
      <c r="C43" s="212">
        <f>D20</f>
        <v>46801</v>
      </c>
      <c r="D43" s="213">
        <f>K20</f>
        <v>48657</v>
      </c>
      <c r="E43" s="221">
        <f t="shared" si="9"/>
        <v>3.9657272280506826E-2</v>
      </c>
    </row>
    <row r="44" spans="2:5" x14ac:dyDescent="0.25">
      <c r="B44" s="211" t="s">
        <v>357</v>
      </c>
      <c r="C44" s="212">
        <f>D21</f>
        <v>26351</v>
      </c>
      <c r="D44" s="213">
        <f>K21</f>
        <v>29161</v>
      </c>
      <c r="E44" s="221">
        <f t="shared" si="9"/>
        <v>0.10663731926682099</v>
      </c>
    </row>
    <row r="45" spans="2:5" x14ac:dyDescent="0.25">
      <c r="B45" s="131" t="s">
        <v>366</v>
      </c>
      <c r="C45" s="212"/>
      <c r="D45" s="213"/>
      <c r="E45" s="221" t="str">
        <f t="shared" si="9"/>
        <v>-</v>
      </c>
    </row>
    <row r="46" spans="2:5" x14ac:dyDescent="0.25">
      <c r="B46" s="211" t="s">
        <v>358</v>
      </c>
      <c r="C46" s="212">
        <f>E23</f>
        <v>52200</v>
      </c>
      <c r="D46" s="213">
        <f>L23</f>
        <v>56057</v>
      </c>
      <c r="E46" s="221">
        <f t="shared" si="9"/>
        <v>7.3888888888888893E-2</v>
      </c>
    </row>
    <row r="47" spans="2:5" x14ac:dyDescent="0.25">
      <c r="B47" s="211" t="s">
        <v>359</v>
      </c>
      <c r="C47" s="212">
        <f>E24</f>
        <v>58173</v>
      </c>
      <c r="D47" s="213">
        <f>L24</f>
        <v>61225</v>
      </c>
      <c r="E47" s="221">
        <f t="shared" si="9"/>
        <v>5.2464201605555844E-2</v>
      </c>
    </row>
    <row r="48" spans="2:5" ht="15.75" thickBot="1" x14ac:dyDescent="0.3">
      <c r="B48" s="211" t="s">
        <v>360</v>
      </c>
      <c r="C48" s="212">
        <f>E25</f>
        <v>7062</v>
      </c>
      <c r="D48" s="213">
        <f>L25</f>
        <v>8073</v>
      </c>
      <c r="E48" s="221">
        <f t="shared" si="9"/>
        <v>0.143160577740017</v>
      </c>
    </row>
    <row r="49" spans="2:5" ht="15.75" thickBot="1" x14ac:dyDescent="0.3">
      <c r="B49" s="200" t="s">
        <v>225</v>
      </c>
      <c r="C49" s="222">
        <f>SUM(C40:C48)</f>
        <v>265829</v>
      </c>
      <c r="D49" s="223">
        <f>SUM(D40:D48)</f>
        <v>280427</v>
      </c>
      <c r="E49" s="219">
        <f t="shared" si="9"/>
        <v>5.4915001749244817E-2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tabSelected="1" topLeftCell="A22" zoomScale="60" zoomScaleNormal="60" workbookViewId="0">
      <selection activeCell="H37" sqref="H37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50"/>
      <c r="B1" s="350"/>
      <c r="C1" s="351" t="s">
        <v>439</v>
      </c>
      <c r="D1" s="351"/>
      <c r="E1" s="351"/>
      <c r="F1" s="351"/>
      <c r="G1" s="351"/>
      <c r="H1" s="351"/>
      <c r="I1" s="351"/>
      <c r="J1" s="352" t="s">
        <v>449</v>
      </c>
      <c r="K1" s="352"/>
      <c r="L1" s="352"/>
      <c r="M1" s="352"/>
      <c r="N1" s="352"/>
      <c r="O1" s="352"/>
      <c r="P1" s="352"/>
    </row>
    <row r="2" spans="1:20" ht="15.75" thickBot="1" x14ac:dyDescent="0.3">
      <c r="A2" s="350"/>
      <c r="B2" s="350"/>
      <c r="C2" s="353" t="s">
        <v>2</v>
      </c>
      <c r="D2" s="353"/>
      <c r="E2" s="353"/>
      <c r="F2" s="353"/>
      <c r="G2" s="353"/>
      <c r="H2" s="353"/>
      <c r="I2" s="353"/>
      <c r="J2" s="349" t="s">
        <v>2</v>
      </c>
      <c r="K2" s="349"/>
      <c r="L2" s="349"/>
      <c r="M2" s="349"/>
      <c r="N2" s="349"/>
      <c r="O2" s="349"/>
      <c r="P2" s="349"/>
    </row>
    <row r="3" spans="1:20" ht="15.75" thickBot="1" x14ac:dyDescent="0.3">
      <c r="A3" s="350"/>
      <c r="B3" s="350"/>
      <c r="C3" s="128">
        <v>44736</v>
      </c>
      <c r="D3" s="128">
        <v>44737</v>
      </c>
      <c r="E3" s="128">
        <v>44738</v>
      </c>
      <c r="F3" s="128">
        <v>44739</v>
      </c>
      <c r="G3" s="128">
        <v>44740</v>
      </c>
      <c r="H3" s="128">
        <v>44741</v>
      </c>
      <c r="I3" s="128">
        <v>44742</v>
      </c>
      <c r="J3" s="128">
        <v>44743</v>
      </c>
      <c r="K3" s="128">
        <v>44744</v>
      </c>
      <c r="L3" s="128">
        <v>44745</v>
      </c>
      <c r="M3" s="128">
        <v>44746</v>
      </c>
      <c r="N3" s="128">
        <v>44747</v>
      </c>
      <c r="O3" s="128">
        <v>44748</v>
      </c>
      <c r="P3" s="128">
        <v>44749</v>
      </c>
    </row>
    <row r="4" spans="1:20" ht="15.75" thickBot="1" x14ac:dyDescent="0.3">
      <c r="A4" s="350"/>
      <c r="B4" s="350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22043.083333333299</v>
      </c>
      <c r="D6" s="227"/>
      <c r="E6" s="227"/>
      <c r="F6" s="227">
        <v>41555.449999999997</v>
      </c>
      <c r="G6" s="227">
        <v>29224.799999999999</v>
      </c>
      <c r="H6" s="227">
        <v>18527.366666666599</v>
      </c>
      <c r="I6" s="227">
        <v>24644.799999999999</v>
      </c>
      <c r="J6" s="229">
        <v>24011.983333333301</v>
      </c>
      <c r="K6" s="338"/>
      <c r="L6" s="338"/>
      <c r="M6" s="230">
        <v>41721.116666666603</v>
      </c>
      <c r="N6" s="230">
        <v>27333.466666666602</v>
      </c>
      <c r="O6" s="230">
        <v>21884.2</v>
      </c>
      <c r="P6" s="231">
        <v>24244.666666666599</v>
      </c>
      <c r="R6" s="312"/>
      <c r="S6" s="313"/>
    </row>
    <row r="7" spans="1:20" x14ac:dyDescent="0.25">
      <c r="B7" s="190" t="s">
        <v>350</v>
      </c>
      <c r="C7" s="227">
        <v>59522.55</v>
      </c>
      <c r="D7" s="227"/>
      <c r="E7" s="227"/>
      <c r="F7" s="227">
        <v>89099.683333333305</v>
      </c>
      <c r="G7" s="227">
        <v>71546.166666666599</v>
      </c>
      <c r="H7" s="227">
        <v>47046.55</v>
      </c>
      <c r="I7" s="227">
        <v>65460.216666666602</v>
      </c>
      <c r="J7" s="229">
        <v>65623.616666666596</v>
      </c>
      <c r="K7" s="338"/>
      <c r="L7" s="338"/>
      <c r="M7" s="230">
        <v>94366.183333333305</v>
      </c>
      <c r="N7" s="230">
        <v>69574.850000000006</v>
      </c>
      <c r="O7" s="230">
        <v>226199.98333333299</v>
      </c>
      <c r="P7" s="231">
        <v>65388.95</v>
      </c>
    </row>
    <row r="8" spans="1:20" x14ac:dyDescent="0.25">
      <c r="B8" s="190" t="s">
        <v>351</v>
      </c>
      <c r="C8" s="227">
        <v>24208.3</v>
      </c>
      <c r="D8" s="227"/>
      <c r="E8" s="227"/>
      <c r="F8" s="227">
        <v>30921.183333333302</v>
      </c>
      <c r="G8" s="227">
        <v>26894.966666666602</v>
      </c>
      <c r="H8" s="227">
        <v>23234.883333333299</v>
      </c>
      <c r="I8" s="227">
        <v>31848.8166666666</v>
      </c>
      <c r="J8" s="229">
        <v>50108.583333333299</v>
      </c>
      <c r="K8" s="338"/>
      <c r="L8" s="338"/>
      <c r="M8" s="230">
        <v>164653.01666666599</v>
      </c>
      <c r="N8" s="230">
        <v>35916.3166666666</v>
      </c>
      <c r="O8" s="230">
        <v>31355.35</v>
      </c>
      <c r="P8" s="231">
        <v>32104.5</v>
      </c>
    </row>
    <row r="9" spans="1:20" ht="17.25" customHeight="1" x14ac:dyDescent="0.25">
      <c r="B9" s="190" t="s">
        <v>352</v>
      </c>
      <c r="C9" s="227">
        <v>77660.783333333296</v>
      </c>
      <c r="D9" s="227"/>
      <c r="E9" s="227"/>
      <c r="F9" s="227">
        <v>77603.350000000006</v>
      </c>
      <c r="G9" s="227">
        <v>69654.7</v>
      </c>
      <c r="H9" s="227">
        <v>66343.733333333294</v>
      </c>
      <c r="I9" s="227">
        <v>72133.333333333299</v>
      </c>
      <c r="J9" s="229">
        <v>62345.45</v>
      </c>
      <c r="K9" s="338"/>
      <c r="L9" s="338"/>
      <c r="M9" s="230">
        <v>68040.55</v>
      </c>
      <c r="N9" s="230">
        <v>65373.4</v>
      </c>
      <c r="O9" s="230">
        <v>58520.9</v>
      </c>
      <c r="P9" s="231">
        <v>71711.533333333296</v>
      </c>
    </row>
    <row r="10" spans="1:20" x14ac:dyDescent="0.25">
      <c r="B10" s="190" t="s">
        <v>353</v>
      </c>
      <c r="C10" s="227">
        <v>13597.733333333301</v>
      </c>
      <c r="D10" s="227"/>
      <c r="E10" s="227"/>
      <c r="F10" s="227">
        <v>16408.400000000001</v>
      </c>
      <c r="G10" s="227">
        <v>15642.9</v>
      </c>
      <c r="H10" s="227">
        <v>17356.0666666666</v>
      </c>
      <c r="I10" s="227">
        <v>19203.366666666599</v>
      </c>
      <c r="J10" s="229">
        <v>17880.883333333299</v>
      </c>
      <c r="K10" s="338"/>
      <c r="L10" s="338"/>
      <c r="M10" s="230">
        <v>23677.133333333299</v>
      </c>
      <c r="N10" s="230">
        <v>22923.633333333299</v>
      </c>
      <c r="O10" s="230">
        <v>21702.466666666602</v>
      </c>
      <c r="P10" s="231">
        <v>24033.233333333301</v>
      </c>
    </row>
    <row r="11" spans="1:20" x14ac:dyDescent="0.25">
      <c r="B11" s="190" t="s">
        <v>354</v>
      </c>
      <c r="C11" s="227">
        <v>16505.150000000001</v>
      </c>
      <c r="D11" s="227"/>
      <c r="E11" s="227"/>
      <c r="F11" s="227">
        <v>16638.5666666666</v>
      </c>
      <c r="G11" s="227">
        <v>17887.383333333299</v>
      </c>
      <c r="H11" s="227">
        <v>15647.366666666599</v>
      </c>
      <c r="I11" s="227">
        <v>17952.116666666599</v>
      </c>
      <c r="J11" s="229">
        <v>15802.55</v>
      </c>
      <c r="K11" s="338"/>
      <c r="L11" s="338"/>
      <c r="M11" s="230">
        <v>17241.883333333299</v>
      </c>
      <c r="N11" s="230">
        <v>18192.7833333333</v>
      </c>
      <c r="O11" s="230">
        <v>22007.233333333301</v>
      </c>
      <c r="P11" s="231">
        <v>125408.883333333</v>
      </c>
    </row>
    <row r="12" spans="1:20" x14ac:dyDescent="0.25">
      <c r="B12" s="190" t="s">
        <v>355</v>
      </c>
      <c r="C12" s="227">
        <v>34578.966666666602</v>
      </c>
      <c r="D12" s="227"/>
      <c r="E12" s="227"/>
      <c r="F12" s="227">
        <v>37895.966666666602</v>
      </c>
      <c r="G12" s="227">
        <v>40469.716666666602</v>
      </c>
      <c r="H12" s="227">
        <v>36711.016666666597</v>
      </c>
      <c r="I12" s="227">
        <v>45785.933333333298</v>
      </c>
      <c r="J12" s="229">
        <v>53215.733333333301</v>
      </c>
      <c r="K12" s="338"/>
      <c r="L12" s="338"/>
      <c r="M12" s="230">
        <v>54513.183333333298</v>
      </c>
      <c r="N12" s="230">
        <v>148661.20000000001</v>
      </c>
      <c r="O12" s="230">
        <v>43663.633333333302</v>
      </c>
      <c r="P12" s="231">
        <v>33771.949999999997</v>
      </c>
    </row>
    <row r="13" spans="1:20" x14ac:dyDescent="0.25">
      <c r="B13" s="190" t="s">
        <v>356</v>
      </c>
      <c r="C13" s="227">
        <v>1463.4</v>
      </c>
      <c r="D13" s="227"/>
      <c r="E13" s="227"/>
      <c r="F13" s="227">
        <v>3285.6833333333302</v>
      </c>
      <c r="G13" s="227">
        <v>2209.5</v>
      </c>
      <c r="H13" s="227">
        <v>3790.3333333333298</v>
      </c>
      <c r="I13" s="227">
        <v>2620.5333333333301</v>
      </c>
      <c r="J13" s="232">
        <v>1864.5833333333301</v>
      </c>
      <c r="K13" s="339"/>
      <c r="L13" s="339"/>
      <c r="M13" s="233">
        <v>2792.0333333333301</v>
      </c>
      <c r="N13" s="233">
        <v>3367.2333333333299</v>
      </c>
      <c r="O13" s="233">
        <v>4925.5166666666601</v>
      </c>
      <c r="P13" s="234">
        <v>2907.7166666666599</v>
      </c>
    </row>
    <row r="14" spans="1:20" ht="15.75" thickBot="1" x14ac:dyDescent="0.3">
      <c r="B14" s="190" t="s">
        <v>540</v>
      </c>
      <c r="C14" s="227"/>
      <c r="D14" s="227"/>
      <c r="E14" s="227"/>
      <c r="F14" s="227"/>
      <c r="G14" s="227"/>
      <c r="H14" s="227"/>
      <c r="I14" s="227"/>
      <c r="J14" s="232">
        <v>37698.783333333296</v>
      </c>
      <c r="K14" s="339"/>
      <c r="L14" s="339"/>
      <c r="M14" s="233">
        <v>42785.05</v>
      </c>
      <c r="N14" s="233">
        <v>39738.266666666597</v>
      </c>
      <c r="O14" s="233">
        <v>39734.199999999997</v>
      </c>
      <c r="P14" s="234">
        <v>46483.466666666602</v>
      </c>
    </row>
    <row r="15" spans="1:20" ht="15.75" thickBot="1" x14ac:dyDescent="0.3">
      <c r="B15" s="200" t="s">
        <v>16</v>
      </c>
      <c r="C15" s="235">
        <v>249579.96666666653</v>
      </c>
      <c r="D15" s="235">
        <v>0</v>
      </c>
      <c r="E15" s="235">
        <v>0</v>
      </c>
      <c r="F15" s="235">
        <v>313408.28333333315</v>
      </c>
      <c r="G15" s="235">
        <v>273530.13333333307</v>
      </c>
      <c r="H15" s="235">
        <v>228657.31666666636</v>
      </c>
      <c r="I15" s="236">
        <v>279649.11666666635</v>
      </c>
      <c r="J15" s="237">
        <f>SUM(J6:J14)</f>
        <v>328552.1666666664</v>
      </c>
      <c r="K15" s="237">
        <f t="shared" ref="K15:P15" si="0">SUM(K6:K14)</f>
        <v>0</v>
      </c>
      <c r="L15" s="237">
        <f t="shared" si="0"/>
        <v>0</v>
      </c>
      <c r="M15" s="237">
        <f t="shared" si="0"/>
        <v>509790.14999999909</v>
      </c>
      <c r="N15" s="237">
        <f t="shared" si="0"/>
        <v>431081.14999999973</v>
      </c>
      <c r="O15" s="237">
        <f t="shared" si="0"/>
        <v>469993.48333333287</v>
      </c>
      <c r="P15" s="237">
        <f t="shared" si="0"/>
        <v>426054.8999999995</v>
      </c>
      <c r="Q15" s="312"/>
      <c r="S15" s="312"/>
      <c r="T15" s="313"/>
    </row>
    <row r="16" spans="1:20" ht="15.75" thickBot="1" x14ac:dyDescent="0.3">
      <c r="B16" s="201" t="s">
        <v>223</v>
      </c>
      <c r="R16" s="313"/>
    </row>
    <row r="17" spans="2:16" x14ac:dyDescent="0.25">
      <c r="B17" s="202" t="s">
        <v>367</v>
      </c>
      <c r="C17" s="238"/>
      <c r="D17" s="239">
        <v>17383.333333333299</v>
      </c>
      <c r="E17" s="239"/>
      <c r="F17" s="239"/>
      <c r="G17" s="239"/>
      <c r="H17" s="239"/>
      <c r="I17" s="240"/>
      <c r="J17" s="241"/>
      <c r="K17" s="242">
        <v>16384.866666666599</v>
      </c>
      <c r="L17" s="242"/>
      <c r="M17" s="242"/>
      <c r="N17" s="242"/>
      <c r="O17" s="242"/>
      <c r="P17" s="243"/>
    </row>
    <row r="18" spans="2:16" x14ac:dyDescent="0.25">
      <c r="B18" s="190" t="s">
        <v>368</v>
      </c>
      <c r="C18" s="226"/>
      <c r="D18" s="227">
        <v>3400.15</v>
      </c>
      <c r="E18" s="227"/>
      <c r="F18" s="227"/>
      <c r="G18" s="227"/>
      <c r="H18" s="227"/>
      <c r="I18" s="228"/>
      <c r="J18" s="194"/>
      <c r="K18" s="230">
        <v>3205.6666666666601</v>
      </c>
      <c r="L18" s="230"/>
      <c r="M18" s="195"/>
      <c r="N18" s="195"/>
      <c r="O18" s="195"/>
      <c r="P18" s="196"/>
    </row>
    <row r="19" spans="2:16" x14ac:dyDescent="0.25">
      <c r="B19" s="190" t="s">
        <v>369</v>
      </c>
      <c r="C19" s="226"/>
      <c r="D19" s="227">
        <v>24564.8166666666</v>
      </c>
      <c r="E19" s="227"/>
      <c r="F19" s="227"/>
      <c r="G19" s="227"/>
      <c r="H19" s="227"/>
      <c r="I19" s="228"/>
      <c r="J19" s="194"/>
      <c r="K19" s="230">
        <v>25783.25</v>
      </c>
      <c r="L19" s="230"/>
      <c r="M19" s="195"/>
      <c r="N19" s="195"/>
      <c r="O19" s="195"/>
      <c r="P19" s="196"/>
    </row>
    <row r="20" spans="2:16" x14ac:dyDescent="0.25">
      <c r="B20" s="190" t="s">
        <v>370</v>
      </c>
      <c r="C20" s="226"/>
      <c r="D20" s="227">
        <v>43205.55</v>
      </c>
      <c r="E20" s="227"/>
      <c r="F20" s="227"/>
      <c r="G20" s="227"/>
      <c r="H20" s="227"/>
      <c r="I20" s="228"/>
      <c r="J20" s="194"/>
      <c r="K20" s="230">
        <v>44599.783333333296</v>
      </c>
      <c r="L20" s="230"/>
      <c r="M20" s="195"/>
      <c r="N20" s="195"/>
      <c r="O20" s="195"/>
      <c r="P20" s="196"/>
    </row>
    <row r="21" spans="2:16" x14ac:dyDescent="0.25">
      <c r="B21" s="190" t="s">
        <v>357</v>
      </c>
      <c r="C21" s="226"/>
      <c r="D21" s="227">
        <v>9253.5666666666602</v>
      </c>
      <c r="E21" s="227"/>
      <c r="F21" s="227"/>
      <c r="G21" s="227"/>
      <c r="H21" s="227"/>
      <c r="I21" s="228"/>
      <c r="J21" s="194"/>
      <c r="K21" s="230">
        <v>9621.6</v>
      </c>
      <c r="L21" s="230"/>
      <c r="M21" s="195"/>
      <c r="N21" s="195"/>
      <c r="O21" s="195"/>
      <c r="P21" s="196"/>
    </row>
    <row r="22" spans="2:16" x14ac:dyDescent="0.25">
      <c r="B22" s="272" t="s">
        <v>224</v>
      </c>
      <c r="C22" s="226"/>
      <c r="D22" s="227"/>
      <c r="E22" s="227"/>
      <c r="F22" s="227"/>
      <c r="G22" s="227"/>
      <c r="H22" s="227"/>
      <c r="I22" s="228"/>
      <c r="J22" s="194"/>
      <c r="K22" s="230"/>
      <c r="L22" s="230"/>
      <c r="M22" s="195"/>
      <c r="N22" s="195"/>
      <c r="O22" s="195"/>
      <c r="P22" s="196"/>
    </row>
    <row r="23" spans="2:16" x14ac:dyDescent="0.25">
      <c r="B23" s="190" t="s">
        <v>358</v>
      </c>
      <c r="C23" s="226"/>
      <c r="D23" s="227"/>
      <c r="E23" s="227">
        <v>30962.2833333333</v>
      </c>
      <c r="F23" s="227"/>
      <c r="G23" s="227"/>
      <c r="H23" s="227"/>
      <c r="I23" s="228"/>
      <c r="J23" s="194"/>
      <c r="K23" s="230"/>
      <c r="L23" s="230">
        <v>27450.666666666599</v>
      </c>
      <c r="M23" s="195"/>
      <c r="N23" s="195"/>
      <c r="O23" s="195"/>
      <c r="P23" s="196"/>
    </row>
    <row r="24" spans="2:16" x14ac:dyDescent="0.25">
      <c r="B24" s="190" t="s">
        <v>359</v>
      </c>
      <c r="C24" s="226"/>
      <c r="D24" s="227"/>
      <c r="E24" s="227">
        <v>29236.55</v>
      </c>
      <c r="F24" s="227"/>
      <c r="G24" s="227"/>
      <c r="H24" s="227"/>
      <c r="I24" s="228"/>
      <c r="J24" s="194"/>
      <c r="K24" s="230"/>
      <c r="L24" s="230">
        <v>29492.233333333301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E25" s="227">
        <v>952.98333333333301</v>
      </c>
      <c r="J25" s="194"/>
      <c r="K25" s="230"/>
      <c r="L25" s="230">
        <v>964.38333333333298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35"/>
      <c r="D26" s="235">
        <v>97807.41666666657</v>
      </c>
      <c r="E26" s="235">
        <v>61151.816666666629</v>
      </c>
      <c r="F26" s="235"/>
      <c r="G26" s="235"/>
      <c r="H26" s="235"/>
      <c r="I26" s="236"/>
      <c r="J26" s="198"/>
      <c r="K26" s="198">
        <f>SUM(K17:K25)</f>
        <v>99595.16666666657</v>
      </c>
      <c r="L26" s="198">
        <f>SUM(L17:L25)</f>
        <v>57907.283333333231</v>
      </c>
      <c r="M26" s="198"/>
      <c r="N26" s="198"/>
      <c r="O26" s="198"/>
      <c r="P26" s="199"/>
    </row>
    <row r="27" spans="2:16" ht="15.75" thickBot="1" x14ac:dyDescent="0.3">
      <c r="B27" s="302"/>
      <c r="C27" s="300"/>
      <c r="D27" s="300"/>
      <c r="E27" s="300"/>
      <c r="F27" s="301"/>
      <c r="G27" s="301"/>
      <c r="H27" s="301"/>
      <c r="I27" s="301"/>
      <c r="J27" s="304"/>
      <c r="K27" s="304"/>
      <c r="L27" s="304"/>
      <c r="M27" s="304"/>
      <c r="N27" s="304"/>
      <c r="O27" s="304"/>
      <c r="P27" s="304"/>
    </row>
    <row r="28" spans="2:16" ht="15.75" thickBot="1" x14ac:dyDescent="0.3">
      <c r="B28" s="131" t="s">
        <v>222</v>
      </c>
      <c r="C28" s="204" t="s">
        <v>439</v>
      </c>
      <c r="D28" s="205" t="s">
        <v>449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135995.49999999988</v>
      </c>
      <c r="D29" s="209">
        <f t="shared" ref="D29:D36" si="2">SUM(J6:P6)</f>
        <v>139195.43333333312</v>
      </c>
      <c r="E29" s="210">
        <f t="shared" ref="E29:E38" si="3">+IFERROR((D29-C29)/C29,"-")</f>
        <v>2.352970012488086E-2</v>
      </c>
    </row>
    <row r="30" spans="2:16" x14ac:dyDescent="0.25">
      <c r="B30" s="211" t="s">
        <v>350</v>
      </c>
      <c r="C30" s="208">
        <f t="shared" si="1"/>
        <v>332675.16666666651</v>
      </c>
      <c r="D30" s="209">
        <f t="shared" si="2"/>
        <v>521153.58333333291</v>
      </c>
      <c r="E30" s="214">
        <f t="shared" si="3"/>
        <v>0.56655391069667005</v>
      </c>
    </row>
    <row r="31" spans="2:16" x14ac:dyDescent="0.25">
      <c r="B31" s="211" t="s">
        <v>351</v>
      </c>
      <c r="C31" s="208">
        <f t="shared" si="1"/>
        <v>137108.14999999979</v>
      </c>
      <c r="D31" s="209">
        <f t="shared" si="2"/>
        <v>314137.76666666585</v>
      </c>
      <c r="E31" s="214">
        <f t="shared" si="3"/>
        <v>1.291167714440508</v>
      </c>
    </row>
    <row r="32" spans="2:16" x14ac:dyDescent="0.25">
      <c r="B32" s="211" t="s">
        <v>352</v>
      </c>
      <c r="C32" s="208">
        <f t="shared" si="1"/>
        <v>363395.89999999991</v>
      </c>
      <c r="D32" s="209">
        <f t="shared" si="2"/>
        <v>325991.83333333326</v>
      </c>
      <c r="E32" s="214">
        <f t="shared" si="3"/>
        <v>-0.10292924787171968</v>
      </c>
    </row>
    <row r="33" spans="2:5" x14ac:dyDescent="0.25">
      <c r="B33" s="211" t="s">
        <v>353</v>
      </c>
      <c r="C33" s="208">
        <f t="shared" si="1"/>
        <v>82208.4666666665</v>
      </c>
      <c r="D33" s="209">
        <f t="shared" si="2"/>
        <v>110217.3499999998</v>
      </c>
      <c r="E33" s="214">
        <f t="shared" si="3"/>
        <v>0.34070558020382358</v>
      </c>
    </row>
    <row r="34" spans="2:5" x14ac:dyDescent="0.25">
      <c r="B34" s="211" t="s">
        <v>354</v>
      </c>
      <c r="C34" s="208">
        <f t="shared" si="1"/>
        <v>84630.583333333096</v>
      </c>
      <c r="D34" s="209">
        <f t="shared" si="2"/>
        <v>198653.33333333291</v>
      </c>
      <c r="E34" s="214">
        <f t="shared" si="3"/>
        <v>1.3472995873241269</v>
      </c>
    </row>
    <row r="35" spans="2:5" x14ac:dyDescent="0.25">
      <c r="B35" s="211" t="s">
        <v>355</v>
      </c>
      <c r="C35" s="208">
        <f t="shared" si="1"/>
        <v>195441.59999999969</v>
      </c>
      <c r="D35" s="209">
        <f t="shared" si="2"/>
        <v>333825.6999999999</v>
      </c>
      <c r="E35" s="214">
        <f t="shared" si="3"/>
        <v>0.70805857094907343</v>
      </c>
    </row>
    <row r="36" spans="2:5" x14ac:dyDescent="0.25">
      <c r="B36" s="207" t="s">
        <v>356</v>
      </c>
      <c r="C36" s="208">
        <f t="shared" si="1"/>
        <v>13369.44999999999</v>
      </c>
      <c r="D36" s="209">
        <f t="shared" si="2"/>
        <v>15857.08333333331</v>
      </c>
      <c r="E36" s="215">
        <f t="shared" si="3"/>
        <v>0.18606848698587619</v>
      </c>
    </row>
    <row r="37" spans="2:5" ht="15.75" thickBot="1" x14ac:dyDescent="0.3">
      <c r="B37" s="207" t="s">
        <v>540</v>
      </c>
      <c r="C37" s="208">
        <f t="shared" ref="C37" si="4">SUM(C14:I14)</f>
        <v>0</v>
      </c>
      <c r="D37" s="209">
        <f t="shared" ref="D37" si="5">SUM(J14:P14)</f>
        <v>206439.76666666649</v>
      </c>
      <c r="E37" s="215" t="str">
        <f t="shared" ref="E37" si="6">+IFERROR((D37-C37)/C37,"-")</f>
        <v>-</v>
      </c>
    </row>
    <row r="38" spans="2:5" ht="15.75" thickBot="1" x14ac:dyDescent="0.3">
      <c r="B38" s="216" t="s">
        <v>16</v>
      </c>
      <c r="C38" s="217">
        <f>SUM(C15:I15)</f>
        <v>1344824.8166666655</v>
      </c>
      <c r="D38" s="218">
        <f>SUM(J15:P15)</f>
        <v>2165471.8499999978</v>
      </c>
      <c r="E38" s="219">
        <f t="shared" si="3"/>
        <v>0.61022597379443044</v>
      </c>
    </row>
    <row r="39" spans="2:5" ht="15.75" thickBot="1" x14ac:dyDescent="0.3">
      <c r="B39" s="131" t="s">
        <v>362</v>
      </c>
      <c r="E39" s="305" t="str">
        <f t="shared" ref="E39:E49" si="7">+IFERROR((D39-C39)/C39,"-")</f>
        <v>-</v>
      </c>
    </row>
    <row r="40" spans="2:5" x14ac:dyDescent="0.25">
      <c r="B40" s="244" t="s">
        <v>367</v>
      </c>
      <c r="C40" s="306">
        <f>D17</f>
        <v>17383.333333333299</v>
      </c>
      <c r="D40" s="307">
        <f>K17</f>
        <v>16384.866666666599</v>
      </c>
      <c r="E40" s="308">
        <f t="shared" si="7"/>
        <v>-5.7438159156281983E-2</v>
      </c>
    </row>
    <row r="41" spans="2:5" x14ac:dyDescent="0.25">
      <c r="B41" s="211" t="s">
        <v>368</v>
      </c>
      <c r="C41" s="212">
        <f>D18</f>
        <v>3400.15</v>
      </c>
      <c r="D41" s="213">
        <f>K18</f>
        <v>3205.6666666666601</v>
      </c>
      <c r="E41" s="214">
        <f t="shared" si="7"/>
        <v>-5.7198456930823621E-2</v>
      </c>
    </row>
    <row r="42" spans="2:5" x14ac:dyDescent="0.25">
      <c r="B42" s="211" t="s">
        <v>369</v>
      </c>
      <c r="C42" s="212">
        <f>D19</f>
        <v>24564.8166666666</v>
      </c>
      <c r="D42" s="213">
        <f>K19</f>
        <v>25783.25</v>
      </c>
      <c r="E42" s="214">
        <f t="shared" si="7"/>
        <v>4.9600750124333778E-2</v>
      </c>
    </row>
    <row r="43" spans="2:5" x14ac:dyDescent="0.25">
      <c r="B43" s="211" t="s">
        <v>370</v>
      </c>
      <c r="C43" s="212">
        <f>D20</f>
        <v>43205.55</v>
      </c>
      <c r="D43" s="213">
        <f>K20</f>
        <v>44599.783333333296</v>
      </c>
      <c r="E43" s="214">
        <f t="shared" si="7"/>
        <v>3.2269773983511225E-2</v>
      </c>
    </row>
    <row r="44" spans="2:5" ht="15.75" thickBot="1" x14ac:dyDescent="0.3">
      <c r="B44" s="211" t="s">
        <v>357</v>
      </c>
      <c r="C44" s="212">
        <f>D21</f>
        <v>9253.5666666666602</v>
      </c>
      <c r="D44" s="213">
        <f>K21</f>
        <v>9621.6</v>
      </c>
      <c r="E44" s="214">
        <f t="shared" si="7"/>
        <v>3.977205185748274E-2</v>
      </c>
    </row>
    <row r="45" spans="2:5" x14ac:dyDescent="0.25">
      <c r="B45" s="131" t="s">
        <v>361</v>
      </c>
      <c r="C45" s="212"/>
      <c r="D45" s="213"/>
      <c r="E45" s="214" t="str">
        <f t="shared" si="7"/>
        <v>-</v>
      </c>
    </row>
    <row r="46" spans="2:5" x14ac:dyDescent="0.25">
      <c r="B46" s="211" t="s">
        <v>358</v>
      </c>
      <c r="C46" s="245">
        <f>E23</f>
        <v>30962.2833333333</v>
      </c>
      <c r="D46" s="246">
        <f>L23</f>
        <v>27450.666666666599</v>
      </c>
      <c r="E46" s="214">
        <f t="shared" si="7"/>
        <v>-0.11341594639069055</v>
      </c>
    </row>
    <row r="47" spans="2:5" x14ac:dyDescent="0.25">
      <c r="B47" s="211" t="s">
        <v>359</v>
      </c>
      <c r="C47" s="212">
        <f>E24</f>
        <v>29236.55</v>
      </c>
      <c r="D47" s="213">
        <f>L24</f>
        <v>29492.233333333301</v>
      </c>
      <c r="E47" s="214">
        <f t="shared" si="7"/>
        <v>8.7453318990544909E-3</v>
      </c>
    </row>
    <row r="48" spans="2:5" ht="15.75" thickBot="1" x14ac:dyDescent="0.3">
      <c r="B48" s="211" t="s">
        <v>360</v>
      </c>
      <c r="C48" s="212">
        <f>E25</f>
        <v>952.98333333333301</v>
      </c>
      <c r="D48" s="213">
        <f>L25</f>
        <v>964.38333333333298</v>
      </c>
      <c r="E48" s="214">
        <f t="shared" si="7"/>
        <v>1.1962433760646372E-2</v>
      </c>
    </row>
    <row r="49" spans="2:5" ht="15.75" thickBot="1" x14ac:dyDescent="0.3">
      <c r="B49" s="220" t="s">
        <v>225</v>
      </c>
      <c r="C49" s="217">
        <f>SUM(C40:C48)</f>
        <v>158959.23333333319</v>
      </c>
      <c r="D49" s="218">
        <f>SUM(D40:D48)</f>
        <v>157502.44999999981</v>
      </c>
      <c r="E49" s="219">
        <f t="shared" si="7"/>
        <v>-9.1645090554667488E-3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zoomScale="70" zoomScaleNormal="70" workbookViewId="0">
      <selection activeCell="D12" sqref="D12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50"/>
      <c r="B1" s="350"/>
      <c r="C1" s="351" t="s">
        <v>439</v>
      </c>
      <c r="D1" s="351"/>
      <c r="E1" s="351"/>
      <c r="F1" s="351"/>
      <c r="G1" s="351"/>
      <c r="H1" s="351"/>
      <c r="I1" s="351"/>
      <c r="J1" s="352" t="s">
        <v>449</v>
      </c>
      <c r="K1" s="352"/>
      <c r="L1" s="352"/>
      <c r="M1" s="352"/>
      <c r="N1" s="352"/>
      <c r="O1" s="352"/>
      <c r="P1" s="352"/>
      <c r="Q1" s="352" t="s">
        <v>449</v>
      </c>
      <c r="R1" s="352"/>
      <c r="S1" s="352"/>
      <c r="T1" s="352"/>
      <c r="U1" s="352"/>
      <c r="V1" s="352"/>
      <c r="W1" s="352"/>
    </row>
    <row r="2" spans="1:23" ht="15.75" thickBot="1" x14ac:dyDescent="0.3">
      <c r="A2" s="350"/>
      <c r="B2" s="350"/>
      <c r="C2" s="353" t="s">
        <v>2</v>
      </c>
      <c r="D2" s="353"/>
      <c r="E2" s="353"/>
      <c r="F2" s="353"/>
      <c r="G2" s="353"/>
      <c r="H2" s="353"/>
      <c r="I2" s="353"/>
      <c r="J2" s="349" t="s">
        <v>2</v>
      </c>
      <c r="K2" s="349"/>
      <c r="L2" s="349"/>
      <c r="M2" s="349"/>
      <c r="N2" s="349"/>
      <c r="O2" s="349"/>
      <c r="P2" s="349"/>
      <c r="Q2" s="354" t="s">
        <v>227</v>
      </c>
      <c r="R2" s="354"/>
      <c r="S2" s="354"/>
      <c r="T2" s="354"/>
      <c r="U2" s="354"/>
      <c r="V2" s="354"/>
      <c r="W2" s="354"/>
    </row>
    <row r="3" spans="1:23" ht="15.75" thickBot="1" x14ac:dyDescent="0.3">
      <c r="A3" s="350"/>
      <c r="B3" s="350"/>
      <c r="C3" s="128">
        <v>44736</v>
      </c>
      <c r="D3" s="128">
        <v>44737</v>
      </c>
      <c r="E3" s="128">
        <v>44738</v>
      </c>
      <c r="F3" s="128">
        <v>44739</v>
      </c>
      <c r="G3" s="128">
        <v>44740</v>
      </c>
      <c r="H3" s="128">
        <v>44741</v>
      </c>
      <c r="I3" s="128">
        <v>44742</v>
      </c>
      <c r="J3" s="128">
        <v>44743</v>
      </c>
      <c r="K3" s="128">
        <v>44744</v>
      </c>
      <c r="L3" s="128">
        <v>44745</v>
      </c>
      <c r="M3" s="128">
        <v>44746</v>
      </c>
      <c r="N3" s="128">
        <v>44747</v>
      </c>
      <c r="O3" s="128">
        <v>44748</v>
      </c>
      <c r="P3" s="128">
        <v>44749</v>
      </c>
      <c r="Q3" s="128">
        <v>44743</v>
      </c>
      <c r="R3" s="128">
        <v>44744</v>
      </c>
      <c r="S3" s="128">
        <v>44745</v>
      </c>
      <c r="T3" s="128">
        <v>44746</v>
      </c>
      <c r="U3" s="128">
        <v>44747</v>
      </c>
      <c r="V3" s="128">
        <v>44748</v>
      </c>
      <c r="W3" s="128">
        <v>44749</v>
      </c>
    </row>
    <row r="4" spans="1:23" ht="15.75" thickBot="1" x14ac:dyDescent="0.3">
      <c r="A4" s="350"/>
      <c r="B4" s="350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7"/>
      <c r="D5" s="248"/>
      <c r="E5" s="248"/>
      <c r="F5" s="248"/>
      <c r="G5" s="248"/>
      <c r="H5" s="248"/>
      <c r="I5" s="249"/>
      <c r="J5" s="250"/>
      <c r="K5" s="251"/>
      <c r="L5" s="251"/>
      <c r="M5" s="251"/>
      <c r="N5" s="251"/>
      <c r="O5" s="251"/>
      <c r="P5" s="252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3">
        <f>IFERROR('Franja horaria-H'!C6/'Franja horaria-U'!C6,0)</f>
        <v>0.79118062285392843</v>
      </c>
      <c r="D6" s="254">
        <f>IFERROR('Franja horaria-H'!D6/'Franja horaria-U'!D6,0)</f>
        <v>0</v>
      </c>
      <c r="E6" s="254">
        <f>IFERROR('Franja horaria-H'!E6/'Franja horaria-U'!E6,0)</f>
        <v>0</v>
      </c>
      <c r="F6" s="254">
        <f>IFERROR('Franja horaria-H'!F6/'Franja horaria-U'!F6,0)</f>
        <v>0.67744982964086009</v>
      </c>
      <c r="G6" s="254">
        <f>IFERROR('Franja horaria-H'!G6/'Franja horaria-U'!G6,0)</f>
        <v>0.7858241462758806</v>
      </c>
      <c r="H6" s="254">
        <f>IFERROR('Franja horaria-H'!H6/'Franja horaria-U'!H6,0)</f>
        <v>0.69266362594087783</v>
      </c>
      <c r="I6" s="254">
        <f>IFERROR('Franja horaria-H'!I6/'Franja horaria-U'!I6,0)</f>
        <v>0.81001807723911257</v>
      </c>
      <c r="J6" s="255">
        <f>IFERROR('Franja horaria-H'!J6/'Franja horaria-U'!J6,0)</f>
        <v>0.7838344105677777</v>
      </c>
      <c r="K6" s="256">
        <f>IFERROR('Franja horaria-H'!K6/'Franja horaria-U'!K6,0)</f>
        <v>0</v>
      </c>
      <c r="L6" s="256">
        <f>IFERROR('Franja horaria-H'!L6/'Franja horaria-U'!L6,0)</f>
        <v>0</v>
      </c>
      <c r="M6" s="256">
        <f>IFERROR('Franja horaria-H'!M6/'Franja horaria-U'!M6,0)</f>
        <v>0.67568938338785678</v>
      </c>
      <c r="N6" s="256">
        <f>IFERROR('Franja horaria-H'!N6/'Franja horaria-U'!N6,0)</f>
        <v>0.75423473142016006</v>
      </c>
      <c r="O6" s="256">
        <f>IFERROR('Franja horaria-H'!O6/'Franja horaria-U'!O6,0)</f>
        <v>0.75697682462815641</v>
      </c>
      <c r="P6" s="256">
        <f>IFERROR('Franja horaria-H'!P6/'Franja horaria-U'!P6,0)</f>
        <v>0.79011460539894407</v>
      </c>
      <c r="Q6" s="27">
        <f t="shared" ref="Q6:Q15" si="0">IFERROR((J6-C6)/C6,"-")</f>
        <v>-9.2851266499066245E-3</v>
      </c>
      <c r="R6" s="28" t="str">
        <f t="shared" ref="R6:R15" si="1">IFERROR((K6-D6)/D6,"-")</f>
        <v>-</v>
      </c>
      <c r="S6" s="28" t="str">
        <f t="shared" ref="S6:S15" si="2">IFERROR((L6-E6)/E6,"-")</f>
        <v>-</v>
      </c>
      <c r="T6" s="28">
        <f t="shared" ref="T6:T15" si="3">IFERROR((M6-F6)/F6,"-")</f>
        <v>-2.598637088648448E-3</v>
      </c>
      <c r="U6" s="28">
        <f t="shared" ref="U6:U15" si="4">IFERROR((N6-G6)/G6,"-")</f>
        <v>-4.0199089077914876E-2</v>
      </c>
      <c r="V6" s="28">
        <f t="shared" ref="V6:V15" si="5">IFERROR((O6-H6)/H6,"-")</f>
        <v>9.2849106375289911E-2</v>
      </c>
      <c r="W6" s="29">
        <f t="shared" ref="W6:W15" si="6">IFERROR((P6-I6)/I6,"-")</f>
        <v>-2.4571639077498153E-2</v>
      </c>
    </row>
    <row r="7" spans="1:23" x14ac:dyDescent="0.25">
      <c r="B7" s="190" t="s">
        <v>350</v>
      </c>
      <c r="C7" s="253">
        <f>IFERROR('Franja horaria-H'!C7/'Franja horaria-U'!C7,0)</f>
        <v>0.99057314982775557</v>
      </c>
      <c r="D7" s="254">
        <f>IFERROR('Franja horaria-H'!D7/'Franja horaria-U'!D7,0)</f>
        <v>0</v>
      </c>
      <c r="E7" s="254">
        <f>IFERROR('Franja horaria-H'!E7/'Franja horaria-U'!E7,0)</f>
        <v>0</v>
      </c>
      <c r="F7" s="254">
        <f>IFERROR('Franja horaria-H'!F7/'Franja horaria-U'!F7,0)</f>
        <v>0.85736250236553313</v>
      </c>
      <c r="G7" s="254">
        <f>IFERROR('Franja horaria-H'!G7/'Franja horaria-U'!G7,0)</f>
        <v>0.97429210810614431</v>
      </c>
      <c r="H7" s="254">
        <f>IFERROR('Franja horaria-H'!H7/'Franja horaria-U'!H7,0)</f>
        <v>0.8639052113555401</v>
      </c>
      <c r="I7" s="254">
        <f>IFERROR('Franja horaria-H'!I7/'Franja horaria-U'!I7,0)</f>
        <v>1.0436896789965977</v>
      </c>
      <c r="J7" s="255">
        <f>IFERROR('Franja horaria-H'!J7/'Franja horaria-U'!J7,0)</f>
        <v>1.0067287975249919</v>
      </c>
      <c r="K7" s="256">
        <f>IFERROR('Franja horaria-H'!K7/'Franja horaria-U'!K7,0)</f>
        <v>0</v>
      </c>
      <c r="L7" s="256">
        <f>IFERROR('Franja horaria-H'!L7/'Franja horaria-U'!L7,0)</f>
        <v>0</v>
      </c>
      <c r="M7" s="256">
        <f>IFERROR('Franja horaria-H'!M7/'Franja horaria-U'!M7,0)</f>
        <v>0.85601450787228939</v>
      </c>
      <c r="N7" s="256">
        <f>IFERROR('Franja horaria-H'!N7/'Franja horaria-U'!N7,0)</f>
        <v>0.97375577326801965</v>
      </c>
      <c r="O7" s="256">
        <f>IFERROR('Franja horaria-H'!O7/'Franja horaria-U'!O7,0)</f>
        <v>2.0911139974608308</v>
      </c>
      <c r="P7" s="256">
        <f>IFERROR('Franja horaria-H'!P7/'Franja horaria-U'!P7,0)</f>
        <v>1.0100395433973339</v>
      </c>
      <c r="Q7" s="27">
        <f t="shared" si="0"/>
        <v>1.6309393910026254E-2</v>
      </c>
      <c r="R7" s="28" t="str">
        <f t="shared" si="1"/>
        <v>-</v>
      </c>
      <c r="S7" s="28" t="str">
        <f t="shared" si="2"/>
        <v>-</v>
      </c>
      <c r="T7" s="28">
        <f t="shared" si="3"/>
        <v>-1.5722573468334756E-3</v>
      </c>
      <c r="U7" s="28">
        <f t="shared" si="4"/>
        <v>-5.504866904517936E-4</v>
      </c>
      <c r="V7" s="28">
        <f t="shared" si="5"/>
        <v>1.420536385212559</v>
      </c>
      <c r="W7" s="29">
        <f t="shared" si="6"/>
        <v>-3.2241514193773559E-2</v>
      </c>
    </row>
    <row r="8" spans="1:23" x14ac:dyDescent="0.25">
      <c r="B8" s="190" t="s">
        <v>351</v>
      </c>
      <c r="C8" s="253">
        <f>IFERROR('Franja horaria-H'!C8/'Franja horaria-U'!C8,0)</f>
        <v>0.92373411683901241</v>
      </c>
      <c r="D8" s="254">
        <f>IFERROR('Franja horaria-H'!D8/'Franja horaria-U'!D8,0)</f>
        <v>0</v>
      </c>
      <c r="E8" s="254">
        <f>IFERROR('Franja horaria-H'!E8/'Franja horaria-U'!E8,0)</f>
        <v>0</v>
      </c>
      <c r="F8" s="254">
        <f>IFERROR('Franja horaria-H'!F8/'Franja horaria-U'!F8,0)</f>
        <v>1.0248643841216167</v>
      </c>
      <c r="G8" s="254">
        <f>IFERROR('Franja horaria-H'!G8/'Franja horaria-U'!G8,0)</f>
        <v>0.9585147962032361</v>
      </c>
      <c r="H8" s="254">
        <f>IFERROR('Franja horaria-H'!H8/'Franja horaria-U'!H8,0)</f>
        <v>0.91195868330847396</v>
      </c>
      <c r="I8" s="254">
        <f>IFERROR('Franja horaria-H'!I8/'Franja horaria-U'!I8,0)</f>
        <v>1.0415257747691749</v>
      </c>
      <c r="J8" s="255">
        <f>IFERROR('Franja horaria-H'!J8/'Franja horaria-U'!J8,0)</f>
        <v>1.0878507953048782</v>
      </c>
      <c r="K8" s="256">
        <f>IFERROR('Franja horaria-H'!K8/'Franja horaria-U'!K8,0)</f>
        <v>0</v>
      </c>
      <c r="L8" s="256">
        <f>IFERROR('Franja horaria-H'!L8/'Franja horaria-U'!L8,0)</f>
        <v>0</v>
      </c>
      <c r="M8" s="256">
        <f>IFERROR('Franja horaria-H'!M8/'Franja horaria-U'!M8,0)</f>
        <v>4.276812817648926</v>
      </c>
      <c r="N8" s="256">
        <f>IFERROR('Franja horaria-H'!N8/'Franja horaria-U'!N8,0)</f>
        <v>1.0205528561551047</v>
      </c>
      <c r="O8" s="256">
        <f>IFERROR('Franja horaria-H'!O8/'Franja horaria-U'!O8,0)</f>
        <v>0.96674323241043347</v>
      </c>
      <c r="P8" s="256">
        <f>IFERROR('Franja horaria-H'!P8/'Franja horaria-U'!P8,0)</f>
        <v>1.0191904761904762</v>
      </c>
      <c r="Q8" s="27">
        <f t="shared" si="0"/>
        <v>0.17766657685814138</v>
      </c>
      <c r="R8" s="28" t="str">
        <f t="shared" si="1"/>
        <v>-</v>
      </c>
      <c r="S8" s="28" t="str">
        <f t="shared" si="2"/>
        <v>-</v>
      </c>
      <c r="T8" s="28">
        <f t="shared" si="3"/>
        <v>3.1730524388497172</v>
      </c>
      <c r="U8" s="28">
        <f t="shared" si="4"/>
        <v>6.4723111419465809E-2</v>
      </c>
      <c r="V8" s="28">
        <f t="shared" si="5"/>
        <v>6.0073499057224727E-2</v>
      </c>
      <c r="W8" s="29">
        <f t="shared" si="6"/>
        <v>-2.1444787176437035E-2</v>
      </c>
    </row>
    <row r="9" spans="1:23" x14ac:dyDescent="0.25">
      <c r="B9" s="190" t="s">
        <v>352</v>
      </c>
      <c r="C9" s="253">
        <f>IFERROR('Franja horaria-H'!C9/'Franja horaria-U'!C9,0)</f>
        <v>1.0143250526792396</v>
      </c>
      <c r="D9" s="254">
        <f>IFERROR('Franja horaria-H'!D9/'Franja horaria-U'!D9,0)</f>
        <v>0</v>
      </c>
      <c r="E9" s="254">
        <f>IFERROR('Franja horaria-H'!E9/'Franja horaria-U'!E9,0)</f>
        <v>0</v>
      </c>
      <c r="F9" s="254">
        <f>IFERROR('Franja horaria-H'!F9/'Franja horaria-U'!F9,0)</f>
        <v>1.02426384214347</v>
      </c>
      <c r="G9" s="254">
        <f>IFERROR('Franja horaria-H'!G9/'Franja horaria-U'!G9,0)</f>
        <v>0.97935548275522677</v>
      </c>
      <c r="H9" s="254">
        <f>IFERROR('Franja horaria-H'!H9/'Franja horaria-U'!H9,0)</f>
        <v>0.9297308407373146</v>
      </c>
      <c r="I9" s="254">
        <f>IFERROR('Franja horaria-H'!I9/'Franja horaria-U'!I9,0)</f>
        <v>1.0577045270144769</v>
      </c>
      <c r="J9" s="255">
        <f>IFERROR('Franja horaria-H'!J9/'Franja horaria-U'!J9,0)</f>
        <v>0.99848574631646381</v>
      </c>
      <c r="K9" s="256">
        <f>IFERROR('Franja horaria-H'!K9/'Franja horaria-U'!K9,0)</f>
        <v>0</v>
      </c>
      <c r="L9" s="256">
        <f>IFERROR('Franja horaria-H'!L9/'Franja horaria-U'!L9,0)</f>
        <v>0</v>
      </c>
      <c r="M9" s="256">
        <f>IFERROR('Franja horaria-H'!M9/'Franja horaria-U'!M9,0)</f>
        <v>0.99980236282951773</v>
      </c>
      <c r="N9" s="256">
        <f>IFERROR('Franja horaria-H'!N9/'Franja horaria-U'!N9,0)</f>
        <v>0.93455990622006835</v>
      </c>
      <c r="O9" s="256">
        <f>IFERROR('Franja horaria-H'!O9/'Franja horaria-U'!O9,0)</f>
        <v>0.79262244013435912</v>
      </c>
      <c r="P9" s="256">
        <f>IFERROR('Franja horaria-H'!P9/'Franja horaria-U'!P9,0)</f>
        <v>0.95250884393498603</v>
      </c>
      <c r="Q9" s="27">
        <f t="shared" si="0"/>
        <v>-1.5615611899694074E-2</v>
      </c>
      <c r="R9" s="28" t="str">
        <f t="shared" si="1"/>
        <v>-</v>
      </c>
      <c r="S9" s="28" t="str">
        <f t="shared" si="2"/>
        <v>-</v>
      </c>
      <c r="T9" s="28">
        <f t="shared" si="3"/>
        <v>-2.3882009993403546E-2</v>
      </c>
      <c r="U9" s="28">
        <f t="shared" si="4"/>
        <v>-4.5739853734350626E-2</v>
      </c>
      <c r="V9" s="28">
        <f t="shared" si="5"/>
        <v>-0.14747106860973108</v>
      </c>
      <c r="W9" s="29">
        <f t="shared" si="6"/>
        <v>-9.9456587726272513E-2</v>
      </c>
    </row>
    <row r="10" spans="1:23" x14ac:dyDescent="0.25">
      <c r="B10" s="190" t="s">
        <v>353</v>
      </c>
      <c r="C10" s="253">
        <f>IFERROR('Franja horaria-H'!C10/'Franja horaria-U'!C10,0)</f>
        <v>0.49597801770255695</v>
      </c>
      <c r="D10" s="254">
        <f>IFERROR('Franja horaria-H'!D10/'Franja horaria-U'!D10,0)</f>
        <v>0</v>
      </c>
      <c r="E10" s="254">
        <f>IFERROR('Franja horaria-H'!E10/'Franja horaria-U'!E10,0)</f>
        <v>0</v>
      </c>
      <c r="F10" s="254">
        <f>IFERROR('Franja horaria-H'!F10/'Franja horaria-U'!F10,0)</f>
        <v>0.53103336677562385</v>
      </c>
      <c r="G10" s="254">
        <f>IFERROR('Franja horaria-H'!G10/'Franja horaria-U'!G10,0)</f>
        <v>0.53835220428812336</v>
      </c>
      <c r="H10" s="254">
        <f>IFERROR('Franja horaria-H'!H10/'Franja horaria-U'!H10,0)</f>
        <v>0.56804564596015583</v>
      </c>
      <c r="I10" s="254">
        <f>IFERROR('Franja horaria-H'!I10/'Franja horaria-U'!I10,0)</f>
        <v>0.63440259883272543</v>
      </c>
      <c r="J10" s="255">
        <f>IFERROR('Franja horaria-H'!J10/'Franja horaria-U'!J10,0)</f>
        <v>0.6164546415684099</v>
      </c>
      <c r="K10" s="256">
        <f>IFERROR('Franja horaria-H'!K10/'Franja horaria-U'!K10,0)</f>
        <v>0</v>
      </c>
      <c r="L10" s="256">
        <f>IFERROR('Franja horaria-H'!L10/'Franja horaria-U'!L10,0)</f>
        <v>0</v>
      </c>
      <c r="M10" s="256">
        <f>IFERROR('Franja horaria-H'!M10/'Franja horaria-U'!M10,0)</f>
        <v>0.63475867492381699</v>
      </c>
      <c r="N10" s="256">
        <f>IFERROR('Franja horaria-H'!N10/'Franja horaria-U'!N10,0)</f>
        <v>0.62680830507856555</v>
      </c>
      <c r="O10" s="256">
        <f>IFERROR('Franja horaria-H'!O10/'Franja horaria-U'!O10,0)</f>
        <v>0.54790372801480947</v>
      </c>
      <c r="P10" s="256">
        <f>IFERROR('Franja horaria-H'!P10/'Franja horaria-U'!P10,0)</f>
        <v>0.67739319973317458</v>
      </c>
      <c r="Q10" s="27">
        <f t="shared" si="0"/>
        <v>0.24290718452385929</v>
      </c>
      <c r="R10" s="28" t="str">
        <f t="shared" si="1"/>
        <v>-</v>
      </c>
      <c r="S10" s="28" t="str">
        <f t="shared" si="2"/>
        <v>-</v>
      </c>
      <c r="T10" s="28">
        <f t="shared" si="3"/>
        <v>0.19532728946582359</v>
      </c>
      <c r="U10" s="28">
        <f t="shared" si="4"/>
        <v>0.16430897855690946</v>
      </c>
      <c r="V10" s="28">
        <f t="shared" si="5"/>
        <v>-3.5458273623946011E-2</v>
      </c>
      <c r="W10" s="29">
        <f t="shared" si="6"/>
        <v>6.7765486742251815E-2</v>
      </c>
    </row>
    <row r="11" spans="1:23" x14ac:dyDescent="0.25">
      <c r="B11" s="190" t="s">
        <v>354</v>
      </c>
      <c r="C11" s="253">
        <f>IFERROR('Franja horaria-H'!C11/'Franja horaria-U'!C11,0)</f>
        <v>0.47245312723629601</v>
      </c>
      <c r="D11" s="254">
        <f>IFERROR('Franja horaria-H'!D11/'Franja horaria-U'!D11,0)</f>
        <v>0</v>
      </c>
      <c r="E11" s="254">
        <f>IFERROR('Franja horaria-H'!E11/'Franja horaria-U'!E11,0)</f>
        <v>0</v>
      </c>
      <c r="F11" s="254">
        <f>IFERROR('Franja horaria-H'!F11/'Franja horaria-U'!F11,0)</f>
        <v>0.4780922552343716</v>
      </c>
      <c r="G11" s="254">
        <f>IFERROR('Franja horaria-H'!G11/'Franja horaria-U'!G11,0)</f>
        <v>0.5010752236353101</v>
      </c>
      <c r="H11" s="254">
        <f>IFERROR('Franja horaria-H'!H11/'Franja horaria-U'!H11,0)</f>
        <v>0.48379453565428687</v>
      </c>
      <c r="I11" s="254">
        <f>IFERROR('Franja horaria-H'!I11/'Franja horaria-U'!I11,0)</f>
        <v>0.51562835094975301</v>
      </c>
      <c r="J11" s="255">
        <f>IFERROR('Franja horaria-H'!J11/'Franja horaria-U'!J11,0)</f>
        <v>0.47347045781399805</v>
      </c>
      <c r="K11" s="256">
        <f>IFERROR('Franja horaria-H'!K11/'Franja horaria-U'!K11,0)</f>
        <v>0</v>
      </c>
      <c r="L11" s="256">
        <f>IFERROR('Franja horaria-H'!L11/'Franja horaria-U'!L11,0)</f>
        <v>0</v>
      </c>
      <c r="M11" s="256">
        <f>IFERROR('Franja horaria-H'!M11/'Franja horaria-U'!M11,0)</f>
        <v>0.45576070770884458</v>
      </c>
      <c r="N11" s="256">
        <f>IFERROR('Franja horaria-H'!N11/'Franja horaria-U'!N11,0)</f>
        <v>0.45366274333782108</v>
      </c>
      <c r="O11" s="256">
        <f>IFERROR('Franja horaria-H'!O11/'Franja horaria-U'!O11,0)</f>
        <v>0.47870950433597192</v>
      </c>
      <c r="P11" s="256">
        <f>IFERROR('Franja horaria-H'!P11/'Franja horaria-U'!P11,0)</f>
        <v>1.1170890341813315</v>
      </c>
      <c r="Q11" s="27">
        <f t="shared" si="0"/>
        <v>2.1532941979939971E-3</v>
      </c>
      <c r="R11" s="28" t="str">
        <f t="shared" si="1"/>
        <v>-</v>
      </c>
      <c r="S11" s="28" t="str">
        <f t="shared" si="2"/>
        <v>-</v>
      </c>
      <c r="T11" s="28">
        <f t="shared" si="3"/>
        <v>-4.670970357923826E-2</v>
      </c>
      <c r="U11" s="28">
        <f t="shared" si="4"/>
        <v>-9.4621482087081821E-2</v>
      </c>
      <c r="V11" s="28">
        <f t="shared" si="5"/>
        <v>-1.0510724994935956E-2</v>
      </c>
      <c r="W11" s="29">
        <f t="shared" si="6"/>
        <v>1.1664616232286842</v>
      </c>
    </row>
    <row r="12" spans="1:23" x14ac:dyDescent="0.25">
      <c r="B12" s="190" t="s">
        <v>355</v>
      </c>
      <c r="C12" s="253">
        <f>IFERROR('Franja horaria-H'!C12/'Franja horaria-U'!C12,0)</f>
        <v>0.8414192784374781</v>
      </c>
      <c r="D12" s="254">
        <f>IFERROR('Franja horaria-H'!D12/'Franja horaria-U'!D12,0)</f>
        <v>0</v>
      </c>
      <c r="E12" s="254">
        <f>IFERROR('Franja horaria-H'!E12/'Franja horaria-U'!E12,0)</f>
        <v>0</v>
      </c>
      <c r="F12" s="254">
        <f>IFERROR('Franja horaria-H'!F12/'Franja horaria-U'!F12,0)</f>
        <v>0.8670853830606704</v>
      </c>
      <c r="G12" s="254">
        <f>IFERROR('Franja horaria-H'!G12/'Franja horaria-U'!G12,0)</f>
        <v>0.9077794725705256</v>
      </c>
      <c r="H12" s="254">
        <f>IFERROR('Franja horaria-H'!H12/'Franja horaria-U'!H12,0)</f>
        <v>0.86301698873164223</v>
      </c>
      <c r="I12" s="254">
        <f>IFERROR('Franja horaria-H'!I12/'Franja horaria-U'!I12,0)</f>
        <v>0.93492196380318338</v>
      </c>
      <c r="J12" s="255">
        <f>IFERROR('Franja horaria-H'!J12/'Franja horaria-U'!J12,0)</f>
        <v>0.92404468368350934</v>
      </c>
      <c r="K12" s="256">
        <f>IFERROR('Franja horaria-H'!K12/'Franja horaria-U'!K12,0)</f>
        <v>0</v>
      </c>
      <c r="L12" s="256">
        <f>IFERROR('Franja horaria-H'!L12/'Franja horaria-U'!L12,0)</f>
        <v>0</v>
      </c>
      <c r="M12" s="256">
        <f>IFERROR('Franja horaria-H'!M12/'Franja horaria-U'!M12,0)</f>
        <v>0.90418283850279146</v>
      </c>
      <c r="N12" s="256">
        <f>IFERROR('Franja horaria-H'!N12/'Franja horaria-U'!N12,0)</f>
        <v>1.1838344906670066</v>
      </c>
      <c r="O12" s="256">
        <f>IFERROR('Franja horaria-H'!O12/'Franja horaria-U'!O12,0)</f>
        <v>0.80824155143796717</v>
      </c>
      <c r="P12" s="256">
        <f>IFERROR('Franja horaria-H'!P12/'Franja horaria-U'!P12,0)</f>
        <v>0.67123705602925676</v>
      </c>
      <c r="Q12" s="27">
        <f t="shared" si="0"/>
        <v>9.8197661217683571E-2</v>
      </c>
      <c r="R12" s="28" t="str">
        <f t="shared" si="1"/>
        <v>-</v>
      </c>
      <c r="S12" s="28" t="str">
        <f t="shared" si="2"/>
        <v>-</v>
      </c>
      <c r="T12" s="28">
        <f t="shared" si="3"/>
        <v>4.2784085819983587E-2</v>
      </c>
      <c r="U12" s="28">
        <f t="shared" si="4"/>
        <v>0.30409920739316371</v>
      </c>
      <c r="V12" s="28">
        <f t="shared" si="5"/>
        <v>-6.346970918171306E-2</v>
      </c>
      <c r="W12" s="29">
        <f t="shared" si="6"/>
        <v>-0.28203948348937996</v>
      </c>
    </row>
    <row r="13" spans="1:23" x14ac:dyDescent="0.25">
      <c r="B13" s="190" t="s">
        <v>356</v>
      </c>
      <c r="C13" s="253">
        <f>IFERROR('Franja horaria-H'!C13/'Franja horaria-U'!C13,0)</f>
        <v>0.24921662125340602</v>
      </c>
      <c r="D13" s="254">
        <f>IFERROR('Franja horaria-H'!D13/'Franja horaria-U'!D13,0)</f>
        <v>0</v>
      </c>
      <c r="E13" s="254">
        <f>IFERROR('Franja horaria-H'!E13/'Franja horaria-U'!E13,0)</f>
        <v>0</v>
      </c>
      <c r="F13" s="254">
        <f>IFERROR('Franja horaria-H'!F13/'Franja horaria-U'!F13,0)</f>
        <v>0.448435012055866</v>
      </c>
      <c r="G13" s="254">
        <f>IFERROR('Franja horaria-H'!G13/'Franja horaria-U'!G13,0)</f>
        <v>0.30858938547486031</v>
      </c>
      <c r="H13" s="254">
        <f>IFERROR('Franja horaria-H'!H13/'Franja horaria-U'!H13,0)</f>
        <v>0.46071877152465418</v>
      </c>
      <c r="I13" s="254">
        <f>IFERROR('Franja horaria-H'!I13/'Franja horaria-U'!I13,0)</f>
        <v>0.37645932097878609</v>
      </c>
      <c r="J13" s="255">
        <f>IFERROR('Franja horaria-H'!J13/'Franja horaria-U'!J13,0)</f>
        <v>0.31905943417750343</v>
      </c>
      <c r="K13" s="256">
        <f>IFERROR('Franja horaria-H'!K13/'Franja horaria-U'!K13,0)</f>
        <v>0</v>
      </c>
      <c r="L13" s="256">
        <f>IFERROR('Franja horaria-H'!L13/'Franja horaria-U'!L13,0)</f>
        <v>0</v>
      </c>
      <c r="M13" s="256">
        <f>IFERROR('Franja horaria-H'!M13/'Franja horaria-U'!M13,0)</f>
        <v>0.3670347486963757</v>
      </c>
      <c r="N13" s="256">
        <f>IFERROR('Franja horaria-H'!N13/'Franja horaria-U'!N13,0)</f>
        <v>0.39415115689258223</v>
      </c>
      <c r="O13" s="256">
        <f>IFERROR('Franja horaria-H'!O13/'Franja horaria-U'!O13,0)</f>
        <v>0.42942603894216741</v>
      </c>
      <c r="P13" s="256">
        <f>IFERROR('Franja horaria-H'!P13/'Franja horaria-U'!P13,0)</f>
        <v>0.37031541857700712</v>
      </c>
      <c r="Q13" s="27">
        <f t="shared" si="0"/>
        <v>0.28024941744587945</v>
      </c>
      <c r="R13" s="28" t="str">
        <f t="shared" si="1"/>
        <v>-</v>
      </c>
      <c r="S13" s="28" t="str">
        <f t="shared" si="2"/>
        <v>-</v>
      </c>
      <c r="T13" s="28">
        <f t="shared" si="3"/>
        <v>-0.18152075812793461</v>
      </c>
      <c r="U13" s="28">
        <f t="shared" si="4"/>
        <v>0.27726738327716183</v>
      </c>
      <c r="V13" s="28">
        <f t="shared" si="5"/>
        <v>-6.792154892870958E-2</v>
      </c>
      <c r="W13" s="29">
        <f t="shared" si="6"/>
        <v>-1.6320229197154593E-2</v>
      </c>
    </row>
    <row r="14" spans="1:23" ht="15.75" thickBot="1" x14ac:dyDescent="0.3">
      <c r="B14" s="190" t="s">
        <v>540</v>
      </c>
      <c r="C14" s="253">
        <f>IFERROR('Franja horaria-H'!C14/'Franja horaria-U'!C14,0)</f>
        <v>0</v>
      </c>
      <c r="D14" s="254">
        <f>IFERROR('Franja horaria-H'!D14/'Franja horaria-U'!D14,0)</f>
        <v>0</v>
      </c>
      <c r="E14" s="254">
        <f>IFERROR('Franja horaria-H'!E14/'Franja horaria-U'!E14,0)</f>
        <v>0</v>
      </c>
      <c r="F14" s="254">
        <f>IFERROR('Franja horaria-H'!F14/'Franja horaria-U'!F14,0)</f>
        <v>0</v>
      </c>
      <c r="G14" s="254">
        <f>IFERROR('Franja horaria-H'!G14/'Franja horaria-U'!G14,0)</f>
        <v>0</v>
      </c>
      <c r="H14" s="254">
        <f>IFERROR('Franja horaria-H'!H14/'Franja horaria-U'!H14,0)</f>
        <v>0</v>
      </c>
      <c r="I14" s="254">
        <f>IFERROR('Franja horaria-H'!I14/'Franja horaria-U'!I14,0)</f>
        <v>0</v>
      </c>
      <c r="J14" s="255">
        <f>IFERROR('Franja horaria-H'!J14/'Franja horaria-U'!J14,0)</f>
        <v>0.74169322683035521</v>
      </c>
      <c r="K14" s="256">
        <f>IFERROR('Franja horaria-H'!K14/'Franja horaria-U'!K14,0)</f>
        <v>0</v>
      </c>
      <c r="L14" s="256">
        <f>IFERROR('Franja horaria-H'!L14/'Franja horaria-U'!L14,0)</f>
        <v>0</v>
      </c>
      <c r="M14" s="256">
        <f>IFERROR('Franja horaria-H'!M14/'Franja horaria-U'!M14,0)</f>
        <v>0.76810617213026466</v>
      </c>
      <c r="N14" s="256">
        <f>IFERROR('Franja horaria-H'!N14/'Franja horaria-U'!N14,0)</f>
        <v>0.72197573929737102</v>
      </c>
      <c r="O14" s="256">
        <f>IFERROR('Franja horaria-H'!O14/'Franja horaria-U'!O14,0)</f>
        <v>0.68494251090310454</v>
      </c>
      <c r="P14" s="256">
        <f>IFERROR('Franja horaria-H'!P14/'Franja horaria-U'!P14,0)</f>
        <v>0.78285306880890915</v>
      </c>
      <c r="Q14" s="27" t="str">
        <f t="shared" ref="Q14" si="7">IFERROR((J14-C14)/C14,"-")</f>
        <v>-</v>
      </c>
      <c r="R14" s="28" t="str">
        <f t="shared" ref="R14" si="8">IFERROR((K14-D14)/D14,"-")</f>
        <v>-</v>
      </c>
      <c r="S14" s="28" t="str">
        <f t="shared" ref="S14" si="9">IFERROR((L14-E14)/E14,"-")</f>
        <v>-</v>
      </c>
      <c r="T14" s="28" t="str">
        <f t="shared" ref="T14" si="10">IFERROR((M14-F14)/F14,"-")</f>
        <v>-</v>
      </c>
      <c r="U14" s="28" t="str">
        <f t="shared" ref="U14" si="11">IFERROR((N14-G14)/G14,"-")</f>
        <v>-</v>
      </c>
      <c r="V14" s="28" t="str">
        <f t="shared" ref="V14" si="12">IFERROR((O14-H14)/H14,"-")</f>
        <v>-</v>
      </c>
      <c r="W14" s="29" t="str">
        <f t="shared" ref="W14" si="13">IFERROR((P14-I14)/I14,"-")</f>
        <v>-</v>
      </c>
    </row>
    <row r="15" spans="1:23" ht="15.75" thickBot="1" x14ac:dyDescent="0.3">
      <c r="B15" s="200" t="s">
        <v>16</v>
      </c>
      <c r="C15" s="258">
        <f>IFERROR('Franja horaria-H'!C15/'Franja horaria-U'!C15,0)</f>
        <v>0.8318223125805444</v>
      </c>
      <c r="D15" s="257">
        <f>IFERROR('Franja horaria-H'!D15/'Franja horaria-U'!D15,0)</f>
        <v>0</v>
      </c>
      <c r="E15" s="257">
        <f>IFERROR('Franja horaria-H'!E15/'Franja horaria-U'!E15,0)</f>
        <v>0</v>
      </c>
      <c r="F15" s="257">
        <f>IFERROR('Franja horaria-H'!F15/'Franja horaria-U'!F15,0)</f>
        <v>0.80789281482455255</v>
      </c>
      <c r="G15" s="257">
        <f>IFERROR('Franja horaria-H'!G15/'Franja horaria-U'!G15,0)</f>
        <v>0.83827292916786622</v>
      </c>
      <c r="H15" s="257">
        <f>IFERROR('Franja horaria-H'!H15/'Franja horaria-U'!H15,0)</f>
        <v>0.78386760780334297</v>
      </c>
      <c r="I15" s="257">
        <f>IFERROR('Franja horaria-H'!I15/'Franja horaria-U'!I15,0)</f>
        <v>0.89361324675711906</v>
      </c>
      <c r="J15" s="259">
        <f>IFERROR('Franja horaria-H'!J15/'Franja horaria-U'!J15,0)</f>
        <v>0.86242086980868693</v>
      </c>
      <c r="K15" s="259">
        <f>IFERROR('Franja horaria-H'!K15/'Franja horaria-U'!K15,0)</f>
        <v>0</v>
      </c>
      <c r="L15" s="259">
        <f>IFERROR('Franja horaria-H'!L15/'Franja horaria-U'!L15,0)</f>
        <v>0</v>
      </c>
      <c r="M15" s="259">
        <f>IFERROR('Franja horaria-H'!M15/'Franja horaria-U'!M15,0)</f>
        <v>1.068140084522563</v>
      </c>
      <c r="N15" s="259">
        <f>IFERROR('Franja horaria-H'!N15/'Franja horaria-U'!N15,0)</f>
        <v>0.90058485213133055</v>
      </c>
      <c r="O15" s="259">
        <f>IFERROR('Franja horaria-H'!O15/'Franja horaria-U'!O15,0)</f>
        <v>1.0388111488821195</v>
      </c>
      <c r="P15" s="260">
        <f>IFERROR('Franja horaria-H'!P15/'Franja horaria-U'!P15,0)</f>
        <v>0.91135517737050054</v>
      </c>
      <c r="Q15" s="120">
        <f t="shared" si="0"/>
        <v>3.6784968093987867E-2</v>
      </c>
      <c r="R15" s="121" t="str">
        <f t="shared" si="1"/>
        <v>-</v>
      </c>
      <c r="S15" s="121" t="str">
        <f t="shared" si="2"/>
        <v>-</v>
      </c>
      <c r="T15" s="121">
        <f t="shared" si="3"/>
        <v>0.32213093732555048</v>
      </c>
      <c r="U15" s="121">
        <f t="shared" si="4"/>
        <v>7.4333693472983686E-2</v>
      </c>
      <c r="V15" s="121">
        <f t="shared" si="5"/>
        <v>0.32523801027218469</v>
      </c>
      <c r="W15" s="122">
        <f t="shared" si="6"/>
        <v>1.985414907149834E-2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55" t="s">
        <v>203</v>
      </c>
      <c r="K2" s="355"/>
      <c r="L2" s="355"/>
      <c r="M2" s="355"/>
      <c r="N2" s="355"/>
      <c r="O2" s="355"/>
      <c r="P2" s="355"/>
    </row>
    <row r="3" spans="1:23" x14ac:dyDescent="0.25">
      <c r="C3" s="261">
        <v>43138</v>
      </c>
      <c r="D3" s="261">
        <v>43139</v>
      </c>
      <c r="E3" s="261">
        <v>43140</v>
      </c>
      <c r="F3" s="261">
        <v>43141</v>
      </c>
      <c r="G3" s="261">
        <v>43142</v>
      </c>
      <c r="H3" s="261">
        <v>43143</v>
      </c>
      <c r="I3" s="261">
        <v>43144</v>
      </c>
      <c r="J3" s="262">
        <v>43145</v>
      </c>
      <c r="K3" s="262">
        <v>43146</v>
      </c>
      <c r="L3" s="262">
        <v>43147</v>
      </c>
      <c r="M3" s="262">
        <v>43148</v>
      </c>
      <c r="N3" s="262">
        <v>43149</v>
      </c>
      <c r="O3" s="262">
        <v>43150</v>
      </c>
      <c r="P3" s="262">
        <v>43151</v>
      </c>
      <c r="Q3" s="261">
        <v>43152</v>
      </c>
      <c r="R3" s="261">
        <v>43153</v>
      </c>
      <c r="S3" s="261">
        <v>43154</v>
      </c>
      <c r="T3" s="261">
        <v>43155</v>
      </c>
      <c r="U3" s="261">
        <v>43156</v>
      </c>
      <c r="V3" s="261">
        <v>43157</v>
      </c>
      <c r="W3" s="261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3" t="s">
        <v>228</v>
      </c>
      <c r="K4" s="263" t="s">
        <v>229</v>
      </c>
      <c r="L4" s="263" t="s">
        <v>230</v>
      </c>
      <c r="M4" s="263" t="s">
        <v>231</v>
      </c>
      <c r="N4" s="263" t="s">
        <v>232</v>
      </c>
      <c r="O4" s="263" t="s">
        <v>233</v>
      </c>
      <c r="P4" s="263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5" customFormat="1" x14ac:dyDescent="0.25">
      <c r="A5" s="1"/>
      <c r="B5" s="264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5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5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5" customFormat="1" x14ac:dyDescent="0.25">
      <c r="A8" s="1"/>
      <c r="B8" s="266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5" customFormat="1" x14ac:dyDescent="0.25">
      <c r="A9" s="1"/>
      <c r="B9" s="266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5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5" customFormat="1" x14ac:dyDescent="0.25">
      <c r="A11" s="1"/>
      <c r="B11" s="266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5" customFormat="1" x14ac:dyDescent="0.25">
      <c r="A12" s="1"/>
      <c r="B12" s="264" t="s">
        <v>241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23" s="265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5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5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5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5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5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4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6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6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6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6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6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6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6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4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6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8" t="s">
        <v>265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0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8" t="s">
        <v>273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8" t="s">
        <v>281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1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48" t="s">
        <v>203</v>
      </c>
      <c r="K2" s="348"/>
      <c r="L2" s="348"/>
      <c r="M2" s="348"/>
      <c r="N2" s="348"/>
      <c r="O2" s="348"/>
      <c r="P2" s="348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48" t="s">
        <v>203</v>
      </c>
      <c r="K2" s="348"/>
      <c r="L2" s="348"/>
      <c r="M2" s="348"/>
      <c r="N2" s="348"/>
      <c r="O2" s="348"/>
      <c r="P2" s="348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9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1" t="s">
        <v>197</v>
      </c>
      <c r="C233" s="292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0">
        <v>14886.147999999999</v>
      </c>
      <c r="L233" s="290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4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3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F10" sqref="F10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12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49" t="s">
        <v>404</v>
      </c>
      <c r="C2" s="349"/>
      <c r="D2" s="349"/>
      <c r="G2" s="349" t="s">
        <v>404</v>
      </c>
      <c r="H2" s="349"/>
      <c r="I2" s="349"/>
    </row>
    <row r="3" spans="2:10" ht="15.75" thickBot="1" x14ac:dyDescent="0.3">
      <c r="B3" s="349" t="str">
        <f>Replay!A1</f>
        <v>01/07 –07/07</v>
      </c>
      <c r="C3" s="349"/>
      <c r="D3" s="349"/>
      <c r="G3" s="349" t="str">
        <f>Replay!A1</f>
        <v>01/07 –07/07</v>
      </c>
      <c r="H3" s="349"/>
      <c r="I3" s="349"/>
    </row>
    <row r="4" spans="2:10" ht="15.75" thickBot="1" x14ac:dyDescent="0.3">
      <c r="B4" s="311" t="s">
        <v>405</v>
      </c>
      <c r="C4" s="311" t="s">
        <v>403</v>
      </c>
      <c r="D4" s="322" t="s">
        <v>406</v>
      </c>
      <c r="G4" s="311" t="s">
        <v>405</v>
      </c>
      <c r="H4" s="311" t="s">
        <v>403</v>
      </c>
      <c r="I4" s="322" t="s">
        <v>406</v>
      </c>
    </row>
    <row r="5" spans="2:10" x14ac:dyDescent="0.25">
      <c r="B5" s="315" t="s">
        <v>407</v>
      </c>
      <c r="C5" s="319">
        <v>105886.77099999999</v>
      </c>
      <c r="D5" s="320">
        <f>C5/C8</f>
        <v>1.6582137575813269E-2</v>
      </c>
      <c r="G5" s="315" t="s">
        <v>423</v>
      </c>
      <c r="H5" s="324">
        <f>SUM(Destacados!H4:H50)</f>
        <v>610566.51666666579</v>
      </c>
      <c r="I5" s="320">
        <f>H5/C8</f>
        <v>9.561626899125801E-2</v>
      </c>
    </row>
    <row r="6" spans="2:10" x14ac:dyDescent="0.25">
      <c r="B6" s="315" t="s">
        <v>409</v>
      </c>
      <c r="C6" s="319">
        <v>5994518.1670000004</v>
      </c>
      <c r="D6" s="320">
        <f>C6/C8</f>
        <v>0.93875678715243838</v>
      </c>
      <c r="G6" s="315" t="s">
        <v>408</v>
      </c>
      <c r="H6" s="319">
        <f>SUM('Franja horaria-H'!J15:P15)</f>
        <v>2165471.8499999978</v>
      </c>
      <c r="I6" s="320">
        <f>H6/C8</f>
        <v>0.33911839783319903</v>
      </c>
      <c r="J6" s="320">
        <f>H6/C6</f>
        <v>0.3612420197374635</v>
      </c>
    </row>
    <row r="7" spans="2:10" x14ac:dyDescent="0.25">
      <c r="B7" s="323" t="s">
        <v>424</v>
      </c>
      <c r="C7" s="324">
        <v>285187.42099999997</v>
      </c>
      <c r="D7" s="320">
        <f>C7/C8</f>
        <v>4.4661075271748327E-2</v>
      </c>
      <c r="G7" s="315" t="s">
        <v>215</v>
      </c>
      <c r="H7" s="319">
        <f>SUM(PARTIDOS!E2:E41)</f>
        <v>501371.23333333334</v>
      </c>
      <c r="I7" s="320">
        <f>H7/C8</f>
        <v>7.8516009971524289E-2</v>
      </c>
      <c r="J7" s="320">
        <f>I7/D8</f>
        <v>7.8516009971524289E-2</v>
      </c>
    </row>
    <row r="8" spans="2:10" x14ac:dyDescent="0.25">
      <c r="B8" s="321" t="s">
        <v>16</v>
      </c>
      <c r="C8" s="319">
        <f>SUM(C5:C7)</f>
        <v>6385592.3590000002</v>
      </c>
      <c r="D8" s="320">
        <f>SUM(D5:D7)</f>
        <v>1</v>
      </c>
      <c r="G8" s="321"/>
      <c r="H8" s="319"/>
      <c r="I8" s="320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5"/>
  <sheetViews>
    <sheetView workbookViewId="0">
      <selection activeCell="B9" sqref="B9"/>
    </sheetView>
  </sheetViews>
  <sheetFormatPr baseColWidth="10" defaultRowHeight="15" x14ac:dyDescent="0.25"/>
  <sheetData>
    <row r="1" spans="1:4" x14ac:dyDescent="0.25">
      <c r="A1" t="s">
        <v>216</v>
      </c>
      <c r="B1" t="s">
        <v>423</v>
      </c>
      <c r="C1" t="s">
        <v>408</v>
      </c>
      <c r="D1" t="s">
        <v>215</v>
      </c>
    </row>
    <row r="2" spans="1:4" x14ac:dyDescent="0.25">
      <c r="A2" s="319" t="s">
        <v>447</v>
      </c>
      <c r="B2">
        <v>229372.38333333313</v>
      </c>
      <c r="C2">
        <v>1349796.46</v>
      </c>
      <c r="D2">
        <v>282574.91666666669</v>
      </c>
    </row>
    <row r="3" spans="1:4" x14ac:dyDescent="0.25">
      <c r="A3" s="319" t="s">
        <v>428</v>
      </c>
      <c r="B3">
        <v>328458.67</v>
      </c>
      <c r="C3">
        <v>1337820.58</v>
      </c>
      <c r="D3">
        <v>196728.92</v>
      </c>
    </row>
    <row r="4" spans="1:4" x14ac:dyDescent="0.25">
      <c r="A4" s="319" t="s">
        <v>442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9" t="s">
        <v>541</v>
      </c>
      <c r="B5">
        <v>610566.51666666579</v>
      </c>
      <c r="C5">
        <v>2165471.8499999978</v>
      </c>
      <c r="D5">
        <v>621346.44999999984</v>
      </c>
    </row>
  </sheetData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F19" sqref="F19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5" t="s">
        <v>216</v>
      </c>
      <c r="B1" s="315" t="s">
        <v>407</v>
      </c>
      <c r="C1" s="315" t="s">
        <v>409</v>
      </c>
      <c r="D1" s="323" t="s">
        <v>424</v>
      </c>
    </row>
    <row r="2" spans="1:4" x14ac:dyDescent="0.25">
      <c r="A2" s="319" t="s">
        <v>438</v>
      </c>
      <c r="B2" s="326">
        <v>87399</v>
      </c>
      <c r="C2" s="326">
        <v>5645444</v>
      </c>
      <c r="D2" s="327">
        <v>423507</v>
      </c>
    </row>
    <row r="3" spans="1:4" x14ac:dyDescent="0.25">
      <c r="A3" s="319" t="s">
        <v>437</v>
      </c>
      <c r="B3" s="326">
        <v>83835</v>
      </c>
      <c r="C3" s="326">
        <v>4956020</v>
      </c>
      <c r="D3" s="327">
        <v>429559</v>
      </c>
    </row>
    <row r="4" spans="1:4" x14ac:dyDescent="0.25">
      <c r="A4" s="319" t="s">
        <v>436</v>
      </c>
      <c r="B4" s="326">
        <v>93126</v>
      </c>
      <c r="C4" s="326">
        <v>5511645</v>
      </c>
      <c r="D4" s="327">
        <v>450146</v>
      </c>
    </row>
    <row r="5" spans="1:4" x14ac:dyDescent="0.25">
      <c r="A5" s="319" t="s">
        <v>435</v>
      </c>
      <c r="B5" s="326">
        <v>108586</v>
      </c>
      <c r="C5" s="326">
        <v>5678819</v>
      </c>
      <c r="D5" s="327">
        <v>422155</v>
      </c>
    </row>
    <row r="6" spans="1:4" x14ac:dyDescent="0.25">
      <c r="A6" s="319" t="s">
        <v>434</v>
      </c>
      <c r="B6" s="326">
        <v>113859</v>
      </c>
      <c r="C6" s="326">
        <v>5963927</v>
      </c>
      <c r="D6" s="327">
        <v>395604</v>
      </c>
    </row>
    <row r="7" spans="1:4" x14ac:dyDescent="0.25">
      <c r="A7" s="319" t="s">
        <v>433</v>
      </c>
      <c r="B7" s="326">
        <v>112412</v>
      </c>
      <c r="C7" s="326">
        <v>6225747</v>
      </c>
      <c r="D7" s="327">
        <v>376269</v>
      </c>
    </row>
    <row r="8" spans="1:4" x14ac:dyDescent="0.25">
      <c r="A8" s="319" t="s">
        <v>448</v>
      </c>
      <c r="B8" s="319">
        <v>99203.687000000005</v>
      </c>
      <c r="C8" s="319">
        <v>5511680.5379999997</v>
      </c>
      <c r="D8" s="324">
        <v>364261.46899999998</v>
      </c>
    </row>
    <row r="9" spans="1:4" x14ac:dyDescent="0.25">
      <c r="A9" s="319" t="s">
        <v>428</v>
      </c>
      <c r="B9" s="319">
        <v>95987.509000000005</v>
      </c>
      <c r="C9" s="319">
        <v>5232186.608</v>
      </c>
      <c r="D9" s="324">
        <v>323560.11200000002</v>
      </c>
    </row>
    <row r="10" spans="1:4" x14ac:dyDescent="0.25">
      <c r="A10" s="319" t="s">
        <v>442</v>
      </c>
      <c r="B10" s="319">
        <v>101763.1</v>
      </c>
      <c r="C10" s="319">
        <v>5729848.5</v>
      </c>
      <c r="D10" s="324">
        <v>319277</v>
      </c>
    </row>
    <row r="11" spans="1:4" x14ac:dyDescent="0.25">
      <c r="A11" s="319" t="s">
        <v>541</v>
      </c>
      <c r="B11" s="319">
        <v>105886.77099999999</v>
      </c>
      <c r="C11" s="319">
        <v>5994518.1670000004</v>
      </c>
      <c r="D11" s="324">
        <v>285187.42099999997</v>
      </c>
    </row>
    <row r="22" spans="4:4" x14ac:dyDescent="0.25">
      <c r="D22" s="312"/>
    </row>
    <row r="23" spans="4:4" x14ac:dyDescent="0.25">
      <c r="D23" s="312"/>
    </row>
    <row r="24" spans="4:4" x14ac:dyDescent="0.25">
      <c r="D24" s="312"/>
    </row>
  </sheetData>
  <phoneticPr fontId="3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80" zoomScaleNormal="80" workbookViewId="0">
      <selection activeCell="E15" sqref="E15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t="s">
        <v>450</v>
      </c>
      <c r="C2" t="s">
        <v>451</v>
      </c>
      <c r="D2" s="309">
        <v>16003</v>
      </c>
      <c r="E2" s="296">
        <v>10532.8</v>
      </c>
      <c r="F2" s="295" t="s">
        <v>506</v>
      </c>
      <c r="G2" s="297">
        <f t="shared" ref="G2" si="0">D2/E2</f>
        <v>1.519349080966125</v>
      </c>
      <c r="H2" s="297">
        <f t="shared" ref="H2:H26" si="1">F2/D2</f>
        <v>2.0081859651315379</v>
      </c>
    </row>
    <row r="3" spans="1:8" x14ac:dyDescent="0.25">
      <c r="A3" t="s">
        <v>345</v>
      </c>
      <c r="B3" t="s">
        <v>452</v>
      </c>
      <c r="C3" t="s">
        <v>453</v>
      </c>
      <c r="D3" s="310">
        <v>26950</v>
      </c>
      <c r="E3" s="296">
        <v>25951.466666666671</v>
      </c>
      <c r="F3" s="295" t="s">
        <v>507</v>
      </c>
      <c r="G3" s="297">
        <f t="shared" ref="G3:G26" si="2">D3/E3</f>
        <v>1.0384769518485788</v>
      </c>
      <c r="H3" s="297">
        <f t="shared" si="1"/>
        <v>1.1925046382189239</v>
      </c>
    </row>
    <row r="4" spans="1:8" x14ac:dyDescent="0.25">
      <c r="A4" t="s">
        <v>345</v>
      </c>
      <c r="B4" t="s">
        <v>454</v>
      </c>
      <c r="C4" t="s">
        <v>455</v>
      </c>
      <c r="D4" s="310">
        <v>28817</v>
      </c>
      <c r="E4" s="296">
        <v>24495.816666666669</v>
      </c>
      <c r="F4" s="295" t="s">
        <v>508</v>
      </c>
      <c r="G4" s="297">
        <f t="shared" si="2"/>
        <v>1.1764049507773096</v>
      </c>
      <c r="H4" s="297">
        <f t="shared" si="1"/>
        <v>1.115279175486692</v>
      </c>
    </row>
    <row r="5" spans="1:8" x14ac:dyDescent="0.25">
      <c r="A5" t="s">
        <v>345</v>
      </c>
      <c r="B5" t="s">
        <v>456</v>
      </c>
      <c r="C5" t="s">
        <v>457</v>
      </c>
      <c r="D5" s="310">
        <v>23238</v>
      </c>
      <c r="E5" s="296">
        <v>11388.76666666667</v>
      </c>
      <c r="F5" s="295" t="s">
        <v>509</v>
      </c>
      <c r="G5" s="297">
        <f t="shared" si="2"/>
        <v>2.0404316534128655</v>
      </c>
      <c r="H5" s="297">
        <f t="shared" si="1"/>
        <v>1.3830794388501593</v>
      </c>
    </row>
    <row r="6" spans="1:8" x14ac:dyDescent="0.25">
      <c r="A6" t="s">
        <v>345</v>
      </c>
      <c r="B6" t="s">
        <v>458</v>
      </c>
      <c r="C6" t="s">
        <v>459</v>
      </c>
      <c r="D6" s="310">
        <v>47856</v>
      </c>
      <c r="E6" s="296">
        <v>46891.966666666667</v>
      </c>
      <c r="F6" s="295" t="s">
        <v>510</v>
      </c>
      <c r="G6" s="297">
        <f t="shared" si="2"/>
        <v>1.0205586031438221</v>
      </c>
      <c r="H6" s="297">
        <f t="shared" si="1"/>
        <v>0.67161902373788029</v>
      </c>
    </row>
    <row r="7" spans="1:8" x14ac:dyDescent="0.25">
      <c r="A7" t="s">
        <v>460</v>
      </c>
      <c r="B7" t="s">
        <v>461</v>
      </c>
      <c r="C7" t="s">
        <v>462</v>
      </c>
      <c r="D7" s="310">
        <v>30588</v>
      </c>
      <c r="E7" s="296">
        <v>8313.5400000000009</v>
      </c>
      <c r="F7" s="295" t="s">
        <v>511</v>
      </c>
      <c r="G7" s="297">
        <f t="shared" si="2"/>
        <v>3.6792990711538041</v>
      </c>
      <c r="H7" s="297">
        <f t="shared" si="1"/>
        <v>1.0508042369556689</v>
      </c>
    </row>
    <row r="8" spans="1:8" x14ac:dyDescent="0.25">
      <c r="A8" t="s">
        <v>345</v>
      </c>
      <c r="B8" t="s">
        <v>463</v>
      </c>
      <c r="C8" t="s">
        <v>462</v>
      </c>
      <c r="D8" s="310">
        <v>84537</v>
      </c>
      <c r="E8" s="296">
        <v>67500.21666666666</v>
      </c>
      <c r="F8" s="295" t="s">
        <v>512</v>
      </c>
      <c r="G8" s="297">
        <f t="shared" si="2"/>
        <v>1.2523959799635211</v>
      </c>
      <c r="H8" s="297">
        <f t="shared" si="1"/>
        <v>0.38022404390976733</v>
      </c>
    </row>
    <row r="9" spans="1:8" x14ac:dyDescent="0.25">
      <c r="A9" t="s">
        <v>345</v>
      </c>
      <c r="B9" t="s">
        <v>464</v>
      </c>
      <c r="C9" t="s">
        <v>465</v>
      </c>
      <c r="D9" s="310">
        <v>59184</v>
      </c>
      <c r="E9" s="296">
        <v>46195.666666666657</v>
      </c>
      <c r="F9" s="295" t="s">
        <v>513</v>
      </c>
      <c r="G9" s="297">
        <f t="shared" si="2"/>
        <v>1.2811591274794898</v>
      </c>
      <c r="H9" s="297">
        <f t="shared" si="1"/>
        <v>0.54311976209786428</v>
      </c>
    </row>
    <row r="10" spans="1:8" x14ac:dyDescent="0.25">
      <c r="A10" t="s">
        <v>425</v>
      </c>
      <c r="B10" t="s">
        <v>558</v>
      </c>
      <c r="C10" t="s">
        <v>466</v>
      </c>
      <c r="D10" s="310">
        <v>13078</v>
      </c>
      <c r="E10" s="296">
        <v>6589.2166666666662</v>
      </c>
      <c r="F10" s="295" t="s">
        <v>514</v>
      </c>
      <c r="G10" s="297">
        <f t="shared" si="2"/>
        <v>1.9847579251959642</v>
      </c>
      <c r="H10" s="297">
        <f t="shared" si="1"/>
        <v>2.4579446398531886</v>
      </c>
    </row>
    <row r="11" spans="1:8" x14ac:dyDescent="0.25">
      <c r="A11" t="s">
        <v>425</v>
      </c>
      <c r="B11" t="s">
        <v>542</v>
      </c>
      <c r="C11" t="s">
        <v>467</v>
      </c>
      <c r="D11" s="310">
        <v>5531</v>
      </c>
      <c r="E11" s="296">
        <v>1645.2666666666671</v>
      </c>
      <c r="F11" s="295" t="s">
        <v>515</v>
      </c>
      <c r="G11" s="297">
        <f t="shared" si="2"/>
        <v>3.361765063414238</v>
      </c>
      <c r="H11" s="297">
        <f t="shared" si="1"/>
        <v>5.8119689025492676</v>
      </c>
    </row>
    <row r="12" spans="1:8" x14ac:dyDescent="0.25">
      <c r="A12" t="s">
        <v>425</v>
      </c>
      <c r="B12" t="s">
        <v>543</v>
      </c>
      <c r="C12" t="s">
        <v>468</v>
      </c>
      <c r="D12" s="310">
        <v>9135</v>
      </c>
      <c r="E12" s="296">
        <v>2582.6999999999998</v>
      </c>
      <c r="F12" s="295" t="s">
        <v>516</v>
      </c>
      <c r="G12" s="297">
        <f t="shared" si="2"/>
        <v>3.5369961668021839</v>
      </c>
      <c r="H12" s="297">
        <f t="shared" si="1"/>
        <v>3.519102353585112</v>
      </c>
    </row>
    <row r="13" spans="1:8" x14ac:dyDescent="0.25">
      <c r="A13" t="s">
        <v>426</v>
      </c>
      <c r="B13" t="s">
        <v>544</v>
      </c>
      <c r="C13" t="s">
        <v>469</v>
      </c>
      <c r="D13" s="310">
        <v>3251</v>
      </c>
      <c r="E13" s="296">
        <v>167.91666666666671</v>
      </c>
      <c r="F13" s="295" t="s">
        <v>517</v>
      </c>
      <c r="G13" s="297">
        <f t="shared" si="2"/>
        <v>19.360794044665006</v>
      </c>
      <c r="H13" s="297">
        <f t="shared" si="1"/>
        <v>9.8886496462626887</v>
      </c>
    </row>
    <row r="14" spans="1:8" x14ac:dyDescent="0.25">
      <c r="A14" t="s">
        <v>425</v>
      </c>
      <c r="B14" t="s">
        <v>545</v>
      </c>
      <c r="C14" t="s">
        <v>470</v>
      </c>
      <c r="D14" s="310">
        <v>19917</v>
      </c>
      <c r="E14" s="296">
        <v>20868.833333333328</v>
      </c>
      <c r="F14" s="295" t="s">
        <v>518</v>
      </c>
      <c r="G14" s="297">
        <f t="shared" si="2"/>
        <v>0.95438971991726118</v>
      </c>
      <c r="H14" s="297">
        <f t="shared" si="1"/>
        <v>1.6141487171762816</v>
      </c>
    </row>
    <row r="15" spans="1:8" x14ac:dyDescent="0.25">
      <c r="A15" t="s">
        <v>426</v>
      </c>
      <c r="B15" t="s">
        <v>546</v>
      </c>
      <c r="C15" t="s">
        <v>470</v>
      </c>
      <c r="D15" s="310">
        <v>5362</v>
      </c>
      <c r="E15" s="296">
        <v>705.4666666666667</v>
      </c>
      <c r="F15" s="295" t="s">
        <v>519</v>
      </c>
      <c r="G15" s="297">
        <f t="shared" si="2"/>
        <v>7.6006426006426002</v>
      </c>
      <c r="H15" s="297">
        <f t="shared" si="1"/>
        <v>5.9958970533383065</v>
      </c>
    </row>
    <row r="16" spans="1:8" x14ac:dyDescent="0.25">
      <c r="A16" t="s">
        <v>425</v>
      </c>
      <c r="B16" t="s">
        <v>547</v>
      </c>
      <c r="C16" t="s">
        <v>471</v>
      </c>
      <c r="D16" s="310">
        <v>55522</v>
      </c>
      <c r="E16" s="296">
        <v>54614</v>
      </c>
      <c r="F16" s="295" t="s">
        <v>520</v>
      </c>
      <c r="G16" s="297">
        <f t="shared" si="2"/>
        <v>1.0166257736111619</v>
      </c>
      <c r="H16" s="297">
        <f t="shared" si="1"/>
        <v>0.57906775692518286</v>
      </c>
    </row>
    <row r="17" spans="1:8" x14ac:dyDescent="0.25">
      <c r="A17" t="s">
        <v>426</v>
      </c>
      <c r="B17" t="s">
        <v>548</v>
      </c>
      <c r="C17" t="s">
        <v>471</v>
      </c>
      <c r="D17" s="310">
        <v>13799</v>
      </c>
      <c r="E17" s="296">
        <v>2682.35</v>
      </c>
      <c r="F17" s="295" t="s">
        <v>521</v>
      </c>
      <c r="G17" s="297">
        <f t="shared" si="2"/>
        <v>5.1443696758439428</v>
      </c>
      <c r="H17" s="297">
        <f t="shared" si="1"/>
        <v>2.330023914776433</v>
      </c>
    </row>
    <row r="18" spans="1:8" x14ac:dyDescent="0.25">
      <c r="A18" t="s">
        <v>440</v>
      </c>
      <c r="B18" t="s">
        <v>549</v>
      </c>
      <c r="C18" t="s">
        <v>471</v>
      </c>
      <c r="D18" s="310">
        <v>11630</v>
      </c>
      <c r="E18" s="296">
        <v>945.43333333333328</v>
      </c>
      <c r="F18" s="295" t="s">
        <v>522</v>
      </c>
      <c r="G18" s="297">
        <f t="shared" si="2"/>
        <v>12.301237527765046</v>
      </c>
      <c r="H18" s="297">
        <f t="shared" si="1"/>
        <v>2.7646603611349958</v>
      </c>
    </row>
    <row r="19" spans="1:8" x14ac:dyDescent="0.25">
      <c r="A19" t="s">
        <v>425</v>
      </c>
      <c r="B19" t="s">
        <v>550</v>
      </c>
      <c r="C19" t="s">
        <v>472</v>
      </c>
      <c r="D19" s="310">
        <v>110704</v>
      </c>
      <c r="E19" s="296">
        <v>27743.21</v>
      </c>
      <c r="F19" s="295" t="s">
        <v>523</v>
      </c>
      <c r="G19" s="297">
        <f t="shared" si="2"/>
        <v>3.990309701004318</v>
      </c>
      <c r="H19" s="297">
        <f t="shared" si="1"/>
        <v>0.29045020956785661</v>
      </c>
    </row>
    <row r="20" spans="1:8" x14ac:dyDescent="0.25">
      <c r="A20" t="s">
        <v>426</v>
      </c>
      <c r="B20" t="s">
        <v>551</v>
      </c>
      <c r="C20" t="s">
        <v>472</v>
      </c>
      <c r="D20" s="310">
        <v>17641</v>
      </c>
      <c r="E20" s="296">
        <v>5947.05</v>
      </c>
      <c r="F20" s="295" t="s">
        <v>524</v>
      </c>
      <c r="G20" s="297">
        <f t="shared" si="2"/>
        <v>2.9663446582759518</v>
      </c>
      <c r="H20" s="297">
        <f t="shared" si="1"/>
        <v>1.8227424749163879</v>
      </c>
    </row>
    <row r="21" spans="1:8" x14ac:dyDescent="0.25">
      <c r="A21" t="s">
        <v>425</v>
      </c>
      <c r="B21" t="s">
        <v>552</v>
      </c>
      <c r="C21" t="s">
        <v>473</v>
      </c>
      <c r="D21" s="310">
        <v>123597</v>
      </c>
      <c r="E21" s="296">
        <v>106405</v>
      </c>
      <c r="F21" s="295" t="s">
        <v>525</v>
      </c>
      <c r="G21" s="297">
        <f t="shared" si="2"/>
        <v>1.161571354729571</v>
      </c>
      <c r="H21" s="297">
        <f t="shared" si="1"/>
        <v>0.26016812705810011</v>
      </c>
    </row>
    <row r="22" spans="1:8" x14ac:dyDescent="0.25">
      <c r="A22" t="s">
        <v>426</v>
      </c>
      <c r="B22" t="s">
        <v>553</v>
      </c>
      <c r="C22" t="s">
        <v>473</v>
      </c>
      <c r="D22" s="310">
        <v>24541</v>
      </c>
      <c r="E22" s="296">
        <v>1039.0999999999999</v>
      </c>
      <c r="F22" s="295" t="s">
        <v>526</v>
      </c>
      <c r="G22" s="297">
        <f t="shared" si="2"/>
        <v>23.617553652199021</v>
      </c>
      <c r="H22" s="297">
        <f t="shared" si="1"/>
        <v>1.3103378020455565</v>
      </c>
    </row>
    <row r="23" spans="1:8" x14ac:dyDescent="0.25">
      <c r="A23" t="s">
        <v>440</v>
      </c>
      <c r="B23" t="s">
        <v>554</v>
      </c>
      <c r="C23" t="s">
        <v>473</v>
      </c>
      <c r="D23" s="310">
        <v>26446</v>
      </c>
      <c r="E23" s="296">
        <v>8396.2333333333336</v>
      </c>
      <c r="F23" s="295" t="s">
        <v>527</v>
      </c>
      <c r="G23" s="297">
        <f t="shared" si="2"/>
        <v>3.1497457193106433</v>
      </c>
      <c r="H23" s="297">
        <f t="shared" si="1"/>
        <v>1.2159872948650079</v>
      </c>
    </row>
    <row r="24" spans="1:8" x14ac:dyDescent="0.25">
      <c r="A24" t="s">
        <v>425</v>
      </c>
      <c r="B24" t="s">
        <v>555</v>
      </c>
      <c r="C24" t="s">
        <v>474</v>
      </c>
      <c r="D24" s="310">
        <v>11503</v>
      </c>
      <c r="E24" s="296">
        <v>8173.166666666667</v>
      </c>
      <c r="F24" s="295" t="s">
        <v>528</v>
      </c>
      <c r="G24" s="297">
        <f t="shared" si="2"/>
        <v>1.4074104284345113</v>
      </c>
      <c r="H24" s="297">
        <f t="shared" si="1"/>
        <v>2.7957054681387463</v>
      </c>
    </row>
    <row r="25" spans="1:8" x14ac:dyDescent="0.25">
      <c r="A25" t="s">
        <v>425</v>
      </c>
      <c r="B25" t="s">
        <v>556</v>
      </c>
      <c r="C25" t="s">
        <v>475</v>
      </c>
      <c r="D25" s="310">
        <v>18727</v>
      </c>
      <c r="E25" s="296">
        <v>8396.2999999999993</v>
      </c>
      <c r="F25" s="295" t="s">
        <v>529</v>
      </c>
      <c r="G25" s="297">
        <f t="shared" si="2"/>
        <v>2.2303871943594205</v>
      </c>
      <c r="H25" s="297">
        <f t="shared" si="1"/>
        <v>1.7173065627169328</v>
      </c>
    </row>
    <row r="26" spans="1:8" x14ac:dyDescent="0.25">
      <c r="A26" t="s">
        <v>426</v>
      </c>
      <c r="B26" t="s">
        <v>557</v>
      </c>
      <c r="C26" t="s">
        <v>475</v>
      </c>
      <c r="D26" s="310">
        <v>9061</v>
      </c>
      <c r="E26" s="296">
        <v>3199.75</v>
      </c>
      <c r="F26" s="295" t="s">
        <v>530</v>
      </c>
      <c r="G26" s="297">
        <f t="shared" si="2"/>
        <v>2.8317837331041487</v>
      </c>
      <c r="H26" s="297">
        <f t="shared" si="1"/>
        <v>3.5493874848250746</v>
      </c>
    </row>
  </sheetData>
  <phoneticPr fontId="34" type="noConversion"/>
  <conditionalFormatting sqref="E2:E4 E6:E12">
    <cfRule type="colorScale" priority="8">
      <colorScale>
        <cfvo type="min"/>
        <cfvo type="max"/>
        <color rgb="FFFCFCFF"/>
        <color rgb="FFF8696B"/>
      </colorScale>
    </cfRule>
  </conditionalFormatting>
  <conditionalFormatting sqref="E5">
    <cfRule type="colorScale" priority="6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5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1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:E25">
    <cfRule type="colorScale" priority="339">
      <colorScale>
        <cfvo type="min"/>
        <cfvo type="max"/>
        <color rgb="FFFCFCFF"/>
        <color rgb="FFF8696B"/>
      </colorScale>
    </cfRule>
  </conditionalFormatting>
  <conditionalFormatting sqref="E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94" zoomScale="80" zoomScaleNormal="80" workbookViewId="0">
      <selection activeCell="A10" sqref="A10"/>
    </sheetView>
  </sheetViews>
  <sheetFormatPr baseColWidth="10" defaultRowHeight="15" x14ac:dyDescent="0.25"/>
  <cols>
    <col min="1" max="1" width="75.85546875" bestFit="1" customWidth="1"/>
    <col min="2" max="2" width="31.5703125" style="316" customWidth="1"/>
    <col min="3" max="3" width="25.28515625" style="316" customWidth="1"/>
  </cols>
  <sheetData>
    <row r="1" spans="1:3" ht="15.75" thickBot="1" x14ac:dyDescent="0.3">
      <c r="A1" s="349" t="s">
        <v>449</v>
      </c>
      <c r="B1" s="349"/>
      <c r="C1" s="349"/>
    </row>
    <row r="2" spans="1:3" ht="15" customHeight="1" thickBot="1" x14ac:dyDescent="0.3">
      <c r="A2" s="317" t="s">
        <v>402</v>
      </c>
      <c r="B2" s="318" t="s">
        <v>400</v>
      </c>
      <c r="C2" s="318" t="s">
        <v>401</v>
      </c>
    </row>
    <row r="3" spans="1:3" x14ac:dyDescent="0.25">
      <c r="A3" s="314" t="s">
        <v>371</v>
      </c>
      <c r="B3" s="315">
        <v>12304.395</v>
      </c>
      <c r="C3" s="315">
        <v>12095</v>
      </c>
    </row>
    <row r="4" spans="1:3" x14ac:dyDescent="0.25">
      <c r="A4" s="314" t="s">
        <v>373</v>
      </c>
      <c r="B4" s="315">
        <v>9509.1589999999997</v>
      </c>
      <c r="C4" s="315">
        <v>11405</v>
      </c>
    </row>
    <row r="5" spans="1:3" x14ac:dyDescent="0.25">
      <c r="A5" s="314" t="s">
        <v>376</v>
      </c>
      <c r="B5" s="315">
        <v>4854.5249999999996</v>
      </c>
      <c r="C5" s="315">
        <v>5351</v>
      </c>
    </row>
    <row r="6" spans="1:3" x14ac:dyDescent="0.25">
      <c r="A6" s="314" t="s">
        <v>374</v>
      </c>
      <c r="B6" s="315">
        <v>4046.4470000000001</v>
      </c>
      <c r="C6" s="315">
        <v>1978</v>
      </c>
    </row>
    <row r="7" spans="1:3" x14ac:dyDescent="0.25">
      <c r="A7" s="314" t="s">
        <v>372</v>
      </c>
      <c r="B7" s="315">
        <v>3225.55</v>
      </c>
      <c r="C7" s="315">
        <v>2564</v>
      </c>
    </row>
    <row r="8" spans="1:3" x14ac:dyDescent="0.25">
      <c r="A8" s="314" t="s">
        <v>375</v>
      </c>
      <c r="B8" s="315">
        <v>3010.5030000000002</v>
      </c>
      <c r="C8" s="315">
        <v>2236</v>
      </c>
    </row>
    <row r="9" spans="1:3" x14ac:dyDescent="0.25">
      <c r="A9" s="314" t="s">
        <v>377</v>
      </c>
      <c r="B9" s="315">
        <v>2180.8580000000002</v>
      </c>
      <c r="C9" s="315">
        <v>1757</v>
      </c>
    </row>
    <row r="10" spans="1:3" x14ac:dyDescent="0.25">
      <c r="A10" s="314" t="s">
        <v>378</v>
      </c>
      <c r="B10" s="315">
        <v>1411.355</v>
      </c>
      <c r="C10" s="315">
        <v>3854</v>
      </c>
    </row>
    <row r="11" spans="1:3" x14ac:dyDescent="0.25">
      <c r="A11" s="314" t="s">
        <v>559</v>
      </c>
      <c r="B11" s="315">
        <v>1373.16</v>
      </c>
      <c r="C11" s="315">
        <v>1408</v>
      </c>
    </row>
    <row r="12" spans="1:3" x14ac:dyDescent="0.25">
      <c r="A12" s="314" t="s">
        <v>379</v>
      </c>
      <c r="B12" s="315">
        <v>1300.7349999999999</v>
      </c>
      <c r="C12" s="315">
        <v>1898</v>
      </c>
    </row>
    <row r="13" spans="1:3" x14ac:dyDescent="0.25">
      <c r="A13" s="314" t="s">
        <v>531</v>
      </c>
      <c r="B13" s="315">
        <v>1277.1869999999999</v>
      </c>
      <c r="C13" s="315">
        <v>2918</v>
      </c>
    </row>
    <row r="14" spans="1:3" x14ac:dyDescent="0.25">
      <c r="A14" s="314" t="s">
        <v>380</v>
      </c>
      <c r="B14" s="315">
        <v>1111.415</v>
      </c>
      <c r="C14" s="315">
        <v>1291</v>
      </c>
    </row>
    <row r="15" spans="1:3" x14ac:dyDescent="0.25">
      <c r="A15" s="314" t="s">
        <v>381</v>
      </c>
      <c r="B15" s="315">
        <v>905.21799999999996</v>
      </c>
      <c r="C15" s="315">
        <v>1074</v>
      </c>
    </row>
    <row r="16" spans="1:3" x14ac:dyDescent="0.25">
      <c r="A16" s="314" t="s">
        <v>385</v>
      </c>
      <c r="B16" s="315">
        <v>842.67899999999997</v>
      </c>
      <c r="C16" s="315">
        <v>1162</v>
      </c>
    </row>
    <row r="17" spans="1:3" x14ac:dyDescent="0.25">
      <c r="A17" s="314" t="s">
        <v>560</v>
      </c>
      <c r="B17" s="315">
        <v>709.16399999999999</v>
      </c>
      <c r="C17" s="315">
        <v>696</v>
      </c>
    </row>
    <row r="18" spans="1:3" x14ac:dyDescent="0.25">
      <c r="A18" s="314" t="s">
        <v>561</v>
      </c>
      <c r="B18" s="315">
        <v>703.97</v>
      </c>
      <c r="C18" s="315">
        <v>438</v>
      </c>
    </row>
    <row r="19" spans="1:3" x14ac:dyDescent="0.25">
      <c r="A19" s="314" t="s">
        <v>562</v>
      </c>
      <c r="B19" s="315">
        <v>701.00900000000001</v>
      </c>
      <c r="C19" s="315">
        <v>760</v>
      </c>
    </row>
    <row r="20" spans="1:3" x14ac:dyDescent="0.25">
      <c r="A20" s="314" t="s">
        <v>392</v>
      </c>
      <c r="B20" s="315">
        <v>699.27099999999996</v>
      </c>
      <c r="C20" s="315">
        <v>836</v>
      </c>
    </row>
    <row r="21" spans="1:3" x14ac:dyDescent="0.25">
      <c r="A21" s="314" t="s">
        <v>389</v>
      </c>
      <c r="B21" s="315">
        <v>685.36099999999999</v>
      </c>
      <c r="C21" s="315">
        <v>794</v>
      </c>
    </row>
    <row r="22" spans="1:3" x14ac:dyDescent="0.25">
      <c r="A22" s="314" t="s">
        <v>382</v>
      </c>
      <c r="B22" s="315">
        <v>662.27499999999998</v>
      </c>
      <c r="C22" s="315">
        <v>904</v>
      </c>
    </row>
    <row r="23" spans="1:3" x14ac:dyDescent="0.25">
      <c r="A23" s="314" t="s">
        <v>563</v>
      </c>
      <c r="B23" s="315">
        <v>661.56799999999998</v>
      </c>
      <c r="C23" s="315">
        <v>787</v>
      </c>
    </row>
    <row r="24" spans="1:3" x14ac:dyDescent="0.25">
      <c r="A24" s="314" t="s">
        <v>387</v>
      </c>
      <c r="B24" s="315">
        <v>604.56500000000005</v>
      </c>
      <c r="C24" s="315">
        <v>1791</v>
      </c>
    </row>
    <row r="25" spans="1:3" x14ac:dyDescent="0.25">
      <c r="A25" s="314" t="s">
        <v>564</v>
      </c>
      <c r="B25" s="315">
        <v>573.85799999999995</v>
      </c>
      <c r="C25" s="315">
        <v>486</v>
      </c>
    </row>
    <row r="26" spans="1:3" x14ac:dyDescent="0.25">
      <c r="A26" s="314" t="s">
        <v>565</v>
      </c>
      <c r="B26" s="315">
        <v>567.98500000000001</v>
      </c>
      <c r="C26" s="315">
        <v>542</v>
      </c>
    </row>
    <row r="27" spans="1:3" x14ac:dyDescent="0.25">
      <c r="A27" s="314" t="s">
        <v>384</v>
      </c>
      <c r="B27" s="315">
        <v>561.92100000000005</v>
      </c>
      <c r="C27" s="315">
        <v>1577</v>
      </c>
    </row>
    <row r="28" spans="1:3" x14ac:dyDescent="0.25">
      <c r="A28" s="314" t="s">
        <v>566</v>
      </c>
      <c r="B28" s="315">
        <v>535.38099999999997</v>
      </c>
      <c r="C28" s="315">
        <v>527</v>
      </c>
    </row>
    <row r="29" spans="1:3" x14ac:dyDescent="0.25">
      <c r="A29" s="314" t="s">
        <v>394</v>
      </c>
      <c r="B29" s="315">
        <v>523.08000000000004</v>
      </c>
      <c r="C29" s="315">
        <v>477</v>
      </c>
    </row>
    <row r="30" spans="1:3" x14ac:dyDescent="0.25">
      <c r="A30" s="314" t="s">
        <v>383</v>
      </c>
      <c r="B30" s="315">
        <v>503.28500000000003</v>
      </c>
      <c r="C30" s="315">
        <v>1861</v>
      </c>
    </row>
    <row r="31" spans="1:3" x14ac:dyDescent="0.25">
      <c r="A31" s="314" t="s">
        <v>391</v>
      </c>
      <c r="B31" s="315">
        <v>499.11</v>
      </c>
      <c r="C31" s="315">
        <v>1007</v>
      </c>
    </row>
    <row r="32" spans="1:3" x14ac:dyDescent="0.25">
      <c r="A32" s="314" t="s">
        <v>567</v>
      </c>
      <c r="B32" s="315">
        <v>495.92</v>
      </c>
      <c r="C32" s="315">
        <v>551</v>
      </c>
    </row>
    <row r="33" spans="1:3" x14ac:dyDescent="0.25">
      <c r="A33" s="314" t="s">
        <v>388</v>
      </c>
      <c r="B33" s="315">
        <v>495.16</v>
      </c>
      <c r="C33" s="315">
        <v>1424</v>
      </c>
    </row>
    <row r="34" spans="1:3" x14ac:dyDescent="0.25">
      <c r="A34" s="314" t="s">
        <v>568</v>
      </c>
      <c r="B34" s="315">
        <v>484.14699999999999</v>
      </c>
      <c r="C34" s="315">
        <v>344</v>
      </c>
    </row>
    <row r="35" spans="1:3" x14ac:dyDescent="0.25">
      <c r="A35" s="314" t="s">
        <v>569</v>
      </c>
      <c r="B35" s="315">
        <v>476.11</v>
      </c>
      <c r="C35" s="315">
        <v>506</v>
      </c>
    </row>
    <row r="36" spans="1:3" x14ac:dyDescent="0.25">
      <c r="A36" s="314" t="s">
        <v>441</v>
      </c>
      <c r="B36" s="315">
        <v>473.19200000000001</v>
      </c>
      <c r="C36" s="315">
        <v>445</v>
      </c>
    </row>
    <row r="37" spans="1:3" x14ac:dyDescent="0.25">
      <c r="A37" s="314" t="s">
        <v>570</v>
      </c>
      <c r="B37" s="315">
        <v>470.553</v>
      </c>
      <c r="C37" s="315">
        <v>474</v>
      </c>
    </row>
    <row r="38" spans="1:3" x14ac:dyDescent="0.25">
      <c r="A38" s="314" t="s">
        <v>571</v>
      </c>
      <c r="B38" s="315">
        <v>436.72800000000001</v>
      </c>
      <c r="C38" s="315">
        <v>404</v>
      </c>
    </row>
    <row r="39" spans="1:3" x14ac:dyDescent="0.25">
      <c r="A39" s="314" t="s">
        <v>572</v>
      </c>
      <c r="B39" s="315">
        <v>427.46199999999999</v>
      </c>
      <c r="C39" s="315">
        <v>542</v>
      </c>
    </row>
    <row r="40" spans="1:3" x14ac:dyDescent="0.25">
      <c r="A40" s="314" t="s">
        <v>573</v>
      </c>
      <c r="B40" s="315">
        <v>369.52499999999998</v>
      </c>
      <c r="C40" s="315">
        <v>373</v>
      </c>
    </row>
    <row r="41" spans="1:3" x14ac:dyDescent="0.25">
      <c r="A41" s="314" t="s">
        <v>390</v>
      </c>
      <c r="B41" s="315">
        <v>353.78699999999998</v>
      </c>
      <c r="C41" s="315">
        <v>1383</v>
      </c>
    </row>
    <row r="42" spans="1:3" x14ac:dyDescent="0.25">
      <c r="A42" s="314" t="s">
        <v>535</v>
      </c>
      <c r="B42" s="315">
        <v>344.85399999999998</v>
      </c>
      <c r="C42" s="315">
        <v>424</v>
      </c>
    </row>
    <row r="43" spans="1:3" x14ac:dyDescent="0.25">
      <c r="A43" s="314" t="s">
        <v>534</v>
      </c>
      <c r="B43" s="315">
        <v>333.43200000000002</v>
      </c>
      <c r="C43" s="315">
        <v>391</v>
      </c>
    </row>
    <row r="44" spans="1:3" x14ac:dyDescent="0.25">
      <c r="A44" s="314" t="s">
        <v>574</v>
      </c>
      <c r="B44" s="315">
        <v>326.82600000000002</v>
      </c>
      <c r="C44" s="315">
        <v>339</v>
      </c>
    </row>
    <row r="45" spans="1:3" x14ac:dyDescent="0.25">
      <c r="A45" s="314" t="s">
        <v>575</v>
      </c>
      <c r="B45" s="315">
        <v>322.45</v>
      </c>
      <c r="C45" s="315">
        <v>364</v>
      </c>
    </row>
    <row r="46" spans="1:3" x14ac:dyDescent="0.25">
      <c r="A46" s="314" t="s">
        <v>576</v>
      </c>
      <c r="B46" s="315">
        <v>315.59899999999999</v>
      </c>
      <c r="C46" s="315">
        <v>414</v>
      </c>
    </row>
    <row r="47" spans="1:3" x14ac:dyDescent="0.25">
      <c r="A47" s="314" t="s">
        <v>393</v>
      </c>
      <c r="B47" s="315">
        <v>308.71800000000002</v>
      </c>
      <c r="C47" s="315">
        <v>1320</v>
      </c>
    </row>
    <row r="48" spans="1:3" x14ac:dyDescent="0.25">
      <c r="A48" s="314" t="s">
        <v>577</v>
      </c>
      <c r="B48" s="315">
        <v>298.76600000000002</v>
      </c>
      <c r="C48" s="315">
        <v>442</v>
      </c>
    </row>
    <row r="49" spans="1:3" x14ac:dyDescent="0.25">
      <c r="A49" s="314" t="s">
        <v>578</v>
      </c>
      <c r="B49" s="315">
        <v>297.45100000000002</v>
      </c>
      <c r="C49" s="315">
        <v>261</v>
      </c>
    </row>
    <row r="50" spans="1:3" x14ac:dyDescent="0.25">
      <c r="A50" s="314" t="s">
        <v>579</v>
      </c>
      <c r="B50" s="315">
        <v>283.13900000000001</v>
      </c>
      <c r="C50" s="315">
        <v>321</v>
      </c>
    </row>
    <row r="51" spans="1:3" x14ac:dyDescent="0.25">
      <c r="A51" s="314" t="s">
        <v>580</v>
      </c>
      <c r="B51" s="315">
        <v>278.82400000000001</v>
      </c>
      <c r="C51" s="315">
        <v>387</v>
      </c>
    </row>
    <row r="52" spans="1:3" x14ac:dyDescent="0.25">
      <c r="A52" s="314" t="s">
        <v>581</v>
      </c>
      <c r="B52" s="315">
        <v>267.32499999999999</v>
      </c>
      <c r="C52" s="315">
        <v>246</v>
      </c>
    </row>
    <row r="53" spans="1:3" x14ac:dyDescent="0.25">
      <c r="A53" s="314" t="s">
        <v>582</v>
      </c>
      <c r="B53" s="315">
        <v>265.65300000000002</v>
      </c>
      <c r="C53" s="315">
        <v>261</v>
      </c>
    </row>
    <row r="54" spans="1:3" x14ac:dyDescent="0.25">
      <c r="A54" s="314" t="s">
        <v>583</v>
      </c>
      <c r="B54" s="315">
        <v>261.12900000000002</v>
      </c>
      <c r="C54" s="315">
        <v>499</v>
      </c>
    </row>
    <row r="55" spans="1:3" x14ac:dyDescent="0.25">
      <c r="A55" s="314" t="s">
        <v>584</v>
      </c>
      <c r="B55" s="315">
        <v>258.815</v>
      </c>
      <c r="C55" s="315">
        <v>353</v>
      </c>
    </row>
    <row r="56" spans="1:3" x14ac:dyDescent="0.25">
      <c r="A56" s="314" t="s">
        <v>585</v>
      </c>
      <c r="B56" s="315">
        <v>256.512</v>
      </c>
      <c r="C56" s="315">
        <v>298</v>
      </c>
    </row>
    <row r="57" spans="1:3" x14ac:dyDescent="0.25">
      <c r="A57" s="314" t="s">
        <v>586</v>
      </c>
      <c r="B57" s="315">
        <v>254.518</v>
      </c>
      <c r="C57" s="315">
        <v>381</v>
      </c>
    </row>
    <row r="58" spans="1:3" x14ac:dyDescent="0.25">
      <c r="A58" s="314" t="s">
        <v>587</v>
      </c>
      <c r="B58" s="315">
        <v>249.23599999999999</v>
      </c>
      <c r="C58" s="315">
        <v>258</v>
      </c>
    </row>
    <row r="59" spans="1:3" x14ac:dyDescent="0.25">
      <c r="A59" s="314" t="s">
        <v>588</v>
      </c>
      <c r="B59" s="315">
        <v>248.60499999999999</v>
      </c>
      <c r="C59" s="315">
        <v>236</v>
      </c>
    </row>
    <row r="60" spans="1:3" x14ac:dyDescent="0.25">
      <c r="A60" s="314" t="s">
        <v>536</v>
      </c>
      <c r="B60" s="315">
        <v>246.714</v>
      </c>
      <c r="C60" s="315">
        <v>777</v>
      </c>
    </row>
    <row r="61" spans="1:3" x14ac:dyDescent="0.25">
      <c r="A61" s="314" t="s">
        <v>427</v>
      </c>
      <c r="B61" s="315">
        <v>238.71</v>
      </c>
      <c r="C61" s="315">
        <v>320</v>
      </c>
    </row>
    <row r="62" spans="1:3" x14ac:dyDescent="0.25">
      <c r="A62" s="314" t="s">
        <v>589</v>
      </c>
      <c r="B62" s="315">
        <v>237.33500000000001</v>
      </c>
      <c r="C62" s="315">
        <v>395</v>
      </c>
    </row>
    <row r="63" spans="1:3" x14ac:dyDescent="0.25">
      <c r="A63" s="314" t="s">
        <v>590</v>
      </c>
      <c r="B63" s="315">
        <v>236.08500000000001</v>
      </c>
      <c r="C63" s="315">
        <v>329</v>
      </c>
    </row>
    <row r="64" spans="1:3" x14ac:dyDescent="0.25">
      <c r="A64" s="314" t="s">
        <v>591</v>
      </c>
      <c r="B64" s="315">
        <v>231.35</v>
      </c>
      <c r="C64" s="315">
        <v>331</v>
      </c>
    </row>
    <row r="65" spans="1:3" x14ac:dyDescent="0.25">
      <c r="A65" s="314" t="s">
        <v>592</v>
      </c>
      <c r="B65" s="315">
        <v>227.54</v>
      </c>
      <c r="C65" s="315">
        <v>213</v>
      </c>
    </row>
    <row r="66" spans="1:3" x14ac:dyDescent="0.25">
      <c r="A66" s="314" t="s">
        <v>399</v>
      </c>
      <c r="B66" s="315">
        <v>227.22300000000001</v>
      </c>
      <c r="C66" s="315">
        <v>333</v>
      </c>
    </row>
    <row r="67" spans="1:3" x14ac:dyDescent="0.25">
      <c r="A67" s="314" t="s">
        <v>532</v>
      </c>
      <c r="B67" s="315">
        <v>198.06299999999999</v>
      </c>
      <c r="C67" s="315">
        <v>441</v>
      </c>
    </row>
    <row r="68" spans="1:3" x14ac:dyDescent="0.25">
      <c r="A68" s="314" t="s">
        <v>593</v>
      </c>
      <c r="B68" s="315">
        <v>192.97900000000001</v>
      </c>
      <c r="C68" s="315">
        <v>227</v>
      </c>
    </row>
    <row r="69" spans="1:3" x14ac:dyDescent="0.25">
      <c r="A69" s="314" t="s">
        <v>594</v>
      </c>
      <c r="B69" s="315">
        <v>190.00899999999999</v>
      </c>
      <c r="C69" s="315">
        <v>268</v>
      </c>
    </row>
    <row r="70" spans="1:3" x14ac:dyDescent="0.25">
      <c r="A70" s="314" t="s">
        <v>595</v>
      </c>
      <c r="B70" s="315">
        <v>183.453</v>
      </c>
      <c r="C70" s="315">
        <v>284</v>
      </c>
    </row>
    <row r="71" spans="1:3" x14ac:dyDescent="0.25">
      <c r="A71" s="314" t="s">
        <v>596</v>
      </c>
      <c r="B71" s="315">
        <v>175.893</v>
      </c>
      <c r="C71" s="315">
        <v>593</v>
      </c>
    </row>
    <row r="72" spans="1:3" x14ac:dyDescent="0.25">
      <c r="A72" s="314" t="s">
        <v>533</v>
      </c>
      <c r="B72" s="315">
        <v>164.83099999999999</v>
      </c>
      <c r="C72" s="315">
        <v>466</v>
      </c>
    </row>
    <row r="73" spans="1:3" x14ac:dyDescent="0.25">
      <c r="A73" s="314" t="s">
        <v>597</v>
      </c>
      <c r="B73" s="315">
        <v>164.48</v>
      </c>
      <c r="C73" s="315">
        <v>255</v>
      </c>
    </row>
    <row r="74" spans="1:3" x14ac:dyDescent="0.25">
      <c r="A74" s="314" t="s">
        <v>386</v>
      </c>
      <c r="B74" s="315">
        <v>158.39400000000001</v>
      </c>
      <c r="C74" s="315">
        <v>830</v>
      </c>
    </row>
    <row r="75" spans="1:3" x14ac:dyDescent="0.25">
      <c r="A75" s="314" t="s">
        <v>598</v>
      </c>
      <c r="B75" s="315">
        <v>154.929</v>
      </c>
      <c r="C75" s="315">
        <v>308</v>
      </c>
    </row>
    <row r="76" spans="1:3" x14ac:dyDescent="0.25">
      <c r="A76" s="314" t="s">
        <v>599</v>
      </c>
      <c r="B76" s="315">
        <v>154.85400000000001</v>
      </c>
      <c r="C76" s="315">
        <v>456</v>
      </c>
    </row>
    <row r="77" spans="1:3" x14ac:dyDescent="0.25">
      <c r="A77" s="314" t="s">
        <v>538</v>
      </c>
      <c r="B77" s="315">
        <v>150.452</v>
      </c>
      <c r="C77" s="315">
        <v>221</v>
      </c>
    </row>
    <row r="78" spans="1:3" x14ac:dyDescent="0.25">
      <c r="A78" s="314" t="s">
        <v>600</v>
      </c>
      <c r="B78" s="315">
        <v>149.87200000000001</v>
      </c>
      <c r="C78" s="315">
        <v>278</v>
      </c>
    </row>
    <row r="79" spans="1:3" x14ac:dyDescent="0.25">
      <c r="A79" s="314" t="s">
        <v>395</v>
      </c>
      <c r="B79" s="315">
        <v>143.70099999999999</v>
      </c>
      <c r="C79" s="315">
        <v>844</v>
      </c>
    </row>
    <row r="80" spans="1:3" x14ac:dyDescent="0.25">
      <c r="A80" s="314" t="s">
        <v>398</v>
      </c>
      <c r="B80" s="315">
        <v>138.43899999999999</v>
      </c>
      <c r="C80" s="315">
        <v>349</v>
      </c>
    </row>
    <row r="81" spans="1:3" x14ac:dyDescent="0.25">
      <c r="A81" s="314" t="s">
        <v>601</v>
      </c>
      <c r="B81" s="315">
        <v>115.938</v>
      </c>
      <c r="C81" s="315">
        <v>334</v>
      </c>
    </row>
    <row r="82" spans="1:3" x14ac:dyDescent="0.25">
      <c r="A82" s="314" t="s">
        <v>539</v>
      </c>
      <c r="B82" s="315">
        <v>109.782</v>
      </c>
      <c r="C82" s="315">
        <v>266</v>
      </c>
    </row>
    <row r="83" spans="1:3" x14ac:dyDescent="0.25">
      <c r="A83" s="314" t="s">
        <v>396</v>
      </c>
      <c r="B83" s="315">
        <v>108.971</v>
      </c>
      <c r="C83" s="315">
        <v>248</v>
      </c>
    </row>
    <row r="84" spans="1:3" x14ac:dyDescent="0.25">
      <c r="A84" s="314" t="s">
        <v>602</v>
      </c>
      <c r="B84" s="315">
        <v>100.715</v>
      </c>
      <c r="C84" s="315">
        <v>387</v>
      </c>
    </row>
    <row r="85" spans="1:3" x14ac:dyDescent="0.25">
      <c r="A85" s="314" t="s">
        <v>603</v>
      </c>
      <c r="B85" s="315">
        <v>99.846999999999994</v>
      </c>
      <c r="C85" s="315">
        <v>354</v>
      </c>
    </row>
    <row r="86" spans="1:3" x14ac:dyDescent="0.25">
      <c r="A86" s="314" t="s">
        <v>604</v>
      </c>
      <c r="B86" s="315">
        <v>99.177999999999997</v>
      </c>
      <c r="C86" s="315">
        <v>586</v>
      </c>
    </row>
    <row r="87" spans="1:3" x14ac:dyDescent="0.25">
      <c r="A87" s="314" t="s">
        <v>397</v>
      </c>
      <c r="B87" s="315">
        <v>97.070999999999998</v>
      </c>
      <c r="C87" s="315">
        <v>437</v>
      </c>
    </row>
    <row r="88" spans="1:3" x14ac:dyDescent="0.25">
      <c r="A88" s="314" t="s">
        <v>605</v>
      </c>
      <c r="B88" s="315">
        <v>96.938000000000002</v>
      </c>
      <c r="C88" s="315">
        <v>604</v>
      </c>
    </row>
    <row r="89" spans="1:3" x14ac:dyDescent="0.25">
      <c r="A89" s="314" t="s">
        <v>606</v>
      </c>
      <c r="B89" s="315">
        <v>96.296999999999997</v>
      </c>
      <c r="C89" s="315">
        <v>440</v>
      </c>
    </row>
    <row r="90" spans="1:3" x14ac:dyDescent="0.25">
      <c r="A90" s="314" t="s">
        <v>607</v>
      </c>
      <c r="B90" s="315">
        <v>95.203999999999994</v>
      </c>
      <c r="C90" s="315">
        <v>155</v>
      </c>
    </row>
    <row r="91" spans="1:3" x14ac:dyDescent="0.25">
      <c r="A91" s="314" t="s">
        <v>608</v>
      </c>
      <c r="B91" s="315">
        <v>94.887</v>
      </c>
      <c r="C91" s="315">
        <v>346</v>
      </c>
    </row>
    <row r="92" spans="1:3" x14ac:dyDescent="0.25">
      <c r="A92" s="314" t="s">
        <v>609</v>
      </c>
      <c r="B92" s="315">
        <v>79.92</v>
      </c>
      <c r="C92" s="315">
        <v>387</v>
      </c>
    </row>
    <row r="93" spans="1:3" x14ac:dyDescent="0.25">
      <c r="A93" s="314" t="s">
        <v>610</v>
      </c>
      <c r="B93" s="315">
        <v>79.281000000000006</v>
      </c>
      <c r="C93" s="315">
        <v>340</v>
      </c>
    </row>
    <row r="94" spans="1:3" x14ac:dyDescent="0.25">
      <c r="A94" s="314" t="s">
        <v>611</v>
      </c>
      <c r="B94" s="315">
        <v>75.317999999999998</v>
      </c>
      <c r="C94" s="315">
        <v>727</v>
      </c>
    </row>
    <row r="95" spans="1:3" x14ac:dyDescent="0.25">
      <c r="A95" s="314" t="s">
        <v>612</v>
      </c>
      <c r="B95" s="315">
        <v>74.906999999999996</v>
      </c>
      <c r="C95" s="315">
        <v>347</v>
      </c>
    </row>
    <row r="96" spans="1:3" x14ac:dyDescent="0.25">
      <c r="A96" s="314" t="s">
        <v>613</v>
      </c>
      <c r="B96" s="315">
        <v>69.046000000000006</v>
      </c>
      <c r="C96" s="315">
        <v>922</v>
      </c>
    </row>
    <row r="97" spans="1:3" x14ac:dyDescent="0.25">
      <c r="A97" s="314" t="s">
        <v>614</v>
      </c>
      <c r="B97" s="315">
        <v>60.816000000000003</v>
      </c>
      <c r="C97" s="315">
        <v>648</v>
      </c>
    </row>
    <row r="98" spans="1:3" x14ac:dyDescent="0.25">
      <c r="A98" s="314" t="s">
        <v>615</v>
      </c>
      <c r="B98" s="315">
        <v>43.225000000000001</v>
      </c>
      <c r="C98" s="315">
        <v>537</v>
      </c>
    </row>
    <row r="99" spans="1:3" x14ac:dyDescent="0.25">
      <c r="A99" s="314" t="s">
        <v>616</v>
      </c>
      <c r="B99" s="315">
        <v>39.317</v>
      </c>
      <c r="C99" s="315">
        <v>342</v>
      </c>
    </row>
    <row r="100" spans="1:3" x14ac:dyDescent="0.25">
      <c r="A100" s="314" t="s">
        <v>617</v>
      </c>
      <c r="B100" s="315">
        <v>32.886000000000003</v>
      </c>
      <c r="C100" s="315">
        <v>546</v>
      </c>
    </row>
    <row r="101" spans="1:3" x14ac:dyDescent="0.25">
      <c r="A101" s="314" t="s">
        <v>537</v>
      </c>
      <c r="B101" s="315">
        <v>25.495999999999999</v>
      </c>
      <c r="C101" s="315">
        <v>340</v>
      </c>
    </row>
    <row r="102" spans="1:3" x14ac:dyDescent="0.25">
      <c r="A102" t="s">
        <v>618</v>
      </c>
      <c r="B102" s="316">
        <v>15.688000000000001</v>
      </c>
      <c r="C102" s="316">
        <v>395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 VOD y LIVE </vt:lpstr>
      <vt:lpstr>Users</vt:lpstr>
      <vt:lpstr>Horas</vt:lpstr>
      <vt:lpstr>Resumen</vt:lpstr>
      <vt:lpstr>Historico2</vt:lpstr>
      <vt:lpstr>Historico</vt:lpstr>
      <vt:lpstr>PARTIDOS</vt:lpstr>
      <vt:lpstr>Hoja1</vt:lpstr>
      <vt:lpstr>Replay</vt:lpstr>
      <vt:lpstr>Destacados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2022-07-13T19:59:08Z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