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68C72E39-08D2-4ECB-AF71-3AA050BEE1D0}" xr6:coauthVersionLast="47" xr6:coauthVersionMax="47" xr10:uidLastSave="{00000000-0000-0000-0000-000000000000}"/>
  <bookViews>
    <workbookView xWindow="-120" yWindow="-120" windowWidth="20730" windowHeight="11160" tabRatio="628" firstSheet="3" activeTab="5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" sheetId="13" r:id="rId5"/>
    <sheet name="Historico2" sheetId="14" r:id="rId6"/>
    <sheet name="PARTIDOS" sheetId="4" r:id="rId7"/>
    <sheet name="Hoja1" sheetId="15" state="hidden" r:id="rId8"/>
    <sheet name="Destacados" sheetId="11" r:id="rId9"/>
    <sheet name="Replay" sheetId="9" r:id="rId10"/>
    <sheet name="Canales" sheetId="16" r:id="rId11"/>
    <sheet name="Franja horaria-U" sheetId="5" r:id="rId12"/>
    <sheet name="Franja horaria-H" sheetId="6" r:id="rId13"/>
    <sheet name="Franja horaria-PROM" sheetId="7" r:id="rId14"/>
    <sheet name="HoursPerUser" sheetId="8" state="hidden" r:id="rId15"/>
  </sheets>
  <definedNames>
    <definedName name="__xlfn_IFERROR">#N/A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4" l="1"/>
  <c r="H6" i="10"/>
  <c r="D47" i="6"/>
  <c r="D48" i="6"/>
  <c r="D46" i="6"/>
  <c r="D41" i="6"/>
  <c r="D42" i="6"/>
  <c r="D43" i="6"/>
  <c r="D44" i="6"/>
  <c r="D40" i="6"/>
  <c r="D47" i="5"/>
  <c r="D48" i="5"/>
  <c r="D46" i="5"/>
  <c r="D41" i="5"/>
  <c r="D42" i="5"/>
  <c r="D43" i="5"/>
  <c r="D44" i="5"/>
  <c r="D40" i="5"/>
  <c r="P26" i="6"/>
  <c r="O26" i="6"/>
  <c r="K15" i="6"/>
  <c r="L15" i="6"/>
  <c r="M15" i="6"/>
  <c r="N15" i="6"/>
  <c r="O15" i="6"/>
  <c r="P15" i="6"/>
  <c r="K15" i="5"/>
  <c r="L15" i="5"/>
  <c r="M15" i="5"/>
  <c r="N15" i="5"/>
  <c r="O15" i="5"/>
  <c r="P15" i="5"/>
  <c r="F12" i="16"/>
  <c r="G12" i="16"/>
  <c r="H12" i="16"/>
  <c r="H25" i="4"/>
  <c r="H26" i="4"/>
  <c r="H27" i="4"/>
  <c r="H28" i="4"/>
  <c r="H29" i="4"/>
  <c r="H30" i="4"/>
  <c r="H31" i="4"/>
  <c r="J11" i="7"/>
  <c r="J15" i="5"/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" i="4"/>
  <c r="G4" i="4"/>
  <c r="G5" i="4"/>
  <c r="G6" i="4"/>
  <c r="G7" i="4"/>
  <c r="G8" i="4"/>
  <c r="G9" i="4"/>
  <c r="G10" i="4"/>
  <c r="G11" i="4"/>
  <c r="H5" i="10"/>
  <c r="B12" i="16"/>
  <c r="C12" i="16"/>
  <c r="D12" i="16"/>
  <c r="E12" i="1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C38" i="6"/>
  <c r="C37" i="6"/>
  <c r="D37" i="6"/>
  <c r="C37" i="5"/>
  <c r="D37" i="5"/>
  <c r="H7" i="10"/>
  <c r="J14" i="7"/>
  <c r="K14" i="7"/>
  <c r="L14" i="7"/>
  <c r="M14" i="7"/>
  <c r="N14" i="7"/>
  <c r="O14" i="7"/>
  <c r="P14" i="7"/>
  <c r="C14" i="7"/>
  <c r="D14" i="7"/>
  <c r="E14" i="7"/>
  <c r="F14" i="7"/>
  <c r="G14" i="7"/>
  <c r="H14" i="7"/>
  <c r="I14" i="7"/>
  <c r="J15" i="6"/>
  <c r="C8" i="10"/>
  <c r="E37" i="6" l="1"/>
  <c r="E37" i="5"/>
  <c r="Q14" i="7"/>
  <c r="U14" i="7"/>
  <c r="T14" i="7"/>
  <c r="W14" i="7"/>
  <c r="S14" i="7"/>
  <c r="V14" i="7"/>
  <c r="R14" i="7"/>
  <c r="I5" i="10"/>
  <c r="G3" i="10" l="1"/>
  <c r="D7" i="10"/>
  <c r="D6" i="10" l="1"/>
  <c r="B3" i="10"/>
  <c r="I7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J7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C48" i="6"/>
  <c r="C47" i="6"/>
  <c r="C46" i="6"/>
  <c r="E45" i="6"/>
  <c r="C44" i="6"/>
  <c r="C43" i="6"/>
  <c r="C42" i="6"/>
  <c r="C41" i="6"/>
  <c r="C40" i="6"/>
  <c r="E39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C48" i="5"/>
  <c r="C47" i="5"/>
  <c r="C46" i="5"/>
  <c r="E45" i="5"/>
  <c r="C44" i="5"/>
  <c r="C43" i="5"/>
  <c r="C42" i="5"/>
  <c r="C41" i="5"/>
  <c r="C40" i="5"/>
  <c r="E39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D38" i="6" l="1"/>
  <c r="E38" i="6" s="1"/>
  <c r="D38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6" i="6"/>
  <c r="E47" i="6"/>
  <c r="E40" i="5"/>
  <c r="E42" i="5"/>
  <c r="E44" i="5"/>
  <c r="I14" i="1"/>
  <c r="E16" i="1"/>
  <c r="E26" i="1" s="1"/>
  <c r="P236" i="1" s="1"/>
  <c r="C26" i="1"/>
  <c r="K32" i="1"/>
  <c r="E182" i="1"/>
  <c r="N241" i="1"/>
  <c r="E29" i="5"/>
  <c r="E31" i="5"/>
  <c r="E33" i="5"/>
  <c r="E35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5" i="6"/>
  <c r="E41" i="6"/>
  <c r="R7" i="7"/>
  <c r="V7" i="7"/>
  <c r="E42" i="6"/>
  <c r="E44" i="6"/>
  <c r="E47" i="5"/>
  <c r="C49" i="5"/>
  <c r="E41" i="5"/>
  <c r="T8" i="7"/>
  <c r="R9" i="7"/>
  <c r="V9" i="7"/>
  <c r="E30" i="5"/>
  <c r="E32" i="5"/>
  <c r="E34" i="5"/>
  <c r="E36" i="5"/>
  <c r="E46" i="5"/>
  <c r="W9" i="7"/>
  <c r="Q12" i="7"/>
  <c r="S13" i="7"/>
  <c r="W13" i="7"/>
  <c r="C38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3" i="6"/>
  <c r="V6" i="7"/>
  <c r="R8" i="7"/>
  <c r="T9" i="7"/>
  <c r="U10" i="7"/>
  <c r="W11" i="7"/>
  <c r="E30" i="6"/>
  <c r="E46" i="6"/>
  <c r="U8" i="7"/>
  <c r="R11" i="7"/>
  <c r="T12" i="7"/>
  <c r="E32" i="6"/>
  <c r="E31" i="6"/>
  <c r="R6" i="7"/>
  <c r="T7" i="7"/>
  <c r="V8" i="7"/>
  <c r="Q10" i="7"/>
  <c r="S11" i="7"/>
  <c r="U12" i="7"/>
  <c r="E48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9" i="6"/>
  <c r="E43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9" i="6"/>
  <c r="E40" i="6"/>
  <c r="I246" i="1"/>
  <c r="H246" i="1"/>
  <c r="K246" i="1" s="1"/>
  <c r="I254" i="1"/>
  <c r="H254" i="1"/>
  <c r="D49" i="5"/>
  <c r="E43" i="5"/>
  <c r="E48" i="5"/>
  <c r="E29" i="6"/>
  <c r="E34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J6" i="10" l="1"/>
  <c r="I6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9" i="6"/>
  <c r="E38" i="5"/>
  <c r="E49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<sst xmlns="http://schemas.openxmlformats.org/spreadsheetml/2006/main" count="1344" uniqueCount="648">
  <si>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</si>
  <si>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</si>
  <si>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</si>
  <si>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</si>
  <si>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</si>
  <si>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</si>
  <si>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</si>
  <si>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</si>
  <si>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</si>
  <si>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</si>
  <si>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</si>
  <si>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</si>
  <si>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</si>
  <si>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</si>
  <si>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</si>
  <si>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</si>
  <si>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</si>
  <si>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</si>
  <si>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</si>
  <si>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</si>
  <si>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</si>
  <si>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</si>
  <si>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</si>
  <si>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</si>
  <si>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</si>
  <si>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</si>
  <si>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</si>
  <si>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</si>
  <si>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</si>
  <si>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</si>
  <si>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</si>
  <si>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</si>
  <si>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</si>
  <si>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</si>
  <si>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</si>
  <si>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</si>
  <si>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</si>
  <si>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</si>
  <si>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</si>
  <si>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</si>
  <si>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</si>
  <si>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</si>
  <si>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</si>
  <si>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</si>
  <si>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</si>
  <si>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</si>
  <si>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</si>
  <si>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</si>
  <si>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</si>
  <si>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</si>
  <si>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</si>
  <si>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</si>
  <si>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</si>
  <si>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</si>
  <si>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</si>
  <si>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</si>
  <si>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</si>
  <si>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</si>
  <si>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</si>
  <si>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</si>
  <si>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</si>
  <si>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</si>
  <si>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</si>
  <si>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</si>
  <si>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</si>
  <si>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</si>
  <si>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</si>
  <si>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</si>
  <si>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</si>
  <si>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</si>
  <si>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</si>
  <si>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</si>
  <si>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</si>
  <si>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</si>
  <si>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</si>
  <si>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</si>
  <si>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</si>
  <si>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</si>
  <si>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</si>
  <si>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</si>
  <si>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</si>
  <si>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</si>
  <si>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</si>
  <si>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</si>
  <si>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</si>
  <si>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</si>
  <si>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</si>
  <si>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</si>
  <si>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</si>
  <si>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</si>
  <si>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</si>
  <si>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</si>
  <si>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</si>
  <si>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</si>
  <si>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</si>
  <si>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</si>
  <si>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</si>
  <si>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</si>
  <si>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</si>
  <si>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</si>
  <si>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</si>
  <si>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</si>
  <si>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</si>
  <si>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</si>
  <si>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</si>
  <si>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</si>
  <si>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</si>
  <si>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</si>
  <si>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</si>
  <si>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</si>
  <si>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</si>
  <si>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</si>
  <si>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</si>
  <si>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</si>
  <si>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</si>
  <si>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</si>
  <si>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</si>
  <si>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</si>
  <si>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</si>
  <si>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</si>
  <si>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</si>
  <si>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</si>
  <si>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</si>
  <si>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</si>
  <si>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</si>
  <si>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</si>
  <si>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</si>
  <si>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</si>
  <si>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</si>
  <si>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</si>
  <si>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</si>
  <si>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</si>
  <si>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</si>
  <si>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</si>
  <si>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</si>
  <si>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</si>
  <si>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</si>
  <si>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</si>
  <si>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</si>
  <si>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</si>
  <si>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</si>
  <si>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</si>
  <si>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</si>
  <si>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</si>
  <si>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</si>
  <si>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</si>
  <si>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</si>
  <si>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</si>
  <si>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</si>
  <si>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</si>
  <si>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</si>
  <si>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</si>
  <si>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</si>
  <si>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</si>
  <si>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</si>
  <si>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</si>
  <si>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</si>
  <si>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</si>
  <si>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</si>
  <si>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</si>
  <si>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</si>
  <si>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</si>
  <si>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</si>
  <si>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</si>
  <si>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</si>
  <si>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</si>
  <si>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</si>
  <si>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</si>
  <si>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</si>
  <si>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</si>
  <si>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</si>
  <si>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</si>
  <si>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</si>
  <si>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</si>
  <si>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</si>
  <si>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</si>
  <si>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</si>
  <si>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</si>
  <si>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</si>
  <si>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</si>
  <si>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</si>
  <si>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</si>
  <si>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</si>
  <si>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</si>
  <si>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</si>
  <si>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</si>
  <si>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</si>
  <si>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</si>
  <si>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</si>
  <si>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</si>
  <si>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</si>
  <si>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</si>
  <si>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</si>
  <si>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</si>
  <si>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</si>
  <si>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</si>
  <si>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</si>
  <si>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</si>
  <si>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</si>
  <si>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</si>
  <si>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</si>
  <si>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</si>
  <si>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</si>
  <si>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</si>
  <si>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</si>
  <si>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</si>
  <si>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</si>
  <si>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</si>
  <si>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</si>
  <si>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</si>
  <si>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</si>
  <si>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</si>
  <si>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</si>
  <si>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</si>
  <si>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</si>
  <si>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</si>
  <si>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</si>
  <si>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</si>
  <si>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</si>
  <si>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</si>
  <si>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</si>
  <si>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</si>
  <si>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</si>
  <si>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</si>
  <si>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</si>
  <si>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</si>
  <si>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</si>
  <si>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</si>
  <si>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</si>
  <si>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</si>
  <si>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</si>
  <si>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</si>
  <si>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</si>
  <si>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</si>
  <si>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</si>
  <si>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</si>
  <si>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</si>
  <si>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</si>
  <si>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</si>
  <si>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</si>
  <si>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</si>
  <si>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</si>
  <si>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</si>
  <si>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</si>
  <si>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</si>
  <si>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</si>
  <si>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</si>
  <si>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</si>
  <si>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</si>
  <si>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</si>
  <si>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</si>
  <si>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</si>
  <si>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</si>
  <si>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</si>
  <si>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</si>
  <si>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</si>
  <si>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</si>
  <si>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</si>
  <si>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</si>
  <si>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</si>
  <si>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</si>
  <si>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</si>
  <si>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</si>
  <si>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</si>
  <si>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</si>
  <si>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</si>
  <si>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</si>
  <si>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</si>
  <si>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</si>
  <si>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</si>
  <si>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</si>
  <si>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</si>
  <si>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</si>
  <si>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</si>
  <si>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</si>
  <si>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</si>
  <si>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</si>
  <si>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</si>
  <si>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</si>
  <si>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</si>
  <si>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</si>
  <si>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</si>
  <si>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</si>
  <si>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</si>
  <si>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</si>
  <si>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</si>
  <si>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</si>
  <si>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</si>
  <si>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</si>
  <si>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</si>
  <si>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</si>
  <si>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</si>
  <si>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</si>
  <si>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</si>
  <si>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</si>
  <si>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</si>
  <si>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</si>
  <si>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</si>
  <si>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</si>
  <si>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</si>
  <si>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</si>
  <si>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</si>
  <si>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</si>
  <si>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</si>
  <si>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</si>
  <si>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</si>
  <si>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</si>
  <si>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</si>
  <si>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</si>
  <si>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</si>
  <si>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</si>
  <si>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</si>
  <si>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</si>
  <si>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</si>
  <si>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</si>
  <si>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</si>
  <si>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</si>
  <si>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</si>
  <si>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</si>
  <si>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</si>
  <si>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</si>
  <si>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</si>
  <si>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</si>
  <si>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</si>
  <si>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</si>
  <si>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</si>
  <si>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</si>
  <si>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</si>
  <si>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</si>
  <si>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</si>
  <si>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</si>
  <si>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</si>
  <si>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</si>
  <si>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</si>
  <si>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</si>
  <si>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</si>
  <si>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</si>
  <si>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</si>
  <si>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</si>
  <si>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</si>
  <si>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</si>
  <si>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</si>
  <si>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</si>
  <si>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</si>
  <si>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</si>
  <si>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</si>
  <si>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</si>
  <si>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</si>
  <si>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</si>
  <si>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</si>
  <si>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</si>
  <si>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</si>
  <si>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</si>
  <si>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</si>
  <si>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</si>
  <si>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</si>
  <si>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</si>
  <si>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</si>
  <si>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</si>
  <si>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</si>
  <si>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</si>
  <si>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</si>
  <si>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</si>
  <si>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</si>
  <si>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</si>
  <si>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</si>
  <si>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</si>
  <si>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</si>
  <si>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</si>
  <si>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</si>
  <si>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</si>
  <si>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</si>
  <si>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</si>
  <si>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</si>
  <si>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</si>
  <si>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</si>
  <si>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</si>
  <si>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</si>
  <si>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</si>
  <si>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</si>
  <si>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</si>
  <si>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</si>
  <si>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</si>
  <si>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</si>
  <si>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</si>
  <si>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</si>
  <si>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</si>
  <si>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</si>
  <si>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</si>
  <si>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</si>
  <si>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</si>
  <si>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</si>
  <si>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</si>
  <si>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</si>
  <si>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</si>
  <si>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</si>
  <si>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</si>
  <si>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</si>
  <si>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</si>
  <si>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</si>
  <si>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</si>
  <si>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</si>
  <si>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</si>
  <si>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</si>
  <si>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</si>
  <si>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</si>
  <si>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</si>
  <si>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Programa</t>
  </si>
  <si>
    <t>Hora inicio</t>
  </si>
  <si>
    <t>Hora fin</t>
  </si>
  <si>
    <t>HORAS</t>
  </si>
  <si>
    <t>USUARIOS</t>
  </si>
  <si>
    <t>Cinecanal</t>
  </si>
  <si>
    <t>América TV</t>
  </si>
  <si>
    <t>REPLAY</t>
  </si>
  <si>
    <t>Fecha inicio</t>
  </si>
  <si>
    <t>Fecha fin</t>
  </si>
  <si>
    <t>ATV</t>
  </si>
  <si>
    <t>Destacado</t>
  </si>
  <si>
    <t>Vod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</si>
  <si>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</si>
  <si>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</si>
  <si>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</si>
  <si>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</si>
  <si>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</si>
  <si>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</si>
  <si>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</si>
  <si>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</si>
  <si>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</si>
  <si>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</si>
  <si>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</si>
  <si>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</si>
  <si>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</si>
  <si>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</si>
  <si>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</si>
  <si>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Especial</t>
  </si>
  <si>
    <t>AMISTAD MULTICOLOR</t>
  </si>
  <si>
    <t>FX</t>
  </si>
  <si>
    <t>Al fondo hay sitio 20:40 a 21:30</t>
  </si>
  <si>
    <t>01/07-07/07</t>
  </si>
  <si>
    <t>Ezel</t>
  </si>
  <si>
    <t>Criminal minds</t>
  </si>
  <si>
    <t>Yo soy Betty, la fea</t>
  </si>
  <si>
    <t>Después de todo</t>
  </si>
  <si>
    <t>NCIS: L.A.</t>
  </si>
  <si>
    <t>Ghost Whisperer</t>
  </si>
  <si>
    <t>Enfoques Cruxados</t>
  </si>
  <si>
    <t>A corazón abierto</t>
  </si>
  <si>
    <t>Inazuma Eleven</t>
  </si>
  <si>
    <t>Central de informaciones</t>
  </si>
  <si>
    <t>Un día en el mall</t>
  </si>
  <si>
    <t>El Deportivo, en otra cancha</t>
  </si>
  <si>
    <t>Bloque de deportes</t>
  </si>
  <si>
    <t>Yo caviar</t>
  </si>
  <si>
    <t>ESPN4</t>
  </si>
  <si>
    <t>ESPN3</t>
  </si>
  <si>
    <t xml:space="preserve">Especial </t>
  </si>
  <si>
    <t>TNT</t>
  </si>
  <si>
    <t>Brasileirao</t>
  </si>
  <si>
    <t>Amistoso internacional</t>
  </si>
  <si>
    <t>UFC</t>
  </si>
  <si>
    <t>Cuarto poder</t>
  </si>
  <si>
    <t>Primer Noticiero de la noche</t>
  </si>
  <si>
    <t>Mad Max: Furia en el camino</t>
  </si>
  <si>
    <t>Belleza verdadera</t>
  </si>
  <si>
    <t>ESPN 2</t>
  </si>
  <si>
    <t>ESPN 3</t>
  </si>
  <si>
    <t>ESPN 4</t>
  </si>
  <si>
    <t>FOX SPORTS 2</t>
  </si>
  <si>
    <t>FOX SPORTS 3</t>
  </si>
  <si>
    <t>GOL TV HD</t>
  </si>
  <si>
    <t>08/07-14/08</t>
  </si>
  <si>
    <t>M DEPORTES HD</t>
  </si>
  <si>
    <t>15/07 –21/07</t>
  </si>
  <si>
    <t>2022-07-18 15:30:00</t>
  </si>
  <si>
    <t>Borussia Dortmund vs Valencia CF</t>
  </si>
  <si>
    <t>2022-07-18 12:00:00</t>
  </si>
  <si>
    <t>Italia vs Bélgica</t>
  </si>
  <si>
    <t>2022-07-18 14:00:00</t>
  </si>
  <si>
    <t>Islandia vs Francia</t>
  </si>
  <si>
    <t>RB Salzburg vs Ajax Amsterdam</t>
  </si>
  <si>
    <t>2022-07-19 11:30:00</t>
  </si>
  <si>
    <t>AS Roma vs Sporting Lisboa</t>
  </si>
  <si>
    <t>2022-07-19 14:00:00</t>
  </si>
  <si>
    <t>Argentinos Jrs. vs Boca Juniors</t>
  </si>
  <si>
    <t>2022-07-19 19:30:00</t>
  </si>
  <si>
    <t>PSG vs Kawasaki Frontale</t>
  </si>
  <si>
    <t>2022-07-20 05:30:00</t>
  </si>
  <si>
    <t>Estados Unidos vs Brasil</t>
  </si>
  <si>
    <t>2022-07-20 11:00:00</t>
  </si>
  <si>
    <t>Internacional vs Sao Paulo</t>
  </si>
  <si>
    <t>2022-07-20 18:30:00</t>
  </si>
  <si>
    <t>Francia vs Japón</t>
  </si>
  <si>
    <t>2022-07-21 11:00:00</t>
  </si>
  <si>
    <t>River Plate vs Gimnasia LP</t>
  </si>
  <si>
    <t>2022-07-21 19:30:00</t>
  </si>
  <si>
    <t>Alianza Lima vs S.Boys</t>
  </si>
  <si>
    <t>B.Dormunt vs Valencia</t>
  </si>
  <si>
    <t>Roma vs S. Lisboa</t>
  </si>
  <si>
    <t>AFA LPF</t>
  </si>
  <si>
    <t>Argentinos Jr vs Boca Jrs</t>
  </si>
  <si>
    <t>Inter vs Sao Paulo</t>
  </si>
  <si>
    <t>Amigos en el crimen</t>
  </si>
  <si>
    <t>Súper Amigos</t>
  </si>
  <si>
    <r>
      <t xml:space="preserve">02:00 a.m.
</t>
    </r>
    <r>
      <rPr>
        <sz val="11"/>
        <color rgb="FFFF0000"/>
        <rFont val="Calibri"/>
        <family val="2"/>
      </rPr>
      <t>(del 21/07/2022)</t>
    </r>
  </si>
  <si>
    <t>Panamericana</t>
  </si>
  <si>
    <t>Movistar Deportes</t>
  </si>
  <si>
    <t>Rampage: Devastación</t>
  </si>
  <si>
    <t>Escuadrón suicida</t>
  </si>
  <si>
    <t>Noticias al día</t>
  </si>
  <si>
    <t>Águila roja</t>
  </si>
  <si>
    <t>15/07-21/09</t>
  </si>
  <si>
    <t>18/07 –24/07</t>
  </si>
  <si>
    <t>2022-07-22 15:00:00</t>
  </si>
  <si>
    <t>2022-07-23 11:00:00</t>
  </si>
  <si>
    <t>2022-07-23 13:15:00</t>
  </si>
  <si>
    <t>2022-07-23 15:30:00</t>
  </si>
  <si>
    <t>2022-07-23 18:00:00</t>
  </si>
  <si>
    <t>2022-07-24 15:30:00</t>
  </si>
  <si>
    <t>2022-07-25 18:00:00</t>
  </si>
  <si>
    <t>2022-07-22 12:00:00</t>
  </si>
  <si>
    <t>2022-07-23 08:00:00</t>
  </si>
  <si>
    <t>2022-07-23 14:00:00</t>
  </si>
  <si>
    <t>2022-07-23 18:38:00</t>
  </si>
  <si>
    <t>2022-07-24 08:00:00</t>
  </si>
  <si>
    <t>2022-07-24 13:30:00</t>
  </si>
  <si>
    <t>2022-07-24 16:00:00</t>
  </si>
  <si>
    <t>2022-07-24 18:30:00</t>
  </si>
  <si>
    <t>UTC vs Alianza Atlético</t>
  </si>
  <si>
    <t>Ayacucho FC vs U. César Vallejo</t>
  </si>
  <si>
    <t>Alianza Atlético vs Academia Cantolao</t>
  </si>
  <si>
    <t>Sport Boys vs U. San Martín</t>
  </si>
  <si>
    <t>Carlos A. Mannucci vs Alianza Lima</t>
  </si>
  <si>
    <t>FBC Melgar vs Sport Huancayo</t>
  </si>
  <si>
    <t>Universitario vs Carlos Stein</t>
  </si>
  <si>
    <t>Binacional vs Deportivo Municipal</t>
  </si>
  <si>
    <t>Borussia Dortmund vs Villarreal</t>
  </si>
  <si>
    <t>Ajax Amsterdam vs Eintracht Frankfurt</t>
  </si>
  <si>
    <t>Lens vs Inter Milan</t>
  </si>
  <si>
    <t>Curtis Blaydes vs Tom Aspinall</t>
  </si>
  <si>
    <t>Francia vs  vs Paises Bajos</t>
  </si>
  <si>
    <t>Manchester City vs Bayern Munich</t>
  </si>
  <si>
    <t>Orlando vs Philadelphia</t>
  </si>
  <si>
    <t xml:space="preserve">Hamburgo, Alemania vs </t>
  </si>
  <si>
    <t>Aldosivi vs River Plate</t>
  </si>
  <si>
    <t>Atlético Mineiro vs Corinthians</t>
  </si>
  <si>
    <t>Boca Juniors vs Estudiantes LP</t>
  </si>
  <si>
    <t>34,058</t>
  </si>
  <si>
    <t>40,462</t>
  </si>
  <si>
    <t>38,814</t>
  </si>
  <si>
    <t>81,814</t>
  </si>
  <si>
    <t>244,364</t>
  </si>
  <si>
    <t>100,703</t>
  </si>
  <si>
    <t>197,990</t>
  </si>
  <si>
    <t>11,352</t>
  </si>
  <si>
    <t>6,236</t>
  </si>
  <si>
    <t>6,022</t>
  </si>
  <si>
    <t>4,957</t>
  </si>
  <si>
    <t>2,558</t>
  </si>
  <si>
    <t>6,049</t>
  </si>
  <si>
    <t>27,105</t>
  </si>
  <si>
    <t>2,731</t>
  </si>
  <si>
    <t>2,107</t>
  </si>
  <si>
    <t>16,816</t>
  </si>
  <si>
    <t>2,602</t>
  </si>
  <si>
    <t>16,170</t>
  </si>
  <si>
    <t>6,827</t>
  </si>
  <si>
    <t>5,307</t>
  </si>
  <si>
    <t>6,928</t>
  </si>
  <si>
    <t>3,583</t>
  </si>
  <si>
    <t>8,406</t>
  </si>
  <si>
    <t>61,986</t>
  </si>
  <si>
    <t>8,273</t>
  </si>
  <si>
    <t>3,963</t>
  </si>
  <si>
    <t>19,031</t>
  </si>
  <si>
    <t>7,521</t>
  </si>
  <si>
    <t>25,630</t>
  </si>
  <si>
    <t>Piratas del Caribe: el cofre de la muerte</t>
  </si>
  <si>
    <t>Liga1 : Carlos Mannucci vs. Alianza Lima - Clausura, Fecha 3 (23-07-2022)</t>
  </si>
  <si>
    <t>Liga1 : Universitario vs. Carlos Stein - Clausura, Fecha 3 (24-07-2022)</t>
  </si>
  <si>
    <t>La familia de mi esposo</t>
  </si>
  <si>
    <t>Artes marciales mixtas : FFC 51</t>
  </si>
  <si>
    <t>La vacuna del humor</t>
  </si>
  <si>
    <t>Las cosas como son</t>
  </si>
  <si>
    <t>B. Dormunt vs Villarreal</t>
  </si>
  <si>
    <t>Manchester United vs Bayern Munich</t>
  </si>
  <si>
    <t>Boca Jrs. Vs Estudiantes</t>
  </si>
  <si>
    <t>Liga1 Betsson</t>
  </si>
  <si>
    <t>Mannucci vs Alianza Lima</t>
  </si>
  <si>
    <t>Melgar vs Huancayo</t>
  </si>
  <si>
    <t>Universitario vs C.Stein</t>
  </si>
  <si>
    <t>Mark Wahlberg</t>
  </si>
  <si>
    <t>Star Channel</t>
  </si>
  <si>
    <t>Blaydes vs Aspinall</t>
  </si>
  <si>
    <t>El reventonazo de la Chola</t>
  </si>
  <si>
    <t>ATP</t>
  </si>
  <si>
    <t>FINAL</t>
  </si>
  <si>
    <t>Dora y la ciudad Perdida</t>
  </si>
  <si>
    <t>Escuadron Suicida</t>
  </si>
  <si>
    <t>REPLAY FFC 51</t>
  </si>
  <si>
    <t>18/07-24/10</t>
  </si>
  <si>
    <t>18/07-24/07</t>
  </si>
  <si>
    <t>Liga1 : Alianza Lima vs. Sport Boys - Clausura, Fecha 2 (17-07-2022)</t>
  </si>
  <si>
    <t>Aquaman</t>
  </si>
  <si>
    <t>Ganar o morir</t>
  </si>
  <si>
    <t>La monja</t>
  </si>
  <si>
    <t>Honest thief</t>
  </si>
  <si>
    <t>El justiciero 2</t>
  </si>
  <si>
    <t>La balada del pistolero</t>
  </si>
  <si>
    <t>Desconocido</t>
  </si>
  <si>
    <t>Entre el amor y el odio</t>
  </si>
  <si>
    <t>Una noche para sobrevivir</t>
  </si>
  <si>
    <t>Batman: El Caballero de la Noche</t>
  </si>
  <si>
    <t>Annabelle 3: Viene a casa</t>
  </si>
  <si>
    <t>Liga1 : San Martín vs. Universitario - Clausura, Fecha 2 (16-07-2022)</t>
  </si>
  <si>
    <t>Contagio</t>
  </si>
  <si>
    <t>Zona Mixta : Conferencia de Gareca</t>
  </si>
  <si>
    <t>Liga1 : FBC Melgar vs. Sporting Cristal - Clausura, Fecha 2 (17-07-2022)</t>
  </si>
  <si>
    <t>WWE : Smackdown</t>
  </si>
  <si>
    <t>El infiltrado</t>
  </si>
  <si>
    <t>Batman vs. Superman: El origen de la justicia</t>
  </si>
  <si>
    <t>Matilda</t>
  </si>
  <si>
    <t>Mujer Maravilla</t>
  </si>
  <si>
    <t>Triunfos robados</t>
  </si>
  <si>
    <t>En el tornado</t>
  </si>
  <si>
    <t>¡Shazam!</t>
  </si>
  <si>
    <t>Fórmula 1 : Gran Premio de Francia - Carrera</t>
  </si>
  <si>
    <t>El coleccionista de huesos</t>
  </si>
  <si>
    <t>Los indestructibles 2</t>
  </si>
  <si>
    <t>Como si fuera la primera vez</t>
  </si>
  <si>
    <t>Godzilla II: el rey de los monstruos</t>
  </si>
  <si>
    <t>Liga1 : FBC Melgar vs. Sport Huancayo - Clausura, Fecha 3 (23-07-2022)</t>
  </si>
  <si>
    <t>SAF3, fuerza de rescate : La última misión del héroe</t>
  </si>
  <si>
    <t>Soldado universal: El juicio final</t>
  </si>
  <si>
    <t>Contracorriente, el dominical de Willax</t>
  </si>
  <si>
    <t>El príncipe del rap : Hilary Gets a Job</t>
  </si>
  <si>
    <t>Gol Noticias</t>
  </si>
  <si>
    <t>De película</t>
  </si>
  <si>
    <t>Alicia en el pais de las maravillas</t>
  </si>
  <si>
    <t>El príncipe del rap : P.S. I Love you</t>
  </si>
  <si>
    <t>Fútbol amistoso : Manchester City vs. Bayern Múnich (23-07-2022)</t>
  </si>
  <si>
    <t>Enchufe TV</t>
  </si>
  <si>
    <t>La Rotativa del aire - Edición tarde</t>
  </si>
  <si>
    <t>Spidey y sus sorprendentes amigos</t>
  </si>
  <si>
    <t>Zona Mixta</t>
  </si>
  <si>
    <t>Antesala Liga1 : Universitario vs. Carlos Stein - Clausura, Fecha 3 (24-07-2022)</t>
  </si>
  <si>
    <t>Antesala Liga1 : Carlos Mannucci vs. Alianza Lima - Clausura, Fecha 3 (23-07-2022)</t>
  </si>
  <si>
    <t>Antesala Liga1 : FBC Melgar vs. Sport Huancayo - Clausura, Fecha 3 (23-07-2022)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</si>
</sst>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000000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</borders>
  <cellStyleXfs count="50">
    <xf numFmtId="0" fontId="0" fillId="0" borderId="0"/>
    <xf numFmtId="164" fontId="16" fillId="0" borderId="0" applyBorder="0" applyProtection="0"/>
    <xf numFmtId="165" fontId="16" fillId="0" borderId="0" applyBorder="0" applyProtection="0"/>
    <xf numFmtId="0" fontId="16" fillId="0" borderId="0"/>
    <xf numFmtId="0" fontId="5" fillId="0" borderId="0"/>
    <xf numFmtId="0" fontId="4" fillId="0" borderId="0"/>
    <xf numFmtId="0" fontId="17" fillId="0" borderId="0" applyNumberFormat="0" applyFill="0" applyBorder="0" applyAlignment="0" applyProtection="0"/>
    <xf numFmtId="0" fontId="18" fillId="0" borderId="36" applyNumberFormat="0" applyFill="0" applyAlignment="0" applyProtection="0"/>
    <xf numFmtId="0" fontId="19" fillId="0" borderId="37" applyNumberFormat="0" applyFill="0" applyAlignment="0" applyProtection="0"/>
    <xf numFmtId="0" fontId="20" fillId="0" borderId="38" applyNumberFormat="0" applyFill="0" applyAlignment="0" applyProtection="0"/>
    <xf numFmtId="0" fontId="20" fillId="0" borderId="0" applyNumberFormat="0" applyFill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39" applyNumberFormat="0" applyAlignment="0" applyProtection="0"/>
    <xf numFmtId="0" fontId="25" fillId="18" borderId="40" applyNumberFormat="0" applyAlignment="0" applyProtection="0"/>
    <xf numFmtId="0" fontId="26" fillId="18" borderId="39" applyNumberFormat="0" applyAlignment="0" applyProtection="0"/>
    <xf numFmtId="0" fontId="27" fillId="0" borderId="41" applyNumberFormat="0" applyFill="0" applyAlignment="0" applyProtection="0"/>
    <xf numFmtId="0" fontId="28" fillId="19" borderId="42" applyNumberFormat="0" applyAlignment="0" applyProtection="0"/>
    <xf numFmtId="0" fontId="29" fillId="0" borderId="0" applyNumberFormat="0" applyFill="0" applyBorder="0" applyAlignment="0" applyProtection="0"/>
    <xf numFmtId="0" fontId="30" fillId="0" borderId="44" applyNumberFormat="0" applyFill="0" applyAlignment="0" applyProtection="0"/>
    <xf numFmtId="0" fontId="3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1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1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1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0" fontId="3" fillId="20" borderId="43" applyNumberFormat="0" applyFont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1" fillId="0" borderId="0"/>
  </cellStyleXfs>
  <cellXfs count="392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7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8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8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7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9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6" fillId="5" borderId="18" xfId="1" applyFont="1" applyFill="1" applyBorder="1" applyAlignment="1" applyProtection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164" fontId="6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6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8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6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/>
    <xf numFmtId="0" fontId="1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6" fillId="2" borderId="0" xfId="0" applyFont="1" applyFill="1" applyBorder="1"/>
    <xf numFmtId="164" fontId="6" fillId="2" borderId="0" xfId="1" applyFont="1" applyFill="1" applyBorder="1" applyAlignment="1" applyProtection="1"/>
    <xf numFmtId="3" fontId="11" fillId="0" borderId="0" xfId="0" applyNumberFormat="1" applyFont="1"/>
    <xf numFmtId="0" fontId="12" fillId="2" borderId="0" xfId="0" applyFont="1" applyFill="1" applyAlignment="1">
      <alignment horizontal="center" vertical="center"/>
    </xf>
    <xf numFmtId="165" fontId="11" fillId="0" borderId="0" xfId="2" applyFont="1" applyBorder="1" applyAlignment="1" applyProtection="1">
      <alignment horizontal="center" vertical="center"/>
    </xf>
    <xf numFmtId="0" fontId="8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8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1" fillId="2" borderId="0" xfId="0" applyNumberFormat="1" applyFont="1" applyFill="1"/>
    <xf numFmtId="0" fontId="6" fillId="2" borderId="0" xfId="0" applyFont="1" applyFill="1"/>
    <xf numFmtId="167" fontId="6" fillId="7" borderId="13" xfId="0" applyNumberFormat="1" applyFont="1" applyFill="1" applyBorder="1" applyAlignment="1">
      <alignment horizontal="center" vertical="center"/>
    </xf>
    <xf numFmtId="168" fontId="6" fillId="2" borderId="11" xfId="0" applyNumberFormat="1" applyFont="1" applyFill="1" applyBorder="1" applyAlignment="1">
      <alignment horizontal="center" vertical="center"/>
    </xf>
    <xf numFmtId="168" fontId="6" fillId="7" borderId="11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vertical="center"/>
    </xf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2" borderId="3" xfId="0" applyFont="1" applyFill="1" applyBorder="1"/>
    <xf numFmtId="0" fontId="13" fillId="2" borderId="0" xfId="0" applyFont="1" applyFill="1"/>
    <xf numFmtId="0" fontId="13" fillId="0" borderId="4" xfId="0" applyFont="1" applyBorder="1"/>
    <xf numFmtId="0" fontId="13" fillId="0" borderId="3" xfId="0" applyFont="1" applyBorder="1"/>
    <xf numFmtId="0" fontId="13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7" fillId="8" borderId="11" xfId="0" applyFont="1" applyFill="1" applyBorder="1" applyAlignment="1">
      <alignment vertical="center"/>
    </xf>
    <xf numFmtId="0" fontId="0" fillId="2" borderId="4" xfId="0" applyFill="1" applyBorder="1"/>
    <xf numFmtId="0" fontId="7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3" fillId="0" borderId="14" xfId="0" applyFont="1" applyBorder="1"/>
    <xf numFmtId="0" fontId="8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3" fillId="0" borderId="19" xfId="0" applyNumberFormat="1" applyFont="1" applyBorder="1"/>
    <xf numFmtId="0" fontId="13" fillId="0" borderId="20" xfId="0" applyFont="1" applyBorder="1"/>
    <xf numFmtId="3" fontId="13" fillId="0" borderId="14" xfId="0" applyNumberFormat="1" applyFont="1" applyBorder="1"/>
    <xf numFmtId="3" fontId="13" fillId="2" borderId="19" xfId="0" applyNumberFormat="1" applyFont="1" applyFill="1" applyBorder="1"/>
    <xf numFmtId="3" fontId="13" fillId="2" borderId="14" xfId="0" applyNumberFormat="1" applyFont="1" applyFill="1" applyBorder="1"/>
    <xf numFmtId="0" fontId="13" fillId="2" borderId="14" xfId="0" applyFont="1" applyFill="1" applyBorder="1"/>
    <xf numFmtId="3" fontId="13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8" fillId="2" borderId="18" xfId="0" applyFont="1" applyFill="1" applyBorder="1"/>
    <xf numFmtId="0" fontId="13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3" fillId="2" borderId="19" xfId="0" applyFont="1" applyFill="1" applyBorder="1"/>
    <xf numFmtId="3" fontId="13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3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3" fillId="8" borderId="18" xfId="0" applyFont="1" applyFill="1" applyBorder="1"/>
    <xf numFmtId="0" fontId="13" fillId="10" borderId="18" xfId="0" applyFont="1" applyFill="1" applyBorder="1"/>
    <xf numFmtId="0" fontId="13" fillId="0" borderId="18" xfId="0" applyFont="1" applyBorder="1"/>
    <xf numFmtId="0" fontId="13" fillId="11" borderId="18" xfId="0" applyFont="1" applyFill="1" applyBorder="1"/>
    <xf numFmtId="0" fontId="13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4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9" fillId="2" borderId="13" xfId="0" applyFont="1" applyFill="1" applyBorder="1"/>
    <xf numFmtId="0" fontId="15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4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4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9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9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8" fillId="0" borderId="29" xfId="0" applyNumberFormat="1" applyFont="1" applyBorder="1"/>
    <xf numFmtId="3" fontId="8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6" fillId="2" borderId="0" xfId="0" applyNumberFormat="1" applyFont="1" applyFill="1" applyBorder="1" applyAlignment="1">
      <alignment horizontal="center" vertical="center"/>
    </xf>
    <xf numFmtId="167" fontId="6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5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3" fillId="2" borderId="0" xfId="0" applyFont="1" applyFill="1" applyBorder="1"/>
    <xf numFmtId="0" fontId="13" fillId="2" borderId="16" xfId="0" applyFont="1" applyFill="1" applyBorder="1"/>
    <xf numFmtId="2" fontId="0" fillId="2" borderId="21" xfId="0" applyNumberFormat="1" applyFill="1" applyBorder="1" applyAlignment="1">
      <alignment horizontal="right"/>
    </xf>
    <xf numFmtId="0" fontId="33" fillId="0" borderId="46" xfId="0" applyFont="1" applyBorder="1" applyAlignment="1">
      <alignment horizontal="center" vertical="center" wrapText="1"/>
    </xf>
    <xf numFmtId="0" fontId="7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9" fillId="2" borderId="45" xfId="0" applyFont="1" applyFill="1" applyBorder="1"/>
    <xf numFmtId="0" fontId="14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0" fontId="6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6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13" xfId="0" applyFont="1" applyBorder="1" applyAlignment="1">
      <alignment horizontal="center"/>
    </xf>
    <xf numFmtId="0" fontId="34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6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3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45" borderId="21" xfId="0" applyNumberFormat="1" applyFill="1" applyBorder="1" applyAlignment="1">
      <alignment horizontal="center" vertical="center"/>
    </xf>
    <xf numFmtId="0" fontId="28" fillId="46" borderId="21" xfId="0" applyFont="1" applyFill="1" applyBorder="1"/>
    <xf numFmtId="0" fontId="28" fillId="46" borderId="0" xfId="0" applyFont="1" applyFill="1"/>
    <xf numFmtId="0" fontId="30" fillId="47" borderId="50" xfId="0" applyFont="1" applyFill="1" applyBorder="1"/>
    <xf numFmtId="0" fontId="30" fillId="47" borderId="51" xfId="0" applyFont="1" applyFill="1" applyBorder="1"/>
    <xf numFmtId="0" fontId="30" fillId="47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4" fontId="13" fillId="3" borderId="0" xfId="0" applyNumberFormat="1" applyFont="1" applyFill="1" applyAlignment="1">
      <alignment horizontal="center" vertical="center"/>
    </xf>
    <xf numFmtId="4" fontId="13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36" fillId="0" borderId="21" xfId="0" applyFont="1" applyBorder="1" applyAlignment="1">
      <alignment wrapText="1"/>
    </xf>
    <xf numFmtId="0" fontId="0" fillId="48" borderId="11" xfId="0" applyFill="1" applyBorder="1" applyAlignment="1">
      <alignment horizontal="center" vertical="center" wrapText="1"/>
    </xf>
    <xf numFmtId="0" fontId="36" fillId="48" borderId="12" xfId="0" applyFont="1" applyFill="1" applyBorder="1" applyAlignment="1">
      <alignment horizontal="center" vertical="center" wrapText="1"/>
    </xf>
    <xf numFmtId="0" fontId="36" fillId="48" borderId="21" xfId="0" applyFont="1" applyFill="1" applyBorder="1" applyAlignment="1">
      <alignment vertical="center" wrapText="1"/>
    </xf>
    <xf numFmtId="2" fontId="36" fillId="48" borderId="21" xfId="0" applyNumberFormat="1" applyFont="1" applyFill="1" applyBorder="1" applyAlignment="1">
      <alignment vertical="center" wrapText="1"/>
    </xf>
    <xf numFmtId="4" fontId="0" fillId="49" borderId="21" xfId="0" applyNumberFormat="1" applyFill="1" applyBorder="1"/>
    <xf numFmtId="0" fontId="0" fillId="49" borderId="0" xfId="0" applyFill="1"/>
    <xf numFmtId="2" fontId="0" fillId="50" borderId="21" xfId="0" applyNumberFormat="1" applyFill="1" applyBorder="1" applyAlignment="1">
      <alignment horizontal="right"/>
    </xf>
    <xf numFmtId="0" fontId="38" fillId="0" borderId="55" xfId="0" applyFont="1" applyBorder="1" applyAlignment="1">
      <alignment horizontal="center"/>
    </xf>
    <xf numFmtId="0" fontId="39" fillId="51" borderId="46" xfId="0" applyFont="1" applyFill="1" applyBorder="1"/>
    <xf numFmtId="0" fontId="39" fillId="0" borderId="46" xfId="0" applyFont="1" applyBorder="1"/>
    <xf numFmtId="0" fontId="0" fillId="49" borderId="21" xfId="0" applyFill="1" applyBorder="1"/>
    <xf numFmtId="0" fontId="1" fillId="0" borderId="0" xfId="49"/>
    <xf numFmtId="170" fontId="0" fillId="49" borderId="21" xfId="0" applyNumberFormat="1" applyFill="1" applyBorder="1"/>
    <xf numFmtId="18" fontId="0" fillId="49" borderId="21" xfId="0" applyNumberFormat="1" applyFill="1" applyBorder="1"/>
    <xf numFmtId="0" fontId="0" fillId="0" borderId="21" xfId="0" applyBorder="1" applyAlignment="1">
      <alignment vertical="center"/>
    </xf>
    <xf numFmtId="170" fontId="0" fillId="0" borderId="21" xfId="0" applyNumberFormat="1" applyBorder="1" applyAlignment="1">
      <alignment vertical="center"/>
    </xf>
    <xf numFmtId="18" fontId="0" fillId="0" borderId="21" xfId="0" applyNumberFormat="1" applyBorder="1" applyAlignment="1">
      <alignment vertical="center"/>
    </xf>
    <xf numFmtId="18" fontId="0" fillId="0" borderId="21" xfId="0" applyNumberFormat="1" applyBorder="1" applyAlignment="1">
      <alignment horizontal="right" wrapText="1"/>
    </xf>
    <xf numFmtId="0" fontId="36" fillId="0" borderId="0" xfId="0" applyFont="1" applyAlignment="1">
      <alignment wrapText="1"/>
    </xf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0" fontId="6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 vertical="center"/>
    </xf>
    <xf numFmtId="0" fontId="36" fillId="48" borderId="11" xfId="0" applyFont="1" applyFill="1" applyBorder="1" applyAlignment="1">
      <alignment horizontal="center" vertical="center" wrapText="1"/>
    </xf>
    <xf numFmtId="0" fontId="36" fillId="48" borderId="53" xfId="0" applyFont="1" applyFill="1" applyBorder="1" applyAlignment="1">
      <alignment horizontal="center" vertical="center" wrapText="1"/>
    </xf>
    <xf numFmtId="0" fontId="36" fillId="48" borderId="15" xfId="0" applyFont="1" applyFill="1" applyBorder="1" applyAlignment="1">
      <alignment horizontal="center" vertical="center" wrapText="1"/>
    </xf>
    <xf numFmtId="0" fontId="36" fillId="48" borderId="52" xfId="0" applyFont="1" applyFill="1" applyBorder="1" applyAlignment="1">
      <alignment horizontal="center" vertical="center" wrapText="1"/>
    </xf>
    <xf numFmtId="0" fontId="36" fillId="48" borderId="2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5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5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rmal 6" xfId="49" xr:uid="{BE514DC6-491A-4033-AA9E-A8860B7C560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0.10203806156699229</c:v>
                </c:pt>
                <c:pt idx="1">
                  <c:v>0.22518394817535525</c:v>
                </c:pt>
                <c:pt idx="2">
                  <c:v>5.6007002236439875E-2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1.9092811527644065E-2</c:v>
                </c:pt>
                <c:pt idx="1">
                  <c:v>0.93674206441135843</c:v>
                </c:pt>
                <c:pt idx="2">
                  <c:v>4.416512406099736E-2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Historico!$A$2:$A$14</c:f>
              <c:strCache>
                <c:ptCount val="13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</c:strCache>
            </c:strRef>
          </c:cat>
          <c:val>
            <c:numRef>
              <c:f>Historico!$B$2:$B$14</c:f>
              <c:numCache>
                <c:formatCode>#,##0</c:formatCode>
                <c:ptCount val="13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  <c:pt idx="12" formatCode="#,##0.00">
                  <c:v>114272.19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Historico!$C$1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Historico!$A$2:$A$14</c:f>
              <c:strCache>
                <c:ptCount val="13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</c:strCache>
            </c:strRef>
          </c:cat>
          <c:val>
            <c:numRef>
              <c:f>Historico!$C$2:$C$14</c:f>
              <c:numCache>
                <c:formatCode>#,##0</c:formatCode>
                <c:ptCount val="13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  <c:pt idx="12" formatCode="#,##0.00">
                  <c:v>5606485.2999999998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Historico!$D$1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Historico!$A$2:$A$14</c:f>
              <c:strCache>
                <c:ptCount val="13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</c:strCache>
            </c:strRef>
          </c:cat>
          <c:val>
            <c:numRef>
              <c:f>Historico!$D$2:$D$14</c:f>
              <c:numCache>
                <c:formatCode>#,##0</c:formatCode>
                <c:ptCount val="13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  <c:pt idx="10" formatCode="#,##0.00">
                  <c:v>279806.15999999997</c:v>
                </c:pt>
                <c:pt idx="11" formatCode="#,##0.00">
                  <c:v>276331.37</c:v>
                </c:pt>
                <c:pt idx="12" formatCode="#,##0.00">
                  <c:v>264332.23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Historico2!$A$2</c:f>
              <c:strCache>
                <c:ptCount val="1"/>
                <c:pt idx="0">
                  <c:v>10/05-16/06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Historico2!$B$2:$D$2</c:f>
              <c:numCache>
                <c:formatCode>General</c:formatCode>
                <c:ptCount val="3"/>
                <c:pt idx="0">
                  <c:v>229372.38333333313</c:v>
                </c:pt>
                <c:pt idx="1">
                  <c:v>1349796.46</c:v>
                </c:pt>
                <c:pt idx="2">
                  <c:v>282574.91666666669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Historico2!$A$3</c:f>
              <c:strCache>
                <c:ptCount val="1"/>
                <c:pt idx="0">
                  <c:v>17/06-23/06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Historico2!$B$3:$D$3</c:f>
              <c:numCache>
                <c:formatCode>General</c:formatCode>
                <c:ptCount val="3"/>
                <c:pt idx="0">
                  <c:v>328458.67</c:v>
                </c:pt>
                <c:pt idx="1">
                  <c:v>1337820.58</c:v>
                </c:pt>
                <c:pt idx="2">
                  <c:v>196728.92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Historico2!$A$4</c:f>
              <c:strCache>
                <c:ptCount val="1"/>
                <c:pt idx="0">
                  <c:v>24/06-30/06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Historico2!$B$4:$D$4</c:f>
              <c:numCache>
                <c:formatCode>General</c:formatCode>
                <c:ptCount val="3"/>
                <c:pt idx="0">
                  <c:v>614295.7833451</c:v>
                </c:pt>
                <c:pt idx="1">
                  <c:v>1344824.8166666655</c:v>
                </c:pt>
                <c:pt idx="2">
                  <c:v>380612.2043000001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ser>
          <c:idx val="3"/>
          <c:order val="3"/>
          <c:tx>
            <c:strRef>
              <c:f>Historico2!$A$5</c:f>
              <c:strCache>
                <c:ptCount val="1"/>
                <c:pt idx="0">
                  <c:v>01/07-07/07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Historico2!$B$5:$D$5</c:f>
              <c:numCache>
                <c:formatCode>General</c:formatCode>
                <c:ptCount val="3"/>
                <c:pt idx="0">
                  <c:v>610566.51666666579</c:v>
                </c:pt>
                <c:pt idx="1">
                  <c:v>2165471.8499999978</c:v>
                </c:pt>
                <c:pt idx="2">
                  <c:v>621346.44999999984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6-4D47-ACAB-D97C6EB38359}"/>
            </c:ext>
          </c:extLst>
        </c:ser>
        <c:ser>
          <c:idx val="4"/>
          <c:order val="4"/>
          <c:tx>
            <c:strRef>
              <c:f>Historico2!$A$6</c:f>
              <c:strCache>
                <c:ptCount val="1"/>
                <c:pt idx="0">
                  <c:v>08/07-14/08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Historico2!$B$6:$D$6</c:f>
              <c:numCache>
                <c:formatCode>General</c:formatCode>
                <c:ptCount val="3"/>
                <c:pt idx="0">
                  <c:v>495980.07666666608</c:v>
                </c:pt>
                <c:pt idx="1">
                  <c:v>1710027.4833333315</c:v>
                </c:pt>
                <c:pt idx="2">
                  <c:v>288256.72366666654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2-4C29-A0C0-3807041ED20F}"/>
            </c:ext>
          </c:extLst>
        </c:ser>
        <c:ser>
          <c:idx val="5"/>
          <c:order val="5"/>
          <c:tx>
            <c:strRef>
              <c:f>Historico2!$A$7</c:f>
              <c:strCache>
                <c:ptCount val="1"/>
                <c:pt idx="0">
                  <c:v>15/07-21/09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Historico2!$B$7:$D$7</c:f>
              <c:numCache>
                <c:formatCode>General</c:formatCode>
                <c:ptCount val="3"/>
                <c:pt idx="0">
                  <c:v>645742.58333333244</c:v>
                </c:pt>
                <c:pt idx="1">
                  <c:v>1605951.2166666649</c:v>
                </c:pt>
                <c:pt idx="2">
                  <c:v>418884.89437000017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2-4C29-A0C0-3807041ED20F}"/>
            </c:ext>
          </c:extLst>
        </c:ser>
        <c:ser>
          <c:idx val="6"/>
          <c:order val="6"/>
          <c:tx>
            <c:strRef>
              <c:f>Historico2!$A$8</c:f>
              <c:strCache>
                <c:ptCount val="1"/>
                <c:pt idx="0">
                  <c:v>18/07-24/07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Historico2!$B$8:$D$8</c:f>
              <c:numCache>
                <c:formatCode>#,##0.00</c:formatCode>
                <c:ptCount val="3"/>
                <c:pt idx="0" formatCode="General">
                  <c:v>610706.95333333267</c:v>
                </c:pt>
                <c:pt idx="1">
                  <c:v>1347746.1333333317</c:v>
                </c:pt>
                <c:pt idx="2" formatCode="General">
                  <c:v>335206.93333333335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5-4203-ABBF-E8B5DA9C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0</xdr:row>
      <xdr:rowOff>128587</xdr:rowOff>
    </xdr:from>
    <xdr:to>
      <xdr:col>10</xdr:col>
      <xdr:colOff>519112</xdr:colOff>
      <xdr:row>15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4762</xdr:rowOff>
    </xdr:from>
    <xdr:to>
      <xdr:col>11</xdr:col>
      <xdr:colOff>695325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60" t="s">
        <v>342</v>
      </c>
      <c r="D2" s="360"/>
      <c r="E2" s="360"/>
      <c r="F2" s="361" t="s">
        <v>346</v>
      </c>
      <c r="G2" s="361"/>
      <c r="H2" s="361"/>
      <c r="I2" s="362" t="s">
        <v>0</v>
      </c>
      <c r="J2" s="362"/>
      <c r="K2" s="362"/>
    </row>
    <row r="3" spans="1:11" x14ac:dyDescent="0.25">
      <c r="A3" s="2"/>
      <c r="C3" s="360" t="s">
        <v>1</v>
      </c>
      <c r="D3" s="360"/>
      <c r="E3" s="360"/>
      <c r="F3" s="366" t="s">
        <v>2</v>
      </c>
      <c r="G3" s="366"/>
      <c r="H3" s="366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6">
        <f>SUM(Horas!C6:I6)</f>
        <v>0</v>
      </c>
      <c r="D6" s="284"/>
      <c r="E6" s="285" t="str">
        <f t="shared" ref="E6:E8" si="0">+IFERROR(C6/D6,"-")</f>
        <v>-</v>
      </c>
      <c r="F6" s="287">
        <f>SUM(Horas!J6:P6)</f>
        <v>0</v>
      </c>
      <c r="G6" s="281"/>
      <c r="H6" s="288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6">
        <f>SUM(Horas!C7:I7)</f>
        <v>0</v>
      </c>
      <c r="D7" s="284"/>
      <c r="E7" s="285" t="str">
        <f t="shared" si="0"/>
        <v>-</v>
      </c>
      <c r="F7" s="287">
        <f>SUM(Horas!J7:P7)</f>
        <v>0</v>
      </c>
      <c r="G7" s="281"/>
      <c r="H7" s="288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6">
        <f>SUM(Horas!C8:I8)</f>
        <v>0</v>
      </c>
      <c r="D8" s="284"/>
      <c r="E8" s="285" t="str">
        <f t="shared" si="0"/>
        <v>-</v>
      </c>
      <c r="F8" s="287">
        <f>SUM(Horas!J8:P8)</f>
        <v>0</v>
      </c>
      <c r="G8" s="281"/>
      <c r="H8" s="288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6">
        <f>SUM(Horas!C9:I9)</f>
        <v>0</v>
      </c>
      <c r="D9" s="283"/>
      <c r="E9" s="285" t="str">
        <f t="shared" ref="E9:E12" si="5">+IFERROR(C9/D9,"-")</f>
        <v>-</v>
      </c>
      <c r="F9" s="287">
        <f>SUM(Horas!J9:P9)</f>
        <v>0</v>
      </c>
      <c r="G9" s="282"/>
      <c r="H9" s="288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6">
        <f>SUM(Horas!C10:I10)</f>
        <v>0</v>
      </c>
      <c r="D10" s="283"/>
      <c r="E10" s="285" t="str">
        <f t="shared" si="5"/>
        <v>-</v>
      </c>
      <c r="F10" s="287">
        <f>SUM(Horas!J10:P10)</f>
        <v>0</v>
      </c>
      <c r="G10" s="282"/>
      <c r="H10" s="288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6">
        <f>SUM(Horas!C11:I11)</f>
        <v>0</v>
      </c>
      <c r="D11" s="283"/>
      <c r="E11" s="285" t="str">
        <f t="shared" si="5"/>
        <v>-</v>
      </c>
      <c r="F11" s="287">
        <f>SUM(Horas!J11:P11)</f>
        <v>0</v>
      </c>
      <c r="G11" s="282"/>
      <c r="H11" s="288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6">
        <f>SUM(Horas!C12:I12)</f>
        <v>0</v>
      </c>
      <c r="D12" s="283"/>
      <c r="E12" s="285" t="str">
        <f t="shared" si="5"/>
        <v>-</v>
      </c>
      <c r="F12" s="287">
        <f>SUM(Horas!J12:P12)</f>
        <v>0</v>
      </c>
      <c r="G12" s="282"/>
      <c r="H12" s="288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6"/>
      <c r="D13" s="283"/>
      <c r="E13" s="285"/>
      <c r="F13" s="287">
        <f>SUM(Horas!J13:P13)</f>
        <v>0</v>
      </c>
      <c r="G13" s="282"/>
      <c r="H13" s="288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6">
        <f>SUM(Horas!C15:I15)</f>
        <v>0</v>
      </c>
      <c r="D16" s="283"/>
      <c r="E16" s="285" t="str">
        <f t="shared" ref="E16:E25" si="9">+IFERROR(C16/D16,"-")</f>
        <v>-</v>
      </c>
      <c r="F16" s="287">
        <f>SUM(Horas!J15:P15)</f>
        <v>0</v>
      </c>
      <c r="G16" s="289"/>
      <c r="H16" s="288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6">
        <f>SUM(Horas!C16:I16)</f>
        <v>0</v>
      </c>
      <c r="D17" s="283"/>
      <c r="E17" s="285" t="str">
        <f t="shared" si="9"/>
        <v>-</v>
      </c>
      <c r="F17" s="287">
        <f>SUM(Horas!J16:P16)</f>
        <v>0</v>
      </c>
      <c r="G17" s="289"/>
      <c r="H17" s="288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6">
        <f>SUM(Horas!C17:I17)</f>
        <v>0</v>
      </c>
      <c r="D18" s="283"/>
      <c r="E18" s="285" t="str">
        <f t="shared" si="9"/>
        <v>-</v>
      </c>
      <c r="F18" s="287">
        <f>SUM(Horas!J17:P17)</f>
        <v>0</v>
      </c>
      <c r="G18" s="289"/>
      <c r="H18" s="288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6">
        <f>SUM(Horas!C18:I18)</f>
        <v>0</v>
      </c>
      <c r="D19" s="283"/>
      <c r="E19" s="285" t="str">
        <f t="shared" si="9"/>
        <v>-</v>
      </c>
      <c r="F19" s="287">
        <f>SUM(Horas!J18:P18)</f>
        <v>0</v>
      </c>
      <c r="G19" s="289"/>
      <c r="H19" s="288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6">
        <f>SUM(Horas!C19:I19)</f>
        <v>0</v>
      </c>
      <c r="D20" s="283"/>
      <c r="E20" s="285" t="str">
        <f>+IFERROR(C20/D20,"-")</f>
        <v>-</v>
      </c>
      <c r="F20" s="287">
        <f>SUM(Horas!J19:P19)</f>
        <v>0</v>
      </c>
      <c r="G20" s="289"/>
      <c r="H20" s="288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6">
        <f>SUM(Horas!C20:I20)</f>
        <v>0</v>
      </c>
      <c r="D21" s="283"/>
      <c r="E21" s="285" t="str">
        <f t="shared" si="9"/>
        <v>-</v>
      </c>
      <c r="F21" s="287">
        <f>SUM(Horas!J20:P20)</f>
        <v>0</v>
      </c>
      <c r="G21" s="289"/>
      <c r="H21" s="288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6">
        <f>SUM(Horas!C21:I21)</f>
        <v>0</v>
      </c>
      <c r="D22" s="283"/>
      <c r="E22" s="285" t="str">
        <f t="shared" si="9"/>
        <v>-</v>
      </c>
      <c r="F22" s="287">
        <f>SUM(Horas!J21:P21)</f>
        <v>0</v>
      </c>
      <c r="G22" s="289"/>
      <c r="H22" s="288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6">
        <f>SUM(Horas!C22:I22)</f>
        <v>0</v>
      </c>
      <c r="D23" s="283"/>
      <c r="E23" s="285" t="str">
        <f t="shared" si="9"/>
        <v>-</v>
      </c>
      <c r="F23" s="287">
        <f>SUM(Horas!J22:P22)</f>
        <v>0</v>
      </c>
      <c r="G23" s="289"/>
      <c r="H23" s="288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6">
        <f>SUM(Horas!C23:I23)</f>
        <v>0</v>
      </c>
      <c r="D24" s="283"/>
      <c r="E24" s="285" t="str">
        <f t="shared" si="9"/>
        <v>-</v>
      </c>
      <c r="F24" s="287">
        <f>SUM(Horas!J23:P23)</f>
        <v>0</v>
      </c>
      <c r="G24" s="282"/>
      <c r="H24" s="288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6">
        <f>SUM(Horas!C24:I24)</f>
        <v>0</v>
      </c>
      <c r="D25" s="283"/>
      <c r="E25" s="285" t="str">
        <f t="shared" si="9"/>
        <v>-</v>
      </c>
      <c r="F25" s="287">
        <f>SUM(Horas!J24:P24)</f>
        <v>0</v>
      </c>
      <c r="G25" s="289"/>
      <c r="H25" s="288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6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80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79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60" t="s">
        <v>342</v>
      </c>
      <c r="D241" s="360"/>
      <c r="E241" s="360"/>
      <c r="F241" s="361" t="s">
        <v>346</v>
      </c>
      <c r="G241" s="361"/>
      <c r="H241" s="361"/>
      <c r="I241" s="362" t="s">
        <v>0</v>
      </c>
      <c r="J241" s="362"/>
      <c r="K241" s="362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63" t="s">
        <v>1</v>
      </c>
      <c r="D242" s="363"/>
      <c r="E242" s="363"/>
      <c r="F242" s="364" t="s">
        <v>2</v>
      </c>
      <c r="G242" s="364"/>
      <c r="H242" s="364"/>
      <c r="I242" s="365"/>
      <c r="J242" s="365"/>
      <c r="K242" s="36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3" t="s">
        <v>3</v>
      </c>
      <c r="D243" s="274" t="s">
        <v>4</v>
      </c>
      <c r="E243" s="275" t="s">
        <v>5</v>
      </c>
      <c r="F243" s="276" t="s">
        <v>3</v>
      </c>
      <c r="G243" s="277" t="s">
        <v>4</v>
      </c>
      <c r="H243" s="278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="80" zoomScaleNormal="80" workbookViewId="0">
      <selection activeCell="A3" sqref="A3:C102"/>
    </sheetView>
  </sheetViews>
  <sheetFormatPr baseColWidth="10" defaultRowHeight="15" x14ac:dyDescent="0.25"/>
  <cols>
    <col min="1" max="1" width="75.85546875" bestFit="1" customWidth="1"/>
    <col min="2" max="2" width="31.5703125" style="312" customWidth="1"/>
    <col min="3" max="3" width="25.28515625" style="312" customWidth="1"/>
  </cols>
  <sheetData>
    <row r="1" spans="1:3" ht="15.75" thickBot="1" x14ac:dyDescent="0.3">
      <c r="A1" s="368" t="s">
        <v>512</v>
      </c>
      <c r="B1" s="368"/>
      <c r="C1" s="368"/>
    </row>
    <row r="2" spans="1:3" ht="15" customHeight="1" thickBot="1" x14ac:dyDescent="0.3">
      <c r="A2" s="313" t="s">
        <v>398</v>
      </c>
      <c r="B2" s="314" t="s">
        <v>396</v>
      </c>
      <c r="C2" s="314" t="s">
        <v>397</v>
      </c>
    </row>
    <row r="3" spans="1:3" x14ac:dyDescent="0.25">
      <c r="A3" s="310" t="s">
        <v>373</v>
      </c>
      <c r="B3" s="311">
        <v>8604.1910000000007</v>
      </c>
      <c r="C3" s="311">
        <v>9363</v>
      </c>
    </row>
    <row r="4" spans="1:3" x14ac:dyDescent="0.25">
      <c r="A4" s="310" t="s">
        <v>371</v>
      </c>
      <c r="B4" s="311">
        <v>6462.7049999999999</v>
      </c>
      <c r="C4" s="311">
        <v>6002</v>
      </c>
    </row>
    <row r="5" spans="1:3" x14ac:dyDescent="0.25">
      <c r="A5" s="310" t="s">
        <v>372</v>
      </c>
      <c r="B5" s="311">
        <v>6256.7669999999998</v>
      </c>
      <c r="C5" s="311">
        <v>5262</v>
      </c>
    </row>
    <row r="6" spans="1:3" x14ac:dyDescent="0.25">
      <c r="A6" s="310" t="s">
        <v>374</v>
      </c>
      <c r="B6" s="311">
        <v>4044.6489999999999</v>
      </c>
      <c r="C6" s="311">
        <v>1863</v>
      </c>
    </row>
    <row r="7" spans="1:3" x14ac:dyDescent="0.25">
      <c r="A7" s="310" t="s">
        <v>602</v>
      </c>
      <c r="B7" s="311">
        <v>2867.2179999999998</v>
      </c>
      <c r="C7" s="311">
        <v>3949</v>
      </c>
    </row>
    <row r="8" spans="1:3" x14ac:dyDescent="0.25">
      <c r="A8" s="310" t="s">
        <v>375</v>
      </c>
      <c r="B8" s="311">
        <v>2630.66</v>
      </c>
      <c r="C8" s="311">
        <v>2048</v>
      </c>
    </row>
    <row r="9" spans="1:3" x14ac:dyDescent="0.25">
      <c r="A9" s="310" t="s">
        <v>377</v>
      </c>
      <c r="B9" s="311">
        <v>2225.902</v>
      </c>
      <c r="C9" s="311">
        <v>1729</v>
      </c>
    </row>
    <row r="10" spans="1:3" x14ac:dyDescent="0.25">
      <c r="A10" s="310" t="s">
        <v>376</v>
      </c>
      <c r="B10" s="311">
        <v>1907.3710000000001</v>
      </c>
      <c r="C10" s="311">
        <v>2337</v>
      </c>
    </row>
    <row r="11" spans="1:3" x14ac:dyDescent="0.25">
      <c r="A11" s="310" t="s">
        <v>379</v>
      </c>
      <c r="B11" s="311">
        <v>1734.693</v>
      </c>
      <c r="C11" s="311">
        <v>2829</v>
      </c>
    </row>
    <row r="12" spans="1:3" x14ac:dyDescent="0.25">
      <c r="A12" s="310" t="s">
        <v>578</v>
      </c>
      <c r="B12" s="311">
        <v>1629.22</v>
      </c>
      <c r="C12" s="311">
        <v>1743</v>
      </c>
    </row>
    <row r="13" spans="1:3" x14ac:dyDescent="0.25">
      <c r="A13" s="310" t="s">
        <v>442</v>
      </c>
      <c r="B13" s="311">
        <v>1376.556</v>
      </c>
      <c r="C13" s="311">
        <v>1624</v>
      </c>
    </row>
    <row r="14" spans="1:3" x14ac:dyDescent="0.25">
      <c r="A14" s="310" t="s">
        <v>378</v>
      </c>
      <c r="B14" s="311">
        <v>1337.365</v>
      </c>
      <c r="C14" s="311">
        <v>3195</v>
      </c>
    </row>
    <row r="15" spans="1:3" x14ac:dyDescent="0.25">
      <c r="A15" s="310" t="s">
        <v>603</v>
      </c>
      <c r="B15" s="311">
        <v>1143.6179999999999</v>
      </c>
      <c r="C15" s="311">
        <v>1102</v>
      </c>
    </row>
    <row r="16" spans="1:3" x14ac:dyDescent="0.25">
      <c r="A16" s="310" t="s">
        <v>604</v>
      </c>
      <c r="B16" s="311">
        <v>1031.1400000000001</v>
      </c>
      <c r="C16" s="311">
        <v>1357</v>
      </c>
    </row>
    <row r="17" spans="1:3" x14ac:dyDescent="0.25">
      <c r="A17" s="310" t="s">
        <v>440</v>
      </c>
      <c r="B17" s="311">
        <v>1004.927</v>
      </c>
      <c r="C17" s="311">
        <v>997</v>
      </c>
    </row>
    <row r="18" spans="1:3" x14ac:dyDescent="0.25">
      <c r="A18" s="310" t="s">
        <v>384</v>
      </c>
      <c r="B18" s="311">
        <v>1004.385</v>
      </c>
      <c r="C18" s="311">
        <v>1354</v>
      </c>
    </row>
    <row r="19" spans="1:3" x14ac:dyDescent="0.25">
      <c r="A19" s="310" t="s">
        <v>605</v>
      </c>
      <c r="B19" s="311">
        <v>923.29200000000003</v>
      </c>
      <c r="C19" s="311">
        <v>1354</v>
      </c>
    </row>
    <row r="20" spans="1:3" x14ac:dyDescent="0.25">
      <c r="A20" s="310" t="s">
        <v>443</v>
      </c>
      <c r="B20" s="311">
        <v>921.79</v>
      </c>
      <c r="C20" s="311">
        <v>1245</v>
      </c>
    </row>
    <row r="21" spans="1:3" x14ac:dyDescent="0.25">
      <c r="A21" s="310" t="s">
        <v>381</v>
      </c>
      <c r="B21" s="311">
        <v>906.30200000000002</v>
      </c>
      <c r="C21" s="311">
        <v>1121</v>
      </c>
    </row>
    <row r="22" spans="1:3" x14ac:dyDescent="0.25">
      <c r="A22" s="310" t="s">
        <v>380</v>
      </c>
      <c r="B22" s="311">
        <v>901.31799999999998</v>
      </c>
      <c r="C22" s="311">
        <v>1243</v>
      </c>
    </row>
    <row r="23" spans="1:3" x14ac:dyDescent="0.25">
      <c r="A23" s="310" t="s">
        <v>606</v>
      </c>
      <c r="B23" s="311">
        <v>900.19200000000001</v>
      </c>
      <c r="C23" s="311">
        <v>1302</v>
      </c>
    </row>
    <row r="24" spans="1:3" x14ac:dyDescent="0.25">
      <c r="A24" s="310" t="s">
        <v>607</v>
      </c>
      <c r="B24" s="311">
        <v>806.745</v>
      </c>
      <c r="C24" s="311">
        <v>728</v>
      </c>
    </row>
    <row r="25" spans="1:3" x14ac:dyDescent="0.25">
      <c r="A25" s="310" t="s">
        <v>391</v>
      </c>
      <c r="B25" s="311">
        <v>785.24099999999999</v>
      </c>
      <c r="C25" s="311">
        <v>907</v>
      </c>
    </row>
    <row r="26" spans="1:3" x14ac:dyDescent="0.25">
      <c r="A26" s="310" t="s">
        <v>508</v>
      </c>
      <c r="B26" s="311">
        <v>783.14700000000005</v>
      </c>
      <c r="C26" s="311">
        <v>744</v>
      </c>
    </row>
    <row r="27" spans="1:3" x14ac:dyDescent="0.25">
      <c r="A27" s="310" t="s">
        <v>577</v>
      </c>
      <c r="B27" s="311">
        <v>767.26599999999996</v>
      </c>
      <c r="C27" s="311">
        <v>861</v>
      </c>
    </row>
    <row r="28" spans="1:3" x14ac:dyDescent="0.25">
      <c r="A28" s="310" t="s">
        <v>608</v>
      </c>
      <c r="B28" s="311">
        <v>762.86900000000003</v>
      </c>
      <c r="C28" s="311">
        <v>1018</v>
      </c>
    </row>
    <row r="29" spans="1:3" x14ac:dyDescent="0.25">
      <c r="A29" s="310" t="s">
        <v>388</v>
      </c>
      <c r="B29" s="311">
        <v>681.846</v>
      </c>
      <c r="C29" s="311">
        <v>708</v>
      </c>
    </row>
    <row r="30" spans="1:3" x14ac:dyDescent="0.25">
      <c r="A30" s="310" t="s">
        <v>609</v>
      </c>
      <c r="B30" s="311">
        <v>659.96400000000006</v>
      </c>
      <c r="C30" s="311">
        <v>535</v>
      </c>
    </row>
    <row r="31" spans="1:3" x14ac:dyDescent="0.25">
      <c r="A31" s="310" t="s">
        <v>390</v>
      </c>
      <c r="B31" s="311">
        <v>631.28800000000001</v>
      </c>
      <c r="C31" s="311">
        <v>1099</v>
      </c>
    </row>
    <row r="32" spans="1:3" x14ac:dyDescent="0.25">
      <c r="A32" s="310">
        <v>2012</v>
      </c>
      <c r="B32" s="311">
        <v>622.88300000000004</v>
      </c>
      <c r="C32" s="311">
        <v>482</v>
      </c>
    </row>
    <row r="33" spans="1:3" x14ac:dyDescent="0.25">
      <c r="A33" s="310" t="s">
        <v>610</v>
      </c>
      <c r="B33" s="311">
        <v>592.62300000000005</v>
      </c>
      <c r="C33" s="311">
        <v>1017</v>
      </c>
    </row>
    <row r="34" spans="1:3" x14ac:dyDescent="0.25">
      <c r="A34" s="310" t="s">
        <v>463</v>
      </c>
      <c r="B34" s="311">
        <v>588.06100000000004</v>
      </c>
      <c r="C34" s="311">
        <v>582</v>
      </c>
    </row>
    <row r="35" spans="1:3" x14ac:dyDescent="0.25">
      <c r="A35" s="310" t="s">
        <v>441</v>
      </c>
      <c r="B35" s="311">
        <v>579.77800000000002</v>
      </c>
      <c r="C35" s="311">
        <v>453</v>
      </c>
    </row>
    <row r="36" spans="1:3" x14ac:dyDescent="0.25">
      <c r="A36" s="310" t="s">
        <v>611</v>
      </c>
      <c r="B36" s="311">
        <v>538.34500000000003</v>
      </c>
      <c r="C36" s="311">
        <v>622</v>
      </c>
    </row>
    <row r="37" spans="1:3" x14ac:dyDescent="0.25">
      <c r="A37" s="310" t="s">
        <v>612</v>
      </c>
      <c r="B37" s="311">
        <v>536.23800000000006</v>
      </c>
      <c r="C37" s="311">
        <v>544</v>
      </c>
    </row>
    <row r="38" spans="1:3" x14ac:dyDescent="0.25">
      <c r="A38" s="310" t="s">
        <v>383</v>
      </c>
      <c r="B38" s="311">
        <v>521.00699999999995</v>
      </c>
      <c r="C38" s="311">
        <v>1994</v>
      </c>
    </row>
    <row r="39" spans="1:3" x14ac:dyDescent="0.25">
      <c r="A39" s="310" t="s">
        <v>389</v>
      </c>
      <c r="B39" s="311">
        <v>520.88800000000003</v>
      </c>
      <c r="C39" s="311">
        <v>1749</v>
      </c>
    </row>
    <row r="40" spans="1:3" x14ac:dyDescent="0.25">
      <c r="A40" s="310" t="s">
        <v>613</v>
      </c>
      <c r="B40" s="311">
        <v>501.654</v>
      </c>
      <c r="C40" s="311">
        <v>622</v>
      </c>
    </row>
    <row r="41" spans="1:3" x14ac:dyDescent="0.25">
      <c r="A41" s="310" t="s">
        <v>382</v>
      </c>
      <c r="B41" s="311">
        <v>495.84899999999999</v>
      </c>
      <c r="C41" s="311">
        <v>2190</v>
      </c>
    </row>
    <row r="42" spans="1:3" x14ac:dyDescent="0.25">
      <c r="A42" s="310" t="s">
        <v>393</v>
      </c>
      <c r="B42" s="311">
        <v>493.14699999999999</v>
      </c>
      <c r="C42" s="311">
        <v>383</v>
      </c>
    </row>
    <row r="43" spans="1:3" x14ac:dyDescent="0.25">
      <c r="A43" s="310" t="s">
        <v>614</v>
      </c>
      <c r="B43" s="311">
        <v>492.34699999999998</v>
      </c>
      <c r="C43" s="311">
        <v>416</v>
      </c>
    </row>
    <row r="44" spans="1:3" x14ac:dyDescent="0.25">
      <c r="A44" s="310" t="s">
        <v>615</v>
      </c>
      <c r="B44" s="311">
        <v>490.50400000000002</v>
      </c>
      <c r="C44" s="311">
        <v>448</v>
      </c>
    </row>
    <row r="45" spans="1:3" x14ac:dyDescent="0.25">
      <c r="A45" s="310" t="s">
        <v>616</v>
      </c>
      <c r="B45" s="311">
        <v>483.57600000000002</v>
      </c>
      <c r="C45" s="311">
        <v>762</v>
      </c>
    </row>
    <row r="46" spans="1:3" x14ac:dyDescent="0.25">
      <c r="A46" s="310" t="s">
        <v>617</v>
      </c>
      <c r="B46" s="311">
        <v>474.36500000000001</v>
      </c>
      <c r="C46" s="311">
        <v>582</v>
      </c>
    </row>
    <row r="47" spans="1:3" x14ac:dyDescent="0.25">
      <c r="A47" s="310" t="s">
        <v>618</v>
      </c>
      <c r="B47" s="311">
        <v>471.60599999999999</v>
      </c>
      <c r="C47" s="311">
        <v>497</v>
      </c>
    </row>
    <row r="48" spans="1:3" x14ac:dyDescent="0.25">
      <c r="A48" s="310" t="s">
        <v>581</v>
      </c>
      <c r="B48" s="311">
        <v>459.88</v>
      </c>
      <c r="C48" s="311">
        <v>2325</v>
      </c>
    </row>
    <row r="49" spans="1:3" x14ac:dyDescent="0.25">
      <c r="A49" s="310" t="s">
        <v>507</v>
      </c>
      <c r="B49" s="311">
        <v>449.87400000000002</v>
      </c>
      <c r="C49" s="311">
        <v>511</v>
      </c>
    </row>
    <row r="50" spans="1:3" x14ac:dyDescent="0.25">
      <c r="A50" s="310" t="s">
        <v>619</v>
      </c>
      <c r="B50" s="311">
        <v>447.63400000000001</v>
      </c>
      <c r="C50" s="311">
        <v>403</v>
      </c>
    </row>
    <row r="51" spans="1:3" x14ac:dyDescent="0.25">
      <c r="A51" s="310" t="s">
        <v>620</v>
      </c>
      <c r="B51" s="311">
        <v>422.59699999999998</v>
      </c>
      <c r="C51" s="311">
        <v>445</v>
      </c>
    </row>
    <row r="52" spans="1:3" x14ac:dyDescent="0.25">
      <c r="A52" s="310" t="s">
        <v>621</v>
      </c>
      <c r="B52" s="311">
        <v>420.28899999999999</v>
      </c>
      <c r="C52" s="311">
        <v>449</v>
      </c>
    </row>
    <row r="53" spans="1:3" x14ac:dyDescent="0.25">
      <c r="A53" s="310" t="s">
        <v>622</v>
      </c>
      <c r="B53" s="311">
        <v>417.69400000000002</v>
      </c>
      <c r="C53" s="311">
        <v>425</v>
      </c>
    </row>
    <row r="54" spans="1:3" x14ac:dyDescent="0.25">
      <c r="A54" s="310" t="s">
        <v>579</v>
      </c>
      <c r="B54" s="311">
        <v>396.74099999999999</v>
      </c>
      <c r="C54" s="311">
        <v>536</v>
      </c>
    </row>
    <row r="55" spans="1:3" x14ac:dyDescent="0.25">
      <c r="A55" s="310" t="s">
        <v>386</v>
      </c>
      <c r="B55" s="311">
        <v>385.32299999999998</v>
      </c>
      <c r="C55" s="311">
        <v>1090</v>
      </c>
    </row>
    <row r="56" spans="1:3" x14ac:dyDescent="0.25">
      <c r="A56" s="310" t="s">
        <v>387</v>
      </c>
      <c r="B56" s="311">
        <v>367.04500000000002</v>
      </c>
      <c r="C56" s="311">
        <v>1011</v>
      </c>
    </row>
    <row r="57" spans="1:3" x14ac:dyDescent="0.25">
      <c r="A57" s="310" t="s">
        <v>623</v>
      </c>
      <c r="B57" s="311">
        <v>334.90100000000001</v>
      </c>
      <c r="C57" s="311">
        <v>363</v>
      </c>
    </row>
    <row r="58" spans="1:3" x14ac:dyDescent="0.25">
      <c r="A58" s="310" t="s">
        <v>445</v>
      </c>
      <c r="B58" s="311">
        <v>321.149</v>
      </c>
      <c r="C58" s="311">
        <v>392</v>
      </c>
    </row>
    <row r="59" spans="1:3" x14ac:dyDescent="0.25">
      <c r="A59" s="310" t="s">
        <v>624</v>
      </c>
      <c r="B59" s="311">
        <v>321.03199999999998</v>
      </c>
      <c r="C59" s="311">
        <v>495</v>
      </c>
    </row>
    <row r="60" spans="1:3" x14ac:dyDescent="0.25">
      <c r="A60" s="310" t="s">
        <v>625</v>
      </c>
      <c r="B60" s="311">
        <v>319.27199999999999</v>
      </c>
      <c r="C60" s="311">
        <v>376</v>
      </c>
    </row>
    <row r="61" spans="1:3" x14ac:dyDescent="0.25">
      <c r="A61" s="310" t="s">
        <v>464</v>
      </c>
      <c r="B61" s="311">
        <v>317.185</v>
      </c>
      <c r="C61" s="311">
        <v>376</v>
      </c>
    </row>
    <row r="62" spans="1:3" x14ac:dyDescent="0.25">
      <c r="A62" s="310" t="s">
        <v>626</v>
      </c>
      <c r="B62" s="311">
        <v>302.18400000000003</v>
      </c>
      <c r="C62" s="311">
        <v>247</v>
      </c>
    </row>
    <row r="63" spans="1:3" x14ac:dyDescent="0.25">
      <c r="A63" s="310" t="s">
        <v>627</v>
      </c>
      <c r="B63" s="311">
        <v>301.76799999999997</v>
      </c>
      <c r="C63" s="311">
        <v>297</v>
      </c>
    </row>
    <row r="64" spans="1:3" x14ac:dyDescent="0.25">
      <c r="A64" s="310" t="s">
        <v>628</v>
      </c>
      <c r="B64" s="311">
        <v>300.79500000000002</v>
      </c>
      <c r="C64" s="311">
        <v>431</v>
      </c>
    </row>
    <row r="65" spans="1:3" x14ac:dyDescent="0.25">
      <c r="A65" s="310" t="s">
        <v>629</v>
      </c>
      <c r="B65" s="311">
        <v>296.29300000000001</v>
      </c>
      <c r="C65" s="311">
        <v>453</v>
      </c>
    </row>
    <row r="66" spans="1:3" x14ac:dyDescent="0.25">
      <c r="A66" s="310" t="s">
        <v>630</v>
      </c>
      <c r="B66" s="311">
        <v>293.64299999999997</v>
      </c>
      <c r="C66" s="311">
        <v>343</v>
      </c>
    </row>
    <row r="67" spans="1:3" x14ac:dyDescent="0.25">
      <c r="A67" s="310" t="s">
        <v>392</v>
      </c>
      <c r="B67" s="311">
        <v>275.00400000000002</v>
      </c>
      <c r="C67" s="311">
        <v>1223</v>
      </c>
    </row>
    <row r="68" spans="1:3" x14ac:dyDescent="0.25">
      <c r="A68" s="310" t="s">
        <v>631</v>
      </c>
      <c r="B68" s="311">
        <v>259.73399999999998</v>
      </c>
      <c r="C68" s="311">
        <v>341</v>
      </c>
    </row>
    <row r="69" spans="1:3" x14ac:dyDescent="0.25">
      <c r="A69" s="310" t="s">
        <v>444</v>
      </c>
      <c r="B69" s="311">
        <v>253.44900000000001</v>
      </c>
      <c r="C69" s="311">
        <v>415</v>
      </c>
    </row>
    <row r="70" spans="1:3" x14ac:dyDescent="0.25">
      <c r="A70" s="310" t="s">
        <v>632</v>
      </c>
      <c r="B70" s="311">
        <v>250.53</v>
      </c>
      <c r="C70" s="311">
        <v>711</v>
      </c>
    </row>
    <row r="71" spans="1:3" x14ac:dyDescent="0.25">
      <c r="A71" s="310" t="s">
        <v>633</v>
      </c>
      <c r="B71" s="311">
        <v>243.48400000000001</v>
      </c>
      <c r="C71" s="311">
        <v>417</v>
      </c>
    </row>
    <row r="72" spans="1:3" x14ac:dyDescent="0.25">
      <c r="A72" s="310" t="s">
        <v>634</v>
      </c>
      <c r="B72" s="311">
        <v>223.142</v>
      </c>
      <c r="C72" s="311">
        <v>354</v>
      </c>
    </row>
    <row r="73" spans="1:3" x14ac:dyDescent="0.25">
      <c r="A73" s="310" t="s">
        <v>395</v>
      </c>
      <c r="B73" s="311">
        <v>216.941</v>
      </c>
      <c r="C73" s="311">
        <v>475</v>
      </c>
    </row>
    <row r="74" spans="1:3" x14ac:dyDescent="0.25">
      <c r="A74" s="310" t="s">
        <v>510</v>
      </c>
      <c r="B74" s="311">
        <v>199.422</v>
      </c>
      <c r="C74" s="311">
        <v>472</v>
      </c>
    </row>
    <row r="75" spans="1:3" x14ac:dyDescent="0.25">
      <c r="A75" s="310" t="s">
        <v>580</v>
      </c>
      <c r="B75" s="311">
        <v>185.048</v>
      </c>
      <c r="C75" s="311">
        <v>290</v>
      </c>
    </row>
    <row r="76" spans="1:3" x14ac:dyDescent="0.25">
      <c r="A76" s="310" t="s">
        <v>635</v>
      </c>
      <c r="B76" s="311">
        <v>173.976</v>
      </c>
      <c r="C76" s="311">
        <v>483</v>
      </c>
    </row>
    <row r="77" spans="1:3" x14ac:dyDescent="0.25">
      <c r="A77" s="310" t="s">
        <v>636</v>
      </c>
      <c r="B77" s="311">
        <v>168.01599999999999</v>
      </c>
      <c r="C77" s="311">
        <v>516</v>
      </c>
    </row>
    <row r="78" spans="1:3" x14ac:dyDescent="0.25">
      <c r="A78" s="310" t="s">
        <v>394</v>
      </c>
      <c r="B78" s="311">
        <v>166.60599999999999</v>
      </c>
      <c r="C78" s="311">
        <v>735</v>
      </c>
    </row>
    <row r="79" spans="1:3" x14ac:dyDescent="0.25">
      <c r="A79" s="310" t="s">
        <v>637</v>
      </c>
      <c r="B79" s="311">
        <v>155.078</v>
      </c>
      <c r="C79" s="311">
        <v>456</v>
      </c>
    </row>
    <row r="80" spans="1:3" x14ac:dyDescent="0.25">
      <c r="A80" s="310" t="s">
        <v>638</v>
      </c>
      <c r="B80" s="311">
        <v>153.75</v>
      </c>
      <c r="C80" s="311">
        <v>715</v>
      </c>
    </row>
    <row r="81" spans="1:3" x14ac:dyDescent="0.25">
      <c r="A81" s="310" t="s">
        <v>447</v>
      </c>
      <c r="B81" s="311">
        <v>152.803</v>
      </c>
      <c r="C81" s="311">
        <v>368</v>
      </c>
    </row>
    <row r="82" spans="1:3" x14ac:dyDescent="0.25">
      <c r="A82" s="310" t="s">
        <v>446</v>
      </c>
      <c r="B82" s="311">
        <v>150.04599999999999</v>
      </c>
      <c r="C82" s="311">
        <v>558</v>
      </c>
    </row>
    <row r="83" spans="1:3" x14ac:dyDescent="0.25">
      <c r="A83" s="310" t="s">
        <v>639</v>
      </c>
      <c r="B83" s="311">
        <v>146.24</v>
      </c>
      <c r="C83" s="311">
        <v>472</v>
      </c>
    </row>
    <row r="84" spans="1:3" x14ac:dyDescent="0.25">
      <c r="A84" s="310" t="s">
        <v>640</v>
      </c>
      <c r="B84" s="311">
        <v>140.12899999999999</v>
      </c>
      <c r="C84" s="311">
        <v>437</v>
      </c>
    </row>
    <row r="85" spans="1:3" x14ac:dyDescent="0.25">
      <c r="A85" s="310" t="s">
        <v>462</v>
      </c>
      <c r="B85" s="311">
        <v>137.03299999999999</v>
      </c>
      <c r="C85" s="311">
        <v>722</v>
      </c>
    </row>
    <row r="86" spans="1:3" x14ac:dyDescent="0.25">
      <c r="A86" s="310" t="s">
        <v>509</v>
      </c>
      <c r="B86" s="311">
        <v>130.815</v>
      </c>
      <c r="C86" s="311">
        <v>575</v>
      </c>
    </row>
    <row r="87" spans="1:3" x14ac:dyDescent="0.25">
      <c r="A87" s="310" t="s">
        <v>641</v>
      </c>
      <c r="B87" s="311">
        <v>116.535</v>
      </c>
      <c r="C87" s="311">
        <v>498</v>
      </c>
    </row>
    <row r="88" spans="1:3" x14ac:dyDescent="0.25">
      <c r="A88" s="310" t="s">
        <v>449</v>
      </c>
      <c r="B88" s="311">
        <v>113.873</v>
      </c>
      <c r="C88" s="311">
        <v>454</v>
      </c>
    </row>
    <row r="89" spans="1:3" x14ac:dyDescent="0.25">
      <c r="A89" s="310" t="s">
        <v>582</v>
      </c>
      <c r="B89" s="311">
        <v>110.762</v>
      </c>
      <c r="C89" s="311">
        <v>363</v>
      </c>
    </row>
    <row r="90" spans="1:3" x14ac:dyDescent="0.25">
      <c r="A90" s="310" t="s">
        <v>642</v>
      </c>
      <c r="B90" s="311">
        <v>108.751</v>
      </c>
      <c r="C90" s="311">
        <v>404</v>
      </c>
    </row>
    <row r="91" spans="1:3" x14ac:dyDescent="0.25">
      <c r="A91" s="310" t="s">
        <v>448</v>
      </c>
      <c r="B91" s="311">
        <v>96.46</v>
      </c>
      <c r="C91" s="311">
        <v>620</v>
      </c>
    </row>
    <row r="92" spans="1:3" x14ac:dyDescent="0.25">
      <c r="A92" s="310" t="s">
        <v>643</v>
      </c>
      <c r="B92" s="311">
        <v>86.77</v>
      </c>
      <c r="C92" s="311">
        <v>291</v>
      </c>
    </row>
    <row r="93" spans="1:3" x14ac:dyDescent="0.25">
      <c r="A93" s="310" t="s">
        <v>583</v>
      </c>
      <c r="B93" s="311">
        <v>86.292000000000002</v>
      </c>
      <c r="C93" s="311">
        <v>417</v>
      </c>
    </row>
    <row r="94" spans="1:3" x14ac:dyDescent="0.25">
      <c r="A94" s="310" t="s">
        <v>450</v>
      </c>
      <c r="B94" s="311">
        <v>76.207999999999998</v>
      </c>
      <c r="C94" s="311">
        <v>732</v>
      </c>
    </row>
    <row r="95" spans="1:3" x14ac:dyDescent="0.25">
      <c r="A95" s="310" t="s">
        <v>452</v>
      </c>
      <c r="B95" s="311">
        <v>75.548000000000002</v>
      </c>
      <c r="C95" s="311">
        <v>806</v>
      </c>
    </row>
    <row r="96" spans="1:3" x14ac:dyDescent="0.25">
      <c r="A96" s="310" t="s">
        <v>385</v>
      </c>
      <c r="B96" s="311">
        <v>74.12</v>
      </c>
      <c r="C96" s="311">
        <v>647</v>
      </c>
    </row>
    <row r="97" spans="1:3" x14ac:dyDescent="0.25">
      <c r="A97" s="310" t="s">
        <v>451</v>
      </c>
      <c r="B97" s="311">
        <v>63.991</v>
      </c>
      <c r="C97" s="311">
        <v>662</v>
      </c>
    </row>
    <row r="98" spans="1:3" x14ac:dyDescent="0.25">
      <c r="A98" s="310" t="s">
        <v>644</v>
      </c>
      <c r="B98" s="311">
        <v>59.162999999999997</v>
      </c>
      <c r="C98" s="311">
        <v>424</v>
      </c>
    </row>
    <row r="99" spans="1:3" x14ac:dyDescent="0.25">
      <c r="A99" s="310" t="s">
        <v>453</v>
      </c>
      <c r="B99" s="311">
        <v>45.688000000000002</v>
      </c>
      <c r="C99" s="311">
        <v>735</v>
      </c>
    </row>
    <row r="100" spans="1:3" x14ac:dyDescent="0.25">
      <c r="A100" s="310" t="s">
        <v>645</v>
      </c>
      <c r="B100" s="311">
        <v>42.728999999999999</v>
      </c>
      <c r="C100" s="311">
        <v>438</v>
      </c>
    </row>
    <row r="101" spans="1:3" x14ac:dyDescent="0.25">
      <c r="A101" s="310" t="s">
        <v>646</v>
      </c>
      <c r="B101" s="311">
        <v>35.027999999999999</v>
      </c>
      <c r="C101" s="311">
        <v>679</v>
      </c>
    </row>
    <row r="102" spans="1:3" x14ac:dyDescent="0.25">
      <c r="A102" s="310" t="s">
        <v>647</v>
      </c>
      <c r="B102" s="311">
        <v>27.873000000000001</v>
      </c>
      <c r="C102" s="311">
        <v>288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A1:H12"/>
  <sheetViews>
    <sheetView workbookViewId="0">
      <selection activeCell="C18" sqref="C18"/>
    </sheetView>
  </sheetViews>
  <sheetFormatPr baseColWidth="10" defaultRowHeight="15" x14ac:dyDescent="0.25"/>
  <cols>
    <col min="1" max="1" width="26.42578125" customWidth="1"/>
  </cols>
  <sheetData>
    <row r="1" spans="1:8" x14ac:dyDescent="0.25">
      <c r="A1" s="338"/>
      <c r="B1" s="369" t="s">
        <v>233</v>
      </c>
      <c r="C1" s="369" t="s">
        <v>234</v>
      </c>
      <c r="D1" s="369" t="s">
        <v>228</v>
      </c>
      <c r="E1" s="369" t="s">
        <v>229</v>
      </c>
      <c r="F1" s="369" t="s">
        <v>230</v>
      </c>
      <c r="G1" s="371" t="s">
        <v>231</v>
      </c>
      <c r="H1" s="373" t="s">
        <v>232</v>
      </c>
    </row>
    <row r="2" spans="1:8" x14ac:dyDescent="0.25">
      <c r="A2" s="339"/>
      <c r="B2" s="370"/>
      <c r="C2" s="370"/>
      <c r="D2" s="370"/>
      <c r="E2" s="370"/>
      <c r="F2" s="370"/>
      <c r="G2" s="372"/>
      <c r="H2" s="373"/>
    </row>
    <row r="3" spans="1:8" x14ac:dyDescent="0.25">
      <c r="A3" s="340" t="s">
        <v>472</v>
      </c>
      <c r="B3" s="341">
        <v>8663.2833333333292</v>
      </c>
      <c r="C3" s="341">
        <v>34903.033333333296</v>
      </c>
      <c r="D3" s="341">
        <v>7802.55</v>
      </c>
      <c r="E3" s="341">
        <v>6007</v>
      </c>
      <c r="F3" s="341">
        <v>12386.233333333301</v>
      </c>
      <c r="G3" s="341">
        <v>4509.5833333333303</v>
      </c>
      <c r="H3" s="341">
        <v>4870.3500000000004</v>
      </c>
    </row>
    <row r="4" spans="1:8" x14ac:dyDescent="0.25">
      <c r="A4" s="340" t="s">
        <v>345</v>
      </c>
      <c r="B4" s="341">
        <v>23873.483333333301</v>
      </c>
      <c r="C4" s="341">
        <v>17828.766666666601</v>
      </c>
      <c r="D4" s="341">
        <v>5936.8</v>
      </c>
      <c r="E4" s="341">
        <v>6237.7666666666601</v>
      </c>
      <c r="F4" s="341">
        <v>26019.333333333299</v>
      </c>
      <c r="G4" s="341">
        <v>218661.08333333299</v>
      </c>
      <c r="H4" s="341">
        <v>155666.79999999999</v>
      </c>
    </row>
    <row r="5" spans="1:8" x14ac:dyDescent="0.25">
      <c r="A5" s="340" t="s">
        <v>432</v>
      </c>
      <c r="B5" s="341">
        <v>2739.8166666666598</v>
      </c>
      <c r="C5" s="341">
        <v>13235.2</v>
      </c>
      <c r="D5" s="341">
        <v>3282.55</v>
      </c>
      <c r="E5" s="341">
        <v>7771.5833333333303</v>
      </c>
      <c r="F5" s="341">
        <v>2461.9833333333299</v>
      </c>
      <c r="G5" s="341">
        <v>27273.166666666599</v>
      </c>
      <c r="H5" s="341">
        <v>21776.2833333333</v>
      </c>
    </row>
    <row r="6" spans="1:8" x14ac:dyDescent="0.25">
      <c r="A6" s="340" t="s">
        <v>465</v>
      </c>
      <c r="B6" s="341">
        <v>3196</v>
      </c>
      <c r="C6" s="341">
        <v>1853.8</v>
      </c>
      <c r="D6" s="341">
        <v>5724.8</v>
      </c>
      <c r="E6" s="341">
        <v>4882.05</v>
      </c>
      <c r="F6" s="341">
        <v>4007.5</v>
      </c>
      <c r="G6" s="341">
        <v>5190.0833333333303</v>
      </c>
      <c r="H6" s="341">
        <v>3589.63333333333</v>
      </c>
    </row>
    <row r="7" spans="1:8" x14ac:dyDescent="0.25">
      <c r="A7" s="340" t="s">
        <v>466</v>
      </c>
      <c r="B7" s="341">
        <v>4059.61666666666</v>
      </c>
      <c r="C7" s="341">
        <v>3053.1</v>
      </c>
      <c r="D7" s="341">
        <v>8705.7833333333292</v>
      </c>
      <c r="E7" s="341">
        <v>1903.1666666666599</v>
      </c>
      <c r="F7" s="341">
        <v>2381.2833333333301</v>
      </c>
      <c r="G7" s="341">
        <v>3773.13333333333</v>
      </c>
      <c r="H7" s="341">
        <v>4186.7166666666599</v>
      </c>
    </row>
    <row r="8" spans="1:8" x14ac:dyDescent="0.25">
      <c r="A8" s="340" t="s">
        <v>467</v>
      </c>
      <c r="B8" s="341">
        <v>1016.58333333333</v>
      </c>
      <c r="C8" s="341">
        <v>1394.2833333333299</v>
      </c>
      <c r="D8" s="341">
        <v>850.48333333333301</v>
      </c>
      <c r="E8" s="341">
        <v>1313.61666666666</v>
      </c>
      <c r="F8" s="341">
        <v>737</v>
      </c>
      <c r="G8" s="341">
        <v>2706.7333333333299</v>
      </c>
      <c r="H8" s="341">
        <v>1706.0166666666601</v>
      </c>
    </row>
    <row r="9" spans="1:8" x14ac:dyDescent="0.25">
      <c r="A9" s="340" t="s">
        <v>470</v>
      </c>
      <c r="B9" s="341">
        <v>668.86666666666599</v>
      </c>
      <c r="C9" s="341">
        <v>612.71666666666601</v>
      </c>
      <c r="D9" s="341">
        <v>895.2</v>
      </c>
      <c r="E9" s="341">
        <v>894.8</v>
      </c>
      <c r="F9" s="341">
        <v>822.15</v>
      </c>
      <c r="G9" s="341">
        <v>860.63333333333298</v>
      </c>
      <c r="H9" s="341">
        <v>1298.86666666666</v>
      </c>
    </row>
    <row r="10" spans="1:8" x14ac:dyDescent="0.25">
      <c r="A10" s="340" t="s">
        <v>468</v>
      </c>
      <c r="B10" s="341">
        <v>3809.9</v>
      </c>
      <c r="C10" s="341">
        <v>1642.1666666666599</v>
      </c>
      <c r="D10" s="341">
        <v>1548.7333333333299</v>
      </c>
      <c r="E10" s="341">
        <v>1502.55</v>
      </c>
      <c r="F10" s="341">
        <v>2748.2833333333301</v>
      </c>
      <c r="G10" s="341">
        <v>2452.4166666666601</v>
      </c>
      <c r="H10" s="341">
        <v>2040.1666666666599</v>
      </c>
    </row>
    <row r="11" spans="1:8" x14ac:dyDescent="0.25">
      <c r="A11" s="340" t="s">
        <v>469</v>
      </c>
      <c r="B11" s="341">
        <v>851.38333333333298</v>
      </c>
      <c r="C11" s="341">
        <v>1025.88333333333</v>
      </c>
      <c r="D11" s="341">
        <v>1168.7833333333299</v>
      </c>
      <c r="E11" s="341">
        <v>932.75</v>
      </c>
      <c r="F11" s="341">
        <v>992.75</v>
      </c>
      <c r="G11" s="341">
        <v>1419.5166666666601</v>
      </c>
      <c r="H11" s="341">
        <v>1802.9666666666601</v>
      </c>
    </row>
    <row r="12" spans="1:8" ht="15" customHeight="1" x14ac:dyDescent="0.25">
      <c r="A12" s="340" t="s">
        <v>16</v>
      </c>
      <c r="B12" s="340">
        <f t="shared" ref="B12:H12" si="0">SUM(B3:B11)</f>
        <v>48878.933333333283</v>
      </c>
      <c r="C12" s="340">
        <f t="shared" si="0"/>
        <v>75548.949999999881</v>
      </c>
      <c r="D12" s="340">
        <f t="shared" si="0"/>
        <v>35915.683333333327</v>
      </c>
      <c r="E12" s="340">
        <f t="shared" si="0"/>
        <v>31445.283333333311</v>
      </c>
      <c r="F12" s="340">
        <f t="shared" si="0"/>
        <v>52556.516666666597</v>
      </c>
      <c r="G12" s="340">
        <f t="shared" si="0"/>
        <v>266846.34999999963</v>
      </c>
      <c r="H12" s="340">
        <f t="shared" si="0"/>
        <v>196937.79999999993</v>
      </c>
    </row>
  </sheetData>
  <mergeCells count="7">
    <mergeCell ref="F1:F2"/>
    <mergeCell ref="G1:G2"/>
    <mergeCell ref="H1:H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showGridLines="0" zoomScale="60" zoomScaleNormal="60" workbookViewId="0">
      <pane ySplit="1" topLeftCell="A17" activePane="bottomLeft" state="frozen"/>
      <selection activeCell="L33" sqref="L33:L37"/>
      <selection pane="bottomLeft" activeCell="D46" sqref="D46:D48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74"/>
      <c r="B1" s="374"/>
      <c r="C1" s="375" t="s">
        <v>473</v>
      </c>
      <c r="D1" s="375"/>
      <c r="E1" s="375"/>
      <c r="F1" s="375"/>
      <c r="G1" s="375"/>
      <c r="H1" s="375"/>
      <c r="I1" s="375"/>
      <c r="J1" s="376" t="s">
        <v>512</v>
      </c>
      <c r="K1" s="376"/>
      <c r="L1" s="376"/>
      <c r="M1" s="376"/>
      <c r="N1" s="376"/>
      <c r="O1" s="376"/>
      <c r="P1" s="376"/>
    </row>
    <row r="2" spans="1:16" ht="15.75" thickBot="1" x14ac:dyDescent="0.3">
      <c r="A2" s="374"/>
      <c r="B2" s="374"/>
      <c r="C2" s="377" t="s">
        <v>2</v>
      </c>
      <c r="D2" s="377"/>
      <c r="E2" s="377"/>
      <c r="F2" s="377"/>
      <c r="G2" s="377"/>
      <c r="H2" s="377"/>
      <c r="I2" s="377"/>
      <c r="J2" s="368" t="s">
        <v>2</v>
      </c>
      <c r="K2" s="368"/>
      <c r="L2" s="368"/>
      <c r="M2" s="368"/>
      <c r="N2" s="368"/>
      <c r="O2" s="368"/>
      <c r="P2" s="368"/>
    </row>
    <row r="3" spans="1:16" ht="15.75" thickBot="1" x14ac:dyDescent="0.3">
      <c r="A3" s="374"/>
      <c r="B3" s="374"/>
      <c r="C3" s="128">
        <v>44757</v>
      </c>
      <c r="D3" s="128">
        <v>44758</v>
      </c>
      <c r="E3" s="128">
        <v>44759</v>
      </c>
      <c r="F3" s="128">
        <v>44760</v>
      </c>
      <c r="G3" s="128">
        <v>44761</v>
      </c>
      <c r="H3" s="128">
        <v>44762</v>
      </c>
      <c r="I3" s="128">
        <v>44763</v>
      </c>
      <c r="J3" s="128">
        <v>44760</v>
      </c>
      <c r="K3" s="128">
        <v>44761</v>
      </c>
      <c r="L3" s="128">
        <v>44762</v>
      </c>
      <c r="M3" s="128">
        <v>44763</v>
      </c>
      <c r="N3" s="128">
        <v>44764</v>
      </c>
      <c r="O3" s="128">
        <v>44765</v>
      </c>
      <c r="P3" s="128">
        <v>44766</v>
      </c>
    </row>
    <row r="4" spans="1:16" ht="15.75" thickBot="1" x14ac:dyDescent="0.3">
      <c r="A4" s="374"/>
      <c r="B4" s="374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301" t="s">
        <v>349</v>
      </c>
      <c r="C6" s="191">
        <v>28447</v>
      </c>
      <c r="D6" s="192"/>
      <c r="E6" s="192"/>
      <c r="F6" s="192">
        <v>34937</v>
      </c>
      <c r="G6" s="192">
        <v>30352</v>
      </c>
      <c r="H6" s="192">
        <v>30229</v>
      </c>
      <c r="I6" s="192">
        <v>28000</v>
      </c>
      <c r="J6" s="194">
        <v>34937</v>
      </c>
      <c r="K6" s="195">
        <v>28000</v>
      </c>
      <c r="L6" s="195">
        <v>27093</v>
      </c>
      <c r="M6" s="195">
        <v>24743</v>
      </c>
      <c r="N6" s="195">
        <v>24349</v>
      </c>
      <c r="O6" s="195"/>
      <c r="P6" s="196"/>
    </row>
    <row r="7" spans="1:16" x14ac:dyDescent="0.25">
      <c r="B7" s="190" t="s">
        <v>350</v>
      </c>
      <c r="C7" s="191">
        <v>60449</v>
      </c>
      <c r="D7" s="192"/>
      <c r="E7" s="192"/>
      <c r="F7" s="192">
        <v>67281</v>
      </c>
      <c r="G7" s="192">
        <v>62653</v>
      </c>
      <c r="H7" s="192">
        <v>63404</v>
      </c>
      <c r="I7" s="192">
        <v>59818</v>
      </c>
      <c r="J7" s="194">
        <v>67281</v>
      </c>
      <c r="K7" s="195">
        <v>59818</v>
      </c>
      <c r="L7" s="195">
        <v>58526</v>
      </c>
      <c r="M7" s="195">
        <v>43216</v>
      </c>
      <c r="N7" s="195">
        <v>37711</v>
      </c>
      <c r="O7" s="195"/>
      <c r="P7" s="196"/>
    </row>
    <row r="8" spans="1:16" ht="18" customHeight="1" x14ac:dyDescent="0.25">
      <c r="B8" s="190" t="s">
        <v>351</v>
      </c>
      <c r="C8" s="191">
        <v>26232</v>
      </c>
      <c r="D8" s="192"/>
      <c r="E8" s="192"/>
      <c r="F8" s="192">
        <v>27720</v>
      </c>
      <c r="G8" s="192">
        <v>28054</v>
      </c>
      <c r="H8" s="192">
        <v>27685</v>
      </c>
      <c r="I8" s="192">
        <v>26407</v>
      </c>
      <c r="J8" s="194">
        <v>27720</v>
      </c>
      <c r="K8" s="195">
        <v>26407</v>
      </c>
      <c r="L8" s="195">
        <v>24241</v>
      </c>
      <c r="M8" s="195">
        <v>7934</v>
      </c>
      <c r="N8" s="195">
        <v>8931</v>
      </c>
      <c r="O8" s="195"/>
      <c r="P8" s="196"/>
    </row>
    <row r="9" spans="1:16" x14ac:dyDescent="0.25">
      <c r="B9" s="190" t="s">
        <v>352</v>
      </c>
      <c r="C9" s="191">
        <v>63490</v>
      </c>
      <c r="D9" s="192"/>
      <c r="E9" s="192"/>
      <c r="F9" s="192">
        <v>69830</v>
      </c>
      <c r="G9" s="192">
        <v>71159</v>
      </c>
      <c r="H9" s="192">
        <v>71526</v>
      </c>
      <c r="I9" s="192">
        <v>64936</v>
      </c>
      <c r="J9" s="194">
        <v>69830</v>
      </c>
      <c r="K9" s="195">
        <v>64936</v>
      </c>
      <c r="L9" s="195">
        <v>60330</v>
      </c>
      <c r="M9" s="195">
        <v>34282</v>
      </c>
      <c r="N9" s="195">
        <v>38811</v>
      </c>
      <c r="O9" s="195"/>
      <c r="P9" s="197"/>
    </row>
    <row r="10" spans="1:16" x14ac:dyDescent="0.25">
      <c r="B10" s="190" t="s">
        <v>353</v>
      </c>
      <c r="C10" s="191">
        <v>33737</v>
      </c>
      <c r="D10" s="192"/>
      <c r="E10" s="192"/>
      <c r="F10" s="192">
        <v>38577</v>
      </c>
      <c r="G10" s="192">
        <v>39274</v>
      </c>
      <c r="H10" s="192">
        <v>37922</v>
      </c>
      <c r="I10" s="192">
        <v>36238</v>
      </c>
      <c r="J10" s="194">
        <v>38577</v>
      </c>
      <c r="K10" s="195">
        <v>36238</v>
      </c>
      <c r="L10" s="195">
        <v>33966</v>
      </c>
      <c r="M10" s="195">
        <v>29231</v>
      </c>
      <c r="N10" s="195">
        <v>34833</v>
      </c>
      <c r="O10" s="195"/>
      <c r="P10" s="197"/>
    </row>
    <row r="11" spans="1:16" x14ac:dyDescent="0.25">
      <c r="B11" s="190" t="s">
        <v>354</v>
      </c>
      <c r="C11" s="191">
        <v>36654</v>
      </c>
      <c r="D11" s="192"/>
      <c r="E11" s="192"/>
      <c r="F11" s="192">
        <v>38351</v>
      </c>
      <c r="G11" s="192">
        <v>38373</v>
      </c>
      <c r="H11" s="192">
        <v>38481</v>
      </c>
      <c r="I11" s="192">
        <v>38643</v>
      </c>
      <c r="J11" s="194">
        <v>38351</v>
      </c>
      <c r="K11" s="195">
        <v>38643</v>
      </c>
      <c r="L11" s="195">
        <v>36512</v>
      </c>
      <c r="M11" s="195">
        <v>21557</v>
      </c>
      <c r="N11" s="195">
        <v>35457</v>
      </c>
      <c r="O11" s="195"/>
      <c r="P11" s="196"/>
    </row>
    <row r="12" spans="1:16" x14ac:dyDescent="0.25">
      <c r="B12" s="190" t="s">
        <v>355</v>
      </c>
      <c r="C12" s="191">
        <v>40327</v>
      </c>
      <c r="D12" s="192"/>
      <c r="E12" s="192"/>
      <c r="F12" s="192">
        <v>44669</v>
      </c>
      <c r="G12" s="192">
        <v>43890</v>
      </c>
      <c r="H12" s="192">
        <v>43265</v>
      </c>
      <c r="I12" s="192">
        <v>42423</v>
      </c>
      <c r="J12" s="194">
        <v>44669</v>
      </c>
      <c r="K12" s="195">
        <v>42423</v>
      </c>
      <c r="L12" s="195">
        <v>38172</v>
      </c>
      <c r="M12" s="195">
        <v>25081</v>
      </c>
      <c r="N12" s="195">
        <v>23373</v>
      </c>
      <c r="O12" s="195"/>
      <c r="P12" s="196"/>
    </row>
    <row r="13" spans="1:16" x14ac:dyDescent="0.25">
      <c r="B13" s="190" t="s">
        <v>356</v>
      </c>
      <c r="C13" s="191">
        <v>7976</v>
      </c>
      <c r="D13" s="192"/>
      <c r="E13" s="192"/>
      <c r="F13" s="192">
        <v>8878</v>
      </c>
      <c r="G13" s="192">
        <v>11427</v>
      </c>
      <c r="H13" s="192">
        <v>8797</v>
      </c>
      <c r="I13" s="192">
        <v>6982</v>
      </c>
      <c r="J13" s="194">
        <v>8878</v>
      </c>
      <c r="K13" s="195">
        <v>6982</v>
      </c>
      <c r="L13" s="195">
        <v>7581</v>
      </c>
      <c r="M13" s="195">
        <v>6679</v>
      </c>
      <c r="N13" s="195">
        <v>5883</v>
      </c>
      <c r="O13" s="195"/>
      <c r="P13" s="196"/>
    </row>
    <row r="14" spans="1:16" ht="15.75" thickBot="1" x14ac:dyDescent="0.3">
      <c r="B14" s="190" t="s">
        <v>438</v>
      </c>
      <c r="C14" s="191">
        <v>60223</v>
      </c>
      <c r="D14" s="192"/>
      <c r="E14" s="192"/>
      <c r="F14" s="192">
        <v>59043</v>
      </c>
      <c r="G14" s="192">
        <v>63680</v>
      </c>
      <c r="H14" s="192">
        <v>65528</v>
      </c>
      <c r="I14" s="192">
        <v>62472</v>
      </c>
      <c r="J14" s="194">
        <v>63314</v>
      </c>
      <c r="K14" s="195">
        <v>61507</v>
      </c>
      <c r="L14" s="195">
        <v>57431</v>
      </c>
      <c r="M14" s="195">
        <v>18890</v>
      </c>
      <c r="N14" s="195">
        <v>27001</v>
      </c>
      <c r="O14" s="195"/>
      <c r="P14" s="196"/>
    </row>
    <row r="15" spans="1:16" ht="15.75" thickBot="1" x14ac:dyDescent="0.3">
      <c r="B15" s="200" t="s">
        <v>16</v>
      </c>
      <c r="C15" s="198">
        <v>357535</v>
      </c>
      <c r="D15" s="198">
        <v>0</v>
      </c>
      <c r="E15" s="198">
        <v>0</v>
      </c>
      <c r="F15" s="198">
        <v>389286</v>
      </c>
      <c r="G15" s="198">
        <v>388862</v>
      </c>
      <c r="H15" s="198">
        <v>386837</v>
      </c>
      <c r="I15" s="198">
        <v>365919</v>
      </c>
      <c r="J15" s="198">
        <f>SUM(J6:J14)</f>
        <v>393557</v>
      </c>
      <c r="K15" s="198">
        <f t="shared" ref="K15:P15" si="0">SUM(K6:K14)</f>
        <v>364954</v>
      </c>
      <c r="L15" s="198">
        <f t="shared" si="0"/>
        <v>343852</v>
      </c>
      <c r="M15" s="198">
        <f t="shared" si="0"/>
        <v>211613</v>
      </c>
      <c r="N15" s="198">
        <f t="shared" si="0"/>
        <v>236349</v>
      </c>
      <c r="O15" s="198">
        <f t="shared" si="0"/>
        <v>0</v>
      </c>
      <c r="P15" s="198">
        <f t="shared" si="0"/>
        <v>0</v>
      </c>
    </row>
    <row r="16" spans="1:16" ht="15.75" thickBot="1" x14ac:dyDescent="0.3">
      <c r="B16" s="201" t="s">
        <v>365</v>
      </c>
    </row>
    <row r="17" spans="2:16" x14ac:dyDescent="0.25">
      <c r="B17" s="202" t="s">
        <v>367</v>
      </c>
      <c r="C17" s="184"/>
      <c r="D17" s="188">
        <v>22900</v>
      </c>
      <c r="E17" s="188"/>
      <c r="F17" s="185"/>
      <c r="G17" s="185"/>
      <c r="H17" s="185"/>
      <c r="I17" s="186"/>
      <c r="J17" s="187"/>
      <c r="K17" s="188"/>
      <c r="L17" s="188"/>
      <c r="M17" s="188"/>
      <c r="N17" s="188"/>
      <c r="O17" s="188">
        <v>22241</v>
      </c>
      <c r="P17" s="189"/>
    </row>
    <row r="18" spans="2:16" x14ac:dyDescent="0.25">
      <c r="B18" s="190" t="s">
        <v>368</v>
      </c>
      <c r="C18" s="191"/>
      <c r="D18" s="195">
        <v>7913</v>
      </c>
      <c r="E18" s="195"/>
      <c r="F18" s="192"/>
      <c r="G18" s="192"/>
      <c r="H18" s="192"/>
      <c r="I18" s="193"/>
      <c r="J18" s="194"/>
      <c r="K18" s="195"/>
      <c r="L18" s="195"/>
      <c r="M18" s="195"/>
      <c r="N18" s="195"/>
      <c r="O18" s="195">
        <v>7878</v>
      </c>
      <c r="P18" s="196"/>
    </row>
    <row r="19" spans="2:16" x14ac:dyDescent="0.25">
      <c r="B19" s="190" t="s">
        <v>369</v>
      </c>
      <c r="C19" s="191"/>
      <c r="D19" s="195">
        <v>42048</v>
      </c>
      <c r="E19" s="195"/>
      <c r="F19" s="192"/>
      <c r="G19" s="192"/>
      <c r="H19" s="192"/>
      <c r="I19" s="193"/>
      <c r="J19" s="194"/>
      <c r="K19" s="195"/>
      <c r="L19" s="195"/>
      <c r="M19" s="195"/>
      <c r="N19" s="195"/>
      <c r="O19" s="195">
        <v>42895</v>
      </c>
      <c r="P19" s="196"/>
    </row>
    <row r="20" spans="2:16" x14ac:dyDescent="0.25">
      <c r="B20" s="190" t="s">
        <v>370</v>
      </c>
      <c r="C20" s="191"/>
      <c r="D20" s="195">
        <v>45895</v>
      </c>
      <c r="E20" s="195"/>
      <c r="F20" s="192"/>
      <c r="G20" s="192"/>
      <c r="H20" s="192"/>
      <c r="I20" s="193"/>
      <c r="J20" s="194"/>
      <c r="K20" s="195"/>
      <c r="L20" s="195"/>
      <c r="M20" s="195"/>
      <c r="N20" s="195"/>
      <c r="O20" s="195">
        <v>47996</v>
      </c>
      <c r="P20" s="196"/>
    </row>
    <row r="21" spans="2:16" x14ac:dyDescent="0.25">
      <c r="B21" s="190" t="s">
        <v>357</v>
      </c>
      <c r="C21" s="191"/>
      <c r="D21" s="195">
        <v>24870</v>
      </c>
      <c r="E21" s="195"/>
      <c r="F21" s="192"/>
      <c r="G21" s="192"/>
      <c r="H21" s="192"/>
      <c r="I21" s="193"/>
      <c r="J21" s="194"/>
      <c r="K21" s="195"/>
      <c r="L21" s="195"/>
      <c r="M21" s="195"/>
      <c r="N21" s="195"/>
      <c r="O21" s="195">
        <v>24903</v>
      </c>
      <c r="P21" s="196"/>
    </row>
    <row r="22" spans="2:16" x14ac:dyDescent="0.25">
      <c r="B22" s="272" t="s">
        <v>366</v>
      </c>
      <c r="C22" s="191"/>
      <c r="D22" s="195"/>
      <c r="E22" s="195"/>
      <c r="F22" s="192"/>
      <c r="G22" s="192"/>
      <c r="H22" s="192"/>
      <c r="I22" s="193"/>
      <c r="J22" s="194"/>
      <c r="K22" s="195"/>
      <c r="L22" s="195"/>
      <c r="M22" s="195"/>
      <c r="N22" s="195"/>
      <c r="O22" s="195"/>
      <c r="P22" s="196"/>
    </row>
    <row r="23" spans="2:16" x14ac:dyDescent="0.25">
      <c r="B23" s="190" t="s">
        <v>358</v>
      </c>
      <c r="C23" s="191"/>
      <c r="D23" s="195"/>
      <c r="E23" s="195">
        <v>45989</v>
      </c>
      <c r="F23" s="192"/>
      <c r="G23" s="192"/>
      <c r="H23" s="192"/>
      <c r="I23" s="193"/>
      <c r="J23" s="194"/>
      <c r="K23" s="195"/>
      <c r="L23" s="195"/>
      <c r="M23" s="195"/>
      <c r="N23" s="195"/>
      <c r="O23" s="195"/>
      <c r="P23" s="196">
        <v>43708</v>
      </c>
    </row>
    <row r="24" spans="2:16" x14ac:dyDescent="0.25">
      <c r="B24" s="190" t="s">
        <v>359</v>
      </c>
      <c r="D24" s="195"/>
      <c r="E24" s="195">
        <v>56172</v>
      </c>
      <c r="J24" s="194"/>
      <c r="K24" s="195"/>
      <c r="L24" s="195"/>
      <c r="M24" s="195"/>
      <c r="N24" s="195"/>
      <c r="O24" s="195"/>
      <c r="P24" s="196">
        <v>53272</v>
      </c>
    </row>
    <row r="25" spans="2:16" ht="15.75" thickBot="1" x14ac:dyDescent="0.3">
      <c r="B25" s="190" t="s">
        <v>360</v>
      </c>
      <c r="D25" s="195"/>
      <c r="E25" s="195">
        <v>7889</v>
      </c>
      <c r="J25" s="194"/>
      <c r="K25" s="195"/>
      <c r="L25" s="195"/>
      <c r="M25" s="195"/>
      <c r="N25" s="195"/>
      <c r="O25" s="195"/>
      <c r="P25" s="196">
        <v>7679</v>
      </c>
    </row>
    <row r="26" spans="2:16" ht="15.75" thickBot="1" x14ac:dyDescent="0.3">
      <c r="B26" s="200" t="s">
        <v>225</v>
      </c>
      <c r="C26" s="203"/>
      <c r="D26" s="203">
        <v>143626</v>
      </c>
      <c r="E26" s="203">
        <v>110050</v>
      </c>
      <c r="F26" s="203"/>
      <c r="G26" s="203"/>
      <c r="H26" s="203"/>
      <c r="I26" s="321"/>
      <c r="J26" s="198"/>
      <c r="K26" s="198"/>
      <c r="L26" s="198"/>
      <c r="M26" s="198"/>
      <c r="N26" s="198"/>
      <c r="O26" s="198">
        <v>145913</v>
      </c>
      <c r="P26" s="199">
        <v>104659</v>
      </c>
    </row>
    <row r="28" spans="2:16" ht="15.75" thickBot="1" x14ac:dyDescent="0.3">
      <c r="B28" s="131" t="s">
        <v>364</v>
      </c>
      <c r="C28" s="204" t="s">
        <v>473</v>
      </c>
      <c r="D28" s="205" t="s">
        <v>512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151965</v>
      </c>
      <c r="D29" s="209">
        <f t="shared" ref="D29:D35" si="2">SUM(J6:P6)</f>
        <v>139122</v>
      </c>
      <c r="E29" s="210">
        <f t="shared" ref="E29:E38" si="3">+IFERROR((D29-C29)/C29,"-")</f>
        <v>-8.4512881255552272E-2</v>
      </c>
    </row>
    <row r="30" spans="2:16" x14ac:dyDescent="0.25">
      <c r="B30" s="211" t="s">
        <v>350</v>
      </c>
      <c r="C30" s="212">
        <f t="shared" si="1"/>
        <v>313605</v>
      </c>
      <c r="D30" s="213">
        <f t="shared" si="2"/>
        <v>266552</v>
      </c>
      <c r="E30" s="214">
        <f t="shared" si="3"/>
        <v>-0.1500390618772022</v>
      </c>
    </row>
    <row r="31" spans="2:16" x14ac:dyDescent="0.25">
      <c r="B31" s="211" t="s">
        <v>351</v>
      </c>
      <c r="C31" s="212">
        <f t="shared" si="1"/>
        <v>136098</v>
      </c>
      <c r="D31" s="213">
        <f t="shared" si="2"/>
        <v>95233</v>
      </c>
      <c r="E31" s="214">
        <f t="shared" si="3"/>
        <v>-0.30026157621713767</v>
      </c>
    </row>
    <row r="32" spans="2:16" x14ac:dyDescent="0.25">
      <c r="B32" s="211" t="s">
        <v>352</v>
      </c>
      <c r="C32" s="212">
        <f t="shared" si="1"/>
        <v>340941</v>
      </c>
      <c r="D32" s="213">
        <f t="shared" si="2"/>
        <v>268189</v>
      </c>
      <c r="E32" s="214">
        <f t="shared" si="3"/>
        <v>-0.21338589374701195</v>
      </c>
    </row>
    <row r="33" spans="2:5" x14ac:dyDescent="0.25">
      <c r="B33" s="211" t="s">
        <v>353</v>
      </c>
      <c r="C33" s="212">
        <f t="shared" si="1"/>
        <v>185748</v>
      </c>
      <c r="D33" s="213">
        <f t="shared" si="2"/>
        <v>172845</v>
      </c>
      <c r="E33" s="214">
        <f t="shared" si="3"/>
        <v>-6.946508172362556E-2</v>
      </c>
    </row>
    <row r="34" spans="2:5" x14ac:dyDescent="0.25">
      <c r="B34" s="211" t="s">
        <v>354</v>
      </c>
      <c r="C34" s="212">
        <f t="shared" si="1"/>
        <v>190502</v>
      </c>
      <c r="D34" s="213">
        <f t="shared" si="2"/>
        <v>170520</v>
      </c>
      <c r="E34" s="214">
        <f t="shared" si="3"/>
        <v>-0.10489128723058026</v>
      </c>
    </row>
    <row r="35" spans="2:5" x14ac:dyDescent="0.25">
      <c r="B35" s="211" t="s">
        <v>355</v>
      </c>
      <c r="C35" s="212">
        <f t="shared" si="1"/>
        <v>214574</v>
      </c>
      <c r="D35" s="213">
        <f t="shared" si="2"/>
        <v>173718</v>
      </c>
      <c r="E35" s="214">
        <f t="shared" si="3"/>
        <v>-0.19040517490469488</v>
      </c>
    </row>
    <row r="36" spans="2:5" x14ac:dyDescent="0.25">
      <c r="B36" s="207" t="s">
        <v>356</v>
      </c>
      <c r="C36" s="212">
        <f t="shared" si="1"/>
        <v>44060</v>
      </c>
      <c r="D36" s="213">
        <f t="shared" ref="D36" si="4">SUM(J13:P13)</f>
        <v>36003</v>
      </c>
      <c r="E36" s="215">
        <f t="shared" si="3"/>
        <v>-0.18286427598729005</v>
      </c>
    </row>
    <row r="37" spans="2:5" ht="15.75" thickBot="1" x14ac:dyDescent="0.3">
      <c r="B37" s="207" t="s">
        <v>438</v>
      </c>
      <c r="C37" s="212">
        <f t="shared" ref="C37" si="5">SUM(C14:I14)</f>
        <v>310946</v>
      </c>
      <c r="D37" s="213">
        <f t="shared" ref="D37" si="6">SUM(J14:P14)</f>
        <v>228143</v>
      </c>
      <c r="E37" s="215">
        <f t="shared" ref="E37" si="7">+IFERROR((D37-C37)/C37,"-")</f>
        <v>-0.26629382593762263</v>
      </c>
    </row>
    <row r="38" spans="2:5" ht="15.75" thickBot="1" x14ac:dyDescent="0.3">
      <c r="B38" s="216" t="s">
        <v>16</v>
      </c>
      <c r="C38" s="217">
        <f t="shared" ref="C38" si="8">SUM(C15:I15)</f>
        <v>1888439</v>
      </c>
      <c r="D38" s="218">
        <f>SUM(J15:P15)</f>
        <v>1550325</v>
      </c>
      <c r="E38" s="219">
        <f t="shared" si="3"/>
        <v>-0.17904417352109334</v>
      </c>
    </row>
    <row r="39" spans="2:5" ht="15.75" thickBot="1" x14ac:dyDescent="0.3">
      <c r="B39" s="131" t="s">
        <v>365</v>
      </c>
      <c r="E39" s="221" t="str">
        <f t="shared" ref="E39:E49" si="9">+IFERROR((D39-C39)/C39,"-")</f>
        <v>-</v>
      </c>
    </row>
    <row r="40" spans="2:5" x14ac:dyDescent="0.25">
      <c r="B40" s="211" t="s">
        <v>367</v>
      </c>
      <c r="C40" s="212">
        <f>D17</f>
        <v>22900</v>
      </c>
      <c r="D40" s="213">
        <f>O17</f>
        <v>22241</v>
      </c>
      <c r="E40" s="221">
        <f t="shared" si="9"/>
        <v>-2.8777292576419214E-2</v>
      </c>
    </row>
    <row r="41" spans="2:5" x14ac:dyDescent="0.25">
      <c r="B41" s="211" t="s">
        <v>368</v>
      </c>
      <c r="C41" s="212">
        <f>D18</f>
        <v>7913</v>
      </c>
      <c r="D41" s="213">
        <f t="shared" ref="D41:D44" si="10">O18</f>
        <v>7878</v>
      </c>
      <c r="E41" s="221">
        <f t="shared" si="9"/>
        <v>-4.4231012258309109E-3</v>
      </c>
    </row>
    <row r="42" spans="2:5" x14ac:dyDescent="0.25">
      <c r="B42" s="211" t="s">
        <v>369</v>
      </c>
      <c r="C42" s="212">
        <f>D19</f>
        <v>42048</v>
      </c>
      <c r="D42" s="213">
        <f t="shared" si="10"/>
        <v>42895</v>
      </c>
      <c r="E42" s="221">
        <f t="shared" si="9"/>
        <v>2.0143645357686455E-2</v>
      </c>
    </row>
    <row r="43" spans="2:5" x14ac:dyDescent="0.25">
      <c r="B43" s="211" t="s">
        <v>370</v>
      </c>
      <c r="C43" s="212">
        <f>D20</f>
        <v>45895</v>
      </c>
      <c r="D43" s="213">
        <f t="shared" si="10"/>
        <v>47996</v>
      </c>
      <c r="E43" s="221">
        <f t="shared" si="9"/>
        <v>4.5778407233903473E-2</v>
      </c>
    </row>
    <row r="44" spans="2:5" x14ac:dyDescent="0.25">
      <c r="B44" s="211" t="s">
        <v>357</v>
      </c>
      <c r="C44" s="212">
        <f>D21</f>
        <v>24870</v>
      </c>
      <c r="D44" s="213">
        <f t="shared" si="10"/>
        <v>24903</v>
      </c>
      <c r="E44" s="221">
        <f t="shared" si="9"/>
        <v>1.3268998793727383E-3</v>
      </c>
    </row>
    <row r="45" spans="2:5" x14ac:dyDescent="0.25">
      <c r="B45" s="131" t="s">
        <v>366</v>
      </c>
      <c r="C45" s="212"/>
      <c r="D45" s="213"/>
      <c r="E45" s="221" t="str">
        <f t="shared" si="9"/>
        <v>-</v>
      </c>
    </row>
    <row r="46" spans="2:5" x14ac:dyDescent="0.25">
      <c r="B46" s="211" t="s">
        <v>358</v>
      </c>
      <c r="C46" s="212">
        <f>E23</f>
        <v>45989</v>
      </c>
      <c r="D46" s="213">
        <f>P23</f>
        <v>43708</v>
      </c>
      <c r="E46" s="221">
        <f t="shared" si="9"/>
        <v>-4.9598817108438976E-2</v>
      </c>
    </row>
    <row r="47" spans="2:5" x14ac:dyDescent="0.25">
      <c r="B47" s="211" t="s">
        <v>359</v>
      </c>
      <c r="C47" s="212">
        <f>E24</f>
        <v>56172</v>
      </c>
      <c r="D47" s="213">
        <f t="shared" ref="D47:D48" si="11">P24</f>
        <v>53272</v>
      </c>
      <c r="E47" s="221">
        <f t="shared" si="9"/>
        <v>-5.1627145196895249E-2</v>
      </c>
    </row>
    <row r="48" spans="2:5" ht="15.75" thickBot="1" x14ac:dyDescent="0.3">
      <c r="B48" s="211" t="s">
        <v>360</v>
      </c>
      <c r="C48" s="212">
        <f>E25</f>
        <v>7889</v>
      </c>
      <c r="D48" s="213">
        <f t="shared" si="11"/>
        <v>7679</v>
      </c>
      <c r="E48" s="221">
        <f t="shared" si="9"/>
        <v>-2.6619343389529725E-2</v>
      </c>
    </row>
    <row r="49" spans="2:5" ht="15.75" thickBot="1" x14ac:dyDescent="0.3">
      <c r="B49" s="200" t="s">
        <v>225</v>
      </c>
      <c r="C49" s="222">
        <f>SUM(C40:C48)</f>
        <v>253676</v>
      </c>
      <c r="D49" s="223">
        <f>SUM(D40:D48)</f>
        <v>250572</v>
      </c>
      <c r="E49" s="219">
        <f t="shared" si="9"/>
        <v>-1.2236080669830807E-2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9"/>
  <sheetViews>
    <sheetView showGridLines="0" topLeftCell="A4" zoomScale="60" zoomScaleNormal="60" workbookViewId="0">
      <selection activeCell="D46" sqref="D46:D48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74"/>
      <c r="B1" s="374"/>
      <c r="C1" s="375" t="s">
        <v>473</v>
      </c>
      <c r="D1" s="375"/>
      <c r="E1" s="375"/>
      <c r="F1" s="375"/>
      <c r="G1" s="375"/>
      <c r="H1" s="375"/>
      <c r="I1" s="375"/>
      <c r="J1" s="376" t="s">
        <v>512</v>
      </c>
      <c r="K1" s="376"/>
      <c r="L1" s="376"/>
      <c r="M1" s="376"/>
      <c r="N1" s="376"/>
      <c r="O1" s="376"/>
      <c r="P1" s="376"/>
    </row>
    <row r="2" spans="1:20" ht="15.75" thickBot="1" x14ac:dyDescent="0.3">
      <c r="A2" s="374"/>
      <c r="B2" s="374"/>
      <c r="C2" s="377" t="s">
        <v>2</v>
      </c>
      <c r="D2" s="377"/>
      <c r="E2" s="377"/>
      <c r="F2" s="377"/>
      <c r="G2" s="377"/>
      <c r="H2" s="377"/>
      <c r="I2" s="377"/>
      <c r="J2" s="368" t="s">
        <v>2</v>
      </c>
      <c r="K2" s="368"/>
      <c r="L2" s="368"/>
      <c r="M2" s="368"/>
      <c r="N2" s="368"/>
      <c r="O2" s="368"/>
      <c r="P2" s="368"/>
    </row>
    <row r="3" spans="1:20" ht="15.75" thickBot="1" x14ac:dyDescent="0.3">
      <c r="A3" s="374"/>
      <c r="B3" s="374"/>
      <c r="C3" s="128">
        <v>44757</v>
      </c>
      <c r="D3" s="128">
        <v>44758</v>
      </c>
      <c r="E3" s="128">
        <v>44759</v>
      </c>
      <c r="F3" s="128">
        <v>44760</v>
      </c>
      <c r="G3" s="128">
        <v>44761</v>
      </c>
      <c r="H3" s="128">
        <v>44762</v>
      </c>
      <c r="I3" s="128">
        <v>44763</v>
      </c>
      <c r="J3" s="128">
        <v>44760</v>
      </c>
      <c r="K3" s="128">
        <v>44761</v>
      </c>
      <c r="L3" s="128">
        <v>44762</v>
      </c>
      <c r="M3" s="128">
        <v>44763</v>
      </c>
      <c r="N3" s="128">
        <v>44764</v>
      </c>
      <c r="O3" s="128">
        <v>44765</v>
      </c>
      <c r="P3" s="128">
        <v>44766</v>
      </c>
    </row>
    <row r="4" spans="1:20" ht="15.75" thickBot="1" x14ac:dyDescent="0.3">
      <c r="A4" s="374"/>
      <c r="B4" s="374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20" x14ac:dyDescent="0.25">
      <c r="B5" s="15" t="s">
        <v>222</v>
      </c>
      <c r="C5" s="224"/>
      <c r="D5" s="225"/>
      <c r="E5" s="225"/>
      <c r="F5" s="225"/>
      <c r="G5" s="225"/>
      <c r="H5" s="225"/>
      <c r="I5" s="225"/>
      <c r="J5" s="106"/>
      <c r="K5" s="107"/>
      <c r="L5" s="107"/>
      <c r="M5" s="107"/>
      <c r="N5" s="107"/>
      <c r="O5" s="107"/>
      <c r="P5" s="108"/>
    </row>
    <row r="6" spans="1:20" x14ac:dyDescent="0.25">
      <c r="B6" s="190" t="s">
        <v>349</v>
      </c>
      <c r="C6" s="226">
        <v>21850.716666666602</v>
      </c>
      <c r="D6" s="227"/>
      <c r="E6" s="227"/>
      <c r="F6" s="227">
        <v>25072.5666666666</v>
      </c>
      <c r="G6" s="227">
        <v>23382.666666666599</v>
      </c>
      <c r="H6" s="227">
        <v>23345.5333333333</v>
      </c>
      <c r="I6" s="227">
        <v>21628.166666666599</v>
      </c>
      <c r="J6" s="229">
        <v>25072.5666666666</v>
      </c>
      <c r="K6" s="334">
        <v>21628.166666666599</v>
      </c>
      <c r="L6" s="334">
        <v>21379.766666666601</v>
      </c>
      <c r="M6" s="230">
        <v>19130.150000000001</v>
      </c>
      <c r="N6" s="230">
        <v>22004.016666666601</v>
      </c>
      <c r="O6" s="230"/>
      <c r="P6" s="231"/>
      <c r="R6" s="308"/>
      <c r="S6" s="309"/>
    </row>
    <row r="7" spans="1:20" x14ac:dyDescent="0.25">
      <c r="B7" s="190" t="s">
        <v>350</v>
      </c>
      <c r="C7" s="227">
        <v>59677.433333333298</v>
      </c>
      <c r="D7" s="227"/>
      <c r="E7" s="227"/>
      <c r="F7" s="227">
        <v>67833.383333333302</v>
      </c>
      <c r="G7" s="227">
        <v>63881.883333333302</v>
      </c>
      <c r="H7" s="227">
        <v>63870.45</v>
      </c>
      <c r="I7" s="227">
        <v>61293.8166666666</v>
      </c>
      <c r="J7" s="229">
        <v>67833.383333333302</v>
      </c>
      <c r="K7" s="334">
        <v>61293.8166666666</v>
      </c>
      <c r="L7" s="334">
        <v>58038.333333333299</v>
      </c>
      <c r="M7" s="230">
        <v>36626.583333333299</v>
      </c>
      <c r="N7" s="230">
        <v>30676.5333333333</v>
      </c>
      <c r="O7" s="230"/>
      <c r="P7" s="231"/>
    </row>
    <row r="8" spans="1:20" x14ac:dyDescent="0.25">
      <c r="B8" s="190" t="s">
        <v>351</v>
      </c>
      <c r="C8" s="227">
        <v>24485.116666666599</v>
      </c>
      <c r="D8" s="227"/>
      <c r="E8" s="227"/>
      <c r="F8" s="227">
        <v>27752.233333333301</v>
      </c>
      <c r="G8" s="227">
        <v>26107.166666666599</v>
      </c>
      <c r="H8" s="227">
        <v>26084.1</v>
      </c>
      <c r="I8" s="227">
        <v>24321.683333333302</v>
      </c>
      <c r="J8" s="229">
        <v>27752.233333333301</v>
      </c>
      <c r="K8" s="334">
        <v>24321.683333333302</v>
      </c>
      <c r="L8" s="334">
        <v>22844.383333333299</v>
      </c>
      <c r="M8" s="230">
        <v>1349.4166666666599</v>
      </c>
      <c r="N8" s="230">
        <v>2149.5</v>
      </c>
      <c r="O8" s="230"/>
      <c r="P8" s="231"/>
    </row>
    <row r="9" spans="1:20" ht="17.25" customHeight="1" x14ac:dyDescent="0.25">
      <c r="B9" s="190" t="s">
        <v>352</v>
      </c>
      <c r="C9" s="227">
        <v>67778.966666666602</v>
      </c>
      <c r="D9" s="227"/>
      <c r="E9" s="227"/>
      <c r="F9" s="227">
        <v>75802.833333333299</v>
      </c>
      <c r="G9" s="227">
        <v>76894.483333333294</v>
      </c>
      <c r="H9" s="227">
        <v>74590.55</v>
      </c>
      <c r="I9" s="227">
        <v>69815.183333333305</v>
      </c>
      <c r="J9" s="229">
        <v>75802.833333333299</v>
      </c>
      <c r="K9" s="334">
        <v>69815.183333333305</v>
      </c>
      <c r="L9" s="334">
        <v>65674.383333333302</v>
      </c>
      <c r="M9" s="230">
        <v>20947.683333333302</v>
      </c>
      <c r="N9" s="230">
        <v>21259.333333333299</v>
      </c>
      <c r="O9" s="230"/>
      <c r="P9" s="231"/>
    </row>
    <row r="10" spans="1:20" x14ac:dyDescent="0.25">
      <c r="B10" s="190" t="s">
        <v>353</v>
      </c>
      <c r="C10" s="227">
        <v>23751.766666666601</v>
      </c>
      <c r="D10" s="227"/>
      <c r="E10" s="227"/>
      <c r="F10" s="227">
        <v>27046.9</v>
      </c>
      <c r="G10" s="227">
        <v>28700.799999999999</v>
      </c>
      <c r="H10" s="227">
        <v>27472.966666666602</v>
      </c>
      <c r="I10" s="227">
        <v>26232.400000000001</v>
      </c>
      <c r="J10" s="229">
        <v>27046.9</v>
      </c>
      <c r="K10" s="334">
        <v>26232.400000000001</v>
      </c>
      <c r="L10" s="334">
        <v>24600.75</v>
      </c>
      <c r="M10" s="230">
        <v>20655.433333333302</v>
      </c>
      <c r="N10" s="230">
        <v>14202.333333333299</v>
      </c>
      <c r="O10" s="230"/>
      <c r="P10" s="231"/>
    </row>
    <row r="11" spans="1:20" x14ac:dyDescent="0.25">
      <c r="B11" s="190" t="s">
        <v>354</v>
      </c>
      <c r="C11" s="227">
        <v>19589.083333333299</v>
      </c>
      <c r="D11" s="227"/>
      <c r="E11" s="227"/>
      <c r="F11" s="227">
        <v>19991.383333333299</v>
      </c>
      <c r="G11" s="227">
        <v>19593.0333333333</v>
      </c>
      <c r="H11" s="227">
        <v>19754.133333333299</v>
      </c>
      <c r="I11" s="227">
        <v>20599.0333333333</v>
      </c>
      <c r="J11" s="229">
        <v>19991.383333333299</v>
      </c>
      <c r="K11" s="334">
        <v>20599.0333333333</v>
      </c>
      <c r="L11" s="334">
        <v>19829.883333333299</v>
      </c>
      <c r="M11" s="230">
        <v>7507</v>
      </c>
      <c r="N11" s="230">
        <v>22421.200000000001</v>
      </c>
      <c r="O11" s="230"/>
      <c r="P11" s="231"/>
    </row>
    <row r="12" spans="1:20" x14ac:dyDescent="0.25">
      <c r="B12" s="190" t="s">
        <v>355</v>
      </c>
      <c r="C12" s="227">
        <v>32224.433333333302</v>
      </c>
      <c r="D12" s="227"/>
      <c r="E12" s="227"/>
      <c r="F12" s="227">
        <v>37928.300000000003</v>
      </c>
      <c r="G12" s="227">
        <v>37407.366666666603</v>
      </c>
      <c r="H12" s="227">
        <v>35393.199999999997</v>
      </c>
      <c r="I12" s="227">
        <v>35516.416666666599</v>
      </c>
      <c r="J12" s="229">
        <v>37928.300000000003</v>
      </c>
      <c r="K12" s="334">
        <v>35516.416666666599</v>
      </c>
      <c r="L12" s="334">
        <v>30421.3</v>
      </c>
      <c r="M12" s="230">
        <v>11482.75</v>
      </c>
      <c r="N12" s="230">
        <v>16697.099999999999</v>
      </c>
      <c r="O12" s="230"/>
      <c r="P12" s="231"/>
    </row>
    <row r="13" spans="1:20" x14ac:dyDescent="0.25">
      <c r="B13" s="190" t="s">
        <v>356</v>
      </c>
      <c r="C13" s="227">
        <v>3304.7333333333299</v>
      </c>
      <c r="D13" s="227"/>
      <c r="E13" s="227"/>
      <c r="F13" s="227">
        <v>4884.0833333333303</v>
      </c>
      <c r="G13" s="227">
        <v>6810.15</v>
      </c>
      <c r="H13" s="227">
        <v>3148.4666666666599</v>
      </c>
      <c r="I13" s="227">
        <v>1403.1</v>
      </c>
      <c r="J13" s="232">
        <v>4884.0833333333303</v>
      </c>
      <c r="K13" s="335">
        <v>1403.1</v>
      </c>
      <c r="L13" s="335">
        <v>3423.5166666666601</v>
      </c>
      <c r="M13" s="233">
        <v>709.7</v>
      </c>
      <c r="N13" s="233">
        <v>747.28333333333296</v>
      </c>
      <c r="O13" s="233"/>
      <c r="P13" s="234"/>
    </row>
    <row r="14" spans="1:20" ht="15.75" thickBot="1" x14ac:dyDescent="0.3">
      <c r="B14" s="190" t="s">
        <v>438</v>
      </c>
      <c r="C14" s="227">
        <v>47253.75</v>
      </c>
      <c r="D14" s="227"/>
      <c r="E14" s="227"/>
      <c r="F14" s="227">
        <v>47164.933333333298</v>
      </c>
      <c r="G14" s="227">
        <v>51643.166666666599</v>
      </c>
      <c r="H14" s="227">
        <v>51632.866666666603</v>
      </c>
      <c r="I14" s="227">
        <v>52035.8166666666</v>
      </c>
      <c r="J14" s="232">
        <v>50844.616666666603</v>
      </c>
      <c r="K14" s="335">
        <v>50712.216666666602</v>
      </c>
      <c r="L14" s="335">
        <v>47351.516666666597</v>
      </c>
      <c r="M14" s="233">
        <v>8545.5666666666602</v>
      </c>
      <c r="N14" s="233">
        <v>10402.25</v>
      </c>
      <c r="O14" s="233"/>
      <c r="P14" s="234"/>
    </row>
    <row r="15" spans="1:20" ht="15.75" thickBot="1" x14ac:dyDescent="0.3">
      <c r="B15" s="200" t="s">
        <v>16</v>
      </c>
      <c r="C15" s="235">
        <v>299915.99999999965</v>
      </c>
      <c r="D15" s="235">
        <v>0</v>
      </c>
      <c r="E15" s="235">
        <v>0</v>
      </c>
      <c r="F15" s="235">
        <v>333476.61666666641</v>
      </c>
      <c r="G15" s="235">
        <v>334420.71666666633</v>
      </c>
      <c r="H15" s="235">
        <v>325292.26666666649</v>
      </c>
      <c r="I15" s="236">
        <v>312845.61666666629</v>
      </c>
      <c r="J15" s="237">
        <f>SUM(J6:J14)</f>
        <v>337156.2999999997</v>
      </c>
      <c r="K15" s="237">
        <f t="shared" ref="K15:P15" si="0">SUM(K6:K14)</f>
        <v>311522.01666666631</v>
      </c>
      <c r="L15" s="237">
        <f t="shared" si="0"/>
        <v>293563.83333333308</v>
      </c>
      <c r="M15" s="237">
        <f t="shared" si="0"/>
        <v>126954.28333333322</v>
      </c>
      <c r="N15" s="237">
        <f t="shared" si="0"/>
        <v>140559.54999999981</v>
      </c>
      <c r="O15" s="237">
        <f t="shared" si="0"/>
        <v>0</v>
      </c>
      <c r="P15" s="237">
        <f t="shared" si="0"/>
        <v>0</v>
      </c>
      <c r="Q15" s="308"/>
      <c r="S15" s="308"/>
      <c r="T15" s="309"/>
    </row>
    <row r="16" spans="1:20" ht="15.75" thickBot="1" x14ac:dyDescent="0.3">
      <c r="B16" s="201" t="s">
        <v>223</v>
      </c>
      <c r="C16" s="204"/>
      <c r="D16" s="205"/>
      <c r="R16" s="309"/>
    </row>
    <row r="17" spans="2:16" x14ac:dyDescent="0.25">
      <c r="B17" s="202" t="s">
        <v>367</v>
      </c>
      <c r="C17" s="238"/>
      <c r="D17" s="239">
        <v>15445.866666666599</v>
      </c>
      <c r="E17" s="239"/>
      <c r="F17" s="239"/>
      <c r="G17" s="239"/>
      <c r="H17" s="239"/>
      <c r="I17" s="240"/>
      <c r="J17" s="241"/>
      <c r="K17" s="242"/>
      <c r="L17" s="242"/>
      <c r="M17" s="242"/>
      <c r="N17" s="242"/>
      <c r="O17" s="242">
        <v>14433.9333333333</v>
      </c>
      <c r="P17" s="243"/>
    </row>
    <row r="18" spans="2:16" x14ac:dyDescent="0.25">
      <c r="B18" s="190" t="s">
        <v>368</v>
      </c>
      <c r="C18" s="226"/>
      <c r="D18" s="227">
        <v>3226.5833333333298</v>
      </c>
      <c r="E18" s="227"/>
      <c r="F18" s="227"/>
      <c r="G18" s="227"/>
      <c r="H18" s="227"/>
      <c r="I18" s="228"/>
      <c r="J18" s="194"/>
      <c r="K18" s="230"/>
      <c r="L18" s="230"/>
      <c r="M18" s="195"/>
      <c r="N18" s="195"/>
      <c r="O18" s="195">
        <v>2977.75</v>
      </c>
      <c r="P18" s="196"/>
    </row>
    <row r="19" spans="2:16" x14ac:dyDescent="0.25">
      <c r="B19" s="190" t="s">
        <v>369</v>
      </c>
      <c r="C19" s="226"/>
      <c r="D19" s="227">
        <v>21288.016666666601</v>
      </c>
      <c r="E19" s="227"/>
      <c r="F19" s="227"/>
      <c r="G19" s="227"/>
      <c r="H19" s="227"/>
      <c r="I19" s="228"/>
      <c r="J19" s="194"/>
      <c r="K19" s="230"/>
      <c r="L19" s="230"/>
      <c r="M19" s="195"/>
      <c r="N19" s="195"/>
      <c r="O19" s="195">
        <v>22187.3166666666</v>
      </c>
      <c r="P19" s="196"/>
    </row>
    <row r="20" spans="2:16" x14ac:dyDescent="0.25">
      <c r="B20" s="190" t="s">
        <v>370</v>
      </c>
      <c r="C20" s="226"/>
      <c r="D20" s="227">
        <v>41359.983333333301</v>
      </c>
      <c r="E20" s="227"/>
      <c r="F20" s="227"/>
      <c r="G20" s="227"/>
      <c r="H20" s="227"/>
      <c r="I20" s="228"/>
      <c r="J20" s="194"/>
      <c r="K20" s="230"/>
      <c r="L20" s="230"/>
      <c r="M20" s="195"/>
      <c r="N20" s="195"/>
      <c r="O20" s="195">
        <v>39657.266666666597</v>
      </c>
      <c r="P20" s="196"/>
    </row>
    <row r="21" spans="2:16" x14ac:dyDescent="0.25">
      <c r="B21" s="190" t="s">
        <v>357</v>
      </c>
      <c r="C21" s="226"/>
      <c r="D21" s="227">
        <v>9906.4166666666606</v>
      </c>
      <c r="E21" s="227"/>
      <c r="F21" s="227"/>
      <c r="G21" s="227"/>
      <c r="H21" s="227"/>
      <c r="I21" s="228"/>
      <c r="J21" s="194"/>
      <c r="K21" s="230"/>
      <c r="L21" s="230"/>
      <c r="M21" s="195"/>
      <c r="N21" s="195"/>
      <c r="O21" s="195">
        <v>8728.9500000000007</v>
      </c>
      <c r="P21" s="196"/>
    </row>
    <row r="22" spans="2:16" x14ac:dyDescent="0.25">
      <c r="B22" s="272" t="s">
        <v>224</v>
      </c>
      <c r="C22" s="226"/>
      <c r="D22" s="227"/>
      <c r="E22" s="227"/>
      <c r="F22" s="227"/>
      <c r="G22" s="227"/>
      <c r="H22" s="227"/>
      <c r="I22" s="228"/>
      <c r="J22" s="194"/>
      <c r="K22" s="230"/>
      <c r="L22" s="230"/>
      <c r="M22" s="195"/>
      <c r="N22" s="195"/>
      <c r="O22" s="195"/>
      <c r="P22" s="196"/>
    </row>
    <row r="23" spans="2:16" x14ac:dyDescent="0.25">
      <c r="B23" s="190" t="s">
        <v>358</v>
      </c>
      <c r="C23" s="226"/>
      <c r="D23" s="227"/>
      <c r="E23" s="227">
        <v>23973.2833333333</v>
      </c>
      <c r="F23" s="227"/>
      <c r="G23" s="227"/>
      <c r="H23" s="227"/>
      <c r="I23" s="228"/>
      <c r="J23" s="194"/>
      <c r="K23" s="230"/>
      <c r="L23" s="230"/>
      <c r="M23" s="195"/>
      <c r="N23" s="195"/>
      <c r="O23" s="195"/>
      <c r="P23" s="196">
        <v>20610.616666666599</v>
      </c>
    </row>
    <row r="24" spans="2:16" x14ac:dyDescent="0.25">
      <c r="B24" s="190" t="s">
        <v>359</v>
      </c>
      <c r="C24" s="226"/>
      <c r="D24" s="227"/>
      <c r="E24" s="227">
        <v>29750.95</v>
      </c>
      <c r="F24" s="227"/>
      <c r="G24" s="227"/>
      <c r="H24" s="227"/>
      <c r="I24" s="228"/>
      <c r="J24" s="194"/>
      <c r="K24" s="230"/>
      <c r="L24" s="230"/>
      <c r="M24" s="195"/>
      <c r="N24" s="195"/>
      <c r="O24" s="195"/>
      <c r="P24" s="196">
        <v>27813.883333333299</v>
      </c>
    </row>
    <row r="25" spans="2:16" ht="15.75" thickBot="1" x14ac:dyDescent="0.3">
      <c r="B25" s="190" t="s">
        <v>360</v>
      </c>
      <c r="E25" s="227">
        <v>1800.1</v>
      </c>
      <c r="J25" s="194"/>
      <c r="K25" s="230"/>
      <c r="L25" s="230"/>
      <c r="M25" s="195"/>
      <c r="N25" s="195"/>
      <c r="O25" s="195"/>
      <c r="P25" s="196">
        <v>1580.43333333333</v>
      </c>
    </row>
    <row r="26" spans="2:16" ht="15.75" thickBot="1" x14ac:dyDescent="0.3">
      <c r="B26" s="200" t="s">
        <v>225</v>
      </c>
      <c r="C26" s="235"/>
      <c r="D26" s="235">
        <v>91226.866666666494</v>
      </c>
      <c r="E26" s="235">
        <v>55524.333333333299</v>
      </c>
      <c r="F26" s="235"/>
      <c r="G26" s="235"/>
      <c r="H26" s="235"/>
      <c r="I26" s="236"/>
      <c r="J26" s="198"/>
      <c r="K26" s="198"/>
      <c r="L26" s="198"/>
      <c r="M26" s="198"/>
      <c r="N26" s="198"/>
      <c r="O26" s="198">
        <f>SUM(O17:O21)</f>
        <v>87985.216666666485</v>
      </c>
      <c r="P26" s="198">
        <f>SUM(P17:P25)</f>
        <v>50004.933333333225</v>
      </c>
    </row>
    <row r="27" spans="2:16" ht="15.75" thickBot="1" x14ac:dyDescent="0.3">
      <c r="B27" s="300"/>
      <c r="C27" s="298"/>
      <c r="D27" s="298"/>
      <c r="E27" s="298"/>
      <c r="F27" s="299"/>
      <c r="G27" s="299"/>
      <c r="H27" s="299"/>
      <c r="I27" s="299"/>
      <c r="J27" s="302"/>
      <c r="K27" s="302"/>
      <c r="L27" s="302"/>
      <c r="M27" s="302"/>
      <c r="N27" s="302"/>
      <c r="O27" s="302"/>
      <c r="P27" s="302"/>
    </row>
    <row r="28" spans="2:16" ht="15.75" thickBot="1" x14ac:dyDescent="0.3">
      <c r="B28" s="131" t="s">
        <v>222</v>
      </c>
      <c r="C28" s="204" t="s">
        <v>473</v>
      </c>
      <c r="D28" s="205" t="s">
        <v>512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115279.6499999997</v>
      </c>
      <c r="D29" s="209">
        <f t="shared" ref="D29:D36" si="2">SUM(J6:P6)</f>
        <v>109214.6666666664</v>
      </c>
      <c r="E29" s="210">
        <f t="shared" ref="E29:E38" si="3">+IFERROR((D29-C29)/C29,"-")</f>
        <v>-5.2611049160309939E-2</v>
      </c>
    </row>
    <row r="30" spans="2:16" x14ac:dyDescent="0.25">
      <c r="B30" s="211" t="s">
        <v>350</v>
      </c>
      <c r="C30" s="208">
        <f t="shared" si="1"/>
        <v>316556.9666666665</v>
      </c>
      <c r="D30" s="209">
        <f t="shared" si="2"/>
        <v>254468.64999999982</v>
      </c>
      <c r="E30" s="214">
        <f t="shared" si="3"/>
        <v>-0.19613631416946664</v>
      </c>
    </row>
    <row r="31" spans="2:16" x14ac:dyDescent="0.25">
      <c r="B31" s="211" t="s">
        <v>351</v>
      </c>
      <c r="C31" s="208">
        <f t="shared" si="1"/>
        <v>128750.2999999998</v>
      </c>
      <c r="D31" s="209">
        <f t="shared" si="2"/>
        <v>78417.216666666558</v>
      </c>
      <c r="E31" s="214">
        <f t="shared" si="3"/>
        <v>-0.3909356586612483</v>
      </c>
    </row>
    <row r="32" spans="2:16" x14ac:dyDescent="0.25">
      <c r="B32" s="211" t="s">
        <v>352</v>
      </c>
      <c r="C32" s="208">
        <f t="shared" si="1"/>
        <v>364882.01666666649</v>
      </c>
      <c r="D32" s="209">
        <f t="shared" si="2"/>
        <v>253499.41666666651</v>
      </c>
      <c r="E32" s="214">
        <f t="shared" si="3"/>
        <v>-0.30525647993705374</v>
      </c>
    </row>
    <row r="33" spans="2:5" x14ac:dyDescent="0.25">
      <c r="B33" s="211" t="s">
        <v>353</v>
      </c>
      <c r="C33" s="208">
        <f t="shared" si="1"/>
        <v>133204.8333333332</v>
      </c>
      <c r="D33" s="209">
        <f t="shared" si="2"/>
        <v>112737.81666666661</v>
      </c>
      <c r="E33" s="214">
        <f t="shared" si="3"/>
        <v>-0.15365070586777965</v>
      </c>
    </row>
    <row r="34" spans="2:5" x14ac:dyDescent="0.25">
      <c r="B34" s="211" t="s">
        <v>354</v>
      </c>
      <c r="C34" s="208">
        <f t="shared" si="1"/>
        <v>99526.666666666497</v>
      </c>
      <c r="D34" s="209">
        <f t="shared" si="2"/>
        <v>90348.499999999898</v>
      </c>
      <c r="E34" s="214">
        <f t="shared" si="3"/>
        <v>-9.2218165985664957E-2</v>
      </c>
    </row>
    <row r="35" spans="2:5" x14ac:dyDescent="0.25">
      <c r="B35" s="211" t="s">
        <v>355</v>
      </c>
      <c r="C35" s="208">
        <f t="shared" si="1"/>
        <v>178469.71666666653</v>
      </c>
      <c r="D35" s="209">
        <f t="shared" si="2"/>
        <v>132045.86666666661</v>
      </c>
      <c r="E35" s="214">
        <f t="shared" si="3"/>
        <v>-0.26012172186448412</v>
      </c>
    </row>
    <row r="36" spans="2:5" x14ac:dyDescent="0.25">
      <c r="B36" s="207" t="s">
        <v>356</v>
      </c>
      <c r="C36" s="208">
        <f t="shared" si="1"/>
        <v>19550.533333333318</v>
      </c>
      <c r="D36" s="209">
        <f t="shared" si="2"/>
        <v>11167.683333333323</v>
      </c>
      <c r="E36" s="215">
        <f t="shared" si="3"/>
        <v>-0.42877858404544811</v>
      </c>
    </row>
    <row r="37" spans="2:5" ht="15.75" thickBot="1" x14ac:dyDescent="0.3">
      <c r="B37" s="207" t="s">
        <v>438</v>
      </c>
      <c r="C37" s="208">
        <f t="shared" ref="C37" si="4">SUM(C14:I14)</f>
        <v>249730.53333333309</v>
      </c>
      <c r="D37" s="209">
        <f t="shared" ref="D37" si="5">SUM(J14:P14)</f>
        <v>167856.16666666645</v>
      </c>
      <c r="E37" s="215">
        <f t="shared" ref="E37" si="6">+IFERROR((D37-C37)/C37,"-")</f>
        <v>-0.32785084616538701</v>
      </c>
    </row>
    <row r="38" spans="2:5" ht="15.75" thickBot="1" x14ac:dyDescent="0.3">
      <c r="B38" s="216" t="s">
        <v>16</v>
      </c>
      <c r="C38" s="217">
        <f>SUM(C15:I15)</f>
        <v>1605951.2166666649</v>
      </c>
      <c r="D38" s="218">
        <f>SUM(J15:P15)</f>
        <v>1209755.983333332</v>
      </c>
      <c r="E38" s="219">
        <f t="shared" si="3"/>
        <v>-0.24670440124307222</v>
      </c>
    </row>
    <row r="39" spans="2:5" ht="15.75" thickBot="1" x14ac:dyDescent="0.3">
      <c r="B39" s="131" t="s">
        <v>362</v>
      </c>
      <c r="E39" s="303" t="str">
        <f t="shared" ref="E39:E49" si="7">+IFERROR((D39-C39)/C39,"-")</f>
        <v>-</v>
      </c>
    </row>
    <row r="40" spans="2:5" ht="15.75" thickBot="1" x14ac:dyDescent="0.3">
      <c r="B40" s="244" t="s">
        <v>367</v>
      </c>
      <c r="C40" s="304">
        <f>D17</f>
        <v>15445.866666666599</v>
      </c>
      <c r="D40" s="305">
        <f>O17</f>
        <v>14433.9333333333</v>
      </c>
      <c r="E40" s="306">
        <f t="shared" si="7"/>
        <v>-6.5514830289007467E-2</v>
      </c>
    </row>
    <row r="41" spans="2:5" ht="15.75" thickBot="1" x14ac:dyDescent="0.3">
      <c r="B41" s="211" t="s">
        <v>368</v>
      </c>
      <c r="C41" s="212">
        <f>D18</f>
        <v>3226.5833333333298</v>
      </c>
      <c r="D41" s="305">
        <f t="shared" ref="D41:D44" si="8">O18</f>
        <v>2977.75</v>
      </c>
      <c r="E41" s="214">
        <f t="shared" si="7"/>
        <v>-7.711976032438754E-2</v>
      </c>
    </row>
    <row r="42" spans="2:5" ht="15.75" thickBot="1" x14ac:dyDescent="0.3">
      <c r="B42" s="211" t="s">
        <v>369</v>
      </c>
      <c r="C42" s="212">
        <f>D19</f>
        <v>21288.016666666601</v>
      </c>
      <c r="D42" s="305">
        <f t="shared" si="8"/>
        <v>22187.3166666666</v>
      </c>
      <c r="E42" s="214">
        <f t="shared" si="7"/>
        <v>4.2244423897325745E-2</v>
      </c>
    </row>
    <row r="43" spans="2:5" ht="15.75" thickBot="1" x14ac:dyDescent="0.3">
      <c r="B43" s="211" t="s">
        <v>370</v>
      </c>
      <c r="C43" s="212">
        <f>D20</f>
        <v>41359.983333333301</v>
      </c>
      <c r="D43" s="305">
        <f t="shared" si="8"/>
        <v>39657.266666666597</v>
      </c>
      <c r="E43" s="214">
        <f t="shared" si="7"/>
        <v>-4.1168214526199558E-2</v>
      </c>
    </row>
    <row r="44" spans="2:5" ht="15.75" thickBot="1" x14ac:dyDescent="0.3">
      <c r="B44" s="211" t="s">
        <v>357</v>
      </c>
      <c r="C44" s="212">
        <f>D21</f>
        <v>9906.4166666666606</v>
      </c>
      <c r="D44" s="305">
        <f t="shared" si="8"/>
        <v>8728.9500000000007</v>
      </c>
      <c r="E44" s="214">
        <f t="shared" si="7"/>
        <v>-0.11885898870260797</v>
      </c>
    </row>
    <row r="45" spans="2:5" x14ac:dyDescent="0.25">
      <c r="B45" s="131" t="s">
        <v>361</v>
      </c>
      <c r="C45" s="212"/>
      <c r="D45" s="213"/>
      <c r="E45" s="214" t="str">
        <f t="shared" si="7"/>
        <v>-</v>
      </c>
    </row>
    <row r="46" spans="2:5" x14ac:dyDescent="0.25">
      <c r="B46" s="211" t="s">
        <v>358</v>
      </c>
      <c r="C46" s="245">
        <f>E23</f>
        <v>23973.2833333333</v>
      </c>
      <c r="D46" s="246">
        <f>P23</f>
        <v>20610.616666666599</v>
      </c>
      <c r="E46" s="214">
        <f t="shared" si="7"/>
        <v>-0.14026725584105246</v>
      </c>
    </row>
    <row r="47" spans="2:5" x14ac:dyDescent="0.25">
      <c r="B47" s="211" t="s">
        <v>359</v>
      </c>
      <c r="C47" s="212">
        <f>E24</f>
        <v>29750.95</v>
      </c>
      <c r="D47" s="246">
        <f t="shared" ref="D47:D48" si="9">P24</f>
        <v>27813.883333333299</v>
      </c>
      <c r="E47" s="214">
        <f t="shared" si="7"/>
        <v>-6.5109405469966575E-2</v>
      </c>
    </row>
    <row r="48" spans="2:5" ht="15.75" thickBot="1" x14ac:dyDescent="0.3">
      <c r="B48" s="211" t="s">
        <v>360</v>
      </c>
      <c r="C48" s="212">
        <f>E25</f>
        <v>1800.1</v>
      </c>
      <c r="D48" s="246">
        <f t="shared" si="9"/>
        <v>1580.43333333333</v>
      </c>
      <c r="E48" s="214">
        <f t="shared" si="7"/>
        <v>-0.12203025757828451</v>
      </c>
    </row>
    <row r="49" spans="2:5" ht="15.75" thickBot="1" x14ac:dyDescent="0.3">
      <c r="B49" s="220" t="s">
        <v>225</v>
      </c>
      <c r="C49" s="217">
        <f>SUM(C40:C48)</f>
        <v>146751.19999999981</v>
      </c>
      <c r="D49" s="218">
        <f>SUM(D40:D48)</f>
        <v>137990.1499999997</v>
      </c>
      <c r="E49" s="219">
        <f t="shared" si="7"/>
        <v>-5.9700022895895342E-2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topLeftCell="C1" zoomScale="70" zoomScaleNormal="70" workbookViewId="0">
      <selection activeCell="L8" sqref="L8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74"/>
      <c r="B1" s="374"/>
      <c r="C1" s="378" t="s">
        <v>473</v>
      </c>
      <c r="D1" s="379"/>
      <c r="E1" s="379"/>
      <c r="F1" s="379"/>
      <c r="G1" s="379"/>
      <c r="H1" s="379"/>
      <c r="I1" s="380"/>
      <c r="J1" s="381" t="s">
        <v>512</v>
      </c>
      <c r="K1" s="382"/>
      <c r="L1" s="382"/>
      <c r="M1" s="382"/>
      <c r="N1" s="382"/>
      <c r="O1" s="382"/>
      <c r="P1" s="383"/>
      <c r="Q1" s="381" t="s">
        <v>512</v>
      </c>
      <c r="R1" s="382"/>
      <c r="S1" s="382"/>
      <c r="T1" s="382"/>
      <c r="U1" s="382"/>
      <c r="V1" s="382"/>
      <c r="W1" s="383"/>
    </row>
    <row r="2" spans="1:23" ht="15.75" thickBot="1" x14ac:dyDescent="0.3">
      <c r="A2" s="374"/>
      <c r="B2" s="374"/>
      <c r="C2" s="384" t="s">
        <v>2</v>
      </c>
      <c r="D2" s="385"/>
      <c r="E2" s="385"/>
      <c r="F2" s="385"/>
      <c r="G2" s="385"/>
      <c r="H2" s="385"/>
      <c r="I2" s="386"/>
      <c r="J2" s="387" t="s">
        <v>2</v>
      </c>
      <c r="K2" s="388"/>
      <c r="L2" s="388"/>
      <c r="M2" s="388"/>
      <c r="N2" s="388"/>
      <c r="O2" s="388"/>
      <c r="P2" s="389"/>
      <c r="Q2" s="390" t="s">
        <v>227</v>
      </c>
      <c r="R2" s="390"/>
      <c r="S2" s="390"/>
      <c r="T2" s="390"/>
      <c r="U2" s="390"/>
      <c r="V2" s="390"/>
      <c r="W2" s="390"/>
    </row>
    <row r="3" spans="1:23" ht="15.75" thickBot="1" x14ac:dyDescent="0.3">
      <c r="A3" s="374"/>
      <c r="B3" s="374"/>
      <c r="C3" s="128">
        <v>44757</v>
      </c>
      <c r="D3" s="128">
        <v>44758</v>
      </c>
      <c r="E3" s="128">
        <v>44759</v>
      </c>
      <c r="F3" s="128">
        <v>44760</v>
      </c>
      <c r="G3" s="128">
        <v>44761</v>
      </c>
      <c r="H3" s="128">
        <v>44762</v>
      </c>
      <c r="I3" s="128">
        <v>44763</v>
      </c>
      <c r="J3" s="128">
        <v>44760</v>
      </c>
      <c r="K3" s="128">
        <v>44761</v>
      </c>
      <c r="L3" s="128">
        <v>44762</v>
      </c>
      <c r="M3" s="128">
        <v>44763</v>
      </c>
      <c r="N3" s="128">
        <v>44764</v>
      </c>
      <c r="O3" s="128">
        <v>44765</v>
      </c>
      <c r="P3" s="128">
        <v>44766</v>
      </c>
      <c r="Q3" s="128">
        <v>44760</v>
      </c>
      <c r="R3" s="128">
        <v>44761</v>
      </c>
      <c r="S3" s="128">
        <v>44762</v>
      </c>
      <c r="T3" s="128">
        <v>44763</v>
      </c>
      <c r="U3" s="128">
        <v>44764</v>
      </c>
      <c r="V3" s="128">
        <v>44765</v>
      </c>
      <c r="W3" s="128">
        <v>44766</v>
      </c>
    </row>
    <row r="4" spans="1:23" ht="15.75" thickBot="1" x14ac:dyDescent="0.3">
      <c r="A4" s="374"/>
      <c r="B4" s="374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  <c r="Q4" s="130">
        <v>44760</v>
      </c>
      <c r="R4" s="130">
        <v>44761</v>
      </c>
      <c r="S4" s="130">
        <v>44762</v>
      </c>
      <c r="T4" s="130">
        <v>44763</v>
      </c>
      <c r="U4" s="130">
        <v>44764</v>
      </c>
      <c r="V4" s="130">
        <v>44765</v>
      </c>
      <c r="W4" s="130">
        <v>44766</v>
      </c>
    </row>
    <row r="5" spans="1:23" x14ac:dyDescent="0.25">
      <c r="B5" s="15" t="s">
        <v>222</v>
      </c>
      <c r="C5" s="247"/>
      <c r="D5" s="248"/>
      <c r="E5" s="248"/>
      <c r="F5" s="248"/>
      <c r="G5" s="248"/>
      <c r="H5" s="248"/>
      <c r="I5" s="249"/>
      <c r="J5" s="250"/>
      <c r="K5" s="251"/>
      <c r="L5" s="251"/>
      <c r="M5" s="251"/>
      <c r="N5" s="251"/>
      <c r="O5" s="251"/>
      <c r="P5" s="252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3">
        <f>IFERROR('Franja horaria-H'!C6/'Franja horaria-U'!C6,0)</f>
        <v>0.76812024700905546</v>
      </c>
      <c r="D6" s="254">
        <f>IFERROR('Franja horaria-H'!D6/'Franja horaria-U'!D6,0)</f>
        <v>0</v>
      </c>
      <c r="E6" s="254">
        <f>IFERROR('Franja horaria-H'!E6/'Franja horaria-U'!E6,0)</f>
        <v>0</v>
      </c>
      <c r="F6" s="254">
        <f>IFERROR('Franja horaria-H'!F6/'Franja horaria-U'!F6,0)</f>
        <v>0.71765081909341388</v>
      </c>
      <c r="G6" s="254">
        <f>IFERROR('Franja horaria-H'!G6/'Franja horaria-U'!G6,0)</f>
        <v>0.77038306097346465</v>
      </c>
      <c r="H6" s="254">
        <f>IFERROR('Franja horaria-H'!H6/'Franja horaria-U'!H6,0)</f>
        <v>0.77228930276665786</v>
      </c>
      <c r="I6" s="254">
        <f>IFERROR('Franja horaria-H'!I6/'Franja horaria-U'!I6,0)</f>
        <v>0.77243452380952138</v>
      </c>
      <c r="J6" s="255">
        <f>IFERROR('Franja horaria-H'!J6/'Franja horaria-U'!J6,0)</f>
        <v>0.71765081909341388</v>
      </c>
      <c r="K6" s="256">
        <f>IFERROR('Franja horaria-H'!K6/'Franja horaria-U'!K6,0)</f>
        <v>0.77243452380952138</v>
      </c>
      <c r="L6" s="256">
        <f>IFERROR('Franja horaria-H'!L6/'Franja horaria-U'!L6,0)</f>
        <v>0.78912511226761894</v>
      </c>
      <c r="M6" s="256">
        <f>IFERROR('Franja horaria-H'!M6/'Franja horaria-U'!M6,0)</f>
        <v>0.77315402336014227</v>
      </c>
      <c r="N6" s="256">
        <f>IFERROR('Franja horaria-H'!N6/'Franja horaria-U'!N6,0)</f>
        <v>0.90369282790531857</v>
      </c>
      <c r="O6" s="256">
        <f>IFERROR('Franja horaria-H'!O6/'Franja horaria-U'!O6,0)</f>
        <v>0</v>
      </c>
      <c r="P6" s="256">
        <f>IFERROR('Franja horaria-H'!P6/'Franja horaria-U'!P6,0)</f>
        <v>0</v>
      </c>
      <c r="Q6" s="27">
        <f t="shared" ref="Q6:Q15" si="0">IFERROR((J6-C6)/C6,"-")</f>
        <v>-6.5705113375362681E-2</v>
      </c>
      <c r="R6" s="28" t="str">
        <f t="shared" ref="R6:R15" si="1">IFERROR((K6-D6)/D6,"-")</f>
        <v>-</v>
      </c>
      <c r="S6" s="28" t="str">
        <f t="shared" ref="S6:S15" si="2">IFERROR((L6-E6)/E6,"-")</f>
        <v>-</v>
      </c>
      <c r="T6" s="28">
        <f t="shared" ref="T6:T15" si="3">IFERROR((M6-F6)/F6,"-")</f>
        <v>7.7340125294978232E-2</v>
      </c>
      <c r="U6" s="28">
        <f t="shared" ref="U6:U15" si="4">IFERROR((N6-G6)/G6,"-")</f>
        <v>0.17304348146414616</v>
      </c>
      <c r="V6" s="28">
        <f t="shared" ref="V6:V15" si="5">IFERROR((O6-H6)/H6,"-")</f>
        <v>-1</v>
      </c>
      <c r="W6" s="29">
        <f t="shared" ref="W6:W15" si="6">IFERROR((P6-I6)/I6,"-")</f>
        <v>-1</v>
      </c>
    </row>
    <row r="7" spans="1:23" x14ac:dyDescent="0.25">
      <c r="B7" s="190" t="s">
        <v>350</v>
      </c>
      <c r="C7" s="253">
        <f>IFERROR('Franja horaria-H'!C7/'Franja horaria-U'!C7,0)</f>
        <v>0.98723607228131649</v>
      </c>
      <c r="D7" s="254">
        <f>IFERROR('Franja horaria-H'!D7/'Franja horaria-U'!D7,0)</f>
        <v>0</v>
      </c>
      <c r="E7" s="254">
        <f>IFERROR('Franja horaria-H'!E7/'Franja horaria-U'!E7,0)</f>
        <v>0</v>
      </c>
      <c r="F7" s="254">
        <f>IFERROR('Franja horaria-H'!F7/'Franja horaria-U'!F7,0)</f>
        <v>1.0082100939839376</v>
      </c>
      <c r="G7" s="254">
        <f>IFERROR('Franja horaria-H'!G7/'Franja horaria-U'!G7,0)</f>
        <v>1.019614117972536</v>
      </c>
      <c r="H7" s="254">
        <f>IFERROR('Franja horaria-H'!H7/'Franja horaria-U'!H7,0)</f>
        <v>1.0073567913696295</v>
      </c>
      <c r="I7" s="254">
        <f>IFERROR('Franja horaria-H'!I7/'Franja horaria-U'!I7,0)</f>
        <v>1.0246717821837339</v>
      </c>
      <c r="J7" s="255">
        <f>IFERROR('Franja horaria-H'!J7/'Franja horaria-U'!J7,0)</f>
        <v>1.0082100939839376</v>
      </c>
      <c r="K7" s="256">
        <f>IFERROR('Franja horaria-H'!K7/'Franja horaria-U'!K7,0)</f>
        <v>1.0246717821837339</v>
      </c>
      <c r="L7" s="256">
        <f>IFERROR('Franja horaria-H'!L7/'Franja horaria-U'!L7,0)</f>
        <v>0.99166752098782252</v>
      </c>
      <c r="M7" s="256">
        <f>IFERROR('Franja horaria-H'!M7/'Franja horaria-U'!M7,0)</f>
        <v>0.84752367950141849</v>
      </c>
      <c r="N7" s="256">
        <f>IFERROR('Franja horaria-H'!N7/'Franja horaria-U'!N7,0)</f>
        <v>0.81346379924513534</v>
      </c>
      <c r="O7" s="256">
        <f>IFERROR('Franja horaria-H'!O7/'Franja horaria-U'!O7,0)</f>
        <v>0</v>
      </c>
      <c r="P7" s="256">
        <f>IFERROR('Franja horaria-H'!P7/'Franja horaria-U'!P7,0)</f>
        <v>0</v>
      </c>
      <c r="Q7" s="27">
        <f t="shared" si="0"/>
        <v>2.1245193820920737E-2</v>
      </c>
      <c r="R7" s="28" t="str">
        <f t="shared" si="1"/>
        <v>-</v>
      </c>
      <c r="S7" s="28" t="str">
        <f t="shared" si="2"/>
        <v>-</v>
      </c>
      <c r="T7" s="28">
        <f t="shared" si="3"/>
        <v>-0.15937790688800529</v>
      </c>
      <c r="U7" s="28">
        <f t="shared" si="4"/>
        <v>-0.20218464524336199</v>
      </c>
      <c r="V7" s="28">
        <f t="shared" si="5"/>
        <v>-1</v>
      </c>
      <c r="W7" s="29">
        <f t="shared" si="6"/>
        <v>-1</v>
      </c>
    </row>
    <row r="8" spans="1:23" x14ac:dyDescent="0.25">
      <c r="B8" s="190" t="s">
        <v>351</v>
      </c>
      <c r="C8" s="253">
        <f>IFERROR('Franja horaria-H'!C8/'Franja horaria-U'!C8,0)</f>
        <v>0.93340639930872982</v>
      </c>
      <c r="D8" s="254">
        <f>IFERROR('Franja horaria-H'!D8/'Franja horaria-U'!D8,0)</f>
        <v>0</v>
      </c>
      <c r="E8" s="254">
        <f>IFERROR('Franja horaria-H'!E8/'Franja horaria-U'!E8,0)</f>
        <v>0</v>
      </c>
      <c r="F8" s="254">
        <f>IFERROR('Franja horaria-H'!F8/'Franja horaria-U'!F8,0)</f>
        <v>1.0011628186628174</v>
      </c>
      <c r="G8" s="254">
        <f>IFERROR('Franja horaria-H'!G8/'Franja horaria-U'!G8,0)</f>
        <v>0.93060407309711979</v>
      </c>
      <c r="H8" s="254">
        <f>IFERROR('Franja horaria-H'!H8/'Franja horaria-U'!H8,0)</f>
        <v>0.94217446270543614</v>
      </c>
      <c r="I8" s="254">
        <f>IFERROR('Franja horaria-H'!I8/'Franja horaria-U'!I8,0)</f>
        <v>0.92103167089534221</v>
      </c>
      <c r="J8" s="255">
        <f>IFERROR('Franja horaria-H'!J8/'Franja horaria-U'!J8,0)</f>
        <v>1.0011628186628174</v>
      </c>
      <c r="K8" s="256">
        <f>IFERROR('Franja horaria-H'!K8/'Franja horaria-U'!K8,0)</f>
        <v>0.92103167089534221</v>
      </c>
      <c r="L8" s="256">
        <f>IFERROR('Franja horaria-H'!L8/'Franja horaria-U'!L8,0)</f>
        <v>0.94238617768793775</v>
      </c>
      <c r="M8" s="256">
        <f>IFERROR('Franja horaria-H'!M8/'Franja horaria-U'!M8,0)</f>
        <v>0.17008024535753213</v>
      </c>
      <c r="N8" s="256">
        <f>IFERROR('Franja horaria-H'!N8/'Franja horaria-U'!N8,0)</f>
        <v>0.24067853543836076</v>
      </c>
      <c r="O8" s="256">
        <f>IFERROR('Franja horaria-H'!O8/'Franja horaria-U'!O8,0)</f>
        <v>0</v>
      </c>
      <c r="P8" s="256">
        <f>IFERROR('Franja horaria-H'!P8/'Franja horaria-U'!P8,0)</f>
        <v>0</v>
      </c>
      <c r="Q8" s="27">
        <f t="shared" si="0"/>
        <v>7.2590480849785519E-2</v>
      </c>
      <c r="R8" s="28" t="str">
        <f t="shared" si="1"/>
        <v>-</v>
      </c>
      <c r="S8" s="28" t="str">
        <f t="shared" si="2"/>
        <v>-</v>
      </c>
      <c r="T8" s="28">
        <f t="shared" si="3"/>
        <v>-0.83011729741951834</v>
      </c>
      <c r="U8" s="28">
        <f t="shared" si="4"/>
        <v>-0.74137386414249762</v>
      </c>
      <c r="V8" s="28">
        <f t="shared" si="5"/>
        <v>-1</v>
      </c>
      <c r="W8" s="29">
        <f t="shared" si="6"/>
        <v>-1</v>
      </c>
    </row>
    <row r="9" spans="1:23" x14ac:dyDescent="0.25">
      <c r="B9" s="190" t="s">
        <v>352</v>
      </c>
      <c r="C9" s="253">
        <f>IFERROR('Franja horaria-H'!C9/'Franja horaria-U'!C9,0)</f>
        <v>1.0675534204861648</v>
      </c>
      <c r="D9" s="254">
        <f>IFERROR('Franja horaria-H'!D9/'Franja horaria-U'!D9,0)</f>
        <v>0</v>
      </c>
      <c r="E9" s="254">
        <f>IFERROR('Franja horaria-H'!E9/'Franja horaria-U'!E9,0)</f>
        <v>0</v>
      </c>
      <c r="F9" s="254">
        <f>IFERROR('Franja horaria-H'!F9/'Franja horaria-U'!F9,0)</f>
        <v>1.085533915700033</v>
      </c>
      <c r="G9" s="254">
        <f>IFERROR('Franja horaria-H'!G9/'Franja horaria-U'!G9,0)</f>
        <v>1.0806009546695892</v>
      </c>
      <c r="H9" s="254">
        <f>IFERROR('Franja horaria-H'!H9/'Franja horaria-U'!H9,0)</f>
        <v>1.0428452590666331</v>
      </c>
      <c r="I9" s="254">
        <f>IFERROR('Franja horaria-H'!I9/'Franja horaria-U'!I9,0)</f>
        <v>1.0751383413412177</v>
      </c>
      <c r="J9" s="255">
        <f>IFERROR('Franja horaria-H'!J9/'Franja horaria-U'!J9,0)</f>
        <v>1.085533915700033</v>
      </c>
      <c r="K9" s="256">
        <f>IFERROR('Franja horaria-H'!K9/'Franja horaria-U'!K9,0)</f>
        <v>1.0751383413412177</v>
      </c>
      <c r="L9" s="256">
        <f>IFERROR('Franja horaria-H'!L9/'Franja horaria-U'!L9,0)</f>
        <v>1.088585833471462</v>
      </c>
      <c r="M9" s="256">
        <f>IFERROR('Franja horaria-H'!M9/'Franja horaria-U'!M9,0)</f>
        <v>0.61104029325399045</v>
      </c>
      <c r="N9" s="256">
        <f>IFERROR('Franja horaria-H'!N9/'Franja horaria-U'!N9,0)</f>
        <v>0.54776566780895364</v>
      </c>
      <c r="O9" s="256">
        <f>IFERROR('Franja horaria-H'!O9/'Franja horaria-U'!O9,0)</f>
        <v>0</v>
      </c>
      <c r="P9" s="256">
        <f>IFERROR('Franja horaria-H'!P9/'Franja horaria-U'!P9,0)</f>
        <v>0</v>
      </c>
      <c r="Q9" s="27">
        <f t="shared" si="0"/>
        <v>1.684271238218684E-2</v>
      </c>
      <c r="R9" s="28" t="str">
        <f t="shared" si="1"/>
        <v>-</v>
      </c>
      <c r="S9" s="28" t="str">
        <f t="shared" si="2"/>
        <v>-</v>
      </c>
      <c r="T9" s="28">
        <f t="shared" si="3"/>
        <v>-0.43710621619781798</v>
      </c>
      <c r="U9" s="28">
        <f t="shared" si="4"/>
        <v>-0.49309163068762818</v>
      </c>
      <c r="V9" s="28">
        <f t="shared" si="5"/>
        <v>-1</v>
      </c>
      <c r="W9" s="29">
        <f t="shared" si="6"/>
        <v>-1</v>
      </c>
    </row>
    <row r="10" spans="1:23" x14ac:dyDescent="0.25">
      <c r="B10" s="190" t="s">
        <v>353</v>
      </c>
      <c r="C10" s="253">
        <f>IFERROR('Franja horaria-H'!C10/'Franja horaria-U'!C10,0)</f>
        <v>0.70402723024177016</v>
      </c>
      <c r="D10" s="254">
        <f>IFERROR('Franja horaria-H'!D10/'Franja horaria-U'!D10,0)</f>
        <v>0</v>
      </c>
      <c r="E10" s="254">
        <f>IFERROR('Franja horaria-H'!E10/'Franja horaria-U'!E10,0)</f>
        <v>0</v>
      </c>
      <c r="F10" s="254">
        <f>IFERROR('Franja horaria-H'!F10/'Franja horaria-U'!F10,0)</f>
        <v>0.70111465380926463</v>
      </c>
      <c r="G10" s="254">
        <f>IFERROR('Franja horaria-H'!G10/'Franja horaria-U'!G10,0)</f>
        <v>0.73078372460151753</v>
      </c>
      <c r="H10" s="254">
        <f>IFERROR('Franja horaria-H'!H10/'Franja horaria-U'!H10,0)</f>
        <v>0.7244598561960498</v>
      </c>
      <c r="I10" s="254">
        <f>IFERROR('Franja horaria-H'!I10/'Franja horaria-U'!I10,0)</f>
        <v>0.72389204702246268</v>
      </c>
      <c r="J10" s="255">
        <f>IFERROR('Franja horaria-H'!J10/'Franja horaria-U'!J10,0)</f>
        <v>0.70111465380926463</v>
      </c>
      <c r="K10" s="256">
        <f>IFERROR('Franja horaria-H'!K10/'Franja horaria-U'!K10,0)</f>
        <v>0.72389204702246268</v>
      </c>
      <c r="L10" s="256">
        <f>IFERROR('Franja horaria-H'!L10/'Franja horaria-U'!L10,0)</f>
        <v>0.72427574633456981</v>
      </c>
      <c r="M10" s="256">
        <f>IFERROR('Franja horaria-H'!M10/'Franja horaria-U'!M10,0)</f>
        <v>0.70662766697455792</v>
      </c>
      <c r="N10" s="256">
        <f>IFERROR('Franja horaria-H'!N10/'Franja horaria-U'!N10,0)</f>
        <v>0.4077263897262165</v>
      </c>
      <c r="O10" s="256">
        <f>IFERROR('Franja horaria-H'!O10/'Franja horaria-U'!O10,0)</f>
        <v>0</v>
      </c>
      <c r="P10" s="256">
        <f>IFERROR('Franja horaria-H'!P10/'Franja horaria-U'!P10,0)</f>
        <v>0</v>
      </c>
      <c r="Q10" s="27">
        <f t="shared" si="0"/>
        <v>-4.1370224153195363E-3</v>
      </c>
      <c r="R10" s="28" t="str">
        <f t="shared" si="1"/>
        <v>-</v>
      </c>
      <c r="S10" s="28" t="str">
        <f t="shared" si="2"/>
        <v>-</v>
      </c>
      <c r="T10" s="28">
        <f t="shared" si="3"/>
        <v>7.8632120086782314E-3</v>
      </c>
      <c r="U10" s="28">
        <f t="shared" si="4"/>
        <v>-0.44206969038816246</v>
      </c>
      <c r="V10" s="28">
        <f t="shared" si="5"/>
        <v>-1</v>
      </c>
      <c r="W10" s="29">
        <f t="shared" si="6"/>
        <v>-1</v>
      </c>
    </row>
    <row r="11" spans="1:23" x14ac:dyDescent="0.25">
      <c r="B11" s="190" t="s">
        <v>354</v>
      </c>
      <c r="C11" s="253">
        <f>IFERROR('Franja horaria-H'!C11/'Franja horaria-U'!C11,0)</f>
        <v>0.53443234935704964</v>
      </c>
      <c r="D11" s="254">
        <f>IFERROR('Franja horaria-H'!D11/'Franja horaria-U'!D11,0)</f>
        <v>0</v>
      </c>
      <c r="E11" s="254">
        <f>IFERROR('Franja horaria-H'!E11/'Franja horaria-U'!E11,0)</f>
        <v>0</v>
      </c>
      <c r="F11" s="254">
        <f>IFERROR('Franja horaria-H'!F11/'Franja horaria-U'!F11,0)</f>
        <v>0.52127410845436362</v>
      </c>
      <c r="G11" s="254">
        <f>IFERROR('Franja horaria-H'!G11/'Franja horaria-U'!G11,0)</f>
        <v>0.51059425464084907</v>
      </c>
      <c r="H11" s="254">
        <f>IFERROR('Franja horaria-H'!H11/'Franja horaria-U'!H11,0)</f>
        <v>0.51334771272402746</v>
      </c>
      <c r="I11" s="254">
        <f>IFERROR('Franja horaria-H'!I11/'Franja horaria-U'!I11,0)</f>
        <v>0.53305989010514976</v>
      </c>
      <c r="J11" s="255">
        <f>IFERROR('Franja horaria-H'!J11/'Franja horaria-U'!J11,0)</f>
        <v>0.52127410845436362</v>
      </c>
      <c r="K11" s="256">
        <f>IFERROR('Franja horaria-H'!K11/'Franja horaria-U'!K11,0)</f>
        <v>0.53305989010514976</v>
      </c>
      <c r="L11" s="256">
        <f>IFERROR('Franja horaria-H'!L11/'Franja horaria-U'!L11,0)</f>
        <v>0.54310591951504428</v>
      </c>
      <c r="M11" s="256">
        <f>IFERROR('Franja horaria-H'!M11/'Franja horaria-U'!M11,0)</f>
        <v>0.34823955095792553</v>
      </c>
      <c r="N11" s="256">
        <f>IFERROR('Franja horaria-H'!N11/'Franja horaria-U'!N11,0)</f>
        <v>0.63234904250218582</v>
      </c>
      <c r="O11" s="256">
        <f>IFERROR('Franja horaria-H'!O11/'Franja horaria-U'!O11,0)</f>
        <v>0</v>
      </c>
      <c r="P11" s="256">
        <f>IFERROR('Franja horaria-H'!P11/'Franja horaria-U'!P11,0)</f>
        <v>0</v>
      </c>
      <c r="Q11" s="27">
        <f t="shared" si="0"/>
        <v>-2.4620966373978079E-2</v>
      </c>
      <c r="R11" s="28" t="str">
        <f t="shared" si="1"/>
        <v>-</v>
      </c>
      <c r="S11" s="28" t="str">
        <f t="shared" si="2"/>
        <v>-</v>
      </c>
      <c r="T11" s="28">
        <f t="shared" si="3"/>
        <v>-0.33194542888290579</v>
      </c>
      <c r="U11" s="28">
        <f t="shared" si="4"/>
        <v>0.23845702679709707</v>
      </c>
      <c r="V11" s="28">
        <f t="shared" si="5"/>
        <v>-1</v>
      </c>
      <c r="W11" s="29">
        <f t="shared" si="6"/>
        <v>-1</v>
      </c>
    </row>
    <row r="12" spans="1:23" x14ac:dyDescent="0.25">
      <c r="B12" s="190" t="s">
        <v>355</v>
      </c>
      <c r="C12" s="253">
        <f>IFERROR('Franja horaria-H'!C12/'Franja horaria-U'!C12,0)</f>
        <v>0.79907836767756846</v>
      </c>
      <c r="D12" s="254">
        <f>IFERROR('Franja horaria-H'!D12/'Franja horaria-U'!D12,0)</f>
        <v>0</v>
      </c>
      <c r="E12" s="254">
        <f>IFERROR('Franja horaria-H'!E12/'Franja horaria-U'!E12,0)</f>
        <v>0</v>
      </c>
      <c r="F12" s="254">
        <f>IFERROR('Franja horaria-H'!F12/'Franja horaria-U'!F12,0)</f>
        <v>0.84909668897893398</v>
      </c>
      <c r="G12" s="254">
        <f>IFERROR('Franja horaria-H'!G12/'Franja horaria-U'!G12,0)</f>
        <v>0.85229816966658922</v>
      </c>
      <c r="H12" s="254">
        <f>IFERROR('Franja horaria-H'!H12/'Franja horaria-U'!H12,0)</f>
        <v>0.81805616549173688</v>
      </c>
      <c r="I12" s="254">
        <f>IFERROR('Franja horaria-H'!I12/'Franja horaria-U'!I12,0)</f>
        <v>0.83719719648932411</v>
      </c>
      <c r="J12" s="255">
        <f>IFERROR('Franja horaria-H'!J12/'Franja horaria-U'!J12,0)</f>
        <v>0.84909668897893398</v>
      </c>
      <c r="K12" s="256">
        <f>IFERROR('Franja horaria-H'!K12/'Franja horaria-U'!K12,0)</f>
        <v>0.83719719648932411</v>
      </c>
      <c r="L12" s="256">
        <f>IFERROR('Franja horaria-H'!L12/'Franja horaria-U'!L12,0)</f>
        <v>0.79695326417269197</v>
      </c>
      <c r="M12" s="256">
        <f>IFERROR('Franja horaria-H'!M12/'Franja horaria-U'!M12,0)</f>
        <v>0.45782664168095372</v>
      </c>
      <c r="N12" s="256">
        <f>IFERROR('Franja horaria-H'!N12/'Franja horaria-U'!N12,0)</f>
        <v>0.71437556154537285</v>
      </c>
      <c r="O12" s="256">
        <f>IFERROR('Franja horaria-H'!O12/'Franja horaria-U'!O12,0)</f>
        <v>0</v>
      </c>
      <c r="P12" s="256">
        <f>IFERROR('Franja horaria-H'!P12/'Franja horaria-U'!P12,0)</f>
        <v>0</v>
      </c>
      <c r="Q12" s="27">
        <f t="shared" si="0"/>
        <v>6.2595013611416062E-2</v>
      </c>
      <c r="R12" s="28" t="str">
        <f t="shared" si="1"/>
        <v>-</v>
      </c>
      <c r="S12" s="28" t="str">
        <f t="shared" si="2"/>
        <v>-</v>
      </c>
      <c r="T12" s="28">
        <f t="shared" si="3"/>
        <v>-0.46080741142506992</v>
      </c>
      <c r="U12" s="28">
        <f t="shared" si="4"/>
        <v>-0.16182436268186562</v>
      </c>
      <c r="V12" s="28">
        <f t="shared" si="5"/>
        <v>-1</v>
      </c>
      <c r="W12" s="29">
        <f t="shared" si="6"/>
        <v>-1</v>
      </c>
    </row>
    <row r="13" spans="1:23" x14ac:dyDescent="0.25">
      <c r="B13" s="190" t="s">
        <v>356</v>
      </c>
      <c r="C13" s="253">
        <f>IFERROR('Franja horaria-H'!C13/'Franja horaria-U'!C13,0)</f>
        <v>0.41433467067870233</v>
      </c>
      <c r="D13" s="254">
        <f>IFERROR('Franja horaria-H'!D13/'Franja horaria-U'!D13,0)</f>
        <v>0</v>
      </c>
      <c r="E13" s="254">
        <f>IFERROR('Franja horaria-H'!E13/'Franja horaria-U'!E13,0)</f>
        <v>0</v>
      </c>
      <c r="F13" s="254">
        <f>IFERROR('Franja horaria-H'!F13/'Franja horaria-U'!F13,0)</f>
        <v>0.55013328827814034</v>
      </c>
      <c r="G13" s="254">
        <f>IFERROR('Franja horaria-H'!G13/'Franja horaria-U'!G13,0)</f>
        <v>0.59597007088474663</v>
      </c>
      <c r="H13" s="254">
        <f>IFERROR('Franja horaria-H'!H13/'Franja horaria-U'!H13,0)</f>
        <v>0.35790231518320564</v>
      </c>
      <c r="I13" s="254">
        <f>IFERROR('Franja horaria-H'!I13/'Franja horaria-U'!I13,0)</f>
        <v>0.20095961042681179</v>
      </c>
      <c r="J13" s="255">
        <f>IFERROR('Franja horaria-H'!J13/'Franja horaria-U'!J13,0)</f>
        <v>0.55013328827814034</v>
      </c>
      <c r="K13" s="256">
        <f>IFERROR('Franja horaria-H'!K13/'Franja horaria-U'!K13,0)</f>
        <v>0.20095961042681179</v>
      </c>
      <c r="L13" s="256">
        <f>IFERROR('Franja horaria-H'!L13/'Franja horaria-U'!L13,0)</f>
        <v>0.45159169854460623</v>
      </c>
      <c r="M13" s="256">
        <f>IFERROR('Franja horaria-H'!M13/'Franja horaria-U'!M13,0)</f>
        <v>0.10625842191944902</v>
      </c>
      <c r="N13" s="256">
        <f>IFERROR('Franja horaria-H'!N13/'Franja horaria-U'!N13,0)</f>
        <v>0.12702419400532602</v>
      </c>
      <c r="O13" s="256">
        <f>IFERROR('Franja horaria-H'!O13/'Franja horaria-U'!O13,0)</f>
        <v>0</v>
      </c>
      <c r="P13" s="256">
        <f>IFERROR('Franja horaria-H'!P13/'Franja horaria-U'!P13,0)</f>
        <v>0</v>
      </c>
      <c r="Q13" s="27">
        <f t="shared" si="0"/>
        <v>0.32775103608151501</v>
      </c>
      <c r="R13" s="28" t="str">
        <f t="shared" si="1"/>
        <v>-</v>
      </c>
      <c r="S13" s="28" t="str">
        <f t="shared" si="2"/>
        <v>-</v>
      </c>
      <c r="T13" s="28">
        <f t="shared" si="3"/>
        <v>-0.80684967773532346</v>
      </c>
      <c r="U13" s="28">
        <f t="shared" si="4"/>
        <v>-0.78686145460836243</v>
      </c>
      <c r="V13" s="28">
        <f t="shared" si="5"/>
        <v>-1</v>
      </c>
      <c r="W13" s="29">
        <f t="shared" si="6"/>
        <v>-1</v>
      </c>
    </row>
    <row r="14" spans="1:23" ht="15.75" thickBot="1" x14ac:dyDescent="0.3">
      <c r="B14" s="190" t="s">
        <v>438</v>
      </c>
      <c r="C14" s="253">
        <f>IFERROR('Franja horaria-H'!C14/'Franja horaria-U'!C14,0)</f>
        <v>0.78464623150623514</v>
      </c>
      <c r="D14" s="254">
        <f>IFERROR('Franja horaria-H'!D14/'Franja horaria-U'!D14,0)</f>
        <v>0</v>
      </c>
      <c r="E14" s="254">
        <f>IFERROR('Franja horaria-H'!E14/'Franja horaria-U'!E14,0)</f>
        <v>0</v>
      </c>
      <c r="F14" s="254">
        <f>IFERROR('Franja horaria-H'!F14/'Franja horaria-U'!F14,0)</f>
        <v>0.79882345635102037</v>
      </c>
      <c r="G14" s="254">
        <f>IFERROR('Franja horaria-H'!G14/'Franja horaria-U'!G14,0)</f>
        <v>0.81097937604690007</v>
      </c>
      <c r="H14" s="254">
        <f>IFERROR('Franja horaria-H'!H14/'Franja horaria-U'!H14,0)</f>
        <v>0.78795120660887874</v>
      </c>
      <c r="I14" s="254">
        <f>IFERROR('Franja horaria-H'!I14/'Franja horaria-U'!I14,0)</f>
        <v>0.83294622657617168</v>
      </c>
      <c r="J14" s="255">
        <f>IFERROR('Franja horaria-H'!J14/'Franja horaria-U'!J14,0)</f>
        <v>0.80305487991070856</v>
      </c>
      <c r="K14" s="256">
        <f>IFERROR('Franja horaria-H'!K14/'Franja horaria-U'!K14,0)</f>
        <v>0.82449504392453865</v>
      </c>
      <c r="L14" s="256">
        <f>IFERROR('Franja horaria-H'!L14/'Franja horaria-U'!L14,0)</f>
        <v>0.82449403051777959</v>
      </c>
      <c r="M14" s="256">
        <f>IFERROR('Franja horaria-H'!M14/'Franja horaria-U'!M14,0)</f>
        <v>0.45238574201517523</v>
      </c>
      <c r="N14" s="256">
        <f>IFERROR('Franja horaria-H'!N14/'Franja horaria-U'!N14,0)</f>
        <v>0.38525424984259843</v>
      </c>
      <c r="O14" s="256">
        <f>IFERROR('Franja horaria-H'!O14/'Franja horaria-U'!O14,0)</f>
        <v>0</v>
      </c>
      <c r="P14" s="256">
        <f>IFERROR('Franja horaria-H'!P14/'Franja horaria-U'!P14,0)</f>
        <v>0</v>
      </c>
      <c r="Q14" s="27">
        <f t="shared" ref="Q14" si="7">IFERROR((J14-C14)/C14,"-")</f>
        <v>2.3461080503930445E-2</v>
      </c>
      <c r="R14" s="28" t="str">
        <f t="shared" ref="R14" si="8">IFERROR((K14-D14)/D14,"-")</f>
        <v>-</v>
      </c>
      <c r="S14" s="28" t="str">
        <f t="shared" ref="S14" si="9">IFERROR((L14-E14)/E14,"-")</f>
        <v>-</v>
      </c>
      <c r="T14" s="28">
        <f t="shared" ref="T14" si="10">IFERROR((M14-F14)/F14,"-")</f>
        <v>-0.43368495451842726</v>
      </c>
      <c r="U14" s="28">
        <f t="shared" ref="U14" si="11">IFERROR((N14-G14)/G14,"-")</f>
        <v>-0.52495185300455949</v>
      </c>
      <c r="V14" s="28">
        <f t="shared" ref="V14" si="12">IFERROR((O14-H14)/H14,"-")</f>
        <v>-1</v>
      </c>
      <c r="W14" s="29">
        <f t="shared" ref="W14" si="13">IFERROR((P14-I14)/I14,"-")</f>
        <v>-1</v>
      </c>
    </row>
    <row r="15" spans="1:23" ht="15.75" thickBot="1" x14ac:dyDescent="0.3">
      <c r="B15" s="200" t="s">
        <v>16</v>
      </c>
      <c r="C15" s="258">
        <f>IFERROR('Franja horaria-H'!C15/'Franja horaria-U'!C15,0)</f>
        <v>0.83884374956297891</v>
      </c>
      <c r="D15" s="257">
        <f>IFERROR('Franja horaria-H'!D15/'Franja horaria-U'!D15,0)</f>
        <v>0</v>
      </c>
      <c r="E15" s="257">
        <f>IFERROR('Franja horaria-H'!E15/'Franja horaria-U'!E15,0)</f>
        <v>0</v>
      </c>
      <c r="F15" s="257">
        <f>IFERROR('Franja horaria-H'!F15/'Franja horaria-U'!F15,0)</f>
        <v>0.85663655170405928</v>
      </c>
      <c r="G15" s="257">
        <f>IFERROR('Franja horaria-H'!G15/'Franja horaria-U'!G15,0)</f>
        <v>0.85999844846415008</v>
      </c>
      <c r="H15" s="257">
        <f>IFERROR('Franja horaria-H'!H15/'Franja horaria-U'!H15,0)</f>
        <v>0.8409026713232356</v>
      </c>
      <c r="I15" s="257">
        <f>IFERROR('Franja horaria-H'!I15/'Franja horaria-U'!I15,0)</f>
        <v>0.85495865660615133</v>
      </c>
      <c r="J15" s="259">
        <f>IFERROR('Franja horaria-H'!J15/'Franja horaria-U'!J15,0)</f>
        <v>0.85668988227880505</v>
      </c>
      <c r="K15" s="259">
        <f>IFERROR('Franja horaria-H'!K15/'Franja horaria-U'!K15,0)</f>
        <v>0.85359255321675143</v>
      </c>
      <c r="L15" s="259">
        <f>IFERROR('Franja horaria-H'!L15/'Franja horaria-U'!L15,0)</f>
        <v>0.8537505477162648</v>
      </c>
      <c r="M15" s="259">
        <f>IFERROR('Franja horaria-H'!M15/'Franja horaria-U'!M15,0)</f>
        <v>0.59993612553734044</v>
      </c>
      <c r="N15" s="259">
        <f>IFERROR('Franja horaria-H'!N15/'Franja horaria-U'!N15,0)</f>
        <v>0.59471184561813173</v>
      </c>
      <c r="O15" s="259">
        <f>IFERROR('Franja horaria-H'!O15/'Franja horaria-U'!O15,0)</f>
        <v>0</v>
      </c>
      <c r="P15" s="260">
        <f>IFERROR('Franja horaria-H'!P15/'Franja horaria-U'!P15,0)</f>
        <v>0</v>
      </c>
      <c r="Q15" s="120">
        <f t="shared" si="0"/>
        <v>2.1274680445701143E-2</v>
      </c>
      <c r="R15" s="121" t="str">
        <f t="shared" si="1"/>
        <v>-</v>
      </c>
      <c r="S15" s="121" t="str">
        <f t="shared" si="2"/>
        <v>-</v>
      </c>
      <c r="T15" s="121">
        <f t="shared" si="3"/>
        <v>-0.29966083709138841</v>
      </c>
      <c r="U15" s="121">
        <f t="shared" si="4"/>
        <v>-0.30847335052730285</v>
      </c>
      <c r="V15" s="121">
        <f t="shared" si="5"/>
        <v>-1</v>
      </c>
      <c r="W15" s="122">
        <f t="shared" si="6"/>
        <v>-1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91" t="s">
        <v>203</v>
      </c>
      <c r="K2" s="391"/>
      <c r="L2" s="391"/>
      <c r="M2" s="391"/>
      <c r="N2" s="391"/>
      <c r="O2" s="391"/>
      <c r="P2" s="391"/>
    </row>
    <row r="3" spans="1:23" x14ac:dyDescent="0.25">
      <c r="C3" s="261">
        <v>43138</v>
      </c>
      <c r="D3" s="261">
        <v>43139</v>
      </c>
      <c r="E3" s="261">
        <v>43140</v>
      </c>
      <c r="F3" s="261">
        <v>43141</v>
      </c>
      <c r="G3" s="261">
        <v>43142</v>
      </c>
      <c r="H3" s="261">
        <v>43143</v>
      </c>
      <c r="I3" s="261">
        <v>43144</v>
      </c>
      <c r="J3" s="262">
        <v>43145</v>
      </c>
      <c r="K3" s="262">
        <v>43146</v>
      </c>
      <c r="L3" s="262">
        <v>43147</v>
      </c>
      <c r="M3" s="262">
        <v>43148</v>
      </c>
      <c r="N3" s="262">
        <v>43149</v>
      </c>
      <c r="O3" s="262">
        <v>43150</v>
      </c>
      <c r="P3" s="262">
        <v>43151</v>
      </c>
      <c r="Q3" s="261">
        <v>43152</v>
      </c>
      <c r="R3" s="261">
        <v>43153</v>
      </c>
      <c r="S3" s="261">
        <v>43154</v>
      </c>
      <c r="T3" s="261">
        <v>43155</v>
      </c>
      <c r="U3" s="261">
        <v>43156</v>
      </c>
      <c r="V3" s="261">
        <v>43157</v>
      </c>
      <c r="W3" s="261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3" t="s">
        <v>228</v>
      </c>
      <c r="K4" s="263" t="s">
        <v>229</v>
      </c>
      <c r="L4" s="263" t="s">
        <v>230</v>
      </c>
      <c r="M4" s="263" t="s">
        <v>231</v>
      </c>
      <c r="N4" s="263" t="s">
        <v>232</v>
      </c>
      <c r="O4" s="263" t="s">
        <v>233</v>
      </c>
      <c r="P4" s="263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5" customFormat="1" x14ac:dyDescent="0.25">
      <c r="A5" s="1"/>
      <c r="B5" s="264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5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5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5" customFormat="1" x14ac:dyDescent="0.25">
      <c r="A8" s="1"/>
      <c r="B8" s="266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5" customFormat="1" x14ac:dyDescent="0.25">
      <c r="A9" s="1"/>
      <c r="B9" s="266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5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5" customFormat="1" x14ac:dyDescent="0.25">
      <c r="A11" s="1"/>
      <c r="B11" s="266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5" customFormat="1" x14ac:dyDescent="0.25">
      <c r="A12" s="1"/>
      <c r="B12" s="264" t="s">
        <v>241</v>
      </c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23" s="265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5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5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5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5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5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4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6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6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6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6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6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6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6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4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6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8" t="s">
        <v>265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70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8" t="s">
        <v>273</v>
      </c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8" t="s">
        <v>281</v>
      </c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71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67" t="s">
        <v>203</v>
      </c>
      <c r="K2" s="367"/>
      <c r="L2" s="367"/>
      <c r="M2" s="367"/>
      <c r="N2" s="367"/>
      <c r="O2" s="367"/>
      <c r="P2" s="367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67" t="s">
        <v>203</v>
      </c>
      <c r="K2" s="367"/>
      <c r="L2" s="367"/>
      <c r="M2" s="367"/>
      <c r="N2" s="367"/>
      <c r="O2" s="367"/>
      <c r="P2" s="367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97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91" t="s">
        <v>197</v>
      </c>
      <c r="C233" s="292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90">
        <v>14886.147999999999</v>
      </c>
      <c r="L233" s="290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4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3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workbookViewId="0">
      <selection activeCell="H6" sqref="H6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68" t="s">
        <v>400</v>
      </c>
      <c r="C2" s="368"/>
      <c r="D2" s="368"/>
      <c r="G2" s="368" t="s">
        <v>400</v>
      </c>
      <c r="H2" s="368"/>
      <c r="I2" s="368"/>
    </row>
    <row r="3" spans="2:10" ht="15.75" thickBot="1" x14ac:dyDescent="0.3">
      <c r="B3" s="368" t="str">
        <f>Replay!A1</f>
        <v>18/07 –24/07</v>
      </c>
      <c r="C3" s="368"/>
      <c r="D3" s="368"/>
      <c r="G3" s="368" t="str">
        <f>Replay!A1</f>
        <v>18/07 –24/07</v>
      </c>
      <c r="H3" s="368"/>
      <c r="I3" s="368"/>
    </row>
    <row r="4" spans="2:10" ht="15.75" thickBot="1" x14ac:dyDescent="0.3">
      <c r="B4" s="307" t="s">
        <v>401</v>
      </c>
      <c r="C4" s="307" t="s">
        <v>399</v>
      </c>
      <c r="D4" s="318" t="s">
        <v>402</v>
      </c>
      <c r="G4" s="307" t="s">
        <v>401</v>
      </c>
      <c r="H4" s="307" t="s">
        <v>399</v>
      </c>
      <c r="I4" s="318" t="s">
        <v>402</v>
      </c>
    </row>
    <row r="5" spans="2:10" x14ac:dyDescent="0.25">
      <c r="B5" s="311" t="s">
        <v>403</v>
      </c>
      <c r="C5" s="315">
        <v>114272.19</v>
      </c>
      <c r="D5" s="316">
        <f>C5/C8</f>
        <v>1.9092811527644065E-2</v>
      </c>
      <c r="G5" s="311" t="s">
        <v>418</v>
      </c>
      <c r="H5" s="320">
        <f>SUM(Destacados!H4:H50)</f>
        <v>610706.95333333267</v>
      </c>
      <c r="I5" s="316">
        <f>H5/C8</f>
        <v>0.10203806156699229</v>
      </c>
    </row>
    <row r="6" spans="2:10" x14ac:dyDescent="0.25">
      <c r="B6" s="311" t="s">
        <v>405</v>
      </c>
      <c r="C6" s="315">
        <v>5606485.2999999998</v>
      </c>
      <c r="D6" s="316">
        <f>C6/C8</f>
        <v>0.93674206441135843</v>
      </c>
      <c r="G6" s="311" t="s">
        <v>404</v>
      </c>
      <c r="H6" s="315">
        <f>SUM('Franja horaria-H'!J15:P15)+ SUM('Franja horaria-H'!J26:P26)</f>
        <v>1347746.1333333317</v>
      </c>
      <c r="I6" s="316">
        <f>H6/C8</f>
        <v>0.22518394817535525</v>
      </c>
      <c r="J6" s="316">
        <f>H6/C6</f>
        <v>0.24039055865059197</v>
      </c>
    </row>
    <row r="7" spans="2:10" x14ac:dyDescent="0.25">
      <c r="B7" s="319" t="s">
        <v>419</v>
      </c>
      <c r="C7" s="320">
        <v>264332.23</v>
      </c>
      <c r="D7" s="316">
        <f>C7/C8</f>
        <v>4.416512406099736E-2</v>
      </c>
      <c r="G7" s="311" t="s">
        <v>215</v>
      </c>
      <c r="H7" s="315">
        <f>SUM(PARTIDOS!E2:E41)</f>
        <v>335206.93333333335</v>
      </c>
      <c r="I7" s="316">
        <f>H7/C8</f>
        <v>5.6007002236439875E-2</v>
      </c>
      <c r="J7" s="316">
        <f>I7/D8</f>
        <v>5.6007002236439882E-2</v>
      </c>
    </row>
    <row r="8" spans="2:10" x14ac:dyDescent="0.25">
      <c r="B8" s="317" t="s">
        <v>16</v>
      </c>
      <c r="C8" s="315">
        <f>SUM(C5:C7)</f>
        <v>5985089.7200000007</v>
      </c>
      <c r="D8" s="316">
        <f>SUM(D5:D7)</f>
        <v>0.99999999999999989</v>
      </c>
      <c r="G8" s="317"/>
      <c r="H8" s="315"/>
      <c r="I8" s="316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D24"/>
  <sheetViews>
    <sheetView workbookViewId="0">
      <selection activeCell="E16" sqref="E16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</cols>
  <sheetData>
    <row r="1" spans="1:4" x14ac:dyDescent="0.25">
      <c r="A1" s="311" t="s">
        <v>216</v>
      </c>
      <c r="B1" s="311" t="s">
        <v>403</v>
      </c>
      <c r="C1" s="311" t="s">
        <v>405</v>
      </c>
      <c r="D1" s="319" t="s">
        <v>419</v>
      </c>
    </row>
    <row r="2" spans="1:4" x14ac:dyDescent="0.25">
      <c r="A2" s="315" t="s">
        <v>430</v>
      </c>
      <c r="B2" s="322">
        <v>87399</v>
      </c>
      <c r="C2" s="322">
        <v>5645444</v>
      </c>
      <c r="D2" s="323">
        <v>423507</v>
      </c>
    </row>
    <row r="3" spans="1:4" x14ac:dyDescent="0.25">
      <c r="A3" s="315" t="s">
        <v>429</v>
      </c>
      <c r="B3" s="322">
        <v>83835</v>
      </c>
      <c r="C3" s="322">
        <v>4956020</v>
      </c>
      <c r="D3" s="323">
        <v>429559</v>
      </c>
    </row>
    <row r="4" spans="1:4" x14ac:dyDescent="0.25">
      <c r="A4" s="315" t="s">
        <v>428</v>
      </c>
      <c r="B4" s="322">
        <v>93126</v>
      </c>
      <c r="C4" s="322">
        <v>5511645</v>
      </c>
      <c r="D4" s="323">
        <v>450146</v>
      </c>
    </row>
    <row r="5" spans="1:4" x14ac:dyDescent="0.25">
      <c r="A5" s="315" t="s">
        <v>427</v>
      </c>
      <c r="B5" s="322">
        <v>108586</v>
      </c>
      <c r="C5" s="322">
        <v>5678819</v>
      </c>
      <c r="D5" s="323">
        <v>422155</v>
      </c>
    </row>
    <row r="6" spans="1:4" x14ac:dyDescent="0.25">
      <c r="A6" s="315" t="s">
        <v>426</v>
      </c>
      <c r="B6" s="322">
        <v>113859</v>
      </c>
      <c r="C6" s="322">
        <v>5963927</v>
      </c>
      <c r="D6" s="323">
        <v>395604</v>
      </c>
    </row>
    <row r="7" spans="1:4" x14ac:dyDescent="0.25">
      <c r="A7" s="315" t="s">
        <v>425</v>
      </c>
      <c r="B7" s="322">
        <v>112412</v>
      </c>
      <c r="C7" s="322">
        <v>6225747</v>
      </c>
      <c r="D7" s="323">
        <v>376269</v>
      </c>
    </row>
    <row r="8" spans="1:4" x14ac:dyDescent="0.25">
      <c r="A8" s="315" t="s">
        <v>434</v>
      </c>
      <c r="B8" s="315">
        <v>99203.687000000005</v>
      </c>
      <c r="C8" s="315">
        <v>5511680.5379999997</v>
      </c>
      <c r="D8" s="320">
        <v>364261.46899999998</v>
      </c>
    </row>
    <row r="9" spans="1:4" x14ac:dyDescent="0.25">
      <c r="A9" s="315" t="s">
        <v>421</v>
      </c>
      <c r="B9" s="315">
        <v>95987.509000000005</v>
      </c>
      <c r="C9" s="315">
        <v>5232186.608</v>
      </c>
      <c r="D9" s="320">
        <v>323560.11200000002</v>
      </c>
    </row>
    <row r="10" spans="1:4" x14ac:dyDescent="0.25">
      <c r="A10" s="315" t="s">
        <v>431</v>
      </c>
      <c r="B10" s="315">
        <v>101763.1</v>
      </c>
      <c r="C10" s="315">
        <v>5729848.5</v>
      </c>
      <c r="D10" s="320">
        <v>319277</v>
      </c>
    </row>
    <row r="11" spans="1:4" x14ac:dyDescent="0.25">
      <c r="A11" s="315" t="s">
        <v>439</v>
      </c>
      <c r="B11" s="315">
        <v>105886.77099999999</v>
      </c>
      <c r="C11" s="315">
        <v>5994518.1670000004</v>
      </c>
      <c r="D11" s="320">
        <v>285187.42099999997</v>
      </c>
    </row>
    <row r="12" spans="1:4" x14ac:dyDescent="0.25">
      <c r="A12" s="315" t="s">
        <v>471</v>
      </c>
      <c r="B12" s="315">
        <v>114105.53</v>
      </c>
      <c r="C12" s="315">
        <v>5584158.2400000002</v>
      </c>
      <c r="D12" s="320">
        <v>279806.15999999997</v>
      </c>
    </row>
    <row r="13" spans="1:4" x14ac:dyDescent="0.25">
      <c r="A13" s="315" t="s">
        <v>511</v>
      </c>
      <c r="B13" s="315">
        <v>115989.13</v>
      </c>
      <c r="C13" s="315">
        <v>5722573.3799999999</v>
      </c>
      <c r="D13" s="320">
        <v>276331.37</v>
      </c>
    </row>
    <row r="14" spans="1:4" x14ac:dyDescent="0.25">
      <c r="A14" s="315" t="s">
        <v>600</v>
      </c>
      <c r="B14" s="315">
        <v>114272.19</v>
      </c>
      <c r="C14" s="315">
        <v>5606485.2999999998</v>
      </c>
      <c r="D14" s="320">
        <v>264332.23</v>
      </c>
    </row>
    <row r="22" spans="4:4" x14ac:dyDescent="0.25">
      <c r="D22" s="308"/>
    </row>
    <row r="23" spans="4:4" x14ac:dyDescent="0.25">
      <c r="D23" s="308"/>
    </row>
    <row r="24" spans="4:4" x14ac:dyDescent="0.25">
      <c r="D24" s="308"/>
    </row>
  </sheetData>
  <phoneticPr fontId="3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D8"/>
  <sheetViews>
    <sheetView tabSelected="1" workbookViewId="0">
      <selection activeCell="B7" sqref="B7:D8"/>
    </sheetView>
  </sheetViews>
  <sheetFormatPr baseColWidth="10" defaultRowHeight="15" x14ac:dyDescent="0.25"/>
  <cols>
    <col min="3" max="3" width="11.7109375" bestFit="1" customWidth="1"/>
  </cols>
  <sheetData>
    <row r="1" spans="1:4" x14ac:dyDescent="0.25">
      <c r="A1" t="s">
        <v>216</v>
      </c>
      <c r="B1" t="s">
        <v>418</v>
      </c>
      <c r="C1" t="s">
        <v>404</v>
      </c>
      <c r="D1" t="s">
        <v>215</v>
      </c>
    </row>
    <row r="2" spans="1:4" x14ac:dyDescent="0.25">
      <c r="A2" s="315" t="s">
        <v>433</v>
      </c>
      <c r="B2">
        <v>229372.38333333313</v>
      </c>
      <c r="C2">
        <v>1349796.46</v>
      </c>
      <c r="D2">
        <v>282574.91666666669</v>
      </c>
    </row>
    <row r="3" spans="1:4" x14ac:dyDescent="0.25">
      <c r="A3" s="315" t="s">
        <v>421</v>
      </c>
      <c r="B3">
        <v>328458.67</v>
      </c>
      <c r="C3">
        <v>1337820.58</v>
      </c>
      <c r="D3">
        <v>196728.92</v>
      </c>
    </row>
    <row r="4" spans="1:4" x14ac:dyDescent="0.25">
      <c r="A4" s="315" t="s">
        <v>431</v>
      </c>
      <c r="B4">
        <v>614295.7833451</v>
      </c>
      <c r="C4">
        <v>1344824.8166666655</v>
      </c>
      <c r="D4">
        <v>380612.2043000001</v>
      </c>
    </row>
    <row r="5" spans="1:4" x14ac:dyDescent="0.25">
      <c r="A5" s="315" t="s">
        <v>439</v>
      </c>
      <c r="B5">
        <v>610566.51666666579</v>
      </c>
      <c r="C5">
        <v>2165471.8499999978</v>
      </c>
      <c r="D5">
        <v>621346.44999999984</v>
      </c>
    </row>
    <row r="6" spans="1:4" x14ac:dyDescent="0.25">
      <c r="A6" s="315" t="s">
        <v>471</v>
      </c>
      <c r="B6">
        <v>495980.07666666608</v>
      </c>
      <c r="C6">
        <v>1710027.4833333315</v>
      </c>
      <c r="D6">
        <v>288256.72366666654</v>
      </c>
    </row>
    <row r="7" spans="1:4" x14ac:dyDescent="0.25">
      <c r="A7" s="315" t="s">
        <v>511</v>
      </c>
      <c r="B7">
        <v>645742.58333333244</v>
      </c>
      <c r="C7">
        <v>1605951.2166666649</v>
      </c>
      <c r="D7">
        <v>418884.89437000017</v>
      </c>
    </row>
    <row r="8" spans="1:4" x14ac:dyDescent="0.25">
      <c r="A8" s="315" t="s">
        <v>601</v>
      </c>
      <c r="B8">
        <v>610706.95333333267</v>
      </c>
      <c r="C8" s="308">
        <f>Resumen!H6</f>
        <v>1347746.1333333317</v>
      </c>
      <c r="D8">
        <v>335206.93333333335</v>
      </c>
    </row>
  </sheetData>
  <phoneticPr fontId="3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opLeftCell="B13" zoomScale="80" zoomScaleNormal="80" workbookViewId="0">
      <selection activeCell="C34" sqref="C34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183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345</v>
      </c>
      <c r="B2" s="346" t="s">
        <v>528</v>
      </c>
      <c r="C2" t="s">
        <v>474</v>
      </c>
      <c r="D2" s="349">
        <v>16214</v>
      </c>
      <c r="E2" s="349">
        <v>11565.86666666667</v>
      </c>
      <c r="F2" s="349" t="s">
        <v>547</v>
      </c>
      <c r="G2" s="295">
        <f t="shared" ref="G2:G31" si="0">D2/E2</f>
        <v>1.4018837037720184</v>
      </c>
      <c r="H2" s="295">
        <f t="shared" ref="H2" si="1">F2/D2</f>
        <v>2.1005304058221292</v>
      </c>
    </row>
    <row r="3" spans="1:8" x14ac:dyDescent="0.25">
      <c r="A3" t="s">
        <v>345</v>
      </c>
      <c r="B3" s="346" t="s">
        <v>529</v>
      </c>
      <c r="C3" t="s">
        <v>513</v>
      </c>
      <c r="D3" s="349">
        <v>18726</v>
      </c>
      <c r="E3" s="349">
        <v>13431.76666666667</v>
      </c>
      <c r="F3" s="349" t="s">
        <v>548</v>
      </c>
      <c r="G3" s="295">
        <f t="shared" si="0"/>
        <v>1.3941576312870232</v>
      </c>
      <c r="H3" s="295">
        <f t="shared" ref="H3:H31" si="2">F3/D3</f>
        <v>2.1607390793549075</v>
      </c>
    </row>
    <row r="4" spans="1:8" x14ac:dyDescent="0.25">
      <c r="A4" t="s">
        <v>345</v>
      </c>
      <c r="B4" s="346" t="s">
        <v>530</v>
      </c>
      <c r="C4" t="s">
        <v>514</v>
      </c>
      <c r="D4" s="349">
        <v>19337</v>
      </c>
      <c r="E4" s="349">
        <v>19734.95</v>
      </c>
      <c r="F4" s="349" t="s">
        <v>549</v>
      </c>
      <c r="G4" s="295">
        <f t="shared" si="0"/>
        <v>0.97983526687425093</v>
      </c>
      <c r="H4" s="295">
        <f t="shared" si="2"/>
        <v>2.0072400062057194</v>
      </c>
    </row>
    <row r="5" spans="1:8" x14ac:dyDescent="0.25">
      <c r="A5" t="s">
        <v>345</v>
      </c>
      <c r="B5" s="346" t="s">
        <v>531</v>
      </c>
      <c r="C5" t="s">
        <v>515</v>
      </c>
      <c r="D5" s="349">
        <v>41470</v>
      </c>
      <c r="E5" s="349">
        <v>48616.966666666667</v>
      </c>
      <c r="F5" s="349" t="s">
        <v>550</v>
      </c>
      <c r="G5" s="295">
        <f t="shared" si="0"/>
        <v>0.85299439358961793</v>
      </c>
      <c r="H5" s="295">
        <f t="shared" si="2"/>
        <v>1.972847841813359</v>
      </c>
    </row>
    <row r="6" spans="1:8" x14ac:dyDescent="0.25">
      <c r="A6" t="s">
        <v>345</v>
      </c>
      <c r="B6" s="346" t="s">
        <v>532</v>
      </c>
      <c r="C6" t="s">
        <v>516</v>
      </c>
      <c r="D6" s="349">
        <v>81068</v>
      </c>
      <c r="E6" s="349">
        <v>80442.850000000006</v>
      </c>
      <c r="F6" s="349" t="s">
        <v>551</v>
      </c>
      <c r="G6" s="295">
        <f t="shared" si="0"/>
        <v>1.0077713556891632</v>
      </c>
      <c r="H6" s="295">
        <f t="shared" si="2"/>
        <v>3.0143089751813292</v>
      </c>
    </row>
    <row r="7" spans="1:8" x14ac:dyDescent="0.25">
      <c r="A7" t="s">
        <v>345</v>
      </c>
      <c r="B7" s="346" t="s">
        <v>533</v>
      </c>
      <c r="C7" t="s">
        <v>517</v>
      </c>
      <c r="D7" s="349">
        <v>45501</v>
      </c>
      <c r="E7" s="349">
        <v>29080.26666666667</v>
      </c>
      <c r="F7" s="349" t="s">
        <v>552</v>
      </c>
      <c r="G7" s="295">
        <f t="shared" si="0"/>
        <v>1.5646692831794295</v>
      </c>
      <c r="H7" s="295">
        <f t="shared" si="2"/>
        <v>2.213204105404277</v>
      </c>
    </row>
    <row r="8" spans="1:8" x14ac:dyDescent="0.25">
      <c r="A8" t="s">
        <v>345</v>
      </c>
      <c r="B8" s="346" t="s">
        <v>534</v>
      </c>
      <c r="C8" t="s">
        <v>518</v>
      </c>
      <c r="D8" s="349">
        <v>74551</v>
      </c>
      <c r="E8" s="349">
        <v>69546.433333333334</v>
      </c>
      <c r="F8" s="349" t="s">
        <v>553</v>
      </c>
      <c r="G8" s="295">
        <f t="shared" si="0"/>
        <v>1.0719600765531709</v>
      </c>
      <c r="H8" s="295">
        <f t="shared" si="2"/>
        <v>2.6557658515647007</v>
      </c>
    </row>
    <row r="9" spans="1:8" ht="16.5" thickBot="1" x14ac:dyDescent="0.3">
      <c r="A9" t="s">
        <v>345</v>
      </c>
      <c r="B9" s="345" t="s">
        <v>535</v>
      </c>
      <c r="C9" t="s">
        <v>519</v>
      </c>
      <c r="D9" s="349">
        <v>8016</v>
      </c>
      <c r="E9" s="349">
        <v>924.2166666666667</v>
      </c>
      <c r="F9" s="349" t="s">
        <v>554</v>
      </c>
      <c r="G9" s="295">
        <f t="shared" si="0"/>
        <v>8.6732908949921548</v>
      </c>
      <c r="H9" s="295">
        <f t="shared" si="2"/>
        <v>1.4161676646706587</v>
      </c>
    </row>
    <row r="10" spans="1:8" x14ac:dyDescent="0.25">
      <c r="A10" t="s">
        <v>466</v>
      </c>
      <c r="B10" s="346" t="s">
        <v>475</v>
      </c>
      <c r="C10" t="s">
        <v>476</v>
      </c>
      <c r="D10" s="349">
        <v>3689</v>
      </c>
      <c r="E10" s="349">
        <v>1817.75</v>
      </c>
      <c r="F10" s="349" t="s">
        <v>555</v>
      </c>
      <c r="G10" s="295">
        <f t="shared" si="0"/>
        <v>2.0294319900976481</v>
      </c>
      <c r="H10" s="295">
        <f t="shared" si="2"/>
        <v>1.690431011114123</v>
      </c>
    </row>
    <row r="11" spans="1:8" s="343" customFormat="1" x14ac:dyDescent="0.25">
      <c r="A11" t="s">
        <v>465</v>
      </c>
      <c r="B11" s="346" t="s">
        <v>477</v>
      </c>
      <c r="C11" t="s">
        <v>478</v>
      </c>
      <c r="D11" s="349">
        <v>3158</v>
      </c>
      <c r="E11" s="349">
        <v>1488.65</v>
      </c>
      <c r="F11" s="349" t="s">
        <v>556</v>
      </c>
      <c r="G11" s="344">
        <f t="shared" si="0"/>
        <v>2.1213851476169681</v>
      </c>
      <c r="H11" s="344">
        <f t="shared" si="2"/>
        <v>1.9069031032298924</v>
      </c>
    </row>
    <row r="12" spans="1:8" x14ac:dyDescent="0.25">
      <c r="A12" t="s">
        <v>466</v>
      </c>
      <c r="B12" s="346" t="s">
        <v>479</v>
      </c>
      <c r="C12" t="s">
        <v>478</v>
      </c>
      <c r="D12" s="349">
        <v>2645</v>
      </c>
      <c r="E12" s="349">
        <v>901.15</v>
      </c>
      <c r="F12" s="349" t="s">
        <v>557</v>
      </c>
      <c r="G12" s="295">
        <f t="shared" si="0"/>
        <v>2.9351384342229374</v>
      </c>
      <c r="H12" s="295">
        <f t="shared" si="2"/>
        <v>1.8741020793950851</v>
      </c>
    </row>
    <row r="13" spans="1:8" x14ac:dyDescent="0.25">
      <c r="A13" t="s">
        <v>466</v>
      </c>
      <c r="B13" s="346" t="s">
        <v>480</v>
      </c>
      <c r="C13" t="s">
        <v>481</v>
      </c>
      <c r="D13" s="349">
        <v>1647</v>
      </c>
      <c r="E13" s="349">
        <v>458.36666666666667</v>
      </c>
      <c r="F13" s="349" t="s">
        <v>558</v>
      </c>
      <c r="G13" s="295">
        <f t="shared" si="0"/>
        <v>3.5931932223111045</v>
      </c>
      <c r="H13" s="295">
        <f t="shared" si="2"/>
        <v>1.5531268973891925</v>
      </c>
    </row>
    <row r="14" spans="1:8" x14ac:dyDescent="0.25">
      <c r="A14" t="s">
        <v>466</v>
      </c>
      <c r="B14" s="346" t="s">
        <v>482</v>
      </c>
      <c r="C14" t="s">
        <v>483</v>
      </c>
      <c r="D14" s="349">
        <v>3604</v>
      </c>
      <c r="E14" s="349">
        <v>1556.55</v>
      </c>
      <c r="F14" s="349" t="s">
        <v>559</v>
      </c>
      <c r="G14" s="295">
        <f t="shared" si="0"/>
        <v>2.3153769554463399</v>
      </c>
      <c r="H14" s="295">
        <f t="shared" si="2"/>
        <v>1.6784128745837958</v>
      </c>
    </row>
    <row r="15" spans="1:8" x14ac:dyDescent="0.25">
      <c r="A15" t="s">
        <v>420</v>
      </c>
      <c r="B15" s="346" t="s">
        <v>484</v>
      </c>
      <c r="C15" t="s">
        <v>485</v>
      </c>
      <c r="D15" s="349">
        <v>13532</v>
      </c>
      <c r="E15" s="349">
        <v>8363.3666666666668</v>
      </c>
      <c r="F15" s="349" t="s">
        <v>560</v>
      </c>
      <c r="G15" s="295">
        <f t="shared" si="0"/>
        <v>1.6180086966572473</v>
      </c>
      <c r="H15" s="295">
        <f t="shared" si="2"/>
        <v>2.0030298551581436</v>
      </c>
    </row>
    <row r="16" spans="1:8" x14ac:dyDescent="0.25">
      <c r="A16" t="s">
        <v>420</v>
      </c>
      <c r="B16" s="346" t="s">
        <v>486</v>
      </c>
      <c r="C16" t="s">
        <v>487</v>
      </c>
      <c r="D16" s="349">
        <v>1475</v>
      </c>
      <c r="E16" s="349">
        <v>249.9</v>
      </c>
      <c r="F16" s="349" t="s">
        <v>561</v>
      </c>
      <c r="G16" s="295">
        <f t="shared" si="0"/>
        <v>5.9023609443777509</v>
      </c>
      <c r="H16" s="295">
        <f t="shared" si="2"/>
        <v>1.8515254237288135</v>
      </c>
    </row>
    <row r="17" spans="1:8" x14ac:dyDescent="0.25">
      <c r="A17" t="s">
        <v>466</v>
      </c>
      <c r="B17" s="346" t="s">
        <v>488</v>
      </c>
      <c r="C17" t="s">
        <v>489</v>
      </c>
      <c r="D17" s="349">
        <v>1220</v>
      </c>
      <c r="E17" s="349">
        <v>610.5</v>
      </c>
      <c r="F17" s="349" t="s">
        <v>562</v>
      </c>
      <c r="G17" s="295">
        <f t="shared" si="0"/>
        <v>1.9983619983619985</v>
      </c>
      <c r="H17" s="295">
        <f t="shared" si="2"/>
        <v>1.7270491803278689</v>
      </c>
    </row>
    <row r="18" spans="1:8" x14ac:dyDescent="0.25">
      <c r="A18" t="s">
        <v>466</v>
      </c>
      <c r="B18" s="346" t="s">
        <v>490</v>
      </c>
      <c r="C18" t="s">
        <v>491</v>
      </c>
      <c r="D18" s="349">
        <v>8278</v>
      </c>
      <c r="E18" s="349">
        <v>3792.55</v>
      </c>
      <c r="F18" s="349" t="s">
        <v>563</v>
      </c>
      <c r="G18" s="295">
        <f t="shared" si="0"/>
        <v>2.182700293997442</v>
      </c>
      <c r="H18" s="295">
        <f t="shared" si="2"/>
        <v>2.0314085527905292</v>
      </c>
    </row>
    <row r="19" spans="1:8" x14ac:dyDescent="0.25">
      <c r="A19" t="s">
        <v>466</v>
      </c>
      <c r="B19" s="346" t="s">
        <v>492</v>
      </c>
      <c r="C19" t="s">
        <v>493</v>
      </c>
      <c r="D19" s="349">
        <v>1563</v>
      </c>
      <c r="E19" s="349">
        <v>466.36666666666667</v>
      </c>
      <c r="F19" s="349" t="s">
        <v>564</v>
      </c>
      <c r="G19" s="295">
        <f t="shared" si="0"/>
        <v>3.3514402115645772</v>
      </c>
      <c r="H19" s="295">
        <f t="shared" si="2"/>
        <v>1.6647472808701216</v>
      </c>
    </row>
    <row r="20" spans="1:8" x14ac:dyDescent="0.25">
      <c r="A20" t="s">
        <v>420</v>
      </c>
      <c r="B20" s="346" t="s">
        <v>494</v>
      </c>
      <c r="C20" t="s">
        <v>495</v>
      </c>
      <c r="D20" s="349">
        <v>8536</v>
      </c>
      <c r="E20" s="349">
        <v>4236.666666666667</v>
      </c>
      <c r="F20" s="349" t="s">
        <v>565</v>
      </c>
      <c r="G20" s="295">
        <f t="shared" si="0"/>
        <v>2.0147915027537371</v>
      </c>
      <c r="H20" s="295">
        <f t="shared" si="2"/>
        <v>1.8943298969072164</v>
      </c>
    </row>
    <row r="21" spans="1:8" x14ac:dyDescent="0.25">
      <c r="A21" t="s">
        <v>466</v>
      </c>
      <c r="B21" s="346" t="s">
        <v>536</v>
      </c>
      <c r="C21" t="s">
        <v>520</v>
      </c>
      <c r="D21" s="349">
        <v>3868</v>
      </c>
      <c r="E21" s="349">
        <v>1464.7</v>
      </c>
      <c r="F21" s="349" t="s">
        <v>566</v>
      </c>
      <c r="G21" s="295">
        <f t="shared" si="0"/>
        <v>2.6408138185293915</v>
      </c>
      <c r="H21" s="295">
        <f t="shared" si="2"/>
        <v>1.7649948293691831</v>
      </c>
    </row>
    <row r="22" spans="1:8" x14ac:dyDescent="0.25">
      <c r="A22" t="s">
        <v>420</v>
      </c>
      <c r="B22" s="347" t="s">
        <v>537</v>
      </c>
      <c r="C22" t="s">
        <v>521</v>
      </c>
      <c r="D22" s="349">
        <v>3285</v>
      </c>
      <c r="E22" s="349">
        <v>1155.2833333333331</v>
      </c>
      <c r="F22" s="349" t="s">
        <v>567</v>
      </c>
      <c r="G22" s="295">
        <f t="shared" si="0"/>
        <v>2.8434583146991366</v>
      </c>
      <c r="H22" s="295">
        <f t="shared" si="2"/>
        <v>1.6155251141552511</v>
      </c>
    </row>
    <row r="23" spans="1:8" x14ac:dyDescent="0.25">
      <c r="A23" t="s">
        <v>420</v>
      </c>
      <c r="B23" s="346" t="s">
        <v>538</v>
      </c>
      <c r="C23" t="s">
        <v>514</v>
      </c>
      <c r="D23" s="349">
        <v>4275</v>
      </c>
      <c r="E23" s="349">
        <v>1370.65</v>
      </c>
      <c r="F23" s="349" t="s">
        <v>568</v>
      </c>
      <c r="G23" s="295">
        <f t="shared" si="0"/>
        <v>3.1189581585379198</v>
      </c>
      <c r="H23" s="295">
        <f t="shared" si="2"/>
        <v>1.6205847953216375</v>
      </c>
    </row>
    <row r="24" spans="1:8" x14ac:dyDescent="0.25">
      <c r="A24" t="s">
        <v>467</v>
      </c>
      <c r="B24" s="346" t="s">
        <v>539</v>
      </c>
      <c r="C24" t="s">
        <v>522</v>
      </c>
      <c r="D24" s="349">
        <v>2198</v>
      </c>
      <c r="E24" s="349">
        <v>673.0333333333333</v>
      </c>
      <c r="F24" s="349" t="s">
        <v>569</v>
      </c>
      <c r="G24" s="295">
        <f t="shared" si="0"/>
        <v>3.2658115001733448</v>
      </c>
      <c r="H24" s="295">
        <f t="shared" si="2"/>
        <v>1.6301182893539581</v>
      </c>
    </row>
    <row r="25" spans="1:8" x14ac:dyDescent="0.25">
      <c r="A25" t="s">
        <v>465</v>
      </c>
      <c r="B25" s="346" t="s">
        <v>540</v>
      </c>
      <c r="C25" t="s">
        <v>522</v>
      </c>
      <c r="D25" s="349">
        <v>4806</v>
      </c>
      <c r="E25" s="349">
        <v>2606.9666666666672</v>
      </c>
      <c r="F25" s="349" t="s">
        <v>570</v>
      </c>
      <c r="G25" s="295">
        <f t="shared" si="0"/>
        <v>1.8435218453119202</v>
      </c>
      <c r="H25" s="295">
        <f t="shared" si="2"/>
        <v>1.7490636704119851</v>
      </c>
    </row>
    <row r="26" spans="1:8" x14ac:dyDescent="0.25">
      <c r="A26" t="s">
        <v>420</v>
      </c>
      <c r="B26" s="346" t="s">
        <v>541</v>
      </c>
      <c r="C26" t="s">
        <v>517</v>
      </c>
      <c r="D26" s="349">
        <v>23648</v>
      </c>
      <c r="E26" s="349">
        <v>14448.76666666667</v>
      </c>
      <c r="F26" s="349" t="s">
        <v>571</v>
      </c>
      <c r="G26" s="295">
        <f t="shared" si="0"/>
        <v>1.6366794859076781</v>
      </c>
      <c r="H26" s="295">
        <f t="shared" si="2"/>
        <v>2.6211941813261164</v>
      </c>
    </row>
    <row r="27" spans="1:8" x14ac:dyDescent="0.25">
      <c r="A27" t="s">
        <v>466</v>
      </c>
      <c r="B27" s="346" t="s">
        <v>542</v>
      </c>
      <c r="C27" t="s">
        <v>523</v>
      </c>
      <c r="D27" s="349">
        <v>5486</v>
      </c>
      <c r="E27" s="349">
        <v>859.4</v>
      </c>
      <c r="F27" s="349" t="s">
        <v>572</v>
      </c>
      <c r="G27" s="295">
        <f t="shared" si="0"/>
        <v>6.3835233884105191</v>
      </c>
      <c r="H27" s="295">
        <f t="shared" si="2"/>
        <v>1.5080204156033541</v>
      </c>
    </row>
    <row r="28" spans="1:8" x14ac:dyDescent="0.25">
      <c r="A28" t="s">
        <v>466</v>
      </c>
      <c r="B28" s="346" t="s">
        <v>543</v>
      </c>
      <c r="C28" t="s">
        <v>524</v>
      </c>
      <c r="D28" s="349">
        <v>2407</v>
      </c>
      <c r="E28" s="349">
        <v>949.36666666666667</v>
      </c>
      <c r="F28" s="349" t="s">
        <v>573</v>
      </c>
      <c r="G28" s="295">
        <f t="shared" si="0"/>
        <v>2.5353744601664268</v>
      </c>
      <c r="H28" s="295">
        <f t="shared" si="2"/>
        <v>1.6464478604071457</v>
      </c>
    </row>
    <row r="29" spans="1:8" x14ac:dyDescent="0.25">
      <c r="A29" t="s">
        <v>420</v>
      </c>
      <c r="B29" s="346" t="s">
        <v>544</v>
      </c>
      <c r="C29" t="s">
        <v>525</v>
      </c>
      <c r="D29" s="349">
        <v>10808</v>
      </c>
      <c r="E29" s="349">
        <v>4239.7833333333338</v>
      </c>
      <c r="F29" s="349" t="s">
        <v>574</v>
      </c>
      <c r="G29" s="295">
        <f t="shared" si="0"/>
        <v>2.5491868688258439</v>
      </c>
      <c r="H29" s="295">
        <f t="shared" si="2"/>
        <v>1.7608253145817914</v>
      </c>
    </row>
    <row r="30" spans="1:8" x14ac:dyDescent="0.25">
      <c r="A30" t="s">
        <v>465</v>
      </c>
      <c r="B30" s="346" t="s">
        <v>545</v>
      </c>
      <c r="C30" t="s">
        <v>526</v>
      </c>
      <c r="D30" s="349">
        <v>5133</v>
      </c>
      <c r="E30" s="349">
        <v>1352.6</v>
      </c>
      <c r="F30" s="349" t="s">
        <v>575</v>
      </c>
      <c r="G30" s="295">
        <f t="shared" si="0"/>
        <v>3.7949134999260687</v>
      </c>
      <c r="H30" s="295">
        <f t="shared" si="2"/>
        <v>1.4652250146113384</v>
      </c>
    </row>
    <row r="31" spans="1:8" x14ac:dyDescent="0.25">
      <c r="A31" t="s">
        <v>420</v>
      </c>
      <c r="B31" s="346" t="s">
        <v>546</v>
      </c>
      <c r="C31" t="s">
        <v>527</v>
      </c>
      <c r="D31" s="349">
        <v>13549</v>
      </c>
      <c r="E31" s="349">
        <v>8801.25</v>
      </c>
      <c r="F31" s="349" t="s">
        <v>576</v>
      </c>
      <c r="G31" s="295">
        <f t="shared" si="0"/>
        <v>1.5394404203948302</v>
      </c>
      <c r="H31" s="295">
        <f t="shared" si="2"/>
        <v>1.8916525204812162</v>
      </c>
    </row>
  </sheetData>
  <phoneticPr fontId="35" type="noConversion"/>
  <conditionalFormatting sqref="E2:E4 E6:E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E5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17:E23">
    <cfRule type="colorScale" priority="9">
      <colorScale>
        <cfvo type="min"/>
        <cfvo type="max"/>
        <color rgb="FFFCFCFF"/>
        <color rgb="FFF8696B"/>
      </colorScale>
    </cfRule>
  </conditionalFormatting>
  <conditionalFormatting sqref="E16">
    <cfRule type="colorScale" priority="8">
      <colorScale>
        <cfvo type="min"/>
        <cfvo type="max"/>
        <color rgb="FFFCFCFF"/>
        <color rgb="FFF8696B"/>
      </colorScale>
    </cfRule>
  </conditionalFormatting>
  <conditionalFormatting sqref="E24:E25">
    <cfRule type="colorScale" priority="344">
      <colorScale>
        <cfvo type="min"/>
        <cfvo type="max"/>
        <color rgb="FFFCFCFF"/>
        <color rgb="FFF8696B"/>
      </colorScale>
    </cfRule>
  </conditionalFormatting>
  <conditionalFormatting sqref="E26">
    <cfRule type="colorScale" priority="6">
      <colorScale>
        <cfvo type="min"/>
        <cfvo type="max"/>
        <color rgb="FFFCFCFF"/>
        <color rgb="FFF8696B"/>
      </colorScale>
    </cfRule>
  </conditionalFormatting>
  <conditionalFormatting sqref="E26:E27">
    <cfRule type="colorScale" priority="5">
      <colorScale>
        <cfvo type="min"/>
        <cfvo type="max"/>
        <color rgb="FFFCFCFF"/>
        <color rgb="FFF8696B"/>
      </colorScale>
    </cfRule>
  </conditionalFormatting>
  <conditionalFormatting sqref="E28">
    <cfRule type="colorScale" priority="4">
      <colorScale>
        <cfvo type="min"/>
        <cfvo type="max"/>
        <color rgb="FFFCFCFF"/>
        <color rgb="FFF8696B"/>
      </colorScale>
    </cfRule>
  </conditionalFormatting>
  <conditionalFormatting sqref="E29">
    <cfRule type="colorScale" priority="3">
      <colorScale>
        <cfvo type="min"/>
        <cfvo type="max"/>
        <color rgb="FFFCFCFF"/>
        <color rgb="FFF8696B"/>
      </colorScale>
    </cfRule>
  </conditionalFormatting>
  <conditionalFormatting sqref="E29:E3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50"/>
  <sheetViews>
    <sheetView topLeftCell="A13" workbookViewId="0">
      <selection activeCell="H27" sqref="H27"/>
    </sheetView>
  </sheetViews>
  <sheetFormatPr baseColWidth="10" defaultRowHeight="15" x14ac:dyDescent="0.25"/>
  <cols>
    <col min="1" max="1" width="3.7109375" customWidth="1"/>
    <col min="2" max="2" width="23" customWidth="1"/>
    <col min="3" max="3" width="27.5703125" bestFit="1" customWidth="1"/>
    <col min="4" max="4" width="18.140625" bestFit="1" customWidth="1"/>
    <col min="7" max="7" width="17.85546875" customWidth="1"/>
  </cols>
  <sheetData>
    <row r="2" spans="2:9" x14ac:dyDescent="0.25">
      <c r="B2" s="324" t="s">
        <v>196</v>
      </c>
      <c r="C2" s="325"/>
    </row>
    <row r="3" spans="2:9" x14ac:dyDescent="0.25">
      <c r="B3" s="326" t="s">
        <v>407</v>
      </c>
      <c r="C3" s="327"/>
      <c r="D3" s="328" t="s">
        <v>214</v>
      </c>
      <c r="E3" s="328" t="s">
        <v>216</v>
      </c>
      <c r="F3" s="328" t="s">
        <v>408</v>
      </c>
      <c r="G3" s="328" t="s">
        <v>409</v>
      </c>
      <c r="H3" s="328" t="s">
        <v>410</v>
      </c>
      <c r="I3" s="328" t="s">
        <v>411</v>
      </c>
    </row>
    <row r="4" spans="2:9" x14ac:dyDescent="0.25">
      <c r="B4" s="348"/>
      <c r="C4" s="348" t="s">
        <v>442</v>
      </c>
      <c r="D4" s="348" t="s">
        <v>505</v>
      </c>
      <c r="E4" s="350">
        <v>44760</v>
      </c>
      <c r="F4" s="351">
        <v>0.6875</v>
      </c>
      <c r="G4" s="351">
        <v>0.75</v>
      </c>
      <c r="H4" s="342">
        <v>2591.13333333333</v>
      </c>
      <c r="I4" s="310">
        <v>6775</v>
      </c>
    </row>
    <row r="5" spans="2:9" x14ac:dyDescent="0.25">
      <c r="B5" s="348"/>
      <c r="C5" s="348" t="s">
        <v>442</v>
      </c>
      <c r="D5" s="348" t="s">
        <v>505</v>
      </c>
      <c r="E5" s="350">
        <v>44761</v>
      </c>
      <c r="F5" s="351">
        <v>0.6875</v>
      </c>
      <c r="G5" s="351">
        <v>0.75</v>
      </c>
      <c r="H5" s="342">
        <v>2618.5833333333298</v>
      </c>
      <c r="I5" s="310">
        <v>6397</v>
      </c>
    </row>
    <row r="6" spans="2:9" x14ac:dyDescent="0.25">
      <c r="B6" s="348"/>
      <c r="C6" s="348" t="s">
        <v>442</v>
      </c>
      <c r="D6" s="348" t="s">
        <v>505</v>
      </c>
      <c r="E6" s="350">
        <v>44762</v>
      </c>
      <c r="F6" s="351">
        <v>0.6875</v>
      </c>
      <c r="G6" s="351">
        <v>0.75</v>
      </c>
      <c r="H6" s="342">
        <v>2676.6666666666601</v>
      </c>
      <c r="I6" s="310">
        <v>6339</v>
      </c>
    </row>
    <row r="7" spans="2:9" x14ac:dyDescent="0.25">
      <c r="B7" s="348"/>
      <c r="C7" s="348" t="s">
        <v>442</v>
      </c>
      <c r="D7" s="348" t="s">
        <v>505</v>
      </c>
      <c r="E7" s="350">
        <v>44763</v>
      </c>
      <c r="F7" s="351">
        <v>0.6875</v>
      </c>
      <c r="G7" s="351">
        <v>0.75</v>
      </c>
      <c r="H7" s="342">
        <v>2873.4833333333299</v>
      </c>
      <c r="I7" s="310">
        <v>6082</v>
      </c>
    </row>
    <row r="8" spans="2:9" x14ac:dyDescent="0.25">
      <c r="B8" s="348"/>
      <c r="C8" s="348" t="s">
        <v>442</v>
      </c>
      <c r="D8" s="348" t="s">
        <v>505</v>
      </c>
      <c r="E8" s="350">
        <v>44764</v>
      </c>
      <c r="F8" s="351">
        <v>0.6875</v>
      </c>
      <c r="G8" s="351">
        <v>0.75</v>
      </c>
      <c r="H8" s="342">
        <v>2713.1833333333302</v>
      </c>
      <c r="I8" s="310">
        <v>5943</v>
      </c>
    </row>
    <row r="9" spans="2:9" x14ac:dyDescent="0.25">
      <c r="B9" s="310"/>
      <c r="C9" s="310" t="s">
        <v>423</v>
      </c>
      <c r="D9" s="310" t="s">
        <v>413</v>
      </c>
      <c r="E9" s="330">
        <v>44760</v>
      </c>
      <c r="F9" s="331">
        <v>0.86111111111111116</v>
      </c>
      <c r="G9" s="331">
        <v>0.89583333333333337</v>
      </c>
      <c r="H9" s="332">
        <v>50844.616666666603</v>
      </c>
      <c r="I9" s="310">
        <v>63314</v>
      </c>
    </row>
    <row r="10" spans="2:9" x14ac:dyDescent="0.25">
      <c r="B10" s="310"/>
      <c r="C10" s="310" t="s">
        <v>423</v>
      </c>
      <c r="D10" s="310" t="s">
        <v>413</v>
      </c>
      <c r="E10" s="330">
        <v>44761</v>
      </c>
      <c r="F10" s="331">
        <v>0.86111111111111116</v>
      </c>
      <c r="G10" s="331">
        <v>0.89583333333333337</v>
      </c>
      <c r="H10" s="332">
        <v>49430.266666666597</v>
      </c>
      <c r="I10" s="310">
        <v>64787</v>
      </c>
    </row>
    <row r="11" spans="2:9" x14ac:dyDescent="0.25">
      <c r="B11" s="310"/>
      <c r="C11" s="310" t="s">
        <v>423</v>
      </c>
      <c r="D11" s="310" t="s">
        <v>413</v>
      </c>
      <c r="E11" s="330">
        <v>44762</v>
      </c>
      <c r="F11" s="331">
        <v>0.86111111111111116</v>
      </c>
      <c r="G11" s="331">
        <v>0.89583333333333337</v>
      </c>
      <c r="H11" s="332">
        <v>49794.733333333301</v>
      </c>
      <c r="I11" s="310">
        <v>62847</v>
      </c>
    </row>
    <row r="12" spans="2:9" x14ac:dyDescent="0.25">
      <c r="B12" s="310"/>
      <c r="C12" s="310" t="s">
        <v>423</v>
      </c>
      <c r="D12" s="310" t="s">
        <v>413</v>
      </c>
      <c r="E12" s="330">
        <v>44763</v>
      </c>
      <c r="F12" s="331">
        <v>0.86111111111111116</v>
      </c>
      <c r="G12" s="331">
        <v>0.89583333333333337</v>
      </c>
      <c r="H12" s="332">
        <v>50712.216666666602</v>
      </c>
      <c r="I12" s="310">
        <v>61507</v>
      </c>
    </row>
    <row r="13" spans="2:9" x14ac:dyDescent="0.25">
      <c r="B13" s="310"/>
      <c r="C13" s="310" t="s">
        <v>423</v>
      </c>
      <c r="D13" s="310" t="s">
        <v>413</v>
      </c>
      <c r="E13" s="330">
        <v>44764</v>
      </c>
      <c r="F13" s="331">
        <v>0.86111111111111116</v>
      </c>
      <c r="G13" s="331">
        <v>0.89583333333333337</v>
      </c>
      <c r="H13" s="332">
        <v>47351.516666666597</v>
      </c>
      <c r="I13" s="310">
        <v>57431</v>
      </c>
    </row>
    <row r="14" spans="2:9" x14ac:dyDescent="0.25">
      <c r="B14" s="310" t="s">
        <v>435</v>
      </c>
      <c r="C14" s="310" t="s">
        <v>502</v>
      </c>
      <c r="D14" s="310" t="s">
        <v>437</v>
      </c>
      <c r="E14" s="330">
        <v>44760</v>
      </c>
      <c r="F14" s="331">
        <v>0.91666666666666663</v>
      </c>
      <c r="G14" s="331">
        <v>0.99930555555555556</v>
      </c>
      <c r="H14" s="332">
        <v>995.11666666666599</v>
      </c>
      <c r="I14" s="310">
        <v>3324</v>
      </c>
    </row>
    <row r="15" spans="2:9" x14ac:dyDescent="0.25">
      <c r="B15" s="310" t="s">
        <v>435</v>
      </c>
      <c r="C15" s="310" t="s">
        <v>502</v>
      </c>
      <c r="D15" s="310" t="s">
        <v>437</v>
      </c>
      <c r="E15" s="330">
        <v>44761</v>
      </c>
      <c r="F15" s="331">
        <v>0.91666666666666663</v>
      </c>
      <c r="G15" s="331">
        <v>0.99930555555555556</v>
      </c>
      <c r="H15" s="332">
        <v>1314.5</v>
      </c>
      <c r="I15" s="310">
        <v>3639</v>
      </c>
    </row>
    <row r="16" spans="2:9" x14ac:dyDescent="0.25">
      <c r="B16" s="310" t="s">
        <v>435</v>
      </c>
      <c r="C16" s="310" t="s">
        <v>502</v>
      </c>
      <c r="D16" s="310" t="s">
        <v>437</v>
      </c>
      <c r="E16" s="330">
        <v>44762</v>
      </c>
      <c r="F16" s="331">
        <v>0.91666666666666663</v>
      </c>
      <c r="G16" s="331">
        <v>0.99930555555555556</v>
      </c>
      <c r="H16" s="332">
        <v>2063.4166666666601</v>
      </c>
      <c r="I16" s="310">
        <v>3898</v>
      </c>
    </row>
    <row r="17" spans="2:9" x14ac:dyDescent="0.25">
      <c r="B17" s="310" t="s">
        <v>435</v>
      </c>
      <c r="C17" s="310" t="s">
        <v>502</v>
      </c>
      <c r="D17" s="310" t="s">
        <v>437</v>
      </c>
      <c r="E17" s="330">
        <v>44763</v>
      </c>
      <c r="F17" s="331">
        <v>0.91666666666666663</v>
      </c>
      <c r="G17" s="331">
        <v>0.99930555555555556</v>
      </c>
      <c r="H17" s="332">
        <v>1135.81666666666</v>
      </c>
      <c r="I17" s="310">
        <v>3496</v>
      </c>
    </row>
    <row r="18" spans="2:9" x14ac:dyDescent="0.25">
      <c r="B18" s="310" t="s">
        <v>435</v>
      </c>
      <c r="C18" s="310" t="s">
        <v>502</v>
      </c>
      <c r="D18" s="310" t="s">
        <v>437</v>
      </c>
      <c r="E18" s="330">
        <v>44764</v>
      </c>
      <c r="F18" s="331">
        <v>0.91666666666666663</v>
      </c>
      <c r="G18" s="331">
        <v>0.99930555555555556</v>
      </c>
      <c r="H18" s="332">
        <v>3029.4333333333302</v>
      </c>
      <c r="I18" s="310">
        <v>4879</v>
      </c>
    </row>
    <row r="19" spans="2:9" x14ac:dyDescent="0.25">
      <c r="B19" s="310" t="s">
        <v>459</v>
      </c>
      <c r="C19" s="310" t="s">
        <v>497</v>
      </c>
      <c r="D19" s="310" t="s">
        <v>455</v>
      </c>
      <c r="E19" s="330">
        <v>44760</v>
      </c>
      <c r="F19" s="331">
        <v>0.5</v>
      </c>
      <c r="G19" s="331">
        <v>0.58333333333333337</v>
      </c>
      <c r="H19" s="332">
        <v>1818.45</v>
      </c>
      <c r="I19" s="310">
        <v>3689</v>
      </c>
    </row>
    <row r="20" spans="2:9" x14ac:dyDescent="0.25">
      <c r="B20" s="310" t="s">
        <v>459</v>
      </c>
      <c r="C20" s="310" t="s">
        <v>498</v>
      </c>
      <c r="D20" s="310" t="s">
        <v>455</v>
      </c>
      <c r="E20" s="330">
        <v>44761</v>
      </c>
      <c r="F20" s="331">
        <v>0.58333333333333337</v>
      </c>
      <c r="G20" s="331">
        <v>0.66666666666666663</v>
      </c>
      <c r="H20" s="332">
        <v>1556.55</v>
      </c>
      <c r="I20" s="310">
        <v>3605</v>
      </c>
    </row>
    <row r="21" spans="2:9" x14ac:dyDescent="0.25">
      <c r="B21" s="310" t="s">
        <v>459</v>
      </c>
      <c r="C21" s="310" t="s">
        <v>584</v>
      </c>
      <c r="D21" s="310" t="s">
        <v>455</v>
      </c>
      <c r="E21" s="330">
        <v>44764</v>
      </c>
      <c r="F21" s="331">
        <v>0.5</v>
      </c>
      <c r="G21" s="331">
        <v>0.58333333333333337</v>
      </c>
      <c r="H21" s="332">
        <v>1464.7</v>
      </c>
      <c r="I21" s="310">
        <v>3868</v>
      </c>
    </row>
    <row r="22" spans="2:9" x14ac:dyDescent="0.25">
      <c r="B22" s="310" t="s">
        <v>459</v>
      </c>
      <c r="C22" s="310" t="s">
        <v>585</v>
      </c>
      <c r="D22" s="310" t="s">
        <v>432</v>
      </c>
      <c r="E22" s="330">
        <v>44765</v>
      </c>
      <c r="F22" s="331">
        <v>0.75</v>
      </c>
      <c r="G22" s="331">
        <v>0.83333333333333337</v>
      </c>
      <c r="H22" s="332">
        <v>14452.0333333333</v>
      </c>
      <c r="I22" s="310">
        <v>23651</v>
      </c>
    </row>
    <row r="23" spans="2:9" x14ac:dyDescent="0.25">
      <c r="B23" s="310" t="s">
        <v>499</v>
      </c>
      <c r="C23" s="310" t="s">
        <v>500</v>
      </c>
      <c r="D23" s="310" t="s">
        <v>432</v>
      </c>
      <c r="E23" s="330">
        <v>44761</v>
      </c>
      <c r="F23" s="331">
        <v>0.8125</v>
      </c>
      <c r="G23" s="331">
        <v>0.89583333333333337</v>
      </c>
      <c r="H23" s="332">
        <v>8363.7333333333299</v>
      </c>
      <c r="I23" s="310">
        <v>13534</v>
      </c>
    </row>
    <row r="24" spans="2:9" x14ac:dyDescent="0.25">
      <c r="B24" s="310" t="s">
        <v>499</v>
      </c>
      <c r="C24" s="310" t="s">
        <v>586</v>
      </c>
      <c r="D24" s="310" t="s">
        <v>432</v>
      </c>
      <c r="E24" s="330">
        <v>44766</v>
      </c>
      <c r="F24" s="331">
        <v>0.77083333333333337</v>
      </c>
      <c r="G24" s="331">
        <v>0.85416666666666663</v>
      </c>
      <c r="H24" s="332">
        <v>8801.25</v>
      </c>
      <c r="I24" s="310">
        <v>13550</v>
      </c>
    </row>
    <row r="25" spans="2:9" x14ac:dyDescent="0.25">
      <c r="B25" s="310" t="s">
        <v>458</v>
      </c>
      <c r="C25" s="310" t="s">
        <v>501</v>
      </c>
      <c r="D25" s="310" t="s">
        <v>455</v>
      </c>
      <c r="E25" s="330">
        <v>44762</v>
      </c>
      <c r="F25" s="331">
        <v>0.77083333333333337</v>
      </c>
      <c r="G25" s="331">
        <v>0.85416666666666663</v>
      </c>
      <c r="H25" s="332">
        <v>3792.6666666666601</v>
      </c>
      <c r="I25" s="310">
        <v>8279</v>
      </c>
    </row>
    <row r="26" spans="2:9" ht="30" x14ac:dyDescent="0.25">
      <c r="B26" s="352" t="s">
        <v>435</v>
      </c>
      <c r="C26" s="352" t="s">
        <v>503</v>
      </c>
      <c r="D26" s="352" t="s">
        <v>457</v>
      </c>
      <c r="E26" s="353">
        <v>44762</v>
      </c>
      <c r="F26" s="354">
        <v>0.75</v>
      </c>
      <c r="G26" s="355" t="s">
        <v>504</v>
      </c>
      <c r="H26" s="332">
        <v>14665.1</v>
      </c>
      <c r="I26" s="310">
        <v>27308</v>
      </c>
    </row>
    <row r="27" spans="2:9" x14ac:dyDescent="0.25">
      <c r="B27" s="310" t="s">
        <v>456</v>
      </c>
      <c r="C27" s="310" t="s">
        <v>436</v>
      </c>
      <c r="D27" s="310" t="s">
        <v>412</v>
      </c>
      <c r="E27" s="330">
        <v>44764</v>
      </c>
      <c r="F27" s="331">
        <v>0.83333333333333337</v>
      </c>
      <c r="G27" s="331">
        <v>0.99930555555555556</v>
      </c>
      <c r="H27" s="332">
        <v>1930.06666666666</v>
      </c>
      <c r="I27" s="310">
        <v>5423</v>
      </c>
    </row>
    <row r="28" spans="2:9" x14ac:dyDescent="0.25">
      <c r="B28" s="310" t="s">
        <v>587</v>
      </c>
      <c r="C28" s="310" t="s">
        <v>588</v>
      </c>
      <c r="D28" s="310" t="s">
        <v>422</v>
      </c>
      <c r="E28" s="330">
        <v>44765</v>
      </c>
      <c r="F28" s="331">
        <v>0.64583333333333337</v>
      </c>
      <c r="G28" s="331">
        <v>0.72916666666666663</v>
      </c>
      <c r="H28" s="332">
        <v>80445.899999999994</v>
      </c>
      <c r="I28" s="310">
        <v>81075</v>
      </c>
    </row>
    <row r="29" spans="2:9" x14ac:dyDescent="0.25">
      <c r="B29" s="310" t="s">
        <v>587</v>
      </c>
      <c r="C29" s="310" t="s">
        <v>589</v>
      </c>
      <c r="D29" s="310" t="s">
        <v>422</v>
      </c>
      <c r="E29" s="330">
        <v>44765</v>
      </c>
      <c r="F29" s="331">
        <v>0.75</v>
      </c>
      <c r="G29" s="331">
        <v>0.83333333333333337</v>
      </c>
      <c r="H29" s="332">
        <v>29080.583333333299</v>
      </c>
      <c r="I29" s="310">
        <v>45509</v>
      </c>
    </row>
    <row r="30" spans="2:9" x14ac:dyDescent="0.25">
      <c r="B30" s="310" t="s">
        <v>587</v>
      </c>
      <c r="C30" s="310" t="s">
        <v>590</v>
      </c>
      <c r="D30" s="310" t="s">
        <v>422</v>
      </c>
      <c r="E30" s="330">
        <v>44766</v>
      </c>
      <c r="F30" s="331">
        <v>0.64583333333333337</v>
      </c>
      <c r="G30" s="331">
        <v>0.72916666666666663</v>
      </c>
      <c r="H30" s="332">
        <v>69554.116666666596</v>
      </c>
      <c r="I30" s="310">
        <v>74556</v>
      </c>
    </row>
    <row r="31" spans="2:9" x14ac:dyDescent="0.25">
      <c r="B31" s="310" t="s">
        <v>435</v>
      </c>
      <c r="C31" s="310" t="s">
        <v>591</v>
      </c>
      <c r="D31" s="310" t="s">
        <v>592</v>
      </c>
      <c r="E31" s="330">
        <v>44765</v>
      </c>
      <c r="F31" s="331">
        <v>0.5</v>
      </c>
      <c r="G31" s="331">
        <v>0.91666666666666663</v>
      </c>
      <c r="H31" s="332">
        <v>3202.9</v>
      </c>
      <c r="I31" s="310">
        <v>9651</v>
      </c>
    </row>
    <row r="32" spans="2:9" x14ac:dyDescent="0.25">
      <c r="B32" s="310" t="s">
        <v>460</v>
      </c>
      <c r="C32" s="310" t="s">
        <v>593</v>
      </c>
      <c r="D32" s="310" t="s">
        <v>454</v>
      </c>
      <c r="E32" s="330">
        <v>44765</v>
      </c>
      <c r="F32" s="331">
        <v>0.58333333333333337</v>
      </c>
      <c r="G32" s="331">
        <v>0.70833333333333337</v>
      </c>
      <c r="H32" s="332">
        <v>901.78333333333296</v>
      </c>
      <c r="I32" s="310">
        <v>3085</v>
      </c>
    </row>
    <row r="33" spans="2:9" x14ac:dyDescent="0.25">
      <c r="B33" s="310"/>
      <c r="C33" s="310" t="s">
        <v>594</v>
      </c>
      <c r="D33" s="310" t="s">
        <v>413</v>
      </c>
      <c r="E33" s="330">
        <v>44765</v>
      </c>
      <c r="F33" s="331">
        <v>0.83333333333333337</v>
      </c>
      <c r="G33" s="331">
        <v>0.91666666666666663</v>
      </c>
      <c r="H33" s="332">
        <v>22187.3166666666</v>
      </c>
      <c r="I33" s="310">
        <v>42895</v>
      </c>
    </row>
    <row r="34" spans="2:9" x14ac:dyDescent="0.25">
      <c r="B34" s="310"/>
      <c r="C34" s="310" t="s">
        <v>373</v>
      </c>
      <c r="D34" s="310" t="s">
        <v>417</v>
      </c>
      <c r="E34" s="330">
        <v>44765</v>
      </c>
      <c r="F34" s="331">
        <v>0.83333333333333337</v>
      </c>
      <c r="G34" s="331">
        <v>0.91666666666666663</v>
      </c>
      <c r="H34" s="332">
        <v>39904.366666666603</v>
      </c>
      <c r="I34" s="310">
        <v>45854</v>
      </c>
    </row>
    <row r="35" spans="2:9" x14ac:dyDescent="0.25">
      <c r="B35" s="310" t="s">
        <v>595</v>
      </c>
      <c r="C35" s="310" t="s">
        <v>596</v>
      </c>
      <c r="D35" s="310" t="s">
        <v>455</v>
      </c>
      <c r="E35" s="330">
        <v>44766</v>
      </c>
      <c r="F35" s="331">
        <v>0.33333333333333331</v>
      </c>
      <c r="G35" s="331">
        <v>0.41666666666666669</v>
      </c>
      <c r="H35" s="332">
        <v>949.9</v>
      </c>
      <c r="I35" s="310">
        <v>2407</v>
      </c>
    </row>
    <row r="36" spans="2:9" x14ac:dyDescent="0.25">
      <c r="B36" s="310"/>
      <c r="C36" s="310" t="s">
        <v>461</v>
      </c>
      <c r="D36" s="310" t="s">
        <v>413</v>
      </c>
      <c r="E36" s="330">
        <v>44766</v>
      </c>
      <c r="F36" s="331">
        <v>0.83333333333333337</v>
      </c>
      <c r="G36" s="331">
        <v>0.91666666666666663</v>
      </c>
      <c r="H36" s="332">
        <v>27813.883333333299</v>
      </c>
      <c r="I36" s="310">
        <v>53272</v>
      </c>
    </row>
    <row r="37" spans="2:9" x14ac:dyDescent="0.25">
      <c r="B37" s="310"/>
      <c r="C37" s="310" t="s">
        <v>597</v>
      </c>
      <c r="D37" s="310" t="s">
        <v>412</v>
      </c>
      <c r="E37" s="330">
        <v>44766</v>
      </c>
      <c r="F37" s="331">
        <v>0.91666666666666663</v>
      </c>
      <c r="G37" s="331">
        <v>0.99930555555555556</v>
      </c>
      <c r="H37" s="332">
        <v>751.85</v>
      </c>
      <c r="I37" s="310">
        <v>2459</v>
      </c>
    </row>
    <row r="38" spans="2:9" x14ac:dyDescent="0.25">
      <c r="B38" s="310"/>
      <c r="C38" s="310" t="s">
        <v>598</v>
      </c>
      <c r="D38" s="310" t="s">
        <v>457</v>
      </c>
      <c r="E38" s="330">
        <v>44766</v>
      </c>
      <c r="F38" s="331">
        <v>0.91666666666666663</v>
      </c>
      <c r="G38" s="331">
        <v>0.99930555555555556</v>
      </c>
      <c r="H38" s="332">
        <v>1777.9</v>
      </c>
      <c r="I38" s="310">
        <v>5680</v>
      </c>
    </row>
    <row r="41" spans="2:9" x14ac:dyDescent="0.25">
      <c r="B41" s="324" t="s">
        <v>414</v>
      </c>
      <c r="C41" s="325"/>
    </row>
    <row r="42" spans="2:9" x14ac:dyDescent="0.25">
      <c r="B42" s="328" t="s">
        <v>407</v>
      </c>
      <c r="C42" s="328" t="s">
        <v>214</v>
      </c>
      <c r="D42" s="328" t="s">
        <v>415</v>
      </c>
      <c r="E42" s="328" t="s">
        <v>408</v>
      </c>
      <c r="F42" s="328" t="s">
        <v>416</v>
      </c>
      <c r="G42" s="328" t="s">
        <v>409</v>
      </c>
      <c r="H42" s="328" t="s">
        <v>410</v>
      </c>
      <c r="I42" s="328" t="s">
        <v>411</v>
      </c>
    </row>
    <row r="43" spans="2:9" x14ac:dyDescent="0.25">
      <c r="B43" s="337" t="s">
        <v>373</v>
      </c>
      <c r="C43" s="329" t="s">
        <v>417</v>
      </c>
      <c r="D43" s="330">
        <v>44760</v>
      </c>
      <c r="E43" s="331">
        <v>0.45833333333333331</v>
      </c>
      <c r="F43" s="330">
        <v>44764</v>
      </c>
      <c r="G43" s="331">
        <v>0.95833333333333337</v>
      </c>
      <c r="H43" s="332">
        <v>4569.12</v>
      </c>
      <c r="I43" s="310">
        <v>6304</v>
      </c>
    </row>
    <row r="44" spans="2:9" x14ac:dyDescent="0.25">
      <c r="B44" s="337" t="s">
        <v>496</v>
      </c>
      <c r="C44" s="329" t="s">
        <v>422</v>
      </c>
      <c r="D44" s="330">
        <v>44760</v>
      </c>
      <c r="E44" s="331">
        <v>0.625</v>
      </c>
      <c r="F44" s="330">
        <v>44763</v>
      </c>
      <c r="G44" s="331">
        <v>0.95833333333333337</v>
      </c>
      <c r="H44" s="332">
        <v>2225.5300000000002</v>
      </c>
      <c r="I44" s="310">
        <v>3360</v>
      </c>
    </row>
    <row r="45" spans="2:9" x14ac:dyDescent="0.25">
      <c r="B45" s="337" t="s">
        <v>599</v>
      </c>
      <c r="C45" s="329" t="s">
        <v>506</v>
      </c>
      <c r="D45" s="330">
        <v>44764</v>
      </c>
      <c r="E45" s="331">
        <v>0.70833333333333337</v>
      </c>
      <c r="F45" s="330">
        <v>44766</v>
      </c>
      <c r="G45" s="331">
        <v>0.99930555555555556</v>
      </c>
      <c r="H45" s="332">
        <v>352.57</v>
      </c>
      <c r="I45" s="310">
        <v>2184</v>
      </c>
    </row>
    <row r="46" spans="2:9" x14ac:dyDescent="0.25">
      <c r="B46" s="356"/>
      <c r="C46" s="336"/>
      <c r="D46" s="357"/>
      <c r="E46" s="358"/>
      <c r="F46" s="357"/>
      <c r="G46" s="358"/>
      <c r="H46" s="359"/>
      <c r="I46" s="359"/>
    </row>
    <row r="47" spans="2:9" x14ac:dyDescent="0.25">
      <c r="C47" s="336"/>
    </row>
    <row r="48" spans="2:9" x14ac:dyDescent="0.25">
      <c r="B48" s="324" t="s">
        <v>406</v>
      </c>
      <c r="C48" s="325"/>
    </row>
    <row r="49" spans="2:9" x14ac:dyDescent="0.25">
      <c r="B49" s="328" t="s">
        <v>407</v>
      </c>
      <c r="C49" s="328"/>
      <c r="D49" s="328" t="s">
        <v>415</v>
      </c>
      <c r="E49" s="328" t="s">
        <v>408</v>
      </c>
      <c r="F49" s="328" t="s">
        <v>416</v>
      </c>
      <c r="G49" s="328" t="s">
        <v>409</v>
      </c>
      <c r="H49" s="328" t="s">
        <v>410</v>
      </c>
      <c r="I49" s="328" t="s">
        <v>411</v>
      </c>
    </row>
    <row r="50" spans="2:9" x14ac:dyDescent="0.25">
      <c r="B50" s="310" t="s">
        <v>424</v>
      </c>
      <c r="C50" s="310"/>
      <c r="D50" s="333"/>
      <c r="E50" s="331"/>
      <c r="F50" s="333"/>
      <c r="G50" s="331"/>
      <c r="H50" s="332"/>
      <c r="I50" s="2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 VOD y LIVE </vt:lpstr>
      <vt:lpstr>Users</vt:lpstr>
      <vt:lpstr>Horas</vt:lpstr>
      <vt:lpstr>Resumen</vt:lpstr>
      <vt:lpstr>Historico</vt:lpstr>
      <vt:lpstr>Historico2</vt:lpstr>
      <vt:lpstr>PARTIDOS</vt:lpstr>
      <vt:lpstr>Hoja1</vt:lpstr>
      <vt:lpstr>Destacados</vt:lpstr>
      <vt:lpstr>Replay</vt:lpstr>
      <vt:lpstr>Canales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2022-08-04T15:00:02Z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