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na2\"/>
    </mc:Choice>
  </mc:AlternateContent>
  <xr:revisionPtr revIDLastSave="0" documentId="13_ncr:1_{99038456-1580-49B3-9B3D-DD048B224582}" xr6:coauthVersionLast="47" xr6:coauthVersionMax="47" xr10:uidLastSave="{00000000-0000-0000-0000-000000000000}"/>
  <bookViews>
    <workbookView xWindow="-120" yWindow="-120" windowWidth="20730" windowHeight="11160" tabRatio="769" firstSheet="3" activeTab="3" xr2:uid="{00000000-000D-0000-FFFF-FFFF00000000}"/>
  </bookViews>
  <sheets>
    <sheet name="Resumen VOD y LIVE " sheetId="1" state="hidden" r:id="rId1"/>
    <sheet name="Users" sheetId="2" state="hidden" r:id="rId2"/>
    <sheet name="Horas" sheetId="3" state="hidden" r:id="rId3"/>
    <sheet name="Resumen" sheetId="10" r:id="rId4"/>
    <sheet name="Historico General" sheetId="13" r:id="rId5"/>
    <sheet name="Historico Dinamizado" sheetId="14" r:id="rId6"/>
    <sheet name="Hoja1" sheetId="15" state="hidden" r:id="rId7"/>
    <sheet name="Destacados" sheetId="11" r:id="rId8"/>
    <sheet name="Replay" sheetId="9" r:id="rId9"/>
    <sheet name="Partidos" sheetId="4" r:id="rId10"/>
    <sheet name="Canales Deportivos" sheetId="16" r:id="rId11"/>
    <sheet name="Más Vistos-U" sheetId="5" r:id="rId12"/>
    <sheet name="Más Vistos-H" sheetId="6" r:id="rId13"/>
    <sheet name="Más vistos-PROM" sheetId="7" r:id="rId14"/>
    <sheet name="Hoja2" sheetId="17" state="hidden" r:id="rId15"/>
    <sheet name="HoursPerUser" sheetId="8" state="hidden" r:id="rId16"/>
  </sheets>
  <definedNames>
    <definedName name="__xlfn_IFERROR">#N/A</definedName>
    <definedName name="_xlnm._FilterDatabase" localSheetId="7" hidden="1">Destacados!$B$3:$I$36</definedName>
    <definedName name="_xlnm._FilterDatabase" localSheetId="9" hidden="1">Partidos!$A$1:$J$1</definedName>
    <definedName name="_xlnm._FilterDatabase" localSheetId="8" hidden="1">Replay!$A$2:$C$2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0" l="1"/>
  <c r="I3" i="4"/>
  <c r="J3" i="4"/>
  <c r="I4" i="4"/>
  <c r="J4" i="4"/>
  <c r="I2" i="4"/>
  <c r="J2" i="4"/>
  <c r="P29" i="6" l="1"/>
  <c r="O29" i="6"/>
  <c r="J3" i="16"/>
  <c r="J4" i="16"/>
  <c r="J5" i="16"/>
  <c r="J6" i="16"/>
  <c r="J7" i="16"/>
  <c r="J8" i="16"/>
  <c r="J9" i="16"/>
  <c r="D40" i="13"/>
  <c r="D41" i="13" s="1"/>
  <c r="D33" i="14"/>
  <c r="D34" i="14" s="1"/>
  <c r="J15" i="5"/>
  <c r="K15" i="5"/>
  <c r="L15" i="5"/>
  <c r="M15" i="5"/>
  <c r="N15" i="5"/>
  <c r="O15" i="5"/>
  <c r="P15" i="5"/>
  <c r="H5" i="10"/>
  <c r="J10" i="16"/>
  <c r="J11" i="16"/>
  <c r="J12" i="16"/>
  <c r="J13" i="16" l="1"/>
  <c r="D43" i="5" l="1"/>
  <c r="D44" i="5"/>
  <c r="D45" i="5"/>
  <c r="D46" i="5"/>
  <c r="D47" i="5"/>
  <c r="C43" i="5"/>
  <c r="C44" i="5"/>
  <c r="C45" i="5"/>
  <c r="C46" i="5"/>
  <c r="C47" i="5"/>
  <c r="E47" i="5" s="1"/>
  <c r="C51" i="6"/>
  <c r="C52" i="6"/>
  <c r="C53" i="6"/>
  <c r="D44" i="6"/>
  <c r="D45" i="6"/>
  <c r="D46" i="6"/>
  <c r="D47" i="6"/>
  <c r="D48" i="6"/>
  <c r="C44" i="6"/>
  <c r="C45" i="6"/>
  <c r="C46" i="6"/>
  <c r="C47" i="6"/>
  <c r="C48" i="6"/>
  <c r="P16" i="6"/>
  <c r="O16" i="6"/>
  <c r="N16" i="6"/>
  <c r="M16" i="6"/>
  <c r="L16" i="6"/>
  <c r="K16" i="6"/>
  <c r="J16" i="6"/>
  <c r="P28" i="5"/>
  <c r="O28" i="5"/>
  <c r="E44" i="5" l="1"/>
  <c r="E45" i="5"/>
  <c r="E46" i="6"/>
  <c r="E48" i="6"/>
  <c r="E45" i="6"/>
  <c r="E47" i="6"/>
  <c r="E44" i="6"/>
  <c r="E46" i="5"/>
  <c r="E43" i="5"/>
  <c r="D52" i="6" l="1"/>
  <c r="E52" i="6" s="1"/>
  <c r="C51" i="5"/>
  <c r="D51" i="5"/>
  <c r="E51" i="5" l="1"/>
  <c r="M3" i="16" l="1"/>
  <c r="D50" i="5"/>
  <c r="D52" i="5"/>
  <c r="D49" i="5"/>
  <c r="D42" i="5"/>
  <c r="C50" i="5"/>
  <c r="C52" i="5"/>
  <c r="C49" i="5"/>
  <c r="D51" i="6"/>
  <c r="D53" i="6"/>
  <c r="D50" i="6"/>
  <c r="D43" i="6"/>
  <c r="C50" i="6"/>
  <c r="C49" i="6"/>
  <c r="C43" i="6"/>
  <c r="D48" i="5"/>
  <c r="C48" i="5"/>
  <c r="C42" i="5"/>
  <c r="K12" i="16" l="1"/>
  <c r="K7" i="16"/>
  <c r="K4" i="16"/>
  <c r="K9" i="16"/>
  <c r="K6" i="16"/>
  <c r="K8" i="16"/>
  <c r="K5" i="16"/>
  <c r="K3" i="16"/>
  <c r="K11" i="16"/>
  <c r="K10" i="16"/>
  <c r="K13" i="16"/>
  <c r="G13" i="16"/>
  <c r="H13" i="16"/>
  <c r="I13" i="16"/>
  <c r="J12" i="7"/>
  <c r="C13" i="16" l="1"/>
  <c r="D13" i="16"/>
  <c r="E13" i="16"/>
  <c r="F13" i="16"/>
  <c r="C41" i="6"/>
  <c r="C40" i="6"/>
  <c r="D40" i="6"/>
  <c r="C39" i="5"/>
  <c r="D39" i="5"/>
  <c r="J15" i="7"/>
  <c r="K15" i="7"/>
  <c r="L15" i="7"/>
  <c r="M15" i="7"/>
  <c r="N15" i="7"/>
  <c r="O15" i="7"/>
  <c r="P15" i="7"/>
  <c r="C15" i="7"/>
  <c r="D15" i="7"/>
  <c r="E15" i="7"/>
  <c r="F15" i="7"/>
  <c r="G15" i="7"/>
  <c r="H15" i="7"/>
  <c r="I15" i="7"/>
  <c r="C8" i="10"/>
  <c r="J7" i="10" l="1"/>
  <c r="I7" i="10"/>
  <c r="H6" i="10"/>
  <c r="D41" i="6"/>
  <c r="E40" i="6"/>
  <c r="E39" i="5"/>
  <c r="Q15" i="7"/>
  <c r="U15" i="7"/>
  <c r="T15" i="7"/>
  <c r="W15" i="7"/>
  <c r="S15" i="7"/>
  <c r="V15" i="7"/>
  <c r="R15" i="7"/>
  <c r="I5" i="10"/>
  <c r="J6" i="10" l="1"/>
  <c r="G3" i="10"/>
  <c r="D7" i="10"/>
  <c r="D6" i="10" l="1"/>
  <c r="B3" i="10"/>
  <c r="D16" i="7"/>
  <c r="E16" i="7"/>
  <c r="F16" i="7"/>
  <c r="G16" i="7"/>
  <c r="H16" i="7"/>
  <c r="I16" i="7"/>
  <c r="C16" i="7"/>
  <c r="I8" i="7"/>
  <c r="I9" i="7"/>
  <c r="I10" i="7"/>
  <c r="I11" i="7"/>
  <c r="I12" i="7"/>
  <c r="I13" i="7"/>
  <c r="I14" i="7"/>
  <c r="D8" i="7"/>
  <c r="E8" i="7"/>
  <c r="F8" i="7"/>
  <c r="G8" i="7"/>
  <c r="H8" i="7"/>
  <c r="D9" i="7"/>
  <c r="E9" i="7"/>
  <c r="F9" i="7"/>
  <c r="G9" i="7"/>
  <c r="H9" i="7"/>
  <c r="D10" i="7"/>
  <c r="E10" i="7"/>
  <c r="F10" i="7"/>
  <c r="G10" i="7"/>
  <c r="H10" i="7"/>
  <c r="D11" i="7"/>
  <c r="E11" i="7"/>
  <c r="F11" i="7"/>
  <c r="G11" i="7"/>
  <c r="H11" i="7"/>
  <c r="D12" i="7"/>
  <c r="E12" i="7"/>
  <c r="F12" i="7"/>
  <c r="G12" i="7"/>
  <c r="H12" i="7"/>
  <c r="D13" i="7"/>
  <c r="E13" i="7"/>
  <c r="F13" i="7"/>
  <c r="G13" i="7"/>
  <c r="H13" i="7"/>
  <c r="D14" i="7"/>
  <c r="E14" i="7"/>
  <c r="F14" i="7"/>
  <c r="G14" i="7"/>
  <c r="H14" i="7"/>
  <c r="E7" i="7"/>
  <c r="F7" i="7"/>
  <c r="G7" i="7"/>
  <c r="H7" i="7"/>
  <c r="I7" i="7"/>
  <c r="D7" i="7"/>
  <c r="C8" i="7"/>
  <c r="C9" i="7"/>
  <c r="C10" i="7"/>
  <c r="C11" i="7"/>
  <c r="C12" i="7"/>
  <c r="C13" i="7"/>
  <c r="C14" i="7"/>
  <c r="C7" i="7"/>
  <c r="J126" i="1"/>
  <c r="F126" i="1"/>
  <c r="H126" i="1" s="1"/>
  <c r="C126" i="1"/>
  <c r="E126" i="1" s="1"/>
  <c r="G180" i="1"/>
  <c r="D180" i="1"/>
  <c r="G124" i="1"/>
  <c r="D124" i="1"/>
  <c r="G66" i="1"/>
  <c r="D66" i="1"/>
  <c r="G14" i="1"/>
  <c r="D14" i="1"/>
  <c r="C17" i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F7" i="1"/>
  <c r="H7" i="1" s="1"/>
  <c r="F8" i="1"/>
  <c r="F9" i="1"/>
  <c r="F10" i="1"/>
  <c r="H10" i="1" s="1"/>
  <c r="F11" i="1"/>
  <c r="H11" i="1" s="1"/>
  <c r="F12" i="1"/>
  <c r="H12" i="1" s="1"/>
  <c r="F13" i="1"/>
  <c r="H13" i="1" s="1"/>
  <c r="F6" i="1"/>
  <c r="C7" i="1"/>
  <c r="E7" i="1" s="1"/>
  <c r="C8" i="1"/>
  <c r="E8" i="1" s="1"/>
  <c r="C9" i="1"/>
  <c r="C10" i="1"/>
  <c r="E10" i="1" s="1"/>
  <c r="C11" i="1"/>
  <c r="E11" i="1" s="1"/>
  <c r="C12" i="1"/>
  <c r="E12" i="1" s="1"/>
  <c r="C6" i="1"/>
  <c r="E6" i="1" s="1"/>
  <c r="J127" i="1"/>
  <c r="J128" i="1"/>
  <c r="J68" i="1"/>
  <c r="J69" i="1"/>
  <c r="J70" i="1"/>
  <c r="J71" i="1"/>
  <c r="J72" i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F68" i="1"/>
  <c r="H68" i="1" s="1"/>
  <c r="F69" i="1"/>
  <c r="F70" i="1"/>
  <c r="F71" i="1"/>
  <c r="H71" i="1" s="1"/>
  <c r="F72" i="1"/>
  <c r="H72" i="1" s="1"/>
  <c r="F73" i="1"/>
  <c r="F29" i="1"/>
  <c r="H29" i="1" s="1"/>
  <c r="F30" i="1"/>
  <c r="F31" i="1"/>
  <c r="H31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8" i="1"/>
  <c r="C28" i="1"/>
  <c r="E28" i="1" s="1"/>
  <c r="C29" i="1"/>
  <c r="E29" i="1" s="1"/>
  <c r="C30" i="1"/>
  <c r="E30" i="1" s="1"/>
  <c r="C31" i="1"/>
  <c r="E31" i="1" s="1"/>
  <c r="F128" i="1"/>
  <c r="F129" i="1"/>
  <c r="H129" i="1" s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27" i="1"/>
  <c r="C127" i="1"/>
  <c r="E127" i="1" s="1"/>
  <c r="C128" i="1"/>
  <c r="E128" i="1" s="1"/>
  <c r="J28" i="1"/>
  <c r="J29" i="1"/>
  <c r="J30" i="1"/>
  <c r="J31" i="1"/>
  <c r="J6" i="1"/>
  <c r="J7" i="1"/>
  <c r="J8" i="1"/>
  <c r="K8" i="7"/>
  <c r="L8" i="7"/>
  <c r="M8" i="7"/>
  <c r="N8" i="7"/>
  <c r="O8" i="7"/>
  <c r="P8" i="7"/>
  <c r="K9" i="7"/>
  <c r="L9" i="7"/>
  <c r="M9" i="7"/>
  <c r="N9" i="7"/>
  <c r="O9" i="7"/>
  <c r="P9" i="7"/>
  <c r="K10" i="7"/>
  <c r="L10" i="7"/>
  <c r="M10" i="7"/>
  <c r="N10" i="7"/>
  <c r="O10" i="7"/>
  <c r="P10" i="7"/>
  <c r="K11" i="7"/>
  <c r="L11" i="7"/>
  <c r="M11" i="7"/>
  <c r="N11" i="7"/>
  <c r="O11" i="7"/>
  <c r="P11" i="7"/>
  <c r="K12" i="7"/>
  <c r="L12" i="7"/>
  <c r="M12" i="7"/>
  <c r="N12" i="7"/>
  <c r="O12" i="7"/>
  <c r="P12" i="7"/>
  <c r="K13" i="7"/>
  <c r="L13" i="7"/>
  <c r="M13" i="7"/>
  <c r="N13" i="7"/>
  <c r="O13" i="7"/>
  <c r="P13" i="7"/>
  <c r="K14" i="7"/>
  <c r="L14" i="7"/>
  <c r="M14" i="7"/>
  <c r="N14" i="7"/>
  <c r="O14" i="7"/>
  <c r="P14" i="7"/>
  <c r="L7" i="7"/>
  <c r="M7" i="7"/>
  <c r="N7" i="7"/>
  <c r="O7" i="7"/>
  <c r="P7" i="7"/>
  <c r="K7" i="7"/>
  <c r="J8" i="7"/>
  <c r="J9" i="7"/>
  <c r="J10" i="7"/>
  <c r="J11" i="7"/>
  <c r="J13" i="7"/>
  <c r="J14" i="7"/>
  <c r="J7" i="7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J73" i="1"/>
  <c r="J74" i="1"/>
  <c r="J75" i="1"/>
  <c r="J76" i="1"/>
  <c r="F74" i="1"/>
  <c r="H74" i="1" s="1"/>
  <c r="F75" i="1"/>
  <c r="H75" i="1" s="1"/>
  <c r="F76" i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E17" i="1"/>
  <c r="J129" i="1"/>
  <c r="C129" i="1"/>
  <c r="E129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F84" i="1"/>
  <c r="H84" i="1" s="1"/>
  <c r="F85" i="1"/>
  <c r="H85" i="1" s="1"/>
  <c r="F86" i="1"/>
  <c r="F87" i="1"/>
  <c r="H87" i="1" s="1"/>
  <c r="F88" i="1"/>
  <c r="H88" i="1" s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77" i="1"/>
  <c r="H77" i="1" s="1"/>
  <c r="J77" i="1"/>
  <c r="J78" i="1"/>
  <c r="J79" i="1"/>
  <c r="J80" i="1"/>
  <c r="J81" i="1"/>
  <c r="J82" i="1"/>
  <c r="J83" i="1"/>
  <c r="J84" i="1"/>
  <c r="J85" i="1"/>
  <c r="J86" i="1"/>
  <c r="J87" i="1"/>
  <c r="J88" i="1"/>
  <c r="D217" i="1"/>
  <c r="D5" i="10" l="1"/>
  <c r="D8" i="10" s="1"/>
  <c r="K126" i="1"/>
  <c r="I126" i="1"/>
  <c r="I19" i="1"/>
  <c r="C180" i="1"/>
  <c r="C124" i="1"/>
  <c r="C14" i="1"/>
  <c r="F180" i="1"/>
  <c r="F66" i="1"/>
  <c r="F124" i="1"/>
  <c r="I128" i="1"/>
  <c r="F14" i="1"/>
  <c r="K71" i="1"/>
  <c r="I70" i="1"/>
  <c r="I69" i="1"/>
  <c r="I72" i="1"/>
  <c r="K72" i="1"/>
  <c r="I127" i="1"/>
  <c r="K68" i="1"/>
  <c r="H70" i="1"/>
  <c r="K70" i="1" s="1"/>
  <c r="I71" i="1"/>
  <c r="H127" i="1"/>
  <c r="H69" i="1"/>
  <c r="K69" i="1" s="1"/>
  <c r="I68" i="1"/>
  <c r="H128" i="1"/>
  <c r="K128" i="1" s="1"/>
  <c r="K7" i="1"/>
  <c r="I30" i="1"/>
  <c r="I8" i="1"/>
  <c r="H8" i="1"/>
  <c r="K8" i="1" s="1"/>
  <c r="I28" i="1"/>
  <c r="I29" i="1"/>
  <c r="I7" i="1"/>
  <c r="K29" i="1"/>
  <c r="K31" i="1"/>
  <c r="H30" i="1"/>
  <c r="K30" i="1" s="1"/>
  <c r="I31" i="1"/>
  <c r="H28" i="1"/>
  <c r="I76" i="1"/>
  <c r="I75" i="1"/>
  <c r="I73" i="1"/>
  <c r="K75" i="1"/>
  <c r="K74" i="1"/>
  <c r="H73" i="1"/>
  <c r="H76" i="1"/>
  <c r="K76" i="1" s="1"/>
  <c r="I74" i="1"/>
  <c r="K129" i="1"/>
  <c r="I129" i="1"/>
  <c r="K81" i="1"/>
  <c r="I80" i="1"/>
  <c r="I78" i="1"/>
  <c r="K77" i="1"/>
  <c r="K78" i="1"/>
  <c r="I81" i="1"/>
  <c r="I79" i="1"/>
  <c r="I77" i="1"/>
  <c r="K80" i="1"/>
  <c r="K79" i="1"/>
  <c r="I86" i="1"/>
  <c r="I83" i="1"/>
  <c r="H83" i="1"/>
  <c r="K83" i="1" s="1"/>
  <c r="I87" i="1"/>
  <c r="K82" i="1"/>
  <c r="K88" i="1"/>
  <c r="H86" i="1"/>
  <c r="K86" i="1" s="1"/>
  <c r="K87" i="1"/>
  <c r="K85" i="1"/>
  <c r="I88" i="1"/>
  <c r="K84" i="1"/>
  <c r="I82" i="1"/>
  <c r="I84" i="1"/>
  <c r="I85" i="1"/>
  <c r="D26" i="1"/>
  <c r="O236" i="1" s="1"/>
  <c r="G26" i="1"/>
  <c r="E89" i="1"/>
  <c r="E90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O240" i="1"/>
  <c r="O239" i="1"/>
  <c r="O235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H220" i="1"/>
  <c r="H222" i="1"/>
  <c r="H223" i="1"/>
  <c r="H224" i="1"/>
  <c r="H226" i="1"/>
  <c r="H227" i="1"/>
  <c r="H228" i="1"/>
  <c r="H230" i="1"/>
  <c r="E221" i="1"/>
  <c r="E222" i="1"/>
  <c r="E223" i="1"/>
  <c r="E224" i="1"/>
  <c r="E225" i="1"/>
  <c r="E226" i="1"/>
  <c r="E227" i="1"/>
  <c r="E228" i="1"/>
  <c r="E229" i="1"/>
  <c r="E231" i="1"/>
  <c r="H183" i="1"/>
  <c r="H185" i="1"/>
  <c r="H187" i="1"/>
  <c r="H189" i="1"/>
  <c r="H191" i="1"/>
  <c r="H192" i="1"/>
  <c r="H195" i="1"/>
  <c r="H200" i="1"/>
  <c r="H203" i="1"/>
  <c r="H207" i="1"/>
  <c r="H208" i="1"/>
  <c r="H211" i="1"/>
  <c r="H215" i="1"/>
  <c r="H216" i="1"/>
  <c r="E183" i="1"/>
  <c r="E184" i="1"/>
  <c r="E185" i="1"/>
  <c r="E186" i="1"/>
  <c r="E188" i="1"/>
  <c r="E189" i="1"/>
  <c r="E190" i="1"/>
  <c r="E193" i="1"/>
  <c r="E194" i="1"/>
  <c r="E195" i="1"/>
  <c r="E196" i="1"/>
  <c r="E197" i="1"/>
  <c r="E198" i="1"/>
  <c r="E201" i="1"/>
  <c r="E202" i="1"/>
  <c r="E203" i="1"/>
  <c r="E204" i="1"/>
  <c r="E206" i="1"/>
  <c r="E207" i="1"/>
  <c r="E209" i="1"/>
  <c r="E210" i="1"/>
  <c r="E211" i="1"/>
  <c r="E212" i="1"/>
  <c r="E213" i="1"/>
  <c r="E214" i="1"/>
  <c r="H131" i="1"/>
  <c r="H137" i="1"/>
  <c r="H138" i="1"/>
  <c r="H143" i="1"/>
  <c r="H145" i="1"/>
  <c r="H146" i="1"/>
  <c r="H147" i="1"/>
  <c r="H150" i="1"/>
  <c r="H151" i="1"/>
  <c r="H153" i="1"/>
  <c r="H154" i="1"/>
  <c r="H155" i="1"/>
  <c r="H158" i="1"/>
  <c r="H159" i="1"/>
  <c r="H161" i="1"/>
  <c r="H162" i="1"/>
  <c r="H163" i="1"/>
  <c r="H167" i="1"/>
  <c r="H170" i="1"/>
  <c r="H174" i="1"/>
  <c r="H175" i="1"/>
  <c r="H178" i="1"/>
  <c r="H179" i="1"/>
  <c r="E179" i="1"/>
  <c r="E180" i="1" s="1"/>
  <c r="H91" i="1"/>
  <c r="H92" i="1"/>
  <c r="H95" i="1"/>
  <c r="H96" i="1"/>
  <c r="H99" i="1"/>
  <c r="H100" i="1"/>
  <c r="H101" i="1"/>
  <c r="H103" i="1"/>
  <c r="H105" i="1"/>
  <c r="H106" i="1"/>
  <c r="H107" i="1"/>
  <c r="H110" i="1"/>
  <c r="H114" i="1"/>
  <c r="H117" i="1"/>
  <c r="H118" i="1"/>
  <c r="H122" i="1"/>
  <c r="H34" i="1"/>
  <c r="H35" i="1"/>
  <c r="H36" i="1"/>
  <c r="H38" i="1"/>
  <c r="H39" i="1"/>
  <c r="H40" i="1"/>
  <c r="H42" i="1"/>
  <c r="H43" i="1"/>
  <c r="H44" i="1"/>
  <c r="H46" i="1"/>
  <c r="H47" i="1"/>
  <c r="H48" i="1"/>
  <c r="H50" i="1"/>
  <c r="H51" i="1"/>
  <c r="H52" i="1"/>
  <c r="H55" i="1"/>
  <c r="H56" i="1"/>
  <c r="H58" i="1"/>
  <c r="H59" i="1"/>
  <c r="H60" i="1"/>
  <c r="H62" i="1"/>
  <c r="H63" i="1"/>
  <c r="H64" i="1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E49" i="6"/>
  <c r="E42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E48" i="5"/>
  <c r="E41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G257" i="1"/>
  <c r="F257" i="1"/>
  <c r="D257" i="1"/>
  <c r="C257" i="1"/>
  <c r="G256" i="1"/>
  <c r="F256" i="1"/>
  <c r="D256" i="1"/>
  <c r="C256" i="1"/>
  <c r="G255" i="1"/>
  <c r="F255" i="1"/>
  <c r="D255" i="1"/>
  <c r="C255" i="1"/>
  <c r="G254" i="1"/>
  <c r="F254" i="1"/>
  <c r="D254" i="1"/>
  <c r="C254" i="1"/>
  <c r="G253" i="1"/>
  <c r="F253" i="1"/>
  <c r="D253" i="1"/>
  <c r="C253" i="1"/>
  <c r="G252" i="1"/>
  <c r="F252" i="1"/>
  <c r="D252" i="1"/>
  <c r="C252" i="1"/>
  <c r="K251" i="1"/>
  <c r="J251" i="1"/>
  <c r="F251" i="1"/>
  <c r="C251" i="1"/>
  <c r="J250" i="1"/>
  <c r="F250" i="1"/>
  <c r="C250" i="1"/>
  <c r="E250" i="1" s="1"/>
  <c r="J249" i="1"/>
  <c r="F249" i="1"/>
  <c r="H249" i="1" s="1"/>
  <c r="C249" i="1"/>
  <c r="J248" i="1"/>
  <c r="F248" i="1"/>
  <c r="C248" i="1"/>
  <c r="E248" i="1" s="1"/>
  <c r="J247" i="1"/>
  <c r="F247" i="1"/>
  <c r="C247" i="1"/>
  <c r="E247" i="1" s="1"/>
  <c r="J246" i="1"/>
  <c r="F246" i="1"/>
  <c r="C246" i="1"/>
  <c r="E246" i="1" s="1"/>
  <c r="J245" i="1"/>
  <c r="F245" i="1"/>
  <c r="H245" i="1" s="1"/>
  <c r="C245" i="1"/>
  <c r="G233" i="1"/>
  <c r="D233" i="1"/>
  <c r="O242" i="1" s="1"/>
  <c r="E232" i="1"/>
  <c r="J219" i="1"/>
  <c r="F219" i="1"/>
  <c r="H219" i="1" s="1"/>
  <c r="C219" i="1"/>
  <c r="C233" i="1" s="1"/>
  <c r="K218" i="1"/>
  <c r="J218" i="1"/>
  <c r="I218" i="1"/>
  <c r="G217" i="1"/>
  <c r="O241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E205" i="1"/>
  <c r="J204" i="1"/>
  <c r="J203" i="1"/>
  <c r="J202" i="1"/>
  <c r="J201" i="1"/>
  <c r="J200" i="1"/>
  <c r="J199" i="1"/>
  <c r="H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F182" i="1"/>
  <c r="C182" i="1"/>
  <c r="C217" i="1" s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H130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E96" i="1"/>
  <c r="J95" i="1"/>
  <c r="J94" i="1"/>
  <c r="J93" i="1"/>
  <c r="J92" i="1"/>
  <c r="J91" i="1"/>
  <c r="J90" i="1"/>
  <c r="J89" i="1"/>
  <c r="J67" i="1"/>
  <c r="I67" i="1"/>
  <c r="H67" i="1"/>
  <c r="E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H32" i="1"/>
  <c r="C32" i="1"/>
  <c r="E32" i="1" s="1"/>
  <c r="E66" i="1" s="1"/>
  <c r="J25" i="1"/>
  <c r="J24" i="1"/>
  <c r="J23" i="1"/>
  <c r="J22" i="1"/>
  <c r="J21" i="1"/>
  <c r="J20" i="1"/>
  <c r="J19" i="1"/>
  <c r="J18" i="1"/>
  <c r="J17" i="1"/>
  <c r="J16" i="1"/>
  <c r="F16" i="1"/>
  <c r="H16" i="1" s="1"/>
  <c r="C16" i="1"/>
  <c r="J13" i="1"/>
  <c r="J12" i="1"/>
  <c r="J11" i="1"/>
  <c r="J10" i="1"/>
  <c r="J9" i="1"/>
  <c r="E41" i="6" l="1"/>
  <c r="D40" i="5"/>
  <c r="J16" i="7"/>
  <c r="Q16" i="7" s="1"/>
  <c r="C66" i="1"/>
  <c r="N238" i="1" s="1"/>
  <c r="K127" i="1"/>
  <c r="K28" i="1"/>
  <c r="O16" i="7"/>
  <c r="V16" i="7" s="1"/>
  <c r="N16" i="7"/>
  <c r="U16" i="7" s="1"/>
  <c r="L16" i="7"/>
  <c r="S16" i="7" s="1"/>
  <c r="K73" i="1"/>
  <c r="K16" i="7"/>
  <c r="R16" i="7" s="1"/>
  <c r="M16" i="7"/>
  <c r="T16" i="7" s="1"/>
  <c r="P16" i="7"/>
  <c r="W16" i="7" s="1"/>
  <c r="E39" i="6"/>
  <c r="E51" i="6"/>
  <c r="E42" i="5"/>
  <c r="I14" i="1"/>
  <c r="E16" i="1"/>
  <c r="E26" i="1" s="1"/>
  <c r="P236" i="1" s="1"/>
  <c r="C26" i="1"/>
  <c r="K32" i="1"/>
  <c r="E182" i="1"/>
  <c r="N241" i="1"/>
  <c r="E31" i="5"/>
  <c r="E33" i="5"/>
  <c r="E35" i="5"/>
  <c r="E37" i="5"/>
  <c r="S7" i="7"/>
  <c r="W7" i="7"/>
  <c r="Q8" i="7"/>
  <c r="U8" i="7"/>
  <c r="S9" i="7"/>
  <c r="W9" i="7"/>
  <c r="S11" i="7"/>
  <c r="W11" i="7"/>
  <c r="Q12" i="7"/>
  <c r="U12" i="7"/>
  <c r="I216" i="1"/>
  <c r="I208" i="1"/>
  <c r="I200" i="1"/>
  <c r="I192" i="1"/>
  <c r="I25" i="1"/>
  <c r="I155" i="1"/>
  <c r="E192" i="1"/>
  <c r="K192" i="1" s="1"/>
  <c r="E208" i="1"/>
  <c r="K208" i="1" s="1"/>
  <c r="F26" i="1"/>
  <c r="I253" i="1"/>
  <c r="E216" i="1"/>
  <c r="K216" i="1" s="1"/>
  <c r="I196" i="1"/>
  <c r="E200" i="1"/>
  <c r="K200" i="1" s="1"/>
  <c r="I245" i="1"/>
  <c r="I11" i="1"/>
  <c r="J254" i="1"/>
  <c r="Q239" i="1"/>
  <c r="E253" i="1"/>
  <c r="I106" i="1"/>
  <c r="N235" i="1"/>
  <c r="H196" i="1"/>
  <c r="K196" i="1" s="1"/>
  <c r="I62" i="1"/>
  <c r="I54" i="1"/>
  <c r="I135" i="1"/>
  <c r="E254" i="1"/>
  <c r="I187" i="1"/>
  <c r="O238" i="1"/>
  <c r="H135" i="1"/>
  <c r="I215" i="1"/>
  <c r="I199" i="1"/>
  <c r="I191" i="1"/>
  <c r="I251" i="1"/>
  <c r="J255" i="1"/>
  <c r="I46" i="1"/>
  <c r="I38" i="1"/>
  <c r="K67" i="1"/>
  <c r="H54" i="1"/>
  <c r="K54" i="1" s="1"/>
  <c r="E256" i="1"/>
  <c r="H252" i="1"/>
  <c r="I256" i="1"/>
  <c r="I171" i="1"/>
  <c r="I139" i="1"/>
  <c r="I10" i="1"/>
  <c r="K38" i="1"/>
  <c r="K46" i="1"/>
  <c r="I143" i="1"/>
  <c r="I149" i="1"/>
  <c r="H139" i="1"/>
  <c r="K139" i="1" s="1"/>
  <c r="E252" i="1"/>
  <c r="H257" i="1"/>
  <c r="I114" i="1"/>
  <c r="I183" i="1"/>
  <c r="E199" i="1"/>
  <c r="K199" i="1" s="1"/>
  <c r="J256" i="1"/>
  <c r="I122" i="1"/>
  <c r="E191" i="1"/>
  <c r="K191" i="1" s="1"/>
  <c r="K223" i="1"/>
  <c r="E255" i="1"/>
  <c r="I229" i="1"/>
  <c r="K222" i="1"/>
  <c r="E38" i="6"/>
  <c r="R8" i="7"/>
  <c r="V8" i="7"/>
  <c r="E50" i="5"/>
  <c r="C53" i="5"/>
  <c r="T9" i="7"/>
  <c r="R10" i="7"/>
  <c r="V10" i="7"/>
  <c r="E32" i="5"/>
  <c r="E34" i="5"/>
  <c r="E36" i="5"/>
  <c r="E38" i="5"/>
  <c r="E49" i="5"/>
  <c r="W10" i="7"/>
  <c r="Q13" i="7"/>
  <c r="S14" i="7"/>
  <c r="W14" i="7"/>
  <c r="C40" i="5"/>
  <c r="R11" i="7"/>
  <c r="V11" i="7"/>
  <c r="T14" i="7"/>
  <c r="I247" i="1"/>
  <c r="I252" i="1"/>
  <c r="I112" i="1"/>
  <c r="I185" i="1"/>
  <c r="E187" i="1"/>
  <c r="I207" i="1"/>
  <c r="E215" i="1"/>
  <c r="K215" i="1" s="1"/>
  <c r="K227" i="1"/>
  <c r="I230" i="1"/>
  <c r="N240" i="1"/>
  <c r="I221" i="1"/>
  <c r="K10" i="1"/>
  <c r="I166" i="1"/>
  <c r="I225" i="1"/>
  <c r="Q240" i="1"/>
  <c r="K226" i="1"/>
  <c r="I248" i="1"/>
  <c r="H256" i="1"/>
  <c r="I169" i="1"/>
  <c r="I141" i="1"/>
  <c r="I232" i="1"/>
  <c r="I228" i="1"/>
  <c r="I220" i="1"/>
  <c r="I212" i="1"/>
  <c r="I204" i="1"/>
  <c r="I231" i="1"/>
  <c r="I227" i="1"/>
  <c r="I223" i="1"/>
  <c r="I9" i="1"/>
  <c r="K92" i="1"/>
  <c r="K100" i="1"/>
  <c r="I219" i="1"/>
  <c r="I226" i="1"/>
  <c r="N239" i="1"/>
  <c r="K224" i="1"/>
  <c r="K228" i="1"/>
  <c r="H232" i="1"/>
  <c r="K232" i="1" s="1"/>
  <c r="I222" i="1"/>
  <c r="I224" i="1"/>
  <c r="H212" i="1"/>
  <c r="K212" i="1" s="1"/>
  <c r="I186" i="1"/>
  <c r="I189" i="1"/>
  <c r="H204" i="1"/>
  <c r="K204" i="1" s="1"/>
  <c r="I190" i="1"/>
  <c r="Q9" i="7"/>
  <c r="S10" i="7"/>
  <c r="V12" i="7"/>
  <c r="E36" i="6"/>
  <c r="V7" i="7"/>
  <c r="R9" i="7"/>
  <c r="T10" i="7"/>
  <c r="U11" i="7"/>
  <c r="W12" i="7"/>
  <c r="E33" i="6"/>
  <c r="E50" i="6"/>
  <c r="U9" i="7"/>
  <c r="R12" i="7"/>
  <c r="T13" i="7"/>
  <c r="E35" i="6"/>
  <c r="E34" i="6"/>
  <c r="R7" i="7"/>
  <c r="T8" i="7"/>
  <c r="V9" i="7"/>
  <c r="Q11" i="7"/>
  <c r="S12" i="7"/>
  <c r="U13" i="7"/>
  <c r="E53" i="6"/>
  <c r="K189" i="1"/>
  <c r="K183" i="1"/>
  <c r="K185" i="1"/>
  <c r="H166" i="1"/>
  <c r="K166" i="1" s="1"/>
  <c r="I158" i="1"/>
  <c r="I150" i="1"/>
  <c r="I134" i="1"/>
  <c r="I157" i="1"/>
  <c r="I174" i="1"/>
  <c r="I142" i="1"/>
  <c r="I177" i="1"/>
  <c r="K95" i="1"/>
  <c r="I117" i="1"/>
  <c r="I121" i="1"/>
  <c r="I93" i="1"/>
  <c r="I97" i="1"/>
  <c r="K106" i="1"/>
  <c r="I113" i="1"/>
  <c r="I120" i="1"/>
  <c r="K50" i="1"/>
  <c r="K12" i="1"/>
  <c r="I13" i="1"/>
  <c r="K13" i="1"/>
  <c r="H247" i="1"/>
  <c r="K247" i="1" s="1"/>
  <c r="H248" i="1"/>
  <c r="K248" i="1" s="1"/>
  <c r="E245" i="1"/>
  <c r="K245" i="1" s="1"/>
  <c r="D258" i="1"/>
  <c r="G259" i="1" s="1"/>
  <c r="B260" i="1" s="1"/>
  <c r="I24" i="1"/>
  <c r="K25" i="1"/>
  <c r="I17" i="1"/>
  <c r="I21" i="1"/>
  <c r="H9" i="1"/>
  <c r="K17" i="1"/>
  <c r="I18" i="1"/>
  <c r="I22" i="1"/>
  <c r="I20" i="1"/>
  <c r="K21" i="1"/>
  <c r="K158" i="1"/>
  <c r="K150" i="1"/>
  <c r="K137" i="1"/>
  <c r="H134" i="1"/>
  <c r="H142" i="1"/>
  <c r="K142" i="1" s="1"/>
  <c r="I153" i="1"/>
  <c r="I161" i="1"/>
  <c r="I167" i="1"/>
  <c r="H169" i="1"/>
  <c r="K169" i="1" s="1"/>
  <c r="H171" i="1"/>
  <c r="K171" i="1" s="1"/>
  <c r="I175" i="1"/>
  <c r="H177" i="1"/>
  <c r="K177" i="1" s="1"/>
  <c r="K145" i="1"/>
  <c r="K143" i="1"/>
  <c r="I137" i="1"/>
  <c r="I145" i="1"/>
  <c r="I151" i="1"/>
  <c r="K153" i="1"/>
  <c r="I159" i="1"/>
  <c r="K161" i="1"/>
  <c r="I165" i="1"/>
  <c r="I173" i="1"/>
  <c r="K174" i="1"/>
  <c r="K58" i="1"/>
  <c r="K34" i="1"/>
  <c r="K42" i="1"/>
  <c r="I32" i="1"/>
  <c r="I40" i="1"/>
  <c r="I48" i="1"/>
  <c r="I56" i="1"/>
  <c r="I64" i="1"/>
  <c r="I35" i="1"/>
  <c r="I39" i="1"/>
  <c r="I43" i="1"/>
  <c r="I47" i="1"/>
  <c r="I51" i="1"/>
  <c r="I55" i="1"/>
  <c r="I59" i="1"/>
  <c r="I63" i="1"/>
  <c r="K36" i="1"/>
  <c r="K40" i="1"/>
  <c r="K44" i="1"/>
  <c r="K48" i="1"/>
  <c r="K52" i="1"/>
  <c r="K56" i="1"/>
  <c r="K60" i="1"/>
  <c r="K64" i="1"/>
  <c r="K101" i="1"/>
  <c r="K105" i="1"/>
  <c r="I89" i="1"/>
  <c r="H93" i="1"/>
  <c r="K93" i="1" s="1"/>
  <c r="H112" i="1"/>
  <c r="K112" i="1" s="1"/>
  <c r="H113" i="1"/>
  <c r="K113" i="1" s="1"/>
  <c r="E114" i="1"/>
  <c r="K114" i="1" s="1"/>
  <c r="H120" i="1"/>
  <c r="K120" i="1" s="1"/>
  <c r="H121" i="1"/>
  <c r="K121" i="1" s="1"/>
  <c r="E122" i="1"/>
  <c r="K122" i="1" s="1"/>
  <c r="K96" i="1"/>
  <c r="I101" i="1"/>
  <c r="K103" i="1"/>
  <c r="I105" i="1"/>
  <c r="I107" i="1"/>
  <c r="I33" i="1"/>
  <c r="H33" i="1"/>
  <c r="K33" i="1" s="1"/>
  <c r="I41" i="1"/>
  <c r="H41" i="1"/>
  <c r="K41" i="1" s="1"/>
  <c r="I57" i="1"/>
  <c r="H57" i="1"/>
  <c r="K57" i="1" s="1"/>
  <c r="I65" i="1"/>
  <c r="H65" i="1"/>
  <c r="K65" i="1" s="1"/>
  <c r="I108" i="1"/>
  <c r="H108" i="1"/>
  <c r="K108" i="1" s="1"/>
  <c r="I109" i="1"/>
  <c r="H109" i="1"/>
  <c r="K109" i="1" s="1"/>
  <c r="E9" i="1"/>
  <c r="E14" i="1" s="1"/>
  <c r="K18" i="1"/>
  <c r="K19" i="1"/>
  <c r="K23" i="1"/>
  <c r="I34" i="1"/>
  <c r="I42" i="1"/>
  <c r="I50" i="1"/>
  <c r="I58" i="1"/>
  <c r="Q238" i="1"/>
  <c r="H89" i="1"/>
  <c r="K89" i="1" s="1"/>
  <c r="H97" i="1"/>
  <c r="K97" i="1" s="1"/>
  <c r="K99" i="1"/>
  <c r="E107" i="1"/>
  <c r="K107" i="1" s="1"/>
  <c r="K118" i="1"/>
  <c r="I140" i="1"/>
  <c r="H140" i="1"/>
  <c r="K140" i="1" s="1"/>
  <c r="I156" i="1"/>
  <c r="H156" i="1"/>
  <c r="K156" i="1" s="1"/>
  <c r="I172" i="1"/>
  <c r="H172" i="1"/>
  <c r="K172" i="1" s="1"/>
  <c r="H188" i="1"/>
  <c r="K188" i="1" s="1"/>
  <c r="I188" i="1"/>
  <c r="I202" i="1"/>
  <c r="H202" i="1"/>
  <c r="K202" i="1" s="1"/>
  <c r="I49" i="1"/>
  <c r="H49" i="1"/>
  <c r="K49" i="1" s="1"/>
  <c r="K11" i="1"/>
  <c r="I12" i="1"/>
  <c r="I16" i="1"/>
  <c r="I23" i="1"/>
  <c r="I36" i="1"/>
  <c r="I37" i="1"/>
  <c r="H37" i="1"/>
  <c r="K37" i="1" s="1"/>
  <c r="I44" i="1"/>
  <c r="I45" i="1"/>
  <c r="H45" i="1"/>
  <c r="K45" i="1" s="1"/>
  <c r="I52" i="1"/>
  <c r="I53" i="1"/>
  <c r="H53" i="1"/>
  <c r="K53" i="1" s="1"/>
  <c r="I60" i="1"/>
  <c r="I61" i="1"/>
  <c r="H61" i="1"/>
  <c r="K61" i="1" s="1"/>
  <c r="K62" i="1"/>
  <c r="I94" i="1"/>
  <c r="H94" i="1"/>
  <c r="K94" i="1" s="1"/>
  <c r="I102" i="1"/>
  <c r="H102" i="1"/>
  <c r="K102" i="1" s="1"/>
  <c r="I110" i="1"/>
  <c r="I123" i="1"/>
  <c r="H123" i="1"/>
  <c r="K123" i="1" s="1"/>
  <c r="K131" i="1"/>
  <c r="I90" i="1"/>
  <c r="H90" i="1"/>
  <c r="K90" i="1" s="1"/>
  <c r="I98" i="1"/>
  <c r="H98" i="1"/>
  <c r="K98" i="1" s="1"/>
  <c r="I130" i="1"/>
  <c r="I249" i="1"/>
  <c r="E249" i="1"/>
  <c r="K249" i="1" s="1"/>
  <c r="I115" i="1"/>
  <c r="H115" i="1"/>
  <c r="K115" i="1" s="1"/>
  <c r="I116" i="1"/>
  <c r="H116" i="1"/>
  <c r="K116" i="1" s="1"/>
  <c r="I131" i="1"/>
  <c r="I132" i="1"/>
  <c r="H132" i="1"/>
  <c r="K132" i="1" s="1"/>
  <c r="I147" i="1"/>
  <c r="I148" i="1"/>
  <c r="H148" i="1"/>
  <c r="K148" i="1" s="1"/>
  <c r="I163" i="1"/>
  <c r="I164" i="1"/>
  <c r="H164" i="1"/>
  <c r="K164" i="1" s="1"/>
  <c r="I179" i="1"/>
  <c r="H184" i="1"/>
  <c r="K184" i="1" s="1"/>
  <c r="I184" i="1"/>
  <c r="I194" i="1"/>
  <c r="H194" i="1"/>
  <c r="K194" i="1" s="1"/>
  <c r="I210" i="1"/>
  <c r="H210" i="1"/>
  <c r="K210" i="1" s="1"/>
  <c r="J253" i="1"/>
  <c r="H253" i="1"/>
  <c r="K39" i="1"/>
  <c r="K47" i="1"/>
  <c r="K55" i="1"/>
  <c r="K59" i="1"/>
  <c r="K63" i="1"/>
  <c r="I91" i="1"/>
  <c r="I95" i="1"/>
  <c r="I99" i="1"/>
  <c r="I103" i="1"/>
  <c r="I104" i="1"/>
  <c r="H104" i="1"/>
  <c r="K104" i="1" s="1"/>
  <c r="I111" i="1"/>
  <c r="H111" i="1"/>
  <c r="K111" i="1" s="1"/>
  <c r="I118" i="1"/>
  <c r="I119" i="1"/>
  <c r="H119" i="1"/>
  <c r="K119" i="1" s="1"/>
  <c r="I133" i="1"/>
  <c r="K138" i="1"/>
  <c r="K146" i="1"/>
  <c r="K151" i="1"/>
  <c r="K154" i="1"/>
  <c r="K159" i="1"/>
  <c r="K162" i="1"/>
  <c r="K167" i="1"/>
  <c r="K170" i="1"/>
  <c r="K175" i="1"/>
  <c r="K178" i="1"/>
  <c r="F217" i="1"/>
  <c r="Q241" i="1" s="1"/>
  <c r="I182" i="1"/>
  <c r="I193" i="1"/>
  <c r="H193" i="1"/>
  <c r="K193" i="1" s="1"/>
  <c r="I201" i="1"/>
  <c r="H201" i="1"/>
  <c r="K201" i="1" s="1"/>
  <c r="I209" i="1"/>
  <c r="H209" i="1"/>
  <c r="K209" i="1" s="1"/>
  <c r="K35" i="1"/>
  <c r="K43" i="1"/>
  <c r="K51" i="1"/>
  <c r="K20" i="1"/>
  <c r="K22" i="1"/>
  <c r="K24" i="1"/>
  <c r="E91" i="1"/>
  <c r="I92" i="1"/>
  <c r="I96" i="1"/>
  <c r="I100" i="1"/>
  <c r="K110" i="1"/>
  <c r="K117" i="1"/>
  <c r="H133" i="1"/>
  <c r="I136" i="1"/>
  <c r="H136" i="1"/>
  <c r="K136" i="1" s="1"/>
  <c r="I138" i="1"/>
  <c r="H141" i="1"/>
  <c r="K141" i="1" s="1"/>
  <c r="I144" i="1"/>
  <c r="H144" i="1"/>
  <c r="K144" i="1" s="1"/>
  <c r="I146" i="1"/>
  <c r="H149" i="1"/>
  <c r="K149" i="1" s="1"/>
  <c r="I152" i="1"/>
  <c r="H152" i="1"/>
  <c r="K152" i="1" s="1"/>
  <c r="I154" i="1"/>
  <c r="H157" i="1"/>
  <c r="K157" i="1" s="1"/>
  <c r="I160" i="1"/>
  <c r="H160" i="1"/>
  <c r="K160" i="1" s="1"/>
  <c r="I162" i="1"/>
  <c r="H165" i="1"/>
  <c r="K165" i="1" s="1"/>
  <c r="I168" i="1"/>
  <c r="H168" i="1"/>
  <c r="K168" i="1" s="1"/>
  <c r="I170" i="1"/>
  <c r="H173" i="1"/>
  <c r="K173" i="1" s="1"/>
  <c r="I176" i="1"/>
  <c r="H176" i="1"/>
  <c r="K176" i="1" s="1"/>
  <c r="I178" i="1"/>
  <c r="H182" i="1"/>
  <c r="H186" i="1"/>
  <c r="K186" i="1" s="1"/>
  <c r="H190" i="1"/>
  <c r="K190" i="1" s="1"/>
  <c r="I195" i="1"/>
  <c r="I198" i="1"/>
  <c r="H198" i="1"/>
  <c r="K198" i="1" s="1"/>
  <c r="I203" i="1"/>
  <c r="I206" i="1"/>
  <c r="H206" i="1"/>
  <c r="K206" i="1" s="1"/>
  <c r="I211" i="1"/>
  <c r="I214" i="1"/>
  <c r="H214" i="1"/>
  <c r="K214" i="1" s="1"/>
  <c r="E220" i="1"/>
  <c r="K220" i="1" s="1"/>
  <c r="Q10" i="7"/>
  <c r="U10" i="7"/>
  <c r="T11" i="7"/>
  <c r="K147" i="1"/>
  <c r="K155" i="1"/>
  <c r="K163" i="1"/>
  <c r="K179" i="1"/>
  <c r="I197" i="1"/>
  <c r="H197" i="1"/>
  <c r="K197" i="1" s="1"/>
  <c r="I205" i="1"/>
  <c r="H205" i="1"/>
  <c r="K205" i="1" s="1"/>
  <c r="I213" i="1"/>
  <c r="H213" i="1"/>
  <c r="K213" i="1" s="1"/>
  <c r="E230" i="1"/>
  <c r="K230" i="1" s="1"/>
  <c r="H255" i="1"/>
  <c r="I255" i="1"/>
  <c r="C54" i="6"/>
  <c r="K195" i="1"/>
  <c r="K203" i="1"/>
  <c r="K207" i="1"/>
  <c r="K211" i="1"/>
  <c r="N242" i="1"/>
  <c r="E219" i="1"/>
  <c r="K219" i="1" s="1"/>
  <c r="H221" i="1"/>
  <c r="H225" i="1"/>
  <c r="K225" i="1" s="1"/>
  <c r="H229" i="1"/>
  <c r="K229" i="1" s="1"/>
  <c r="H231" i="1"/>
  <c r="K231" i="1" s="1"/>
  <c r="E257" i="1"/>
  <c r="D54" i="6"/>
  <c r="E43" i="6"/>
  <c r="I246" i="1"/>
  <c r="H246" i="1"/>
  <c r="K246" i="1" s="1"/>
  <c r="I254" i="1"/>
  <c r="H254" i="1"/>
  <c r="D53" i="5"/>
  <c r="E52" i="5"/>
  <c r="E32" i="6"/>
  <c r="E37" i="6"/>
  <c r="T7" i="7"/>
  <c r="T12" i="7"/>
  <c r="R13" i="7"/>
  <c r="V13" i="7"/>
  <c r="Q14" i="7"/>
  <c r="U14" i="7"/>
  <c r="F233" i="1"/>
  <c r="Q242" i="1" s="1"/>
  <c r="I250" i="1"/>
  <c r="H250" i="1"/>
  <c r="K250" i="1" s="1"/>
  <c r="J252" i="1"/>
  <c r="Q7" i="7"/>
  <c r="U7" i="7"/>
  <c r="S8" i="7"/>
  <c r="W8" i="7"/>
  <c r="S13" i="7"/>
  <c r="W13" i="7"/>
  <c r="R14" i="7"/>
  <c r="V14" i="7"/>
  <c r="I6" i="10" l="1"/>
  <c r="H180" i="1"/>
  <c r="H124" i="1"/>
  <c r="E124" i="1"/>
  <c r="P239" i="1" s="1"/>
  <c r="H66" i="1"/>
  <c r="H233" i="1"/>
  <c r="P240" i="1"/>
  <c r="K16" i="1"/>
  <c r="H217" i="1"/>
  <c r="E217" i="1"/>
  <c r="P241" i="1" s="1"/>
  <c r="K252" i="1"/>
  <c r="K253" i="1"/>
  <c r="N236" i="1"/>
  <c r="K135" i="1"/>
  <c r="I26" i="1"/>
  <c r="R236" i="1" s="1"/>
  <c r="H26" i="1"/>
  <c r="K256" i="1"/>
  <c r="K254" i="1"/>
  <c r="P238" i="1"/>
  <c r="K221" i="1"/>
  <c r="K255" i="1"/>
  <c r="K187" i="1"/>
  <c r="E54" i="6"/>
  <c r="E40" i="5"/>
  <c r="E53" i="5"/>
  <c r="K9" i="1"/>
  <c r="K130" i="1"/>
  <c r="I233" i="1"/>
  <c r="R242" i="1" s="1"/>
  <c r="E233" i="1"/>
  <c r="P242" i="1" s="1"/>
  <c r="F234" i="1"/>
  <c r="D236" i="1" s="1"/>
  <c r="I217" i="1"/>
  <c r="R241" i="1" s="1"/>
  <c r="I180" i="1"/>
  <c r="R240" i="1" s="1"/>
  <c r="K134" i="1"/>
  <c r="I124" i="1"/>
  <c r="R239" i="1" s="1"/>
  <c r="Q236" i="1"/>
  <c r="K91" i="1"/>
  <c r="I66" i="1"/>
  <c r="R238" i="1" s="1"/>
  <c r="C234" i="1"/>
  <c r="K182" i="1"/>
  <c r="K133" i="1"/>
  <c r="Q235" i="1"/>
  <c r="R235" i="1"/>
  <c r="P235" i="1" l="1"/>
  <c r="G237" i="1"/>
  <c r="B237" i="1" s="1"/>
  <c r="I234" i="1"/>
  <c r="H6" i="1"/>
  <c r="H14" i="1" s="1"/>
  <c r="I6" i="1"/>
  <c r="K6" i="1" l="1"/>
</calcChain>
</file>

<file path=xl/sharedStrings.xml><?xml version="1.0" encoding="utf-8"?>
<sst xmlns="http://schemas.openxmlformats.org/spreadsheetml/2006/main" count="1292" uniqueCount="603">
  <si>
    <t>Crecimiento durante Dinam.</t>
  </si>
  <si>
    <t>Antes</t>
  </si>
  <si>
    <t>Durante</t>
  </si>
  <si>
    <t xml:space="preserve">Hours </t>
  </si>
  <si>
    <t>Users</t>
  </si>
  <si>
    <t xml:space="preserve">Hours/Users </t>
  </si>
  <si>
    <t>Hours</t>
  </si>
  <si>
    <t>Hours/Users</t>
  </si>
  <si>
    <t>DESTACADOS</t>
  </si>
  <si>
    <t>TOP 10</t>
  </si>
  <si>
    <t>Asu Mare 3</t>
  </si>
  <si>
    <t>Los Croods</t>
  </si>
  <si>
    <t>Samurai Saga</t>
  </si>
  <si>
    <t>Sin escape</t>
  </si>
  <si>
    <t>Ciudad de M</t>
  </si>
  <si>
    <t>La terminal</t>
  </si>
  <si>
    <t>TOTAL</t>
  </si>
  <si>
    <t>Películas imperdibles</t>
  </si>
  <si>
    <t>GUERRA MUNDIAL Z</t>
  </si>
  <si>
    <t>El defensor</t>
  </si>
  <si>
    <t>Extraordinario</t>
  </si>
  <si>
    <t>El rescate</t>
  </si>
  <si>
    <t>FLASHDANCE</t>
  </si>
  <si>
    <t>EL VUELO</t>
  </si>
  <si>
    <t>Un Panda en apuros</t>
  </si>
  <si>
    <t>FORREST GUMP</t>
  </si>
  <si>
    <t>Dos son familia</t>
  </si>
  <si>
    <t>Power Rangers</t>
  </si>
  <si>
    <t>Bailey, un héroe de Navidad</t>
  </si>
  <si>
    <t>Días de patriotas</t>
  </si>
  <si>
    <t>Promesa de vida</t>
  </si>
  <si>
    <t>Monster Trucks</t>
  </si>
  <si>
    <t>Top Gun - Reto a la gloria</t>
  </si>
  <si>
    <t>Asesinos de élite</t>
  </si>
  <si>
    <t>Fuego con fuego</t>
  </si>
  <si>
    <t>La pantera rosa</t>
  </si>
  <si>
    <t>Aliados</t>
  </si>
  <si>
    <t>Las manos del diablo</t>
  </si>
  <si>
    <t>Ciudad De Dios</t>
  </si>
  <si>
    <t>Ben-Hur</t>
  </si>
  <si>
    <t>La La Land</t>
  </si>
  <si>
    <t>Enemigos de sangre</t>
  </si>
  <si>
    <t>Ghost Rider: Espíritu de venganza</t>
  </si>
  <si>
    <t>Atrápame si puedes</t>
  </si>
  <si>
    <t>Detonados</t>
  </si>
  <si>
    <t>Carrie</t>
  </si>
  <si>
    <t>Los Mercenarios 2</t>
  </si>
  <si>
    <t>Grease</t>
  </si>
  <si>
    <t>13 horas: Los soldados secretos de</t>
  </si>
  <si>
    <t>Náufrago</t>
  </si>
  <si>
    <t>Venganza Justa</t>
  </si>
  <si>
    <t>MARATÓN</t>
  </si>
  <si>
    <t>Punto de ruptura</t>
  </si>
  <si>
    <t>Desobediencia</t>
  </si>
  <si>
    <t>EL JUGADOR</t>
  </si>
  <si>
    <t>HERCULES (2014)</t>
  </si>
  <si>
    <t>La mujer de mis pesadillas</t>
  </si>
  <si>
    <t>AMELIE</t>
  </si>
  <si>
    <t>Dragon Blade</t>
  </si>
  <si>
    <t>Retroceder nunca, rendirse jamás 3</t>
  </si>
  <si>
    <t>Hotel Transylvania 2</t>
  </si>
  <si>
    <t>GUERRAS DE PAPAS</t>
  </si>
  <si>
    <t>Chicago</t>
  </si>
  <si>
    <t>Asesino: Misión venganza</t>
  </si>
  <si>
    <t>Barreras (FENCES)</t>
  </si>
  <si>
    <t>VIDA ES BELLA, LA</t>
  </si>
  <si>
    <t>Guardianes</t>
  </si>
  <si>
    <t>Psicópata americano</t>
  </si>
  <si>
    <t>El último cazador de brujas</t>
  </si>
  <si>
    <t>El talentoso Sr. Ripley</t>
  </si>
  <si>
    <t>Locuras en el bosque</t>
  </si>
  <si>
    <t>Como agua para chocolate</t>
  </si>
  <si>
    <t>LAS CRONICAS DE SPIDERWICK</t>
  </si>
  <si>
    <t>Kickboxer: Represalias</t>
  </si>
  <si>
    <t>El transportador 3</t>
  </si>
  <si>
    <t>Stardust: El misterio de la estrella</t>
  </si>
  <si>
    <t>Super 8</t>
  </si>
  <si>
    <t>El redentor</t>
  </si>
  <si>
    <t>La estafa maestra</t>
  </si>
  <si>
    <t>El código del miedo</t>
  </si>
  <si>
    <t>Sin lugar para los débiles</t>
  </si>
  <si>
    <t>Justicia letal</t>
  </si>
  <si>
    <t>El último gran héroe</t>
  </si>
  <si>
    <t>Cacería</t>
  </si>
  <si>
    <t>Robin Hood: El príncipe de los</t>
  </si>
  <si>
    <t>Guerra de los mundos</t>
  </si>
  <si>
    <t>Piratas</t>
  </si>
  <si>
    <t>Sin tetas no hay paraíso</t>
  </si>
  <si>
    <t>Guerra mundial z</t>
  </si>
  <si>
    <t>Una mente brillante</t>
  </si>
  <si>
    <t>Salvando al General Yang</t>
  </si>
  <si>
    <t>Riddick</t>
  </si>
  <si>
    <t xml:space="preserve">Taquilleras Perú </t>
  </si>
  <si>
    <t>Papá youtuber</t>
  </si>
  <si>
    <t>Calichín</t>
  </si>
  <si>
    <t>La hora azul</t>
  </si>
  <si>
    <t>Intercambiadas</t>
  </si>
  <si>
    <t>Medias hermanas</t>
  </si>
  <si>
    <t>Ana de los Ángeles</t>
  </si>
  <si>
    <t>Rehenes</t>
  </si>
  <si>
    <t>El cóndor en Nueva York</t>
  </si>
  <si>
    <t>El demonio de los Andes</t>
  </si>
  <si>
    <t>Casos complejos</t>
  </si>
  <si>
    <t>Tarata</t>
  </si>
  <si>
    <t>Av. Larco</t>
  </si>
  <si>
    <t>Pasajeros</t>
  </si>
  <si>
    <t>Asu Mare</t>
  </si>
  <si>
    <t>Mañana te cuento</t>
  </si>
  <si>
    <t>Mañana te cuento 2</t>
  </si>
  <si>
    <t>Así nomás</t>
  </si>
  <si>
    <t>La amante del Libertador</t>
  </si>
  <si>
    <t>Once machos 2</t>
  </si>
  <si>
    <t>Once machos</t>
  </si>
  <si>
    <t>Doble</t>
  </si>
  <si>
    <t>La ciudad y los perros</t>
  </si>
  <si>
    <t>Rapto</t>
  </si>
  <si>
    <t>A los 40</t>
  </si>
  <si>
    <t>Locos de amor</t>
  </si>
  <si>
    <t>La boca del lobo</t>
  </si>
  <si>
    <t>Pantaleón y las visitadoras</t>
  </si>
  <si>
    <t>Siete semillas</t>
  </si>
  <si>
    <t>Un día sin sexo</t>
  </si>
  <si>
    <t>No se lo digas a nadie</t>
  </si>
  <si>
    <t>La Gran Sangre. La película</t>
  </si>
  <si>
    <t>Conciencia sucia</t>
  </si>
  <si>
    <t>Magallanes</t>
  </si>
  <si>
    <t>El candidato</t>
  </si>
  <si>
    <t>Jugo de tamarindo</t>
  </si>
  <si>
    <t>Mariposa negra</t>
  </si>
  <si>
    <t>Hasta que la suegra nos separe</t>
  </si>
  <si>
    <t>El manual del pisado</t>
  </si>
  <si>
    <t>Viejos amigos</t>
  </si>
  <si>
    <t>Rómulo y Julita</t>
  </si>
  <si>
    <t>Recontraloca</t>
  </si>
  <si>
    <t>Sebastiana, la maldición</t>
  </si>
  <si>
    <t>Como en el cine</t>
  </si>
  <si>
    <t>El vientre</t>
  </si>
  <si>
    <t>El cebichito</t>
  </si>
  <si>
    <t>Django, en el nombre del hijo</t>
  </si>
  <si>
    <t>Django, sangre de mi sangre</t>
  </si>
  <si>
    <t>Django, la otra cara</t>
  </si>
  <si>
    <t>Full Sagas Adultos</t>
  </si>
  <si>
    <t>Saga - Terminator</t>
  </si>
  <si>
    <t>Saga - Asu mare</t>
  </si>
  <si>
    <t>Saga- Ted</t>
  </si>
  <si>
    <t>Saga - Star Trek</t>
  </si>
  <si>
    <t>Saga - Temblores</t>
  </si>
  <si>
    <t>Saga- Los Picapiedras</t>
  </si>
  <si>
    <t>Saga - Zoolander</t>
  </si>
  <si>
    <t>Saga - El juego del miedo</t>
  </si>
  <si>
    <t>Saga - Once machos</t>
  </si>
  <si>
    <t>Saga- Rec</t>
  </si>
  <si>
    <t>Saga - Mañana te cuento</t>
  </si>
  <si>
    <t>Saga - Bruce Lee</t>
  </si>
  <si>
    <t>Saga - Armados y peligrosos</t>
  </si>
  <si>
    <t>Saga - La peor de mis bodas</t>
  </si>
  <si>
    <t>Saga - Margarita</t>
  </si>
  <si>
    <t>Saga - Kill bill</t>
  </si>
  <si>
    <t>Saga - Volver al futuro</t>
  </si>
  <si>
    <t>Saga - La familia de mi novia</t>
  </si>
  <si>
    <t>Saga - El Hobbit</t>
  </si>
  <si>
    <t>Saga - Jurassic Park</t>
  </si>
  <si>
    <t>Saga- El gran maestro</t>
  </si>
  <si>
    <t>Saga - Soldado Universal</t>
  </si>
  <si>
    <t>Saga - La armadura de Dios</t>
  </si>
  <si>
    <t>Saga - Transformers</t>
  </si>
  <si>
    <t>Saga Los locos Addams</t>
  </si>
  <si>
    <t>Saga - Django Trilogía</t>
  </si>
  <si>
    <t>Saga - Actividad paranormal</t>
  </si>
  <si>
    <t>Saga - Misión imposible</t>
  </si>
  <si>
    <t>Saga - John Wick</t>
  </si>
  <si>
    <t>Saga - El Padrino</t>
  </si>
  <si>
    <t>Saga - Airplane</t>
  </si>
  <si>
    <t>Saga - Los cazafantasmas</t>
  </si>
  <si>
    <t>Saga - Rocky</t>
  </si>
  <si>
    <t>Saga - Nada es lo que parece</t>
  </si>
  <si>
    <t>Saga - Samurai</t>
  </si>
  <si>
    <t>Full sagas kids</t>
  </si>
  <si>
    <t>Saga - Sabrina</t>
  </si>
  <si>
    <t>Saga - Jorge el curioso</t>
  </si>
  <si>
    <t>Saga - Slugterra</t>
  </si>
  <si>
    <t>Saga - Supercampeones</t>
  </si>
  <si>
    <t>Peru Root - Saga- Pokémon</t>
  </si>
  <si>
    <t>Peru Root - Saga- Rugrats</t>
  </si>
  <si>
    <t>Peru Root - Saga - Las Tortugas Ninja</t>
  </si>
  <si>
    <t>Peru Root - Saga- Tortugas Ninja</t>
  </si>
  <si>
    <t>Peru Root - Saga- Cómo entrenar a tu dragón</t>
  </si>
  <si>
    <t>Peru Root - Saga- Mini espías</t>
  </si>
  <si>
    <t>Peru Root - Saga- Bob Esponja</t>
  </si>
  <si>
    <t>Peru Root - Saga- Madagascar</t>
  </si>
  <si>
    <t>Peru Root - Saga- Shrek</t>
  </si>
  <si>
    <t>Peru Root - Saga - Kung Fu Panda</t>
  </si>
  <si>
    <t xml:space="preserve">CRECIMIENTO </t>
  </si>
  <si>
    <t>HORAS VOD</t>
  </si>
  <si>
    <t xml:space="preserve">Channel con mayor consumo: </t>
  </si>
  <si>
    <t>maraton</t>
  </si>
  <si>
    <t>LIVE</t>
  </si>
  <si>
    <t xml:space="preserve">CANAL N  HD </t>
  </si>
  <si>
    <t xml:space="preserve">RPP HD </t>
  </si>
  <si>
    <t xml:space="preserve">ATV HD </t>
  </si>
  <si>
    <t>PANAMERICANA  HD</t>
  </si>
  <si>
    <t xml:space="preserve">LATINA HD </t>
  </si>
  <si>
    <t>AMERICA  HD</t>
  </si>
  <si>
    <t>DINAMIZACIÓN</t>
  </si>
  <si>
    <t>El secretario</t>
  </si>
  <si>
    <t>NRescatando al soldado Ryan</t>
  </si>
  <si>
    <t>SATURDAY NIGHT FEVER</t>
  </si>
  <si>
    <t>Pajaritos a volar</t>
  </si>
  <si>
    <t>TIRADOR,</t>
  </si>
  <si>
    <t>Saga el Hobbit</t>
  </si>
  <si>
    <t>Retroceder nunca rendirse jamás 3</t>
  </si>
  <si>
    <t>Guerra mundial Z</t>
  </si>
  <si>
    <t>Hércules</t>
  </si>
  <si>
    <t>NACIONAL</t>
  </si>
  <si>
    <t>Canal</t>
  </si>
  <si>
    <t>Partido</t>
  </si>
  <si>
    <t>Fecha</t>
  </si>
  <si>
    <t>Usuarios Únicos</t>
  </si>
  <si>
    <t>Horas Consumidas</t>
  </si>
  <si>
    <t>Plays</t>
  </si>
  <si>
    <t>Permanencia</t>
  </si>
  <si>
    <t>Clicks / Usuario</t>
  </si>
  <si>
    <t>Total</t>
  </si>
  <si>
    <t>CRECIMIENTO</t>
  </si>
  <si>
    <t>Día de la semana durante Vs. Día de la semana anterior</t>
  </si>
  <si>
    <t>Miércoles</t>
  </si>
  <si>
    <t>Jueves</t>
  </si>
  <si>
    <t>Viernes</t>
  </si>
  <si>
    <t>Sábado</t>
  </si>
  <si>
    <t>Domingo</t>
  </si>
  <si>
    <t>Lunes</t>
  </si>
  <si>
    <t>Martes</t>
  </si>
  <si>
    <t>Casi Leyendas (2017)</t>
  </si>
  <si>
    <t>Major Lazer: Live at Brixton Academy (2013)</t>
  </si>
  <si>
    <t>El capo</t>
  </si>
  <si>
    <t>Bob Esponja</t>
  </si>
  <si>
    <t>Drive</t>
  </si>
  <si>
    <t>Polizontes</t>
  </si>
  <si>
    <t>PELÍCULAS</t>
  </si>
  <si>
    <t>Daddy Yankee: Viña del Mar (2013)</t>
  </si>
  <si>
    <t>Glaciar sangriento (2014)</t>
  </si>
  <si>
    <t>Jobs (2013)</t>
  </si>
  <si>
    <t>Videoclub (2013)</t>
  </si>
  <si>
    <t>Ip man - La batalla final (2013)</t>
  </si>
  <si>
    <t>Condenados (2013)</t>
  </si>
  <si>
    <t>Firestorm (2013)</t>
  </si>
  <si>
    <t>SERIES</t>
  </si>
  <si>
    <t>Black Sails</t>
  </si>
  <si>
    <t xml:space="preserve">La hermandad </t>
  </si>
  <si>
    <t>Doctor Who</t>
  </si>
  <si>
    <t>Conviction</t>
  </si>
  <si>
    <t>Dead Gorgeus</t>
  </si>
  <si>
    <t>Sequestered</t>
  </si>
  <si>
    <t>The Listener</t>
  </si>
  <si>
    <t>PERUANO Y LATINO</t>
  </si>
  <si>
    <t>El corresponsal del Huáscar (2015)</t>
  </si>
  <si>
    <t>Los hombres son de marte y hacia allá voy (2014)</t>
  </si>
  <si>
    <t>Bolognesi (2016)</t>
  </si>
  <si>
    <t xml:space="preserve">Signos </t>
  </si>
  <si>
    <t>Iglú (2013)</t>
  </si>
  <si>
    <t>Héroe Olímpico (2013)</t>
  </si>
  <si>
    <t>Exorcismo documentado (2012)</t>
  </si>
  <si>
    <t>INFANTILES</t>
  </si>
  <si>
    <t>Baby Geniuses 4: Baby Geniuses and the Treasures of Egypt (2013)</t>
  </si>
  <si>
    <t>H2O - Añade un poco de agua</t>
  </si>
  <si>
    <t>Kung Fu Panda: La leyenda de Po</t>
  </si>
  <si>
    <t>Pinocho (2002)</t>
  </si>
  <si>
    <t>Kick Buttowski: Medio doble de riesgo</t>
  </si>
  <si>
    <t>Up una aventura de altura</t>
  </si>
  <si>
    <t>Buscando a Nemo</t>
  </si>
  <si>
    <t>MOVISTAR</t>
  </si>
  <si>
    <t>Ximena en casa (ID: 95405 / F:6897)</t>
  </si>
  <si>
    <t>Patas y garras</t>
  </si>
  <si>
    <t>Alta exposición</t>
  </si>
  <si>
    <t>Gamers</t>
  </si>
  <si>
    <t>Consultorio la buena vida</t>
  </si>
  <si>
    <t>Campeones</t>
  </si>
  <si>
    <t>Sesiones desde el centro</t>
  </si>
  <si>
    <t>ALQUILER</t>
  </si>
  <si>
    <t>Bajo la misma estrella</t>
  </si>
  <si>
    <t>Pequeñas zorras (2018)</t>
  </si>
  <si>
    <t>El rebelde oculto (2017)</t>
  </si>
  <si>
    <t>La boda de mi amigo (2016)</t>
  </si>
  <si>
    <t>Línea Mortal: Al límite (2017)</t>
  </si>
  <si>
    <t>El Oso Brigsby (2017)</t>
  </si>
  <si>
    <t>La mentirita blanca (2017)</t>
  </si>
  <si>
    <t>LO MAS VISTO</t>
  </si>
  <si>
    <t>Persecución Implacable</t>
  </si>
  <si>
    <t>Yo soy Betty La fea</t>
  </si>
  <si>
    <t>Los supercampeones</t>
  </si>
  <si>
    <t>Encantada</t>
  </si>
  <si>
    <t>The walking dead</t>
  </si>
  <si>
    <t>El guachimán</t>
  </si>
  <si>
    <t>Castle</t>
  </si>
  <si>
    <t>SAN VALENTÍN</t>
  </si>
  <si>
    <t xml:space="preserve">Mesa 19 </t>
  </si>
  <si>
    <t xml:space="preserve">Una sola noche </t>
  </si>
  <si>
    <t>Uno por ciento más húmedo</t>
  </si>
  <si>
    <t xml:space="preserve">Música en espera </t>
  </si>
  <si>
    <t>Tú ultima oportunidad</t>
  </si>
  <si>
    <t xml:space="preserve">LOL: Laughing out loud </t>
  </si>
  <si>
    <t xml:space="preserve">Hasta que el cuerpo aguante </t>
  </si>
  <si>
    <t>Brothers</t>
  </si>
  <si>
    <t>Una pareja dispareja</t>
  </si>
  <si>
    <t>Casper</t>
  </si>
  <si>
    <t>El especialista</t>
  </si>
  <si>
    <t>Manco capac</t>
  </si>
  <si>
    <t>Rápido y furioso: Reto Tokio</t>
  </si>
  <si>
    <t>ITALIAN JOB, THE (2003)</t>
  </si>
  <si>
    <t>JACK REACHER</t>
  </si>
  <si>
    <t>JACK RYAN: OPERACION SOMBRA</t>
  </si>
  <si>
    <t>TWO FOR THE MONEY</t>
  </si>
  <si>
    <t>Alias La Gringa</t>
  </si>
  <si>
    <t>La ley del más fuerte</t>
  </si>
  <si>
    <t>JUMANJI: WELCOME TO THE JUNGLE</t>
  </si>
  <si>
    <t>El abuelo sinvergüenza</t>
  </si>
  <si>
    <t>El Justiciero 2</t>
  </si>
  <si>
    <t>Jumanji: En la selva</t>
  </si>
  <si>
    <t>HITCH</t>
  </si>
  <si>
    <t>Si yo tuviera 30</t>
  </si>
  <si>
    <t>Cincuenta sombras de Grey</t>
  </si>
  <si>
    <t>El Club de los Cinco</t>
  </si>
  <si>
    <t>Enchufe sin visa</t>
  </si>
  <si>
    <t>Sobre dosis de amor</t>
  </si>
  <si>
    <t>El premio</t>
  </si>
  <si>
    <t>Ted 2</t>
  </si>
  <si>
    <t>Corazones de hierro</t>
  </si>
  <si>
    <t>HORAS 29/04 –05/05</t>
  </si>
  <si>
    <t>USERS  29/04 –05/05</t>
  </si>
  <si>
    <t>La bronca</t>
  </si>
  <si>
    <t>Amigos</t>
  </si>
  <si>
    <t>Michael Jacckson’s This Is it</t>
  </si>
  <si>
    <t>Blitz</t>
  </si>
  <si>
    <t>Pixels</t>
  </si>
  <si>
    <t>Secreto en la montaña</t>
  </si>
  <si>
    <t>UNCHARTED</t>
  </si>
  <si>
    <t>Petición de censura</t>
  </si>
  <si>
    <t>Atacada: la teoría del dolor</t>
  </si>
  <si>
    <t>The Purge: La noche de las bestias</t>
  </si>
  <si>
    <t>06/05 –12/05</t>
  </si>
  <si>
    <t>HORAS 06/05 –12/05</t>
  </si>
  <si>
    <t>USERS  06/05 –12/05</t>
  </si>
  <si>
    <t>GOLPERU HD</t>
  </si>
  <si>
    <t>13/05 –19/05</t>
  </si>
  <si>
    <t>Consumo LIVE Total de la Semana del 13 de Abril al 19 de Mayo</t>
  </si>
  <si>
    <t>Consumo VOD Total de la Semana del 13 de Abril al 19 de Mayo</t>
  </si>
  <si>
    <t>Latina Noticias 05:00 a 09:00</t>
  </si>
  <si>
    <t>America Noticias 05:00 a 09:30</t>
  </si>
  <si>
    <t>Amor y Fuego 13:50 a 16:10</t>
  </si>
  <si>
    <t>Esto es Guerra 19:00 a 20:40</t>
  </si>
  <si>
    <t>Yo soy 20:30 a 22:00</t>
  </si>
  <si>
    <t>Luz de Luna 21:30 a 22:30</t>
  </si>
  <si>
    <t>Magaly TV 21:45 a 23:00</t>
  </si>
  <si>
    <t>Al Angulo 22:00 a 23:30</t>
  </si>
  <si>
    <t>Perú tiene talento 22:00 a 00:00</t>
  </si>
  <si>
    <t>Punto Final 20:00 a 22:00</t>
  </si>
  <si>
    <t>Cuarto Poder 20:00 a 22:00</t>
  </si>
  <si>
    <t>Después de Todo 21:30 a 23:00</t>
  </si>
  <si>
    <t>Estas en todas 09:00 a 11:00</t>
  </si>
  <si>
    <t>Cinescape 11:00 a 12:00</t>
  </si>
  <si>
    <t>JB en ATV</t>
  </si>
  <si>
    <t>Perdóname</t>
  </si>
  <si>
    <t>Amor y fuego</t>
  </si>
  <si>
    <t>Elif</t>
  </si>
  <si>
    <t>ATV Noticias al estilo Juliana</t>
  </si>
  <si>
    <t>Combutters</t>
  </si>
  <si>
    <t>Beto a saber</t>
  </si>
  <si>
    <t>Andrea</t>
  </si>
  <si>
    <t>N Noticias</t>
  </si>
  <si>
    <t>Total Horas</t>
  </si>
  <si>
    <t>Segmento</t>
  </si>
  <si>
    <t>%Representación Horas</t>
  </si>
  <si>
    <t>VOD</t>
  </si>
  <si>
    <t>Programa</t>
  </si>
  <si>
    <t>Hora inicio</t>
  </si>
  <si>
    <t>Hora fin</t>
  </si>
  <si>
    <t>HORAS</t>
  </si>
  <si>
    <t>USUARIOS</t>
  </si>
  <si>
    <t>REPLAY</t>
  </si>
  <si>
    <t>Fecha inicio</t>
  </si>
  <si>
    <t>Fecha fin</t>
  </si>
  <si>
    <t>ATV</t>
  </si>
  <si>
    <t>17/06-23/06</t>
  </si>
  <si>
    <t>03/06-09/06</t>
  </si>
  <si>
    <t>27/05-02/06</t>
  </si>
  <si>
    <t>20/05-26/05</t>
  </si>
  <si>
    <t>13/05-19/05</t>
  </si>
  <si>
    <t>06/05-12/05</t>
  </si>
  <si>
    <t>29/04-05/05</t>
  </si>
  <si>
    <t>24/06-30/06</t>
  </si>
  <si>
    <t>ESPN</t>
  </si>
  <si>
    <t>10/05-16/06</t>
  </si>
  <si>
    <t>10/06-16/06</t>
  </si>
  <si>
    <t>Al fondo hay sitio 20:40 a 21:30</t>
  </si>
  <si>
    <t>01/07-07/07</t>
  </si>
  <si>
    <t>Después de todo</t>
  </si>
  <si>
    <t>A corazón abierto</t>
  </si>
  <si>
    <t>ESPN 2</t>
  </si>
  <si>
    <t>ESPN 3</t>
  </si>
  <si>
    <t>ESPN 4</t>
  </si>
  <si>
    <t>FOX SPORTS 2</t>
  </si>
  <si>
    <t>FOX SPORTS 3</t>
  </si>
  <si>
    <t>GOL TV HD</t>
  </si>
  <si>
    <t>M DEPORTES HD</t>
  </si>
  <si>
    <t>La familia de mi esposo</t>
  </si>
  <si>
    <t>18/07-24/07</t>
  </si>
  <si>
    <t>25/07-31/07</t>
  </si>
  <si>
    <t>Resumen General</t>
  </si>
  <si>
    <t>Resumen Dinamizado</t>
  </si>
  <si>
    <t>Intervalo Lun-Dom</t>
  </si>
  <si>
    <t>TOTAL LIVE</t>
  </si>
  <si>
    <t>Más vistos</t>
  </si>
  <si>
    <t>Destacados</t>
  </si>
  <si>
    <t>Partidos</t>
  </si>
  <si>
    <t>FECHA</t>
  </si>
  <si>
    <t>MÁS VISTOS</t>
  </si>
  <si>
    <t>PARTIDOS</t>
  </si>
  <si>
    <t>PROGRAMAS MÁS VISTOS - LUN A VIE</t>
  </si>
  <si>
    <t>PROGRAMAS MÁS VISTOS - SABADOS</t>
  </si>
  <si>
    <t>PROGRAMAS MÁS VISTOS - DOMINGOS</t>
  </si>
  <si>
    <t>Panorama de 19:50 a 22 pm</t>
  </si>
  <si>
    <t>El reventonazo de la chola 19:00 a 21:00</t>
  </si>
  <si>
    <t>La gran estrella  21 a 23:30 pm</t>
  </si>
  <si>
    <t>01/08-07/08</t>
  </si>
  <si>
    <t>Repechaje: Perú vs Australia</t>
  </si>
  <si>
    <t>Mi bella genio</t>
  </si>
  <si>
    <t>EVENTOS HITOS</t>
  </si>
  <si>
    <t>Notificado</t>
  </si>
  <si>
    <t>10K Con consumo
30K Sin consumo</t>
  </si>
  <si>
    <t>Eliminación 'SIN SERVICIO'</t>
  </si>
  <si>
    <t>Perú vs N. Zelanda</t>
  </si>
  <si>
    <t>10k (Piloto)</t>
  </si>
  <si>
    <r>
      <rPr>
        <b/>
        <sz val="8"/>
        <color rgb="FF000000"/>
        <rFont val="Calibri"/>
        <family val="2"/>
      </rPr>
      <t xml:space="preserve">Intervalo L-D </t>
    </r>
    <r>
      <rPr>
        <sz val="8"/>
        <color rgb="FFFF0000"/>
        <rFont val="Calibri"/>
        <family val="2"/>
      </rPr>
      <t>Suspensión 'SOSPECHOSAS' FULL</t>
    </r>
  </si>
  <si>
    <t>Suspensión 'SOSPECHOSAS' FULL</t>
  </si>
  <si>
    <t>20k</t>
  </si>
  <si>
    <t>80k</t>
  </si>
  <si>
    <t>Tipo</t>
  </si>
  <si>
    <t>TÍTULO</t>
  </si>
  <si>
    <t>CANALES</t>
  </si>
  <si>
    <t>LUNES</t>
  </si>
  <si>
    <t>MARTES</t>
  </si>
  <si>
    <t>MIÉRCOLES</t>
  </si>
  <si>
    <t>JUEVES</t>
  </si>
  <si>
    <t>VIERNES</t>
  </si>
  <si>
    <t>SÁBADO</t>
  </si>
  <si>
    <t>DOMINGO</t>
  </si>
  <si>
    <t xml:space="preserve"> Q EJECUTADOS</t>
  </si>
  <si>
    <t>Torneo</t>
  </si>
  <si>
    <t>15/08-21/08</t>
  </si>
  <si>
    <t>08/08-14/08</t>
  </si>
  <si>
    <t>08/07-14/07</t>
  </si>
  <si>
    <t>15/07-21/07</t>
  </si>
  <si>
    <t>22/08-28/08</t>
  </si>
  <si>
    <t>29/08-04/09</t>
  </si>
  <si>
    <t>05/09-11/09</t>
  </si>
  <si>
    <t>Perú tiene talento  22:00 a 00:00</t>
  </si>
  <si>
    <t>12/09-18/09</t>
  </si>
  <si>
    <t>60k</t>
  </si>
  <si>
    <t>40k</t>
  </si>
  <si>
    <t>41k</t>
  </si>
  <si>
    <t>Clásico + Champions
Suspensión 'SOSPECHOSAS' FULL</t>
  </si>
  <si>
    <t>Champions
Suspensión 'SOSPECHOSAS' FULL</t>
  </si>
  <si>
    <t>-</t>
  </si>
  <si>
    <t>JB 20:30 a 23:00</t>
  </si>
  <si>
    <t>19/09-25/09</t>
  </si>
  <si>
    <t>Pedro el escamoso</t>
  </si>
  <si>
    <t>NCIS: New Orleans</t>
  </si>
  <si>
    <t>De película</t>
  </si>
  <si>
    <t>ESPN EXTRA HD</t>
  </si>
  <si>
    <t>26/09-02/10</t>
  </si>
  <si>
    <t>Magaly TV, la firme</t>
  </si>
  <si>
    <t>Fatmagül</t>
  </si>
  <si>
    <t>Octavo mandamiento</t>
  </si>
  <si>
    <t>Águila Roja</t>
  </si>
  <si>
    <t>Mentes criminales</t>
  </si>
  <si>
    <t>Willax noticias edición central</t>
  </si>
  <si>
    <t>Milagros Leiva: Entrevista</t>
  </si>
  <si>
    <t>ATV noticias edición central</t>
  </si>
  <si>
    <t>El increíble mundo de Gumball</t>
  </si>
  <si>
    <t>Almas Suspendidas</t>
  </si>
  <si>
    <t>ATV noticias edición matinal</t>
  </si>
  <si>
    <t>PBO digital</t>
  </si>
  <si>
    <t>Masha y el oso</t>
  </si>
  <si>
    <t>Los Picapiedra</t>
  </si>
  <si>
    <t>Los jóvenes titanes en acción</t>
  </si>
  <si>
    <t>Escandalosos</t>
  </si>
  <si>
    <t>Willax noticias edición mediodía</t>
  </si>
  <si>
    <t>Mickey Mouse Funhouse</t>
  </si>
  <si>
    <t>Hora y treinta</t>
  </si>
  <si>
    <t>SportsCenter</t>
  </si>
  <si>
    <t>El mundo de Craig</t>
  </si>
  <si>
    <t>N Deportes</t>
  </si>
  <si>
    <t>03/10-09/10</t>
  </si>
  <si>
    <t>Al ángulo</t>
  </si>
  <si>
    <t>Legado de amor</t>
  </si>
  <si>
    <t>10/10-16/10</t>
  </si>
  <si>
    <t>WWE Raw</t>
  </si>
  <si>
    <t>Día D</t>
  </si>
  <si>
    <t>Central de informaciones</t>
  </si>
  <si>
    <t>Camotillo, el tinterillo</t>
  </si>
  <si>
    <t>17/10-23/10</t>
  </si>
  <si>
    <t>América Noticias Primera Edición</t>
  </si>
  <si>
    <t>Movistar Deportes</t>
  </si>
  <si>
    <t>Cinescape</t>
  </si>
  <si>
    <t>Replay - JB en ATV</t>
  </si>
  <si>
    <t>24/10-30/10</t>
  </si>
  <si>
    <t>31/10-06/11</t>
  </si>
  <si>
    <t>Suspensión 'SOSPECHOSAS' FULL - LITE</t>
  </si>
  <si>
    <t>348k</t>
  </si>
  <si>
    <t>32k</t>
  </si>
  <si>
    <t>651 K</t>
  </si>
  <si>
    <t>WWE Smackdown</t>
  </si>
  <si>
    <t>Willax deportes</t>
  </si>
  <si>
    <t>07/11-13/11</t>
  </si>
  <si>
    <t>América TV</t>
  </si>
  <si>
    <t>En esta cocina mando yo</t>
  </si>
  <si>
    <t>Informativo</t>
  </si>
  <si>
    <t>Fecha y hora de inicio</t>
  </si>
  <si>
    <t>Fecha y hora de fin</t>
  </si>
  <si>
    <t>Eliminaación 'SOSPECHOSAS' FULL</t>
  </si>
  <si>
    <t>14/11-20/11</t>
  </si>
  <si>
    <t>Warner Channel</t>
  </si>
  <si>
    <t>NO TRANSMISIÓN MUNDIAL</t>
  </si>
  <si>
    <t>Central Qatar</t>
  </si>
  <si>
    <t>Fútbol 7 Superliga Peruana</t>
  </si>
  <si>
    <t>Todo se sabe</t>
  </si>
  <si>
    <t>Noticiero Científico y Cultural Iberoamericano</t>
  </si>
  <si>
    <t>21/11-27/11</t>
  </si>
  <si>
    <t>La vacuna del humor</t>
  </si>
  <si>
    <t>La rotativa del aire</t>
  </si>
  <si>
    <t>28/11-04/12</t>
  </si>
  <si>
    <t>Bloque Novelas turcas</t>
  </si>
  <si>
    <t>El reventonazo de la Chola</t>
  </si>
  <si>
    <t>05/12 –11/12</t>
  </si>
  <si>
    <t>Liga de la justicia</t>
  </si>
  <si>
    <t>Venom</t>
  </si>
  <si>
    <t>Contracorriente, el dominical de Willax</t>
  </si>
  <si>
    <t>Nunca Más</t>
  </si>
  <si>
    <t>Ampliación de noticias</t>
  </si>
  <si>
    <t>Noticias al día</t>
  </si>
  <si>
    <t>Las cosas como son</t>
  </si>
  <si>
    <t>Encendidos</t>
  </si>
  <si>
    <t>Las claves del día</t>
  </si>
  <si>
    <t>Economía para todos</t>
  </si>
  <si>
    <t>Bluey</t>
  </si>
  <si>
    <t>Mi ciudad en bicicleta</t>
  </si>
  <si>
    <t>Buenas noticias</t>
  </si>
  <si>
    <t>05/12-11/12</t>
  </si>
  <si>
    <t>Cuarto poder</t>
  </si>
  <si>
    <t>REPLAY - Batalla Red Bull</t>
  </si>
  <si>
    <t>12/12 –18/12</t>
  </si>
  <si>
    <t>Joker</t>
  </si>
  <si>
    <t>Feriha</t>
  </si>
  <si>
    <t>Fútbol 7 : Copa Leyendas: Semifinal 2</t>
  </si>
  <si>
    <t>Fútbol 7 : Copa Leyendas: Semifinal 1</t>
  </si>
  <si>
    <t>It: Capítulo dos</t>
  </si>
  <si>
    <t>Ezel</t>
  </si>
  <si>
    <t>Fútbol 7 : Copa Leyendas: Final</t>
  </si>
  <si>
    <t>Movistar Deportes : Especial Red Bull Batalla de Gallos Internacional</t>
  </si>
  <si>
    <t>Troya</t>
  </si>
  <si>
    <t>El sabotaje</t>
  </si>
  <si>
    <t>Sabrina, la bruja adolescente : Witch Trash</t>
  </si>
  <si>
    <t>Sabrina, la bruja adolescente : A River of Candy Corn Runs Through It</t>
  </si>
  <si>
    <t>Puños Mortales</t>
  </si>
  <si>
    <t>Al filo del mañana</t>
  </si>
  <si>
    <t>Legión de ángeles</t>
  </si>
  <si>
    <t>La bruja</t>
  </si>
  <si>
    <t>Jack el cazagigantes</t>
  </si>
  <si>
    <t>Son como niños</t>
  </si>
  <si>
    <t>El justiciero</t>
  </si>
  <si>
    <t>Políticas</t>
  </si>
  <si>
    <t>El ataque</t>
  </si>
  <si>
    <t>Será anunciado</t>
  </si>
  <si>
    <t>Un día en el mall</t>
  </si>
  <si>
    <t>Creed II</t>
  </si>
  <si>
    <t>Sabrina, la bruja adolescente : Inna-Gadda-Sabrina</t>
  </si>
  <si>
    <t>Antes de separarnos</t>
  </si>
  <si>
    <t>Papás a la fuerza</t>
  </si>
  <si>
    <t>Aladino</t>
  </si>
  <si>
    <t>Parker</t>
  </si>
  <si>
    <t>El príncipe del rap : Bullets Over Bel-Air</t>
  </si>
  <si>
    <t>Steven Universe</t>
  </si>
  <si>
    <t>El príncipe del rap : Best Laid Plans</t>
  </si>
  <si>
    <t>Yo caviar con Aldo Mariátegui</t>
  </si>
  <si>
    <t>Shazam!</t>
  </si>
  <si>
    <t>12/12-18/12</t>
  </si>
  <si>
    <t>EEG 10 años</t>
  </si>
  <si>
    <t>FFC 56</t>
  </si>
  <si>
    <t>12:30 a. m.
(día siguiente)</t>
  </si>
  <si>
    <t>El gran show: Especial de Navidad</t>
  </si>
  <si>
    <t>Especial Mujeres Protagonistas</t>
  </si>
  <si>
    <t>El buen amigo gigante</t>
  </si>
  <si>
    <t>Saga Bad Boys</t>
  </si>
  <si>
    <t>TNT</t>
  </si>
  <si>
    <t>Amigos con beneficios</t>
  </si>
  <si>
    <t>Paramount</t>
  </si>
  <si>
    <t>El regreso de Mery Poppins</t>
  </si>
  <si>
    <t>2,105h 29m</t>
  </si>
  <si>
    <t>205h 20m</t>
  </si>
  <si>
    <t>REPLAY - FFC 56</t>
  </si>
  <si>
    <t> </t>
  </si>
  <si>
    <t>Cosas de amigos</t>
  </si>
  <si>
    <t>2,439h 37m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</si>
</sst>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\-??_-;_-@_-"/>
    <numFmt numFmtId="165" formatCode="0\ %"/>
    <numFmt numFmtId="166" formatCode="_-* #,##0_-;\-* #,##0_-;_-* \-??_-;_-@_-"/>
    <numFmt numFmtId="167" formatCode="dd\-mmm"/>
    <numFmt numFmtId="168" formatCode="dddd"/>
    <numFmt numFmtId="169" formatCode="0.00\ %"/>
  </numFmts>
  <fonts count="6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C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CE181E"/>
      <name val="Calibri"/>
      <family val="2"/>
      <charset val="1"/>
    </font>
    <font>
      <sz val="11"/>
      <color rgb="FF000000"/>
      <name val="Calibri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u/>
      <sz val="11"/>
      <color rgb="FF1155CC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sz val="11"/>
      <color rgb="FF000000"/>
      <name val="Calibri"/>
      <family val="2"/>
    </font>
    <font>
      <sz val="7"/>
      <color rgb="FF000000"/>
      <name val="Calibri"/>
      <family val="2"/>
      <charset val="1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theme="1" tint="0.499984740745262"/>
      <name val="Calibri"/>
      <family val="2"/>
      <charset val="1"/>
    </font>
    <font>
      <sz val="11"/>
      <color theme="0"/>
      <name val="Calibri"/>
      <family val="2"/>
    </font>
    <font>
      <b/>
      <sz val="11"/>
      <color rgb="FFFFFFFF"/>
      <name val="Calibri"/>
      <family val="2"/>
    </font>
  </fonts>
  <fills count="5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AE3F3"/>
      </patternFill>
    </fill>
    <fill>
      <patternFill patternType="solid">
        <fgColor rgb="FFFF0000"/>
        <bgColor rgb="FFCE181E"/>
      </patternFill>
    </fill>
    <fill>
      <patternFill patternType="solid">
        <fgColor rgb="FFBFBFBF"/>
        <bgColor rgb="FFBDD7EE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58220"/>
        <bgColor rgb="FFFF6600"/>
      </patternFill>
    </fill>
    <fill>
      <patternFill patternType="solid">
        <fgColor rgb="FF92D050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FE699"/>
        <b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FFFCC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44546A"/>
        <bgColor rgb="FF000000"/>
      </patternFill>
    </fill>
    <fill>
      <patternFill patternType="solid">
        <fgColor rgb="FFD0CECE"/>
        <bgColor rgb="FF000000"/>
      </patternFill>
    </fill>
  </fills>
  <borders count="85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theme="2" tint="-0.74999237037263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theme="2" tint="-0.74999237037263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theme="2" tint="-0.749992370372631"/>
      </bottom>
      <diagonal/>
    </border>
    <border>
      <left/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auto="1"/>
      </bottom>
      <diagonal/>
    </border>
    <border>
      <left/>
      <right/>
      <top style="medium">
        <color theme="2" tint="-0.74999237037263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 style="medium">
        <color theme="2" tint="-0.749992370372631"/>
      </left>
      <right/>
      <top style="medium">
        <color theme="2" tint="-0.749992370372631"/>
      </top>
      <bottom/>
      <diagonal/>
    </border>
    <border>
      <left/>
      <right style="medium">
        <color theme="2" tint="-0.749992370372631"/>
      </right>
      <top style="medium">
        <color theme="2" tint="-0.74999237037263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87">
    <xf numFmtId="0" fontId="0" fillId="0" borderId="0"/>
    <xf numFmtId="164" fontId="27" fillId="0" borderId="0" applyBorder="0" applyProtection="0"/>
    <xf numFmtId="165" fontId="27" fillId="0" borderId="0" applyBorder="0" applyProtection="0"/>
    <xf numFmtId="0" fontId="27" fillId="0" borderId="0"/>
    <xf numFmtId="0" fontId="16" fillId="0" borderId="0"/>
    <xf numFmtId="0" fontId="15" fillId="0" borderId="0"/>
    <xf numFmtId="0" fontId="28" fillId="0" borderId="0" applyNumberFormat="0" applyFill="0" applyBorder="0" applyAlignment="0" applyProtection="0"/>
    <xf numFmtId="0" fontId="29" fillId="0" borderId="36" applyNumberFormat="0" applyFill="0" applyAlignment="0" applyProtection="0"/>
    <xf numFmtId="0" fontId="30" fillId="0" borderId="37" applyNumberFormat="0" applyFill="0" applyAlignment="0" applyProtection="0"/>
    <xf numFmtId="0" fontId="31" fillId="0" borderId="38" applyNumberFormat="0" applyFill="0" applyAlignment="0" applyProtection="0"/>
    <xf numFmtId="0" fontId="31" fillId="0" borderId="0" applyNumberFormat="0" applyFill="0" applyBorder="0" applyAlignment="0" applyProtection="0"/>
    <xf numFmtId="0" fontId="32" fillId="14" borderId="0" applyNumberFormat="0" applyBorder="0" applyAlignment="0" applyProtection="0"/>
    <xf numFmtId="0" fontId="33" fillId="15" borderId="0" applyNumberFormat="0" applyBorder="0" applyAlignment="0" applyProtection="0"/>
    <xf numFmtId="0" fontId="34" fillId="16" borderId="0" applyNumberFormat="0" applyBorder="0" applyAlignment="0" applyProtection="0"/>
    <xf numFmtId="0" fontId="35" fillId="17" borderId="39" applyNumberFormat="0" applyAlignment="0" applyProtection="0"/>
    <xf numFmtId="0" fontId="36" fillId="18" borderId="40" applyNumberFormat="0" applyAlignment="0" applyProtection="0"/>
    <xf numFmtId="0" fontId="37" fillId="18" borderId="39" applyNumberFormat="0" applyAlignment="0" applyProtection="0"/>
    <xf numFmtId="0" fontId="38" fillId="0" borderId="41" applyNumberFormat="0" applyFill="0" applyAlignment="0" applyProtection="0"/>
    <xf numFmtId="0" fontId="39" fillId="19" borderId="42" applyNumberFormat="0" applyAlignment="0" applyProtection="0"/>
    <xf numFmtId="0" fontId="40" fillId="0" borderId="0" applyNumberFormat="0" applyFill="0" applyBorder="0" applyAlignment="0" applyProtection="0"/>
    <xf numFmtId="0" fontId="41" fillId="0" borderId="44" applyNumberFormat="0" applyFill="0" applyAlignment="0" applyProtection="0"/>
    <xf numFmtId="0" fontId="42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42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42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42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14" fillId="36" borderId="0" applyNumberFormat="0" applyBorder="0" applyAlignment="0" applyProtection="0"/>
    <xf numFmtId="0" fontId="42" fillId="37" borderId="0" applyNumberFormat="0" applyBorder="0" applyAlignment="0" applyProtection="0"/>
    <xf numFmtId="0" fontId="14" fillId="38" borderId="0" applyNumberFormat="0" applyBorder="0" applyAlignment="0" applyProtection="0"/>
    <xf numFmtId="0" fontId="14" fillId="39" borderId="0" applyNumberFormat="0" applyBorder="0" applyAlignment="0" applyProtection="0"/>
    <xf numFmtId="0" fontId="14" fillId="40" borderId="0" applyNumberFormat="0" applyBorder="0" applyAlignment="0" applyProtection="0"/>
    <xf numFmtId="0" fontId="42" fillId="41" borderId="0" applyNumberFormat="0" applyBorder="0" applyAlignment="0" applyProtection="0"/>
    <xf numFmtId="0" fontId="14" fillId="42" borderId="0" applyNumberFormat="0" applyBorder="0" applyAlignment="0" applyProtection="0"/>
    <xf numFmtId="0" fontId="14" fillId="43" borderId="0" applyNumberFormat="0" applyBorder="0" applyAlignment="0" applyProtection="0"/>
    <xf numFmtId="0" fontId="14" fillId="44" borderId="0" applyNumberFormat="0" applyBorder="0" applyAlignment="0" applyProtection="0"/>
    <xf numFmtId="0" fontId="14" fillId="0" borderId="0"/>
    <xf numFmtId="0" fontId="14" fillId="20" borderId="43" applyNumberFormat="0" applyFont="0" applyAlignment="0" applyProtection="0"/>
    <xf numFmtId="0" fontId="43" fillId="0" borderId="0" applyNumberFormat="0" applyFill="0" applyBorder="0" applyAlignment="0" applyProtection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0" borderId="0"/>
    <xf numFmtId="0" fontId="4" fillId="20" borderId="43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</cellStyleXfs>
  <cellXfs count="490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18" fillId="2" borderId="11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164" fontId="0" fillId="2" borderId="3" xfId="1" applyFont="1" applyFill="1" applyBorder="1" applyAlignment="1" applyProtection="1">
      <alignment horizontal="right" vertical="center"/>
    </xf>
    <xf numFmtId="164" fontId="0" fillId="2" borderId="4" xfId="1" applyFont="1" applyFill="1" applyBorder="1" applyAlignment="1" applyProtection="1">
      <alignment horizontal="right" vertical="center"/>
    </xf>
    <xf numFmtId="164" fontId="0" fillId="3" borderId="0" xfId="1" applyFont="1" applyFill="1" applyBorder="1" applyAlignment="1" applyProtection="1">
      <alignment horizontal="right" vertical="center"/>
    </xf>
    <xf numFmtId="165" fontId="0" fillId="2" borderId="3" xfId="2" applyFont="1" applyFill="1" applyBorder="1" applyAlignment="1" applyProtection="1">
      <alignment horizontal="right" vertical="center"/>
    </xf>
    <xf numFmtId="165" fontId="0" fillId="2" borderId="0" xfId="2" applyFont="1" applyFill="1" applyBorder="1" applyAlignment="1" applyProtection="1">
      <alignment horizontal="right" vertical="center"/>
    </xf>
    <xf numFmtId="165" fontId="0" fillId="2" borderId="4" xfId="2" applyFont="1" applyFill="1" applyBorder="1" applyAlignment="1" applyProtection="1">
      <alignment horizontal="right" vertical="center"/>
    </xf>
    <xf numFmtId="0" fontId="0" fillId="0" borderId="12" xfId="0" applyFont="1" applyBorder="1" applyAlignment="1">
      <alignment vertical="center"/>
    </xf>
    <xf numFmtId="4" fontId="0" fillId="2" borderId="13" xfId="0" applyNumberFormat="1" applyFill="1" applyBorder="1" applyAlignment="1">
      <alignment horizontal="right" vertical="center" wrapText="1"/>
    </xf>
    <xf numFmtId="4" fontId="0" fillId="3" borderId="13" xfId="0" applyNumberFormat="1" applyFill="1" applyBorder="1" applyAlignment="1">
      <alignment horizontal="right" vertical="center" wrapText="1"/>
    </xf>
    <xf numFmtId="165" fontId="0" fillId="2" borderId="14" xfId="2" applyFont="1" applyFill="1" applyBorder="1" applyAlignment="1" applyProtection="1">
      <alignment horizontal="center" vertical="center"/>
    </xf>
    <xf numFmtId="164" fontId="0" fillId="2" borderId="15" xfId="1" applyFont="1" applyFill="1" applyBorder="1" applyAlignment="1" applyProtection="1">
      <alignment horizontal="center" vertical="center"/>
    </xf>
    <xf numFmtId="3" fontId="0" fillId="2" borderId="16" xfId="1" applyNumberFormat="1" applyFont="1" applyFill="1" applyBorder="1" applyAlignment="1" applyProtection="1">
      <alignment horizontal="center" vertical="center"/>
    </xf>
    <xf numFmtId="164" fontId="0" fillId="2" borderId="17" xfId="1" applyFont="1" applyFill="1" applyBorder="1" applyAlignment="1" applyProtection="1">
      <alignment horizontal="center" vertical="center"/>
    </xf>
    <xf numFmtId="164" fontId="0" fillId="0" borderId="15" xfId="1" applyFont="1" applyBorder="1" applyAlignment="1" applyProtection="1">
      <alignment horizontal="center" vertical="center"/>
    </xf>
    <xf numFmtId="3" fontId="0" fillId="3" borderId="16" xfId="1" applyNumberFormat="1" applyFont="1" applyFill="1" applyBorder="1" applyAlignment="1" applyProtection="1">
      <alignment horizontal="center" vertical="center"/>
    </xf>
    <xf numFmtId="164" fontId="0" fillId="3" borderId="16" xfId="1" applyFont="1" applyFill="1" applyBorder="1" applyAlignment="1" applyProtection="1">
      <alignment horizontal="center" vertical="center"/>
    </xf>
    <xf numFmtId="165" fontId="0" fillId="2" borderId="15" xfId="2" applyFont="1" applyFill="1" applyBorder="1" applyAlignment="1" applyProtection="1">
      <alignment horizontal="center" vertical="center"/>
    </xf>
    <xf numFmtId="165" fontId="0" fillId="2" borderId="16" xfId="2" applyFont="1" applyFill="1" applyBorder="1" applyAlignment="1" applyProtection="1">
      <alignment horizontal="center" vertical="center"/>
    </xf>
    <xf numFmtId="165" fontId="0" fillId="2" borderId="17" xfId="2" applyFont="1" applyFill="1" applyBorder="1" applyAlignment="1" applyProtection="1">
      <alignment horizontal="center" vertical="center"/>
    </xf>
    <xf numFmtId="0" fontId="0" fillId="2" borderId="16" xfId="0" applyFill="1" applyBorder="1"/>
    <xf numFmtId="164" fontId="0" fillId="2" borderId="16" xfId="1" applyFont="1" applyFill="1" applyBorder="1" applyAlignment="1" applyProtection="1">
      <alignment horizontal="right" vertical="center"/>
    </xf>
    <xf numFmtId="164" fontId="0" fillId="3" borderId="3" xfId="1" applyFont="1" applyFill="1" applyBorder="1" applyAlignment="1" applyProtection="1">
      <alignment horizontal="right" vertical="center"/>
    </xf>
    <xf numFmtId="3" fontId="0" fillId="3" borderId="16" xfId="0" applyNumberFormat="1" applyFill="1" applyBorder="1" applyAlignment="1">
      <alignment horizontal="right"/>
    </xf>
    <xf numFmtId="164" fontId="0" fillId="3" borderId="16" xfId="1" applyFont="1" applyFill="1" applyBorder="1" applyAlignment="1" applyProtection="1">
      <alignment horizontal="right" vertical="center"/>
    </xf>
    <xf numFmtId="165" fontId="0" fillId="2" borderId="15" xfId="2" applyFont="1" applyFill="1" applyBorder="1" applyAlignment="1" applyProtection="1">
      <alignment horizontal="right" vertical="center"/>
    </xf>
    <xf numFmtId="165" fontId="0" fillId="2" borderId="16" xfId="2" applyFont="1" applyFill="1" applyBorder="1" applyAlignment="1" applyProtection="1">
      <alignment horizontal="right" vertical="center"/>
    </xf>
    <xf numFmtId="165" fontId="0" fillId="2" borderId="17" xfId="2" applyFont="1" applyFill="1" applyBorder="1" applyAlignment="1" applyProtection="1">
      <alignment horizontal="right" vertical="center"/>
    </xf>
    <xf numFmtId="166" fontId="0" fillId="3" borderId="3" xfId="1" applyNumberFormat="1" applyFont="1" applyFill="1" applyBorder="1" applyAlignment="1" applyProtection="1">
      <alignment horizontal="right" vertical="center"/>
    </xf>
    <xf numFmtId="3" fontId="0" fillId="3" borderId="0" xfId="0" applyNumberFormat="1" applyFill="1" applyBorder="1" applyAlignment="1">
      <alignment horizontal="right"/>
    </xf>
    <xf numFmtId="0" fontId="0" fillId="2" borderId="12" xfId="0" applyFont="1" applyFill="1" applyBorder="1" applyAlignment="1">
      <alignment vertical="center" wrapText="1"/>
    </xf>
    <xf numFmtId="0" fontId="0" fillId="2" borderId="12" xfId="0" applyFont="1" applyFill="1" applyBorder="1" applyAlignment="1">
      <alignment vertical="center"/>
    </xf>
    <xf numFmtId="0" fontId="0" fillId="2" borderId="13" xfId="0" applyFont="1" applyFill="1" applyBorder="1"/>
    <xf numFmtId="0" fontId="18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 wrapText="1"/>
    </xf>
    <xf numFmtId="164" fontId="0" fillId="0" borderId="3" xfId="1" applyFont="1" applyBorder="1" applyAlignment="1" applyProtection="1">
      <alignment horizontal="right" vertical="center"/>
    </xf>
    <xf numFmtId="0" fontId="0" fillId="0" borderId="16" xfId="0" applyBorder="1"/>
    <xf numFmtId="164" fontId="0" fillId="0" borderId="16" xfId="1" applyFont="1" applyBorder="1" applyAlignment="1" applyProtection="1">
      <alignment horizontal="right" vertical="center"/>
    </xf>
    <xf numFmtId="0" fontId="19" fillId="2" borderId="3" xfId="0" applyFont="1" applyFill="1" applyBorder="1" applyAlignment="1">
      <alignment vertical="center"/>
    </xf>
    <xf numFmtId="0" fontId="0" fillId="0" borderId="0" xfId="0" applyBorder="1"/>
    <xf numFmtId="164" fontId="0" fillId="0" borderId="0" xfId="1" applyFont="1" applyBorder="1" applyAlignment="1" applyProtection="1">
      <alignment horizontal="right" vertical="center"/>
    </xf>
    <xf numFmtId="0" fontId="19" fillId="2" borderId="3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 wrapText="1"/>
    </xf>
    <xf numFmtId="0" fontId="18" fillId="0" borderId="15" xfId="0" applyFont="1" applyBorder="1" applyAlignment="1">
      <alignment vertical="center"/>
    </xf>
    <xf numFmtId="164" fontId="0" fillId="2" borderId="17" xfId="1" applyFont="1" applyFill="1" applyBorder="1" applyAlignment="1" applyProtection="1">
      <alignment horizontal="right" vertical="center"/>
    </xf>
    <xf numFmtId="164" fontId="0" fillId="3" borderId="15" xfId="1" applyFont="1" applyFill="1" applyBorder="1" applyAlignment="1" applyProtection="1">
      <alignment horizontal="right" vertical="center"/>
    </xf>
    <xf numFmtId="164" fontId="0" fillId="3" borderId="17" xfId="1" applyFont="1" applyFill="1" applyBorder="1" applyAlignment="1" applyProtection="1">
      <alignment horizontal="right" vertical="center"/>
    </xf>
    <xf numFmtId="164" fontId="0" fillId="0" borderId="4" xfId="1" applyFont="1" applyBorder="1" applyAlignment="1" applyProtection="1">
      <alignment horizontal="right" vertical="center"/>
    </xf>
    <xf numFmtId="164" fontId="0" fillId="3" borderId="4" xfId="1" applyFont="1" applyFill="1" applyBorder="1" applyAlignment="1" applyProtection="1">
      <alignment horizontal="right" vertical="center"/>
    </xf>
    <xf numFmtId="0" fontId="20" fillId="2" borderId="3" xfId="0" applyFont="1" applyFill="1" applyBorder="1"/>
    <xf numFmtId="0" fontId="0" fillId="2" borderId="4" xfId="0" applyFont="1" applyFill="1" applyBorder="1" applyAlignment="1">
      <alignment vertical="center"/>
    </xf>
    <xf numFmtId="164" fontId="17" fillId="5" borderId="18" xfId="1" applyFont="1" applyFill="1" applyBorder="1" applyAlignment="1" applyProtection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/>
    </xf>
    <xf numFmtId="164" fontId="17" fillId="5" borderId="18" xfId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4" fontId="0" fillId="2" borderId="0" xfId="1" applyFont="1" applyFill="1" applyBorder="1" applyAlignment="1" applyProtection="1">
      <alignment horizontal="center" vertical="center"/>
    </xf>
    <xf numFmtId="165" fontId="17" fillId="5" borderId="18" xfId="2" applyFont="1" applyFill="1" applyBorder="1" applyAlignment="1" applyProtection="1">
      <alignment horizontal="center" vertical="center"/>
    </xf>
    <xf numFmtId="165" fontId="0" fillId="2" borderId="0" xfId="2" applyFont="1" applyFill="1" applyBorder="1" applyAlignment="1" applyProtection="1">
      <alignment horizontal="center" vertical="center"/>
    </xf>
    <xf numFmtId="0" fontId="19" fillId="0" borderId="13" xfId="0" applyFont="1" applyBorder="1" applyAlignment="1">
      <alignment vertical="center"/>
    </xf>
    <xf numFmtId="4" fontId="0" fillId="2" borderId="13" xfId="0" applyNumberFormat="1" applyFont="1" applyFill="1" applyBorder="1"/>
    <xf numFmtId="4" fontId="17" fillId="2" borderId="13" xfId="0" applyNumberFormat="1" applyFont="1" applyFill="1" applyBorder="1"/>
    <xf numFmtId="0" fontId="0" fillId="2" borderId="0" xfId="0" applyFont="1" applyFill="1" applyBorder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21" fillId="2" borderId="0" xfId="0" applyFont="1" applyFill="1"/>
    <xf numFmtId="0" fontId="2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0" fillId="2" borderId="13" xfId="0" applyNumberFormat="1" applyFill="1" applyBorder="1"/>
    <xf numFmtId="0" fontId="17" fillId="2" borderId="0" xfId="0" applyFont="1" applyFill="1" applyBorder="1"/>
    <xf numFmtId="164" fontId="17" fillId="2" borderId="0" xfId="1" applyFont="1" applyFill="1" applyBorder="1" applyAlignment="1" applyProtection="1"/>
    <xf numFmtId="3" fontId="22" fillId="0" borderId="0" xfId="0" applyNumberFormat="1" applyFont="1"/>
    <xf numFmtId="0" fontId="23" fillId="2" borderId="0" xfId="0" applyFont="1" applyFill="1" applyAlignment="1">
      <alignment horizontal="center" vertical="center"/>
    </xf>
    <xf numFmtId="165" fontId="22" fillId="0" borderId="0" xfId="2" applyFont="1" applyBorder="1" applyAlignment="1" applyProtection="1">
      <alignment horizontal="center" vertical="center"/>
    </xf>
    <xf numFmtId="0" fontId="19" fillId="2" borderId="0" xfId="0" applyFont="1" applyFill="1"/>
    <xf numFmtId="166" fontId="0" fillId="2" borderId="0" xfId="1" applyNumberFormat="1" applyFont="1" applyFill="1" applyBorder="1" applyAlignment="1" applyProtection="1"/>
    <xf numFmtId="167" fontId="0" fillId="2" borderId="0" xfId="0" applyNumberFormat="1" applyFill="1"/>
    <xf numFmtId="0" fontId="0" fillId="0" borderId="13" xfId="0" applyFont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2" borderId="15" xfId="2" applyNumberFormat="1" applyFont="1" applyFill="1" applyBorder="1" applyAlignment="1" applyProtection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2" borderId="18" xfId="0" applyFont="1" applyFill="1" applyBorder="1"/>
    <xf numFmtId="164" fontId="0" fillId="2" borderId="19" xfId="1" applyFont="1" applyFill="1" applyBorder="1" applyAlignment="1" applyProtection="1">
      <alignment horizontal="right" vertical="center"/>
    </xf>
    <xf numFmtId="0" fontId="0" fillId="2" borderId="14" xfId="0" applyFill="1" applyBorder="1" applyAlignment="1">
      <alignment horizontal="center" vertical="center"/>
    </xf>
    <xf numFmtId="164" fontId="0" fillId="2" borderId="20" xfId="1" applyFont="1" applyFill="1" applyBorder="1" applyAlignment="1" applyProtection="1">
      <alignment horizontal="right" vertical="center"/>
    </xf>
    <xf numFmtId="3" fontId="0" fillId="2" borderId="14" xfId="1" applyNumberFormat="1" applyFont="1" applyFill="1" applyBorder="1" applyAlignment="1" applyProtection="1">
      <alignment vertical="center"/>
    </xf>
    <xf numFmtId="0" fontId="19" fillId="2" borderId="18" xfId="0" applyFont="1" applyFill="1" applyBorder="1" applyAlignment="1">
      <alignment vertical="center" wrapText="1"/>
    </xf>
    <xf numFmtId="3" fontId="0" fillId="2" borderId="14" xfId="0" applyNumberFormat="1" applyFill="1" applyBorder="1" applyAlignment="1">
      <alignment horizontal="center" vertical="center"/>
    </xf>
    <xf numFmtId="3" fontId="0" fillId="3" borderId="14" xfId="1" applyNumberFormat="1" applyFont="1" applyFill="1" applyBorder="1" applyAlignment="1" applyProtection="1">
      <alignment vertical="center"/>
    </xf>
    <xf numFmtId="164" fontId="0" fillId="3" borderId="20" xfId="1" applyFont="1" applyFill="1" applyBorder="1" applyAlignment="1" applyProtection="1">
      <alignment horizontal="right" vertical="center"/>
    </xf>
    <xf numFmtId="165" fontId="0" fillId="2" borderId="19" xfId="2" applyFont="1" applyFill="1" applyBorder="1" applyAlignment="1" applyProtection="1">
      <alignment horizontal="right" vertical="center"/>
    </xf>
    <xf numFmtId="165" fontId="0" fillId="2" borderId="14" xfId="2" applyFont="1" applyFill="1" applyBorder="1" applyAlignment="1" applyProtection="1">
      <alignment horizontal="right" vertical="center"/>
    </xf>
    <xf numFmtId="165" fontId="0" fillId="2" borderId="20" xfId="2" applyFont="1" applyFill="1" applyBorder="1" applyAlignment="1" applyProtection="1">
      <alignment horizontal="right" vertical="center"/>
    </xf>
    <xf numFmtId="164" fontId="0" fillId="3" borderId="19" xfId="1" applyFont="1" applyFill="1" applyBorder="1" applyAlignment="1" applyProtection="1">
      <alignment horizontal="right" vertical="center"/>
    </xf>
    <xf numFmtId="0" fontId="0" fillId="0" borderId="0" xfId="0" applyFont="1" applyBorder="1"/>
    <xf numFmtId="3" fontId="0" fillId="0" borderId="14" xfId="0" applyNumberFormat="1" applyBorder="1" applyAlignment="1">
      <alignment horizontal="center" vertical="center"/>
    </xf>
    <xf numFmtId="3" fontId="22" fillId="2" borderId="0" xfId="0" applyNumberFormat="1" applyFont="1" applyFill="1"/>
    <xf numFmtId="0" fontId="17" fillId="2" borderId="0" xfId="0" applyFont="1" applyFill="1"/>
    <xf numFmtId="167" fontId="17" fillId="7" borderId="13" xfId="0" applyNumberFormat="1" applyFont="1" applyFill="1" applyBorder="1" applyAlignment="1">
      <alignment horizontal="center" vertical="center"/>
    </xf>
    <xf numFmtId="168" fontId="17" fillId="2" borderId="11" xfId="0" applyNumberFormat="1" applyFont="1" applyFill="1" applyBorder="1" applyAlignment="1">
      <alignment horizontal="center" vertical="center"/>
    </xf>
    <xf numFmtId="168" fontId="17" fillId="7" borderId="11" xfId="0" applyNumberFormat="1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vertical="center"/>
    </xf>
    <xf numFmtId="0" fontId="24" fillId="0" borderId="15" xfId="0" applyFont="1" applyBorder="1"/>
    <xf numFmtId="0" fontId="24" fillId="0" borderId="16" xfId="0" applyFont="1" applyBorder="1"/>
    <xf numFmtId="0" fontId="24" fillId="0" borderId="17" xfId="0" applyFont="1" applyBorder="1"/>
    <xf numFmtId="0" fontId="24" fillId="2" borderId="3" xfId="0" applyFont="1" applyFill="1" applyBorder="1"/>
    <xf numFmtId="0" fontId="24" fillId="2" borderId="0" xfId="0" applyFont="1" applyFill="1"/>
    <xf numFmtId="0" fontId="24" fillId="0" borderId="4" xfId="0" applyFont="1" applyBorder="1"/>
    <xf numFmtId="0" fontId="24" fillId="0" borderId="3" xfId="0" applyFont="1" applyBorder="1"/>
    <xf numFmtId="0" fontId="24" fillId="0" borderId="0" xfId="0" applyFont="1" applyBorder="1"/>
    <xf numFmtId="0" fontId="0" fillId="0" borderId="3" xfId="0" applyFont="1" applyBorder="1"/>
    <xf numFmtId="0" fontId="0" fillId="0" borderId="4" xfId="0" applyFont="1" applyBorder="1"/>
    <xf numFmtId="0" fontId="18" fillId="8" borderId="11" xfId="0" applyFont="1" applyFill="1" applyBorder="1" applyAlignment="1">
      <alignment vertical="center"/>
    </xf>
    <xf numFmtId="0" fontId="0" fillId="2" borderId="4" xfId="0" applyFill="1" applyBorder="1"/>
    <xf numFmtId="0" fontId="18" fillId="0" borderId="16" xfId="0" applyFont="1" applyBorder="1" applyAlignment="1">
      <alignment vertical="center"/>
    </xf>
    <xf numFmtId="164" fontId="0" fillId="2" borderId="16" xfId="1" applyFont="1" applyFill="1" applyBorder="1" applyAlignment="1" applyProtection="1">
      <alignment horizontal="center" vertical="center"/>
    </xf>
    <xf numFmtId="0" fontId="0" fillId="2" borderId="12" xfId="0" applyFont="1" applyFill="1" applyBorder="1" applyAlignment="1">
      <alignment vertical="top"/>
    </xf>
    <xf numFmtId="0" fontId="0" fillId="0" borderId="19" xfId="0" applyFont="1" applyBorder="1"/>
    <xf numFmtId="0" fontId="0" fillId="0" borderId="14" xfId="0" applyFont="1" applyBorder="1"/>
    <xf numFmtId="0" fontId="0" fillId="0" borderId="20" xfId="0" applyFont="1" applyBorder="1"/>
    <xf numFmtId="0" fontId="0" fillId="0" borderId="18" xfId="0" applyFont="1" applyBorder="1"/>
    <xf numFmtId="0" fontId="24" fillId="0" borderId="14" xfId="0" applyFont="1" applyBorder="1"/>
    <xf numFmtId="0" fontId="19" fillId="0" borderId="18" xfId="0" applyFont="1" applyBorder="1" applyAlignment="1">
      <alignment vertical="center" wrapText="1"/>
    </xf>
    <xf numFmtId="3" fontId="0" fillId="0" borderId="19" xfId="0" applyNumberFormat="1" applyFont="1" applyBorder="1"/>
    <xf numFmtId="3" fontId="0" fillId="0" borderId="14" xfId="0" applyNumberFormat="1" applyFont="1" applyBorder="1"/>
    <xf numFmtId="0" fontId="0" fillId="9" borderId="18" xfId="0" applyFont="1" applyFill="1" applyBorder="1"/>
    <xf numFmtId="3" fontId="24" fillId="0" borderId="19" xfId="0" applyNumberFormat="1" applyFont="1" applyBorder="1"/>
    <xf numFmtId="0" fontId="24" fillId="0" borderId="20" xfId="0" applyFont="1" applyBorder="1"/>
    <xf numFmtId="3" fontId="24" fillId="0" borderId="14" xfId="0" applyNumberFormat="1" applyFont="1" applyBorder="1"/>
    <xf numFmtId="3" fontId="24" fillId="2" borderId="19" xfId="0" applyNumberFormat="1" applyFont="1" applyFill="1" applyBorder="1"/>
    <xf numFmtId="3" fontId="24" fillId="2" borderId="14" xfId="0" applyNumberFormat="1" applyFont="1" applyFill="1" applyBorder="1"/>
    <xf numFmtId="0" fontId="24" fillId="2" borderId="14" xfId="0" applyFont="1" applyFill="1" applyBorder="1"/>
    <xf numFmtId="3" fontId="24" fillId="2" borderId="20" xfId="0" applyNumberFormat="1" applyFont="1" applyFill="1" applyBorder="1"/>
    <xf numFmtId="0" fontId="0" fillId="2" borderId="14" xfId="0" applyFill="1" applyBorder="1"/>
    <xf numFmtId="3" fontId="0" fillId="2" borderId="20" xfId="0" applyNumberFormat="1" applyFill="1" applyBorder="1"/>
    <xf numFmtId="0" fontId="19" fillId="2" borderId="18" xfId="0" applyFont="1" applyFill="1" applyBorder="1"/>
    <xf numFmtId="0" fontId="24" fillId="2" borderId="20" xfId="0" applyFont="1" applyFill="1" applyBorder="1"/>
    <xf numFmtId="3" fontId="0" fillId="2" borderId="14" xfId="0" applyNumberFormat="1" applyFill="1" applyBorder="1"/>
    <xf numFmtId="0" fontId="0" fillId="2" borderId="20" xfId="0" applyFill="1" applyBorder="1"/>
    <xf numFmtId="0" fontId="0" fillId="2" borderId="14" xfId="0" applyFont="1" applyFill="1" applyBorder="1"/>
    <xf numFmtId="0" fontId="0" fillId="2" borderId="20" xfId="0" applyFont="1" applyFill="1" applyBorder="1"/>
    <xf numFmtId="0" fontId="24" fillId="2" borderId="19" xfId="0" applyFont="1" applyFill="1" applyBorder="1"/>
    <xf numFmtId="3" fontId="24" fillId="0" borderId="20" xfId="0" applyNumberFormat="1" applyFont="1" applyBorder="1"/>
    <xf numFmtId="0" fontId="0" fillId="0" borderId="14" xfId="0" applyBorder="1"/>
    <xf numFmtId="3" fontId="0" fillId="0" borderId="20" xfId="0" applyNumberFormat="1" applyBorder="1"/>
    <xf numFmtId="0" fontId="24" fillId="0" borderId="19" xfId="0" applyFont="1" applyBorder="1"/>
    <xf numFmtId="3" fontId="0" fillId="0" borderId="14" xfId="0" applyNumberFormat="1" applyBorder="1"/>
    <xf numFmtId="0" fontId="0" fillId="0" borderId="20" xfId="0" applyBorder="1"/>
    <xf numFmtId="0" fontId="24" fillId="8" borderId="18" xfId="0" applyFont="1" applyFill="1" applyBorder="1"/>
    <xf numFmtId="0" fontId="24" fillId="10" borderId="18" xfId="0" applyFont="1" applyFill="1" applyBorder="1"/>
    <xf numFmtId="0" fontId="24" fillId="0" borderId="18" xfId="0" applyFont="1" applyBorder="1"/>
    <xf numFmtId="0" fontId="24" fillId="11" borderId="18" xfId="0" applyFont="1" applyFill="1" applyBorder="1"/>
    <xf numFmtId="0" fontId="24" fillId="2" borderId="18" xfId="0" applyFont="1" applyFill="1" applyBorder="1"/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0" fontId="25" fillId="2" borderId="12" xfId="0" applyFont="1" applyFill="1" applyBorder="1" applyAlignment="1">
      <alignment vertical="center" wrapText="1"/>
    </xf>
    <xf numFmtId="3" fontId="0" fillId="0" borderId="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0" fontId="20" fillId="2" borderId="13" xfId="0" applyFont="1" applyFill="1" applyBorder="1"/>
    <xf numFmtId="0" fontId="26" fillId="0" borderId="0" xfId="0" applyFont="1"/>
    <xf numFmtId="0" fontId="0" fillId="2" borderId="11" xfId="0" applyFont="1" applyFill="1" applyBorder="1" applyAlignment="1">
      <alignment vertical="center"/>
    </xf>
    <xf numFmtId="3" fontId="0" fillId="0" borderId="22" xfId="0" applyNumberForma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25" fillId="2" borderId="3" xfId="0" applyFont="1" applyFill="1" applyBorder="1" applyAlignment="1">
      <alignment vertical="center" wrapText="1"/>
    </xf>
    <xf numFmtId="3" fontId="0" fillId="0" borderId="26" xfId="0" applyNumberFormat="1" applyBorder="1"/>
    <xf numFmtId="3" fontId="0" fillId="0" borderId="27" xfId="0" applyNumberFormat="1" applyBorder="1"/>
    <xf numFmtId="165" fontId="0" fillId="0" borderId="28" xfId="2" applyFont="1" applyBorder="1" applyAlignment="1" applyProtection="1"/>
    <xf numFmtId="0" fontId="25" fillId="0" borderId="3" xfId="0" applyFont="1" applyBorder="1" applyAlignment="1">
      <alignment vertical="center" wrapText="1"/>
    </xf>
    <xf numFmtId="3" fontId="0" fillId="0" borderId="29" xfId="0" applyNumberFormat="1" applyBorder="1"/>
    <xf numFmtId="3" fontId="0" fillId="0" borderId="21" xfId="0" applyNumberFormat="1" applyBorder="1"/>
    <xf numFmtId="165" fontId="0" fillId="0" borderId="30" xfId="2" applyFont="1" applyBorder="1" applyAlignment="1" applyProtection="1"/>
    <xf numFmtId="165" fontId="0" fillId="0" borderId="10" xfId="2" applyFont="1" applyBorder="1" applyAlignment="1" applyProtection="1"/>
    <xf numFmtId="0" fontId="20" fillId="2" borderId="15" xfId="0" applyFont="1" applyFill="1" applyBorder="1"/>
    <xf numFmtId="3" fontId="0" fillId="8" borderId="23" xfId="0" applyNumberFormat="1" applyFill="1" applyBorder="1"/>
    <xf numFmtId="3" fontId="0" fillId="8" borderId="31" xfId="0" applyNumberFormat="1" applyFill="1" applyBorder="1"/>
    <xf numFmtId="165" fontId="0" fillId="9" borderId="13" xfId="2" applyFont="1" applyFill="1" applyBorder="1" applyAlignment="1" applyProtection="1"/>
    <xf numFmtId="165" fontId="0" fillId="0" borderId="13" xfId="2" applyFont="1" applyBorder="1" applyAlignment="1" applyProtection="1"/>
    <xf numFmtId="3" fontId="0" fillId="8" borderId="29" xfId="0" applyNumberFormat="1" applyFill="1" applyBorder="1"/>
    <xf numFmtId="3" fontId="0" fillId="8" borderId="21" xfId="0" applyNumberFormat="1" applyFill="1" applyBorder="1"/>
    <xf numFmtId="4" fontId="0" fillId="0" borderId="3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3" borderId="3" xfId="0" applyNumberFormat="1" applyFill="1" applyBorder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3" borderId="22" xfId="0" applyNumberForma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3" borderId="15" xfId="0" applyNumberFormat="1" applyFill="1" applyBorder="1" applyAlignment="1">
      <alignment horizontal="center" vertical="center"/>
    </xf>
    <xf numFmtId="4" fontId="0" fillId="3" borderId="16" xfId="0" applyNumberFormat="1" applyFill="1" applyBorder="1" applyAlignment="1">
      <alignment horizontal="center" vertical="center"/>
    </xf>
    <xf numFmtId="3" fontId="19" fillId="0" borderId="21" xfId="0" applyNumberFormat="1" applyFont="1" applyBorder="1"/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3" borderId="15" xfId="0" applyNumberFormat="1" applyFill="1" applyBorder="1" applyAlignment="1">
      <alignment horizontal="center"/>
    </xf>
    <xf numFmtId="4" fontId="0" fillId="3" borderId="16" xfId="0" applyNumberFormat="1" applyFill="1" applyBorder="1" applyAlignment="1">
      <alignment horizontal="center"/>
    </xf>
    <xf numFmtId="4" fontId="0" fillId="3" borderId="17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167" fontId="17" fillId="2" borderId="0" xfId="0" applyNumberFormat="1" applyFont="1" applyFill="1" applyBorder="1" applyAlignment="1">
      <alignment horizontal="center" vertical="center"/>
    </xf>
    <xf numFmtId="167" fontId="17" fillId="9" borderId="0" xfId="0" applyNumberFormat="1" applyFont="1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2" fontId="0" fillId="2" borderId="0" xfId="0" applyNumberFormat="1" applyFill="1" applyAlignment="1">
      <alignment horizontal="center"/>
    </xf>
    <xf numFmtId="0" fontId="0" fillId="13" borderId="0" xfId="0" applyFont="1" applyFill="1" applyBorder="1"/>
    <xf numFmtId="0" fontId="0" fillId="2" borderId="0" xfId="0" applyFill="1" applyBorder="1" applyAlignment="1">
      <alignment horizontal="center"/>
    </xf>
    <xf numFmtId="0" fontId="17" fillId="2" borderId="0" xfId="0" applyFont="1" applyFill="1" applyBorder="1" applyAlignment="1">
      <alignment horizontal="left" vertical="center" indent="15"/>
    </xf>
    <xf numFmtId="0" fontId="0" fillId="2" borderId="0" xfId="0" applyFill="1" applyAlignment="1">
      <alignment horizont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left" vertical="center"/>
    </xf>
    <xf numFmtId="0" fontId="26" fillId="0" borderId="12" xfId="0" applyFont="1" applyBorder="1"/>
    <xf numFmtId="0" fontId="0" fillId="2" borderId="32" xfId="0" applyFont="1" applyFill="1" applyBorder="1" applyAlignment="1">
      <alignment horizontal="center" vertical="center" wrapText="1"/>
    </xf>
    <xf numFmtId="0" fontId="0" fillId="2" borderId="33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6" borderId="32" xfId="0" applyFont="1" applyFill="1" applyBorder="1" applyAlignment="1">
      <alignment horizontal="center" vertical="center" wrapText="1"/>
    </xf>
    <xf numFmtId="0" fontId="0" fillId="6" borderId="33" xfId="0" applyFont="1" applyFill="1" applyBorder="1" applyAlignment="1">
      <alignment horizontal="center" vertical="center" wrapText="1"/>
    </xf>
    <xf numFmtId="0" fontId="0" fillId="6" borderId="34" xfId="0" applyFont="1" applyFill="1" applyBorder="1" applyAlignment="1">
      <alignment horizontal="center" vertical="center" wrapText="1"/>
    </xf>
    <xf numFmtId="0" fontId="18" fillId="0" borderId="3" xfId="0" applyFont="1" applyBorder="1" applyAlignment="1">
      <alignment vertical="center"/>
    </xf>
    <xf numFmtId="164" fontId="0" fillId="0" borderId="13" xfId="1" applyFont="1" applyBorder="1" applyAlignment="1" applyProtection="1">
      <alignment horizontal="right" vertical="center"/>
    </xf>
    <xf numFmtId="0" fontId="0" fillId="3" borderId="0" xfId="0" applyFont="1" applyFill="1" applyBorder="1" applyAlignment="1">
      <alignment horizontal="right" wrapText="1"/>
    </xf>
    <xf numFmtId="3" fontId="0" fillId="3" borderId="0" xfId="0" applyNumberFormat="1" applyFill="1" applyAlignment="1">
      <alignment horizontal="right" wrapText="1"/>
    </xf>
    <xf numFmtId="0" fontId="0" fillId="0" borderId="0" xfId="0" applyAlignment="1">
      <alignment horizontal="right"/>
    </xf>
    <xf numFmtId="0" fontId="0" fillId="2" borderId="0" xfId="0" applyFont="1" applyFill="1" applyBorder="1" applyAlignment="1">
      <alignment horizontal="right" wrapText="1"/>
    </xf>
    <xf numFmtId="164" fontId="0" fillId="2" borderId="4" xfId="1" applyFont="1" applyFill="1" applyBorder="1" applyAlignment="1" applyProtection="1">
      <alignment horizontal="right"/>
    </xf>
    <xf numFmtId="164" fontId="0" fillId="2" borderId="3" xfId="1" applyFont="1" applyFill="1" applyBorder="1" applyAlignment="1" applyProtection="1">
      <alignment horizontal="right"/>
    </xf>
    <xf numFmtId="164" fontId="0" fillId="4" borderId="3" xfId="1" applyFont="1" applyFill="1" applyBorder="1" applyAlignment="1" applyProtection="1">
      <alignment horizontal="right"/>
    </xf>
    <xf numFmtId="164" fontId="0" fillId="3" borderId="0" xfId="1" applyFont="1" applyFill="1" applyBorder="1" applyAlignment="1" applyProtection="1">
      <alignment horizontal="right"/>
    </xf>
    <xf numFmtId="3" fontId="0" fillId="3" borderId="0" xfId="1" applyNumberFormat="1" applyFont="1" applyFill="1" applyBorder="1" applyAlignment="1" applyProtection="1">
      <alignment horizontal="right"/>
    </xf>
    <xf numFmtId="0" fontId="0" fillId="0" borderId="45" xfId="0" applyFont="1" applyBorder="1"/>
    <xf numFmtId="0" fontId="0" fillId="0" borderId="13" xfId="0" applyFont="1" applyBorder="1"/>
    <xf numFmtId="0" fontId="0" fillId="0" borderId="22" xfId="0" applyFont="1" applyBorder="1"/>
    <xf numFmtId="0" fontId="24" fillId="2" borderId="0" xfId="0" applyFont="1" applyFill="1" applyBorder="1"/>
    <xf numFmtId="0" fontId="24" fillId="2" borderId="16" xfId="0" applyFont="1" applyFill="1" applyBorder="1"/>
    <xf numFmtId="0" fontId="44" fillId="0" borderId="46" xfId="0" applyFont="1" applyBorder="1" applyAlignment="1">
      <alignment horizontal="center" vertical="center" wrapText="1"/>
    </xf>
    <xf numFmtId="0" fontId="18" fillId="8" borderId="3" xfId="0" applyFont="1" applyFill="1" applyBorder="1" applyAlignment="1">
      <alignment vertical="center"/>
    </xf>
    <xf numFmtId="4" fontId="0" fillId="0" borderId="45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25" fillId="2" borderId="11" xfId="0" applyFont="1" applyFill="1" applyBorder="1" applyAlignment="1">
      <alignment vertical="center" wrapText="1"/>
    </xf>
    <xf numFmtId="3" fontId="0" fillId="0" borderId="0" xfId="0" applyNumberFormat="1" applyFill="1" applyBorder="1" applyAlignment="1">
      <alignment horizontal="center" vertical="center"/>
    </xf>
    <xf numFmtId="165" fontId="0" fillId="0" borderId="11" xfId="2" applyFont="1" applyBorder="1" applyAlignment="1" applyProtection="1"/>
    <xf numFmtId="3" fontId="0" fillId="0" borderId="47" xfId="0" applyNumberFormat="1" applyBorder="1"/>
    <xf numFmtId="3" fontId="0" fillId="0" borderId="48" xfId="0" applyNumberFormat="1" applyBorder="1"/>
    <xf numFmtId="165" fontId="0" fillId="0" borderId="49" xfId="2" applyFont="1" applyBorder="1" applyAlignment="1" applyProtection="1"/>
    <xf numFmtId="4" fontId="0" fillId="0" borderId="0" xfId="0" applyNumberFormat="1"/>
    <xf numFmtId="169" fontId="27" fillId="0" borderId="0" xfId="2" applyNumberFormat="1"/>
    <xf numFmtId="4" fontId="0" fillId="0" borderId="21" xfId="0" applyNumberFormat="1" applyBorder="1" applyAlignment="1">
      <alignment horizontal="center" vertical="center"/>
    </xf>
    <xf numFmtId="3" fontId="24" fillId="0" borderId="22" xfId="0" applyNumberFormat="1" applyFon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Border="1" applyAlignment="1"/>
    <xf numFmtId="4" fontId="0" fillId="49" borderId="21" xfId="0" applyNumberFormat="1" applyFill="1" applyBorder="1" applyAlignment="1">
      <alignment horizontal="center" vertical="center"/>
    </xf>
    <xf numFmtId="3" fontId="0" fillId="49" borderId="21" xfId="0" applyNumberFormat="1" applyFill="1" applyBorder="1" applyAlignment="1">
      <alignment horizontal="center" vertical="center"/>
    </xf>
    <xf numFmtId="0" fontId="25" fillId="0" borderId="3" xfId="0" applyFont="1" applyFill="1" applyBorder="1" applyAlignment="1">
      <alignment vertical="center" wrapText="1"/>
    </xf>
    <xf numFmtId="0" fontId="0" fillId="0" borderId="0" xfId="0" applyAlignment="1"/>
    <xf numFmtId="4" fontId="0" fillId="0" borderId="21" xfId="0" applyNumberFormat="1" applyBorder="1" applyAlignment="1">
      <alignment horizontal="center"/>
    </xf>
    <xf numFmtId="0" fontId="48" fillId="0" borderId="0" xfId="0" applyFont="1" applyAlignment="1">
      <alignment horizontal="center"/>
    </xf>
    <xf numFmtId="0" fontId="0" fillId="0" borderId="51" xfId="0" applyBorder="1" applyAlignment="1">
      <alignment horizontal="center" vertical="center"/>
    </xf>
    <xf numFmtId="4" fontId="0" fillId="0" borderId="51" xfId="0" applyNumberFormat="1" applyBorder="1" applyAlignment="1">
      <alignment horizontal="center" vertical="center"/>
    </xf>
    <xf numFmtId="169" fontId="27" fillId="0" borderId="51" xfId="2" applyNumberFormat="1" applyBorder="1" applyAlignment="1">
      <alignment horizontal="center" vertical="center"/>
    </xf>
    <xf numFmtId="0" fontId="0" fillId="47" borderId="51" xfId="0" applyFill="1" applyBorder="1" applyAlignment="1">
      <alignment horizontal="center" vertical="center"/>
    </xf>
    <xf numFmtId="4" fontId="0" fillId="47" borderId="51" xfId="0" applyNumberFormat="1" applyFill="1" applyBorder="1" applyAlignment="1">
      <alignment horizontal="center" vertical="center"/>
    </xf>
    <xf numFmtId="169" fontId="27" fillId="47" borderId="51" xfId="2" applyNumberFormat="1" applyFill="1" applyBorder="1" applyAlignment="1">
      <alignment horizontal="center" vertical="center"/>
    </xf>
    <xf numFmtId="0" fontId="0" fillId="46" borderId="51" xfId="0" applyFill="1" applyBorder="1" applyAlignment="1">
      <alignment horizontal="center" vertical="center"/>
    </xf>
    <xf numFmtId="4" fontId="0" fillId="46" borderId="51" xfId="0" applyNumberFormat="1" applyFill="1" applyBorder="1" applyAlignment="1">
      <alignment horizontal="center" vertical="center"/>
    </xf>
    <xf numFmtId="169" fontId="27" fillId="46" borderId="51" xfId="2" applyNumberFormat="1" applyFill="1" applyBorder="1" applyAlignment="1">
      <alignment horizontal="center" vertical="center"/>
    </xf>
    <xf numFmtId="0" fontId="45" fillId="50" borderId="51" xfId="0" applyFont="1" applyFill="1" applyBorder="1" applyAlignment="1">
      <alignment horizontal="center" vertical="center"/>
    </xf>
    <xf numFmtId="4" fontId="45" fillId="50" borderId="51" xfId="0" applyNumberFormat="1" applyFont="1" applyFill="1" applyBorder="1" applyAlignment="1">
      <alignment horizontal="center" vertical="center"/>
    </xf>
    <xf numFmtId="169" fontId="45" fillId="50" borderId="51" xfId="2" applyNumberFormat="1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7" fillId="3" borderId="52" xfId="0" applyFont="1" applyFill="1" applyBorder="1" applyAlignment="1">
      <alignment horizontal="center" vertical="center"/>
    </xf>
    <xf numFmtId="4" fontId="0" fillId="46" borderId="56" xfId="0" applyNumberFormat="1" applyFill="1" applyBorder="1" applyAlignment="1">
      <alignment horizontal="center" vertical="center"/>
    </xf>
    <xf numFmtId="169" fontId="27" fillId="0" borderId="56" xfId="2" applyNumberFormat="1" applyBorder="1" applyAlignment="1">
      <alignment horizontal="center" vertical="center"/>
    </xf>
    <xf numFmtId="4" fontId="0" fillId="0" borderId="56" xfId="0" applyNumberFormat="1" applyBorder="1" applyAlignment="1">
      <alignment horizontal="center" vertical="center"/>
    </xf>
    <xf numFmtId="0" fontId="49" fillId="0" borderId="51" xfId="0" applyFont="1" applyBorder="1" applyAlignment="1">
      <alignment horizontal="center" vertical="center"/>
    </xf>
    <xf numFmtId="0" fontId="49" fillId="0" borderId="51" xfId="0" applyFont="1" applyBorder="1" applyAlignment="1">
      <alignment horizontal="center" vertical="center" wrapText="1"/>
    </xf>
    <xf numFmtId="0" fontId="49" fillId="48" borderId="51" xfId="0" applyFont="1" applyFill="1" applyBorder="1" applyAlignment="1">
      <alignment horizontal="center" vertical="center" wrapText="1"/>
    </xf>
    <xf numFmtId="4" fontId="45" fillId="0" borderId="56" xfId="0" applyNumberFormat="1" applyFont="1" applyBorder="1" applyAlignment="1">
      <alignment horizontal="center" vertical="center"/>
    </xf>
    <xf numFmtId="3" fontId="0" fillId="0" borderId="51" xfId="0" applyNumberFormat="1" applyBorder="1" applyAlignment="1">
      <alignment horizontal="center" vertical="center"/>
    </xf>
    <xf numFmtId="3" fontId="0" fillId="0" borderId="51" xfId="0" applyNumberFormat="1" applyFill="1" applyBorder="1" applyAlignment="1">
      <alignment horizontal="center" vertical="center"/>
    </xf>
    <xf numFmtId="4" fontId="45" fillId="0" borderId="51" xfId="0" applyNumberFormat="1" applyFont="1" applyBorder="1" applyAlignment="1">
      <alignment horizontal="center" vertical="center"/>
    </xf>
    <xf numFmtId="3" fontId="0" fillId="47" borderId="51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45" fillId="0" borderId="57" xfId="0" applyNumberFormat="1" applyFont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0" borderId="57" xfId="0" applyNumberFormat="1" applyFill="1" applyBorder="1" applyAlignment="1">
      <alignment horizontal="center" vertical="center"/>
    </xf>
    <xf numFmtId="0" fontId="51" fillId="0" borderId="57" xfId="0" applyFont="1" applyBorder="1" applyAlignment="1">
      <alignment horizontal="center" vertical="center" wrapText="1"/>
    </xf>
    <xf numFmtId="0" fontId="49" fillId="0" borderId="5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0" fillId="48" borderId="0" xfId="0" applyFont="1" applyFill="1" applyAlignment="1">
      <alignment horizontal="center" vertical="center"/>
    </xf>
    <xf numFmtId="4" fontId="0" fillId="0" borderId="58" xfId="0" applyNumberFormat="1" applyBorder="1" applyAlignment="1">
      <alignment horizontal="center" vertical="center"/>
    </xf>
    <xf numFmtId="4" fontId="45" fillId="0" borderId="58" xfId="0" applyNumberFormat="1" applyFont="1" applyBorder="1" applyAlignment="1">
      <alignment horizontal="center" vertical="center"/>
    </xf>
    <xf numFmtId="3" fontId="8" fillId="51" borderId="58" xfId="51" applyNumberFormat="1" applyFont="1" applyFill="1" applyBorder="1" applyAlignment="1">
      <alignment horizontal="center"/>
    </xf>
    <xf numFmtId="0" fontId="53" fillId="0" borderId="0" xfId="0" applyFont="1"/>
    <xf numFmtId="0" fontId="53" fillId="52" borderId="58" xfId="0" applyFont="1" applyFill="1" applyBorder="1" applyAlignment="1">
      <alignment horizontal="center"/>
    </xf>
    <xf numFmtId="0" fontId="53" fillId="51" borderId="58" xfId="0" applyFont="1" applyFill="1" applyBorder="1" applyAlignment="1">
      <alignment horizontal="center"/>
    </xf>
    <xf numFmtId="0" fontId="53" fillId="0" borderId="0" xfId="0" applyFont="1" applyAlignment="1">
      <alignment horizontal="center"/>
    </xf>
    <xf numFmtId="2" fontId="53" fillId="53" borderId="58" xfId="0" applyNumberFormat="1" applyFont="1" applyFill="1" applyBorder="1" applyAlignment="1">
      <alignment horizontal="center"/>
    </xf>
    <xf numFmtId="2" fontId="53" fillId="0" borderId="0" xfId="0" applyNumberFormat="1" applyFont="1" applyAlignment="1">
      <alignment horizontal="center"/>
    </xf>
    <xf numFmtId="0" fontId="53" fillId="52" borderId="58" xfId="0" applyFont="1" applyFill="1" applyBorder="1" applyAlignment="1">
      <alignment horizontal="left" indent="1"/>
    </xf>
    <xf numFmtId="0" fontId="53" fillId="51" borderId="58" xfId="0" applyFont="1" applyFill="1" applyBorder="1" applyAlignment="1">
      <alignment horizontal="left" indent="1"/>
    </xf>
    <xf numFmtId="0" fontId="53" fillId="0" borderId="0" xfId="0" applyFont="1" applyAlignment="1">
      <alignment horizontal="left" indent="1"/>
    </xf>
    <xf numFmtId="0" fontId="0" fillId="0" borderId="21" xfId="0" applyBorder="1" applyAlignment="1">
      <alignment horizontal="left" indent="1"/>
    </xf>
    <xf numFmtId="0" fontId="52" fillId="3" borderId="52" xfId="0" applyFont="1" applyFill="1" applyBorder="1" applyAlignment="1">
      <alignment horizontal="left" vertical="center" indent="1"/>
    </xf>
    <xf numFmtId="0" fontId="52" fillId="3" borderId="52" xfId="0" applyFont="1" applyFill="1" applyBorder="1" applyAlignment="1">
      <alignment horizontal="center" vertical="center"/>
    </xf>
    <xf numFmtId="4" fontId="45" fillId="0" borderId="59" xfId="0" applyNumberFormat="1" applyFont="1" applyBorder="1" applyAlignment="1">
      <alignment horizontal="center" vertical="center"/>
    </xf>
    <xf numFmtId="4" fontId="0" fillId="0" borderId="59" xfId="0" applyNumberFormat="1" applyBorder="1" applyAlignment="1">
      <alignment horizontal="center" vertical="center"/>
    </xf>
    <xf numFmtId="0" fontId="0" fillId="49" borderId="21" xfId="0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45" fillId="45" borderId="50" xfId="0" applyFont="1" applyFill="1" applyBorder="1" applyAlignment="1">
      <alignment horizontal="left" vertical="center" wrapText="1" indent="1"/>
    </xf>
    <xf numFmtId="4" fontId="47" fillId="45" borderId="21" xfId="0" applyNumberFormat="1" applyFont="1" applyFill="1" applyBorder="1" applyAlignment="1">
      <alignment horizontal="center" vertical="center" wrapText="1"/>
    </xf>
    <xf numFmtId="0" fontId="45" fillId="49" borderId="50" xfId="0" applyFont="1" applyFill="1" applyBorder="1" applyAlignment="1">
      <alignment horizontal="left" vertical="center" wrapText="1" indent="1"/>
    </xf>
    <xf numFmtId="4" fontId="45" fillId="49" borderId="21" xfId="0" applyNumberFormat="1" applyFont="1" applyFill="1" applyBorder="1" applyAlignment="1">
      <alignment horizontal="center" vertical="center" wrapText="1"/>
    </xf>
    <xf numFmtId="4" fontId="45" fillId="49" borderId="21" xfId="0" applyNumberFormat="1" applyFont="1" applyFill="1" applyBorder="1" applyAlignment="1">
      <alignment horizontal="center"/>
    </xf>
    <xf numFmtId="169" fontId="45" fillId="47" borderId="21" xfId="2" applyNumberFormat="1" applyFont="1" applyFill="1" applyBorder="1" applyAlignment="1">
      <alignment horizontal="center"/>
    </xf>
    <xf numFmtId="0" fontId="55" fillId="47" borderId="21" xfId="0" applyFont="1" applyFill="1" applyBorder="1" applyAlignment="1">
      <alignment horizontal="center" vertical="center" wrapText="1"/>
    </xf>
    <xf numFmtId="4" fontId="56" fillId="47" borderId="21" xfId="0" applyNumberFormat="1" applyFont="1" applyFill="1" applyBorder="1" applyAlignment="1">
      <alignment horizontal="center" vertical="center"/>
    </xf>
    <xf numFmtId="3" fontId="0" fillId="49" borderId="27" xfId="0" applyNumberFormat="1" applyFill="1" applyBorder="1"/>
    <xf numFmtId="3" fontId="19" fillId="49" borderId="21" xfId="0" applyNumberFormat="1" applyFont="1" applyFill="1" applyBorder="1"/>
    <xf numFmtId="4" fontId="0" fillId="3" borderId="0" xfId="0" applyNumberFormat="1" applyFill="1" applyAlignment="1">
      <alignment horizontal="center"/>
    </xf>
    <xf numFmtId="4" fontId="0" fillId="3" borderId="4" xfId="0" applyNumberFormat="1" applyFill="1" applyBorder="1" applyAlignment="1">
      <alignment horizontal="center"/>
    </xf>
    <xf numFmtId="3" fontId="24" fillId="3" borderId="3" xfId="0" applyNumberFormat="1" applyFont="1" applyFill="1" applyBorder="1" applyAlignment="1">
      <alignment horizontal="center" vertical="center"/>
    </xf>
    <xf numFmtId="4" fontId="45" fillId="0" borderId="65" xfId="0" applyNumberFormat="1" applyFont="1" applyBorder="1" applyAlignment="1">
      <alignment horizontal="center" vertical="center"/>
    </xf>
    <xf numFmtId="0" fontId="51" fillId="0" borderId="66" xfId="0" applyFont="1" applyBorder="1" applyAlignment="1">
      <alignment horizontal="center" vertical="center" wrapText="1"/>
    </xf>
    <xf numFmtId="0" fontId="49" fillId="0" borderId="67" xfId="0" applyFont="1" applyBorder="1" applyAlignment="1">
      <alignment horizontal="center" vertical="center"/>
    </xf>
    <xf numFmtId="4" fontId="24" fillId="0" borderId="16" xfId="0" applyNumberFormat="1" applyFont="1" applyBorder="1" applyAlignment="1">
      <alignment horizontal="center" vertical="center"/>
    </xf>
    <xf numFmtId="4" fontId="24" fillId="0" borderId="17" xfId="0" applyNumberFormat="1" applyFont="1" applyBorder="1" applyAlignment="1">
      <alignment horizontal="center" vertical="center"/>
    </xf>
    <xf numFmtId="4" fontId="24" fillId="0" borderId="0" xfId="0" applyNumberFormat="1" applyFont="1" applyAlignment="1">
      <alignment horizontal="center" vertical="center"/>
    </xf>
    <xf numFmtId="4" fontId="24" fillId="0" borderId="4" xfId="0" applyNumberFormat="1" applyFont="1" applyBorder="1" applyAlignment="1">
      <alignment horizontal="center" vertical="center"/>
    </xf>
    <xf numFmtId="0" fontId="24" fillId="0" borderId="0" xfId="0" applyFont="1"/>
    <xf numFmtId="3" fontId="24" fillId="3" borderId="0" xfId="0" applyNumberFormat="1" applyFont="1" applyFill="1" applyAlignment="1">
      <alignment horizontal="center" vertical="center"/>
    </xf>
    <xf numFmtId="4" fontId="0" fillId="0" borderId="66" xfId="0" applyNumberFormat="1" applyFill="1" applyBorder="1" applyAlignment="1">
      <alignment horizontal="center" vertical="center"/>
    </xf>
    <xf numFmtId="0" fontId="52" fillId="3" borderId="52" xfId="0" applyFont="1" applyFill="1" applyBorder="1" applyAlignment="1">
      <alignment horizontal="left" vertical="top" indent="1"/>
    </xf>
    <xf numFmtId="4" fontId="47" fillId="46" borderId="21" xfId="0" applyNumberFormat="1" applyFont="1" applyFill="1" applyBorder="1" applyAlignment="1">
      <alignment horizontal="center" vertical="center" wrapText="1"/>
    </xf>
    <xf numFmtId="0" fontId="0" fillId="0" borderId="46" xfId="0" applyBorder="1"/>
    <xf numFmtId="14" fontId="47" fillId="0" borderId="21" xfId="0" applyNumberFormat="1" applyFont="1" applyBorder="1"/>
    <xf numFmtId="3" fontId="24" fillId="3" borderId="17" xfId="0" applyNumberFormat="1" applyFont="1" applyFill="1" applyBorder="1" applyAlignment="1">
      <alignment horizontal="center" vertical="center"/>
    </xf>
    <xf numFmtId="3" fontId="24" fillId="3" borderId="4" xfId="0" applyNumberFormat="1" applyFont="1" applyFill="1" applyBorder="1" applyAlignment="1">
      <alignment horizontal="center" vertical="center"/>
    </xf>
    <xf numFmtId="3" fontId="0" fillId="3" borderId="4" xfId="0" applyNumberFormat="1" applyFont="1" applyFill="1" applyBorder="1" applyAlignment="1">
      <alignment horizontal="center" vertical="center"/>
    </xf>
    <xf numFmtId="4" fontId="0" fillId="0" borderId="58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47" borderId="58" xfId="0" applyNumberFormat="1" applyFill="1" applyBorder="1" applyAlignment="1">
      <alignment horizontal="center" vertical="center"/>
    </xf>
    <xf numFmtId="0" fontId="52" fillId="3" borderId="69" xfId="0" applyFont="1" applyFill="1" applyBorder="1" applyAlignment="1">
      <alignment horizontal="left" vertical="center" indent="1"/>
    </xf>
    <xf numFmtId="0" fontId="52" fillId="3" borderId="69" xfId="0" applyFont="1" applyFill="1" applyBorder="1" applyAlignment="1">
      <alignment horizontal="center" vertical="center"/>
    </xf>
    <xf numFmtId="4" fontId="0" fillId="46" borderId="66" xfId="0" applyNumberForma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47" fillId="0" borderId="21" xfId="0" applyFont="1" applyBorder="1"/>
    <xf numFmtId="0" fontId="47" fillId="0" borderId="21" xfId="0" applyFont="1" applyBorder="1" applyAlignment="1">
      <alignment vertical="center"/>
    </xf>
    <xf numFmtId="0" fontId="49" fillId="48" borderId="70" xfId="0" applyFont="1" applyFill="1" applyBorder="1" applyAlignment="1">
      <alignment horizontal="center" vertical="center"/>
    </xf>
    <xf numFmtId="0" fontId="49" fillId="0" borderId="70" xfId="0" applyFont="1" applyBorder="1" applyAlignment="1">
      <alignment horizontal="center" vertical="center"/>
    </xf>
    <xf numFmtId="0" fontId="49" fillId="0" borderId="71" xfId="0" applyFont="1" applyBorder="1" applyAlignment="1">
      <alignment horizontal="center" vertical="center"/>
    </xf>
    <xf numFmtId="0" fontId="0" fillId="0" borderId="0" xfId="0" applyFill="1" applyBorder="1" applyAlignment="1"/>
    <xf numFmtId="4" fontId="0" fillId="46" borderId="58" xfId="0" applyNumberFormat="1" applyFill="1" applyBorder="1" applyAlignment="1">
      <alignment horizontal="center" vertical="center"/>
    </xf>
    <xf numFmtId="4" fontId="57" fillId="0" borderId="0" xfId="0" applyNumberFormat="1" applyFont="1" applyAlignment="1">
      <alignment horizontal="center" vertical="center"/>
    </xf>
    <xf numFmtId="165" fontId="57" fillId="0" borderId="0" xfId="2" applyFont="1" applyAlignment="1">
      <alignment horizontal="center" vertical="center"/>
    </xf>
    <xf numFmtId="0" fontId="52" fillId="3" borderId="21" xfId="0" applyFont="1" applyFill="1" applyBorder="1" applyAlignment="1">
      <alignment horizontal="left" vertical="center" indent="1"/>
    </xf>
    <xf numFmtId="0" fontId="52" fillId="3" borderId="21" xfId="0" applyFont="1" applyFill="1" applyBorder="1" applyAlignment="1">
      <alignment horizontal="center" vertical="center"/>
    </xf>
    <xf numFmtId="14" fontId="47" fillId="0" borderId="9" xfId="0" applyNumberFormat="1" applyFont="1" applyBorder="1"/>
    <xf numFmtId="2" fontId="0" fillId="0" borderId="68" xfId="0" applyNumberFormat="1" applyBorder="1"/>
    <xf numFmtId="2" fontId="0" fillId="0" borderId="74" xfId="0" applyNumberFormat="1" applyBorder="1"/>
    <xf numFmtId="0" fontId="0" fillId="0" borderId="74" xfId="0" applyBorder="1"/>
    <xf numFmtId="0" fontId="0" fillId="0" borderId="21" xfId="0" applyBorder="1"/>
    <xf numFmtId="18" fontId="0" fillId="0" borderId="21" xfId="0" applyNumberFormat="1" applyBorder="1"/>
    <xf numFmtId="4" fontId="0" fillId="3" borderId="0" xfId="0" applyNumberFormat="1" applyFont="1" applyFill="1" applyAlignment="1">
      <alignment horizontal="center" vertical="center"/>
    </xf>
    <xf numFmtId="4" fontId="0" fillId="3" borderId="17" xfId="0" applyNumberFormat="1" applyFont="1" applyFill="1" applyBorder="1" applyAlignment="1">
      <alignment horizontal="center" vertical="center"/>
    </xf>
    <xf numFmtId="3" fontId="0" fillId="3" borderId="0" xfId="0" applyNumberFormat="1" applyFont="1" applyFill="1" applyAlignment="1">
      <alignment horizontal="center" vertical="center"/>
    </xf>
    <xf numFmtId="4" fontId="0" fillId="3" borderId="4" xfId="0" applyNumberFormat="1" applyFont="1" applyFill="1" applyBorder="1" applyAlignment="1">
      <alignment horizontal="center" vertical="center"/>
    </xf>
    <xf numFmtId="0" fontId="47" fillId="0" borderId="46" xfId="0" applyFont="1" applyBorder="1"/>
    <xf numFmtId="0" fontId="53" fillId="0" borderId="46" xfId="0" applyFont="1" applyBorder="1"/>
    <xf numFmtId="18" fontId="53" fillId="0" borderId="46" xfId="0" applyNumberFormat="1" applyFont="1" applyBorder="1"/>
    <xf numFmtId="0" fontId="47" fillId="0" borderId="75" xfId="0" applyFont="1" applyBorder="1"/>
    <xf numFmtId="18" fontId="53" fillId="0" borderId="21" xfId="0" applyNumberFormat="1" applyFont="1" applyBorder="1"/>
    <xf numFmtId="18" fontId="53" fillId="0" borderId="74" xfId="0" applyNumberFormat="1" applyFont="1" applyBorder="1"/>
    <xf numFmtId="0" fontId="47" fillId="0" borderId="46" xfId="0" applyFont="1" applyBorder="1" applyAlignment="1">
      <alignment vertical="center"/>
    </xf>
    <xf numFmtId="0" fontId="53" fillId="0" borderId="46" xfId="0" applyFont="1" applyBorder="1" applyAlignment="1">
      <alignment vertical="center"/>
    </xf>
    <xf numFmtId="18" fontId="53" fillId="0" borderId="46" xfId="0" applyNumberFormat="1" applyFont="1" applyBorder="1" applyAlignment="1">
      <alignment vertical="center"/>
    </xf>
    <xf numFmtId="2" fontId="0" fillId="0" borderId="68" xfId="0" applyNumberFormat="1" applyBorder="1" applyAlignment="1">
      <alignment vertical="center"/>
    </xf>
    <xf numFmtId="0" fontId="47" fillId="0" borderId="0" xfId="0" applyFont="1"/>
    <xf numFmtId="14" fontId="47" fillId="0" borderId="0" xfId="0" applyNumberFormat="1" applyFont="1"/>
    <xf numFmtId="18" fontId="53" fillId="0" borderId="0" xfId="0" applyNumberFormat="1" applyFont="1"/>
    <xf numFmtId="18" fontId="53" fillId="0" borderId="0" xfId="0" applyNumberFormat="1" applyFont="1" applyAlignment="1">
      <alignment horizontal="right" wrapText="1"/>
    </xf>
    <xf numFmtId="0" fontId="40" fillId="0" borderId="0" xfId="0" applyFont="1"/>
    <xf numFmtId="14" fontId="58" fillId="55" borderId="77" xfId="0" applyNumberFormat="1" applyFont="1" applyFill="1" applyBorder="1"/>
    <xf numFmtId="18" fontId="42" fillId="55" borderId="77" xfId="0" applyNumberFormat="1" applyFont="1" applyFill="1" applyBorder="1"/>
    <xf numFmtId="0" fontId="42" fillId="55" borderId="78" xfId="0" applyFont="1" applyFill="1" applyBorder="1"/>
    <xf numFmtId="0" fontId="42" fillId="55" borderId="76" xfId="0" applyFont="1" applyFill="1" applyBorder="1"/>
    <xf numFmtId="0" fontId="42" fillId="55" borderId="80" xfId="0" applyFont="1" applyFill="1" applyBorder="1" applyAlignment="1">
      <alignment vertical="center"/>
    </xf>
    <xf numFmtId="0" fontId="42" fillId="55" borderId="27" xfId="0" applyFont="1" applyFill="1" applyBorder="1" applyAlignment="1">
      <alignment vertical="center"/>
    </xf>
    <xf numFmtId="3" fontId="24" fillId="3" borderId="4" xfId="0" applyNumberFormat="1" applyFont="1" applyFill="1" applyBorder="1" applyAlignment="1">
      <alignment horizontal="center" vertical="center" wrapText="1"/>
    </xf>
    <xf numFmtId="0" fontId="0" fillId="0" borderId="46" xfId="0" applyBorder="1" applyAlignment="1">
      <alignment vertical="center"/>
    </xf>
    <xf numFmtId="0" fontId="47" fillId="0" borderId="84" xfId="0" applyFont="1" applyBorder="1"/>
    <xf numFmtId="4" fontId="1" fillId="0" borderId="58" xfId="51" applyNumberFormat="1" applyFont="1" applyBorder="1" applyAlignment="1">
      <alignment horizontal="center"/>
    </xf>
    <xf numFmtId="3" fontId="1" fillId="51" borderId="58" xfId="51" applyNumberFormat="1" applyFont="1" applyFill="1" applyBorder="1" applyAlignment="1">
      <alignment horizontal="center" wrapText="1"/>
    </xf>
    <xf numFmtId="4" fontId="45" fillId="0" borderId="0" xfId="0" applyNumberFormat="1" applyFont="1" applyBorder="1" applyAlignment="1">
      <alignment horizontal="center" vertical="center"/>
    </xf>
    <xf numFmtId="4" fontId="0" fillId="46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51" fillId="0" borderId="0" xfId="0" applyFont="1" applyBorder="1" applyAlignment="1">
      <alignment horizontal="center" vertical="center" wrapText="1"/>
    </xf>
    <xf numFmtId="0" fontId="49" fillId="0" borderId="0" xfId="0" applyFont="1" applyBorder="1" applyAlignment="1">
      <alignment horizontal="center" vertical="center"/>
    </xf>
    <xf numFmtId="18" fontId="53" fillId="0" borderId="46" xfId="0" applyNumberFormat="1" applyFont="1" applyBorder="1" applyAlignment="1">
      <alignment vertical="center" wrapText="1"/>
    </xf>
    <xf numFmtId="3" fontId="0" fillId="0" borderId="46" xfId="0" applyNumberFormat="1" applyBorder="1" applyAlignment="1">
      <alignment vertical="center"/>
    </xf>
    <xf numFmtId="2" fontId="0" fillId="3" borderId="0" xfId="0" applyNumberFormat="1" applyFill="1" applyAlignment="1">
      <alignment horizontal="center" vertical="center"/>
    </xf>
    <xf numFmtId="3" fontId="0" fillId="0" borderId="46" xfId="0" applyNumberFormat="1" applyBorder="1"/>
    <xf numFmtId="0" fontId="59" fillId="56" borderId="21" xfId="0" applyFont="1" applyFill="1" applyBorder="1"/>
    <xf numFmtId="0" fontId="59" fillId="56" borderId="0" xfId="0" applyFont="1" applyFill="1"/>
    <xf numFmtId="0" fontId="45" fillId="57" borderId="9" xfId="0" applyFont="1" applyFill="1" applyBorder="1"/>
    <xf numFmtId="0" fontId="45" fillId="57" borderId="75" xfId="0" applyFont="1" applyFill="1" applyBorder="1"/>
    <xf numFmtId="0" fontId="0" fillId="0" borderId="68" xfId="0" applyBorder="1"/>
    <xf numFmtId="20" fontId="0" fillId="0" borderId="46" xfId="0" applyNumberFormat="1" applyBorder="1"/>
    <xf numFmtId="0" fontId="17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35" xfId="0" applyFont="1" applyFill="1" applyBorder="1" applyAlignment="1">
      <alignment horizontal="center" vertical="center"/>
    </xf>
    <xf numFmtId="0" fontId="17" fillId="3" borderId="3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/>
    </xf>
    <xf numFmtId="0" fontId="17" fillId="3" borderId="53" xfId="0" applyFont="1" applyFill="1" applyBorder="1" applyAlignment="1">
      <alignment horizontal="center" vertical="center"/>
    </xf>
    <xf numFmtId="0" fontId="17" fillId="3" borderId="54" xfId="0" applyFont="1" applyFill="1" applyBorder="1" applyAlignment="1">
      <alignment horizontal="center" vertical="center"/>
    </xf>
    <xf numFmtId="0" fontId="17" fillId="3" borderId="55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9" fillId="54" borderId="72" xfId="0" applyFont="1" applyFill="1" applyBorder="1" applyAlignment="1">
      <alignment horizontal="center"/>
    </xf>
    <xf numFmtId="0" fontId="39" fillId="54" borderId="73" xfId="0" applyFont="1" applyFill="1" applyBorder="1" applyAlignment="1">
      <alignment horizontal="center"/>
    </xf>
    <xf numFmtId="0" fontId="39" fillId="54" borderId="60" xfId="0" applyFont="1" applyFill="1" applyBorder="1" applyAlignment="1">
      <alignment horizontal="left"/>
    </xf>
    <xf numFmtId="0" fontId="39" fillId="54" borderId="61" xfId="0" applyFont="1" applyFill="1" applyBorder="1" applyAlignment="1">
      <alignment horizontal="left"/>
    </xf>
    <xf numFmtId="0" fontId="58" fillId="55" borderId="82" xfId="0" applyFont="1" applyFill="1" applyBorder="1" applyAlignment="1">
      <alignment horizontal="left" vertical="center"/>
    </xf>
    <xf numFmtId="0" fontId="58" fillId="55" borderId="83" xfId="0" applyFont="1" applyFill="1" applyBorder="1" applyAlignment="1">
      <alignment horizontal="left" vertical="center"/>
    </xf>
    <xf numFmtId="0" fontId="58" fillId="55" borderId="81" xfId="0" applyFont="1" applyFill="1" applyBorder="1" applyAlignment="1">
      <alignment horizontal="left" vertical="center"/>
    </xf>
    <xf numFmtId="0" fontId="58" fillId="55" borderId="79" xfId="0" applyFont="1" applyFill="1" applyBorder="1" applyAlignment="1">
      <alignment horizontal="left" vertical="center"/>
    </xf>
    <xf numFmtId="0" fontId="58" fillId="55" borderId="81" xfId="0" applyFont="1" applyFill="1" applyBorder="1" applyAlignment="1">
      <alignment horizontal="center" vertical="center"/>
    </xf>
    <xf numFmtId="0" fontId="58" fillId="55" borderId="79" xfId="0" applyFont="1" applyFill="1" applyBorder="1" applyAlignment="1">
      <alignment horizontal="center" vertical="center"/>
    </xf>
    <xf numFmtId="0" fontId="54" fillId="54" borderId="62" xfId="0" applyFont="1" applyFill="1" applyBorder="1" applyAlignment="1">
      <alignment horizontal="center" vertical="center"/>
    </xf>
    <xf numFmtId="0" fontId="54" fillId="54" borderId="6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7" fillId="3" borderId="19" xfId="0" applyFont="1" applyFill="1" applyBorder="1" applyAlignment="1">
      <alignment horizontal="center" vertical="center"/>
    </xf>
    <xf numFmtId="0" fontId="17" fillId="3" borderId="14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17" fillId="3" borderId="22" xfId="0" applyFont="1" applyFill="1" applyBorder="1" applyAlignment="1">
      <alignment horizontal="center" vertical="center"/>
    </xf>
    <xf numFmtId="0" fontId="17" fillId="3" borderId="45" xfId="0" applyFont="1" applyFill="1" applyBorder="1" applyAlignment="1">
      <alignment horizontal="center" vertical="center"/>
    </xf>
    <xf numFmtId="0" fontId="17" fillId="3" borderId="64" xfId="0" applyFont="1" applyFill="1" applyBorder="1" applyAlignment="1">
      <alignment horizontal="center" vertical="center"/>
    </xf>
    <xf numFmtId="0" fontId="17" fillId="12" borderId="53" xfId="0" applyFont="1" applyFill="1" applyBorder="1" applyAlignment="1">
      <alignment horizontal="center" vertical="center"/>
    </xf>
    <xf numFmtId="0" fontId="17" fillId="12" borderId="54" xfId="0" applyFont="1" applyFill="1" applyBorder="1" applyAlignment="1">
      <alignment horizontal="center" vertical="center"/>
    </xf>
    <xf numFmtId="0" fontId="17" fillId="12" borderId="55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/>
    </xf>
  </cellXfs>
  <cellStyles count="87">
    <cellStyle name="20% - Énfasis1" xfId="22" builtinId="30" customBuiltin="1"/>
    <cellStyle name="20% - Énfasis1 2" xfId="58" xr:uid="{C2E771AE-61E2-4E81-9BBB-18B0208881D5}"/>
    <cellStyle name="20% - Énfasis2" xfId="26" builtinId="34" customBuiltin="1"/>
    <cellStyle name="20% - Énfasis2 2" xfId="61" xr:uid="{8548D439-5105-4496-86B7-CD73432D0160}"/>
    <cellStyle name="20% - Énfasis3" xfId="30" builtinId="38" customBuiltin="1"/>
    <cellStyle name="20% - Énfasis3 2" xfId="64" xr:uid="{5CAEE6A9-2CC7-4861-9792-710B29E4BAEF}"/>
    <cellStyle name="20% - Énfasis4" xfId="34" builtinId="42" customBuiltin="1"/>
    <cellStyle name="20% - Énfasis4 2" xfId="67" xr:uid="{43CABF30-083D-4F5B-B382-DFF2BD5F5D4C}"/>
    <cellStyle name="20% - Énfasis5" xfId="38" builtinId="46" customBuiltin="1"/>
    <cellStyle name="20% - Énfasis5 2" xfId="70" xr:uid="{5D442BEF-04C7-4969-8079-16324F62325B}"/>
    <cellStyle name="20% - Énfasis6" xfId="42" builtinId="50" customBuiltin="1"/>
    <cellStyle name="20% - Énfasis6 2" xfId="73" xr:uid="{ACAB39BF-66F5-44B9-AB3E-CBA01038ECCD}"/>
    <cellStyle name="40% - Énfasis1" xfId="23" builtinId="31" customBuiltin="1"/>
    <cellStyle name="40% - Énfasis1 2" xfId="59" xr:uid="{7C13F38D-3E9B-4FB1-8CFE-59CB2B9BC969}"/>
    <cellStyle name="40% - Énfasis2" xfId="27" builtinId="35" customBuiltin="1"/>
    <cellStyle name="40% - Énfasis2 2" xfId="62" xr:uid="{EBF8E4BF-C8F6-42F3-9BB2-5997CDB939D5}"/>
    <cellStyle name="40% - Énfasis3" xfId="31" builtinId="39" customBuiltin="1"/>
    <cellStyle name="40% - Énfasis3 2" xfId="65" xr:uid="{0D2E72D5-BF94-4B4B-9938-05EBA0BFD86D}"/>
    <cellStyle name="40% - Énfasis4" xfId="35" builtinId="43" customBuiltin="1"/>
    <cellStyle name="40% - Énfasis4 2" xfId="68" xr:uid="{81E2B20C-B1DB-4484-81A8-705805C68BC0}"/>
    <cellStyle name="40% - Énfasis5" xfId="39" builtinId="47" customBuiltin="1"/>
    <cellStyle name="40% - Énfasis5 2" xfId="71" xr:uid="{1C3992A7-BF22-4DFD-887F-6D5D8BDE1744}"/>
    <cellStyle name="40% - Énfasis6" xfId="43" builtinId="51" customBuiltin="1"/>
    <cellStyle name="40% - Énfasis6 2" xfId="74" xr:uid="{D77E66FE-77A0-42E1-82BB-C95BE178075C}"/>
    <cellStyle name="60% - Énfasis1" xfId="24" builtinId="32" customBuiltin="1"/>
    <cellStyle name="60% - Énfasis1 2" xfId="60" xr:uid="{42028651-6329-4AEB-8774-8016A5F00687}"/>
    <cellStyle name="60% - Énfasis2" xfId="28" builtinId="36" customBuiltin="1"/>
    <cellStyle name="60% - Énfasis2 2" xfId="63" xr:uid="{B35EFA76-B8A2-42A7-9307-65D78C92C02D}"/>
    <cellStyle name="60% - Énfasis3" xfId="32" builtinId="40" customBuiltin="1"/>
    <cellStyle name="60% - Énfasis3 2" xfId="66" xr:uid="{7E4CC07A-8AF1-40E8-A196-A6FD5516F2C2}"/>
    <cellStyle name="60% - Énfasis4" xfId="36" builtinId="44" customBuiltin="1"/>
    <cellStyle name="60% - Énfasis4 2" xfId="69" xr:uid="{1BD337F1-FEF6-43D1-884D-3586AC6D7648}"/>
    <cellStyle name="60% - Énfasis5" xfId="40" builtinId="48" customBuiltin="1"/>
    <cellStyle name="60% - Énfasis5 2" xfId="72" xr:uid="{C919B70A-9514-47DA-A353-3478E33D6A5E}"/>
    <cellStyle name="60% - Énfasis6" xfId="44" builtinId="52" customBuiltin="1"/>
    <cellStyle name="60% - Énfasis6 2" xfId="75" xr:uid="{711E543F-4A94-45BE-8E94-967F2AF941BA}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10" xfId="53" xr:uid="{62B8BC3A-AA59-4724-A530-537E608FC53A}"/>
    <cellStyle name="Normal 10 2" xfId="83" xr:uid="{F7F08C7E-C8E2-4050-ACF7-0A18337A589D}"/>
    <cellStyle name="Normal 11" xfId="54" xr:uid="{ED06DCE0-7AB4-4AED-A76D-67CFB4D3461C}"/>
    <cellStyle name="Normal 11 2" xfId="84" xr:uid="{F7C4CE12-B227-4E11-95BC-EE2AAE658821}"/>
    <cellStyle name="Normal 12" xfId="55" xr:uid="{835B0BB4-A5FD-4FD4-A8E8-F8F4EB9F5D97}"/>
    <cellStyle name="Normal 13" xfId="85" xr:uid="{AE1040BB-CD6E-4A3D-982A-3F0E6E5323FA}"/>
    <cellStyle name="Normal 14" xfId="86" xr:uid="{1D04F74E-C312-4913-8DBD-893C30191E8D}"/>
    <cellStyle name="Normal 2" xfId="4" xr:uid="{B08199B3-BA1E-45A1-80FC-49498EFFC2B1}"/>
    <cellStyle name="Normal 2 2" xfId="56" xr:uid="{23678D99-849A-4A4E-B908-71225ACDAE76}"/>
    <cellStyle name="Normal 3" xfId="5" xr:uid="{99826FD6-A4E6-4365-86D8-36203271E487}"/>
    <cellStyle name="Normal 3 2" xfId="57" xr:uid="{FF4B1ADA-F12C-48A4-8A67-6EC76D029D01}"/>
    <cellStyle name="Normal 4" xfId="45" xr:uid="{401498D6-54A8-44FE-8E0A-55EA7515E269}"/>
    <cellStyle name="Normal 4 2" xfId="76" xr:uid="{FD1B31E0-435A-4D7B-983A-32255AB2B5BE}"/>
    <cellStyle name="Normal 5" xfId="48" xr:uid="{8233D5A1-0222-44B3-89CC-0D0EE24EB41A}"/>
    <cellStyle name="Normal 5 2" xfId="78" xr:uid="{86E77ADE-1254-4AA5-9B8F-EE6B8941E5BB}"/>
    <cellStyle name="Normal 6" xfId="49" xr:uid="{BE514DC6-491A-4033-AA9E-A8860B7C560A}"/>
    <cellStyle name="Normal 6 2" xfId="79" xr:uid="{96D2F8C4-1447-41C3-AB35-CC455D8CCFB3}"/>
    <cellStyle name="Normal 7" xfId="50" xr:uid="{63F9F6CC-A7C4-479E-A33F-54C6DB015224}"/>
    <cellStyle name="Normal 7 2" xfId="80" xr:uid="{CDA549E7-2D27-4BE3-AEE5-6E7FE0C6ACD4}"/>
    <cellStyle name="Normal 8" xfId="51" xr:uid="{09845FD4-1665-40DE-9BDD-35191484F5FA}"/>
    <cellStyle name="Normal 8 2" xfId="81" xr:uid="{6029AE7B-30FF-4327-8D72-66CACF2DDEAE}"/>
    <cellStyle name="Normal 9" xfId="52" xr:uid="{A4F4EEF9-4247-4726-9191-2636313322AA}"/>
    <cellStyle name="Normal 9 2" xfId="82" xr:uid="{5783F05E-EAA0-4094-9FF2-CC8981E4D298}"/>
    <cellStyle name="Notas 2" xfId="46" xr:uid="{22CF2D83-6DDF-4DE6-AF96-BBD26016CF04}"/>
    <cellStyle name="Notas 2 2" xfId="77" xr:uid="{8F2E2AEE-C4C4-41C4-93BC-BD41389A607F}"/>
    <cellStyle name="Porcentaje" xfId="2" builtinId="5"/>
    <cellStyle name="Salida" xfId="15" builtinId="21" customBuiltin="1"/>
    <cellStyle name="Texto de advertencia" xfId="19" builtinId="11" customBuiltin="1"/>
    <cellStyle name="Texto explicativo" xfId="3" builtinId="53" customBuiltin="1"/>
    <cellStyle name="Texto explicativo 2" xfId="47" xr:uid="{E3DC9F8A-952E-44F7-9018-CABF97C148C8}"/>
    <cellStyle name="Título" xfId="6" builtinId="15" customBuiltin="1"/>
    <cellStyle name="Título 2" xfId="8" builtinId="17" customBuiltin="1"/>
    <cellStyle name="Título 3" xfId="9" builtinId="18" customBuiltin="1"/>
    <cellStyle name="Total" xfId="20" builtinId="25" customBuiltin="1"/>
  </cellStyles>
  <dxfs count="19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200"/>
      <rgbColor rgb="FF00FFFF"/>
      <rgbColor rgb="FF800080"/>
      <rgbColor rgb="FFC00000"/>
      <rgbColor rgb="FF008080"/>
      <rgbColor rgb="FF0000FF"/>
      <rgbColor rgb="FF00B0F0"/>
      <rgbColor rgb="FFDAE3F3"/>
      <rgbColor rgb="FFC6EFCE"/>
      <rgbColor rgb="FFFFE699"/>
      <rgbColor rgb="FFC5E0B4"/>
      <rgbColor rgb="FFFF99CC"/>
      <rgbColor rgb="FFCC99FF"/>
      <rgbColor rgb="FFFFC7CE"/>
      <rgbColor rgb="FF3366FF"/>
      <rgbColor rgb="FF33CCCC"/>
      <rgbColor rgb="FF92D050"/>
      <rgbColor rgb="FFFFC0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D833B"/>
      <color rgb="FF928E8E"/>
      <color rgb="FF9D9999"/>
      <color rgb="FF428BCE"/>
      <color rgb="FFEA6E1A"/>
      <color rgb="FFEF9253"/>
      <color rgb="FFEB7321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% Representación</a:t>
            </a:r>
          </a:p>
        </c:rich>
      </c:tx>
      <c:layout>
        <c:manualLayout>
          <c:xMode val="edge"/>
          <c:yMode val="edge"/>
          <c:x val="3.398765774950973E-2"/>
          <c:y val="0.23748154699438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44145235586298265"/>
          <c:y val="8.8154655437558987E-2"/>
          <c:w val="0.52889221172941259"/>
          <c:h val="0.84385776170267079"/>
        </c:manualLayout>
      </c:layout>
      <c:pieChart>
        <c:varyColors val="1"/>
        <c:ser>
          <c:idx val="0"/>
          <c:order val="0"/>
          <c:tx>
            <c:strRef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rgbClr val="0070C0"/>
                </a:fgClr>
                <a:bgClr>
                  <a:srgbClr val="428BC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B5-48E6-B5CA-75D2E1B32FDB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5-48E6-B5CA-75D2E1B32FDB}"/>
              </c:ext>
            </c:extLst>
          </c:dPt>
          <c:dPt>
            <c:idx val="2"/>
            <c:bubble3D val="0"/>
            <c:spPr>
              <a:pattFill prst="ltUpDiag">
                <a:fgClr>
                  <a:schemeClr val="tx2">
                    <a:lumMod val="60000"/>
                    <a:lumOff val="40000"/>
                  </a:schemeClr>
                </a:fgClr>
                <a:bgClr>
                  <a:srgbClr val="928E8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B5-48E6-B5CA-75D2E1B32FDB}"/>
              </c:ext>
            </c:extLst>
          </c:dPt>
          <c:dLbls>
            <c:dLbl>
              <c:idx val="0"/>
              <c:layout>
                <c:manualLayout>
                  <c:x val="-9.1572692391593019E-2"/>
                  <c:y val="0.161013611772962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B5-48E6-B5CA-75D2E1B32FDB}"/>
                </c:ext>
              </c:extLst>
            </c:dLbl>
            <c:dLbl>
              <c:idx val="1"/>
              <c:layout>
                <c:manualLayout>
                  <c:x val="0.17850456181204999"/>
                  <c:y val="-0.25357806803906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B5-48E6-B5CA-75D2E1B32FDB}"/>
                </c:ext>
              </c:extLst>
            </c:dLbl>
            <c:dLbl>
              <c:idx val="2"/>
              <c:layout>
                <c:manualLayout>
                  <c:x val="0.10158653378123648"/>
                  <c:y val="0.178357126985279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3B5-48E6-B5CA-75D2E1B32F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Resumen!$G$5:$G$7</c15:sqref>
                  </c15:fullRef>
                </c:ext>
              </c:extLst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Resumen!$I$5:$I$8</c15:sqref>
                  </c15:fullRef>
                </c:ext>
              </c:extLst>
              <c:f>Resumen!$I$5:$I$7</c:f>
              <c:numCache>
                <c:formatCode>0.00\ %</c:formatCode>
                <c:ptCount val="3"/>
                <c:pt idx="0">
                  <c:v>0.1055999996782096</c:v>
                </c:pt>
                <c:pt idx="1">
                  <c:v>0.29373132787293116</c:v>
                </c:pt>
                <c:pt idx="2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66F-4253-831E-8BE6D0EE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6038461358143957E-2"/>
          <c:y val="0.42276270369808133"/>
          <c:w val="0.22282155307617232"/>
          <c:h val="0.30315026631729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baseline="0">
                <a:solidFill>
                  <a:schemeClr val="bg2">
                    <a:lumMod val="50000"/>
                  </a:schemeClr>
                </a:solidFill>
                <a:effectLst/>
              </a:rPr>
              <a:t>% Representación</a:t>
            </a:r>
            <a:endParaRPr lang="en-US" sz="11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4.6041275549424124E-2"/>
          <c:y val="0.21246549530005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50821073941563633"/>
          <c:y val="0.14440885142825435"/>
          <c:w val="0.44231753348159386"/>
          <c:h val="0.86606119009546012"/>
        </c:manualLayout>
      </c:layout>
      <c:pieChart>
        <c:varyColors val="1"/>
        <c:ser>
          <c:idx val="0"/>
          <c:order val="0"/>
          <c:tx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chemeClr val="accent5">
                    <a:lumMod val="40000"/>
                    <a:lumOff val="60000"/>
                  </a:schemeClr>
                </a:fgClr>
                <a:bgClr>
                  <a:schemeClr val="accent5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C-486D-B363-609BAB8FFD96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C-486D-B363-609BAB8FFD96}"/>
              </c:ext>
            </c:extLst>
          </c:dPt>
          <c:dPt>
            <c:idx val="2"/>
            <c:bubble3D val="0"/>
            <c:explosion val="6"/>
            <c:spPr>
              <a:pattFill prst="ltUpDiag">
                <a:fgClr>
                  <a:schemeClr val="tx2">
                    <a:lumMod val="40000"/>
                    <a:lumOff val="60000"/>
                  </a:schemeClr>
                </a:fgClr>
                <a:bgClr>
                  <a:schemeClr val="accent3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D7F-493F-A497-B845B8CF0421}"/>
              </c:ext>
            </c:extLst>
          </c:dPt>
          <c:dLbls>
            <c:dLbl>
              <c:idx val="0"/>
              <c:layout>
                <c:manualLayout>
                  <c:x val="6.5681510093731091E-2"/>
                  <c:y val="-1.558355205599300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6C-486D-B363-609BAB8FFD96}"/>
                </c:ext>
              </c:extLst>
            </c:dLbl>
            <c:dLbl>
              <c:idx val="1"/>
              <c:layout>
                <c:manualLayout>
                  <c:x val="-2.7039527057664357E-2"/>
                  <c:y val="-0.230134337696973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6C-486D-B363-609BAB8FFD96}"/>
                </c:ext>
              </c:extLst>
            </c:dLbl>
            <c:dLbl>
              <c:idx val="2"/>
              <c:layout>
                <c:manualLayout>
                  <c:x val="-4.8983990829139609E-2"/>
                  <c:y val="7.903062117235345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7F-493F-A497-B845B8CF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cat>
          <c:val>
            <c:numRef>
              <c:f>Resumen!$D$5:$D$7</c:f>
              <c:numCache>
                <c:formatCode>0.00\ %</c:formatCode>
                <c:ptCount val="3"/>
                <c:pt idx="0">
                  <c:v>1.5490516455865227E-2</c:v>
                </c:pt>
                <c:pt idx="1">
                  <c:v>0.95884003456352418</c:v>
                </c:pt>
                <c:pt idx="2">
                  <c:v>2.5669448980610774E-2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6C-486D-B363-609BAB8F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5946438260315402E-2"/>
          <c:y val="0.38308100185543814"/>
          <c:w val="0.14732560619021126"/>
          <c:h val="0.3108001120571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>
                <a:solidFill>
                  <a:schemeClr val="bg2">
                    <a:lumMod val="50000"/>
                  </a:schemeClr>
                </a:solidFill>
              </a:rPr>
              <a:t>Segmentos (últimos</a:t>
            </a:r>
            <a:r>
              <a:rPr lang="es-PE" sz="1200" b="1" baseline="0">
                <a:solidFill>
                  <a:schemeClr val="bg2">
                    <a:lumMod val="50000"/>
                  </a:schemeClr>
                </a:solidFill>
              </a:rPr>
              <a:t> 3 meses)</a:t>
            </a:r>
            <a:endParaRPr lang="es-PE" sz="12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34037726171903332"/>
          <c:y val="3.4322966744902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128441224822458"/>
          <c:y val="0.16248169158056516"/>
          <c:w val="0.87125795227871294"/>
          <c:h val="0.58538964628758006"/>
        </c:manualLayout>
      </c:layout>
      <c:lineChart>
        <c:grouping val="standard"/>
        <c:varyColors val="0"/>
        <c:ser>
          <c:idx val="1"/>
          <c:order val="0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General'!$B$25:$B$36</c:f>
              <c:strCache>
                <c:ptCount val="12"/>
                <c:pt idx="0">
                  <c:v>26/09-02/10</c:v>
                </c:pt>
                <c:pt idx="1">
                  <c:v>03/10-09/10</c:v>
                </c:pt>
                <c:pt idx="2">
                  <c:v>10/10-16/10</c:v>
                </c:pt>
                <c:pt idx="3">
                  <c:v>17/10-23/10</c:v>
                </c:pt>
                <c:pt idx="4">
                  <c:v>24/10-30/10</c:v>
                </c:pt>
                <c:pt idx="5">
                  <c:v>31/10-06/11</c:v>
                </c:pt>
                <c:pt idx="6">
                  <c:v>07/11-13/11</c:v>
                </c:pt>
                <c:pt idx="7">
                  <c:v>14/11-20/11</c:v>
                </c:pt>
                <c:pt idx="8">
                  <c:v>21/11-27/11</c:v>
                </c:pt>
                <c:pt idx="9">
                  <c:v>28/11-04/12</c:v>
                </c:pt>
                <c:pt idx="10">
                  <c:v>05/12-11/12</c:v>
                </c:pt>
                <c:pt idx="11">
                  <c:v>12/12-18/12</c:v>
                </c:pt>
              </c:strCache>
            </c:strRef>
          </c:cat>
          <c:val>
            <c:numRef>
              <c:f>'Historico General'!$C$25:$C$36</c:f>
              <c:numCache>
                <c:formatCode>#,##0.00</c:formatCode>
                <c:ptCount val="12"/>
                <c:pt idx="0">
                  <c:v>116869.8</c:v>
                </c:pt>
                <c:pt idx="1">
                  <c:v>134421.4</c:v>
                </c:pt>
                <c:pt idx="2">
                  <c:v>110963.31</c:v>
                </c:pt>
                <c:pt idx="3">
                  <c:v>108650.38</c:v>
                </c:pt>
                <c:pt idx="4">
                  <c:v>101786.21</c:v>
                </c:pt>
                <c:pt idx="5">
                  <c:v>107036.54</c:v>
                </c:pt>
                <c:pt idx="6">
                  <c:v>108845.6</c:v>
                </c:pt>
                <c:pt idx="7">
                  <c:v>94945.36</c:v>
                </c:pt>
                <c:pt idx="8">
                  <c:v>75114.12</c:v>
                </c:pt>
                <c:pt idx="9">
                  <c:v>20253.34</c:v>
                </c:pt>
                <c:pt idx="10">
                  <c:v>71708.460000000006</c:v>
                </c:pt>
                <c:pt idx="11">
                  <c:v>66752.12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36D-4FA6-8D1B-A06766C816A9}"/>
            </c:ext>
          </c:extLst>
        </c:ser>
        <c:ser>
          <c:idx val="0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General'!$B$25:$B$36</c:f>
              <c:strCache>
                <c:ptCount val="12"/>
                <c:pt idx="0">
                  <c:v>26/09-02/10</c:v>
                </c:pt>
                <c:pt idx="1">
                  <c:v>03/10-09/10</c:v>
                </c:pt>
                <c:pt idx="2">
                  <c:v>10/10-16/10</c:v>
                </c:pt>
                <c:pt idx="3">
                  <c:v>17/10-23/10</c:v>
                </c:pt>
                <c:pt idx="4">
                  <c:v>24/10-30/10</c:v>
                </c:pt>
                <c:pt idx="5">
                  <c:v>31/10-06/11</c:v>
                </c:pt>
                <c:pt idx="6">
                  <c:v>07/11-13/11</c:v>
                </c:pt>
                <c:pt idx="7">
                  <c:v>14/11-20/11</c:v>
                </c:pt>
                <c:pt idx="8">
                  <c:v>21/11-27/11</c:v>
                </c:pt>
                <c:pt idx="9">
                  <c:v>28/11-04/12</c:v>
                </c:pt>
                <c:pt idx="10">
                  <c:v>05/12-11/12</c:v>
                </c:pt>
                <c:pt idx="11">
                  <c:v>12/12-18/12</c:v>
                </c:pt>
              </c:strCache>
            </c:strRef>
          </c:cat>
          <c:val>
            <c:numRef>
              <c:f>'Historico General'!$D$25:$D$36</c:f>
              <c:numCache>
                <c:formatCode>#,##0.00</c:formatCode>
                <c:ptCount val="12"/>
                <c:pt idx="0">
                  <c:v>5411097.5300000003</c:v>
                </c:pt>
                <c:pt idx="1">
                  <c:v>5337041.28</c:v>
                </c:pt>
                <c:pt idx="2">
                  <c:v>5229629.4400000004</c:v>
                </c:pt>
                <c:pt idx="3">
                  <c:v>5184216.4000000004</c:v>
                </c:pt>
                <c:pt idx="4">
                  <c:v>5153924.3099999996</c:v>
                </c:pt>
                <c:pt idx="5">
                  <c:v>4659302.5</c:v>
                </c:pt>
                <c:pt idx="6">
                  <c:v>5133523.37</c:v>
                </c:pt>
                <c:pt idx="7">
                  <c:v>4073834.3</c:v>
                </c:pt>
                <c:pt idx="8">
                  <c:v>3429090.15</c:v>
                </c:pt>
                <c:pt idx="9">
                  <c:v>3326371.7</c:v>
                </c:pt>
                <c:pt idx="10">
                  <c:v>4009037.446</c:v>
                </c:pt>
                <c:pt idx="11">
                  <c:v>4131857.4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36D-4FA6-8D1B-A06766C816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9893536"/>
        <c:axId val="11299014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[&lt;999950]0.0,&quot;K&quot;;[&lt;999950000]0.0,,&quot;M&quot;;0.0,,,&quot;B&quot;\,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P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'Historico General'!$B$25:$B$36</c15:sqref>
                        </c15:formulaRef>
                      </c:ext>
                    </c:extLst>
                    <c:strCache>
                      <c:ptCount val="12"/>
                      <c:pt idx="0">
                        <c:v>26/09-02/10</c:v>
                      </c:pt>
                      <c:pt idx="1">
                        <c:v>03/10-09/10</c:v>
                      </c:pt>
                      <c:pt idx="2">
                        <c:v>10/10-16/10</c:v>
                      </c:pt>
                      <c:pt idx="3">
                        <c:v>17/10-23/10</c:v>
                      </c:pt>
                      <c:pt idx="4">
                        <c:v>24/10-30/10</c:v>
                      </c:pt>
                      <c:pt idx="5">
                        <c:v>31/10-06/11</c:v>
                      </c:pt>
                      <c:pt idx="6">
                        <c:v>07/11-13/11</c:v>
                      </c:pt>
                      <c:pt idx="7">
                        <c:v>14/11-20/11</c:v>
                      </c:pt>
                      <c:pt idx="8">
                        <c:v>21/11-27/11</c:v>
                      </c:pt>
                      <c:pt idx="9">
                        <c:v>28/11-04/12</c:v>
                      </c:pt>
                      <c:pt idx="10">
                        <c:v>05/12-11/12</c:v>
                      </c:pt>
                      <c:pt idx="11">
                        <c:v>12/12-18/12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'Historico General'!$E$25:$E$36</c15:sqref>
                        </c15:formulaRef>
                      </c:ext>
                    </c:extLst>
                    <c:numCache>
                      <c:formatCode>#,##0.00</c:formatCode>
                      <c:ptCount val="12"/>
                      <c:pt idx="0">
                        <c:v>210703.58</c:v>
                      </c:pt>
                      <c:pt idx="1">
                        <c:v>221698.33</c:v>
                      </c:pt>
                      <c:pt idx="2">
                        <c:v>202805.14</c:v>
                      </c:pt>
                      <c:pt idx="3">
                        <c:v>196603.49</c:v>
                      </c:pt>
                      <c:pt idx="4">
                        <c:v>181891.44</c:v>
                      </c:pt>
                      <c:pt idx="5">
                        <c:v>191987.59</c:v>
                      </c:pt>
                      <c:pt idx="6">
                        <c:v>184224.53</c:v>
                      </c:pt>
                      <c:pt idx="7">
                        <c:v>166564.57999999999</c:v>
                      </c:pt>
                      <c:pt idx="8">
                        <c:v>131323.24</c:v>
                      </c:pt>
                      <c:pt idx="9">
                        <c:v>123693.17</c:v>
                      </c:pt>
                      <c:pt idx="10">
                        <c:v>118341.56</c:v>
                      </c:pt>
                      <c:pt idx="11">
                        <c:v>110615.43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D36D-4FA6-8D1B-A06766C816A9}"/>
                  </c:ext>
                </c:extLst>
              </c15:ser>
            </c15:filteredLineSeries>
          </c:ext>
        </c:extLst>
      </c:lineChart>
      <c:catAx>
        <c:axId val="11298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901440"/>
        <c:crosses val="autoZero"/>
        <c:auto val="1"/>
        <c:lblAlgn val="ctr"/>
        <c:lblOffset val="200"/>
        <c:noMultiLvlLbl val="0"/>
      </c:catAx>
      <c:valAx>
        <c:axId val="1129901440"/>
        <c:scaling>
          <c:orientation val="minMax"/>
          <c:max val="7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893536"/>
        <c:crosses val="autoZero"/>
        <c:crossBetween val="between"/>
        <c:majorUnit val="20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121411106669641"/>
          <c:y val="4.5189200385720517E-2"/>
          <c:w val="0.25640395148100115"/>
          <c:h val="4.9878146012374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/>
              <a:t>Segmentos (últimas</a:t>
            </a:r>
            <a:r>
              <a:rPr lang="es-PE" sz="1200" b="1" baseline="0"/>
              <a:t> 6 semanas)</a:t>
            </a:r>
            <a:endParaRPr lang="es-PE" sz="1200" b="1"/>
          </a:p>
        </c:rich>
      </c:tx>
      <c:layout>
        <c:manualLayout>
          <c:xMode val="edge"/>
          <c:yMode val="edge"/>
          <c:x val="0.14719642612026901"/>
          <c:y val="3.6148302731995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'Historico Dinamizado'!$C$2</c:f>
              <c:strCache>
                <c:ptCount val="1"/>
                <c:pt idx="0">
                  <c:v>DESTACADOS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Dinamizado'!$B$3:$B$31</c15:sqref>
                  </c15:fullRef>
                </c:ext>
              </c:extLst>
              <c:f>'Historico Dinamizado'!$B$16:$B$31</c:f>
              <c:strCache>
                <c:ptCount val="16"/>
                <c:pt idx="0">
                  <c:v>05/09-11/09</c:v>
                </c:pt>
                <c:pt idx="1">
                  <c:v>12/09-18/09</c:v>
                </c:pt>
                <c:pt idx="2">
                  <c:v>19/09-25/09</c:v>
                </c:pt>
                <c:pt idx="3">
                  <c:v>26/09-02/10</c:v>
                </c:pt>
                <c:pt idx="4">
                  <c:v>03/10-09/10</c:v>
                </c:pt>
                <c:pt idx="5">
                  <c:v>10/10-16/10</c:v>
                </c:pt>
                <c:pt idx="6">
                  <c:v>17/10-23/10</c:v>
                </c:pt>
                <c:pt idx="7">
                  <c:v>24/10-30/10</c:v>
                </c:pt>
                <c:pt idx="8">
                  <c:v>31/10-06/11</c:v>
                </c:pt>
                <c:pt idx="9">
                  <c:v>07/11-13/11</c:v>
                </c:pt>
                <c:pt idx="10">
                  <c:v>14/11-20/11</c:v>
                </c:pt>
                <c:pt idx="11">
                  <c:v>21/11-27/11</c:v>
                </c:pt>
                <c:pt idx="12">
                  <c:v>28/11-04/12</c:v>
                </c:pt>
                <c:pt idx="13">
                  <c:v>05/12-11/12</c:v>
                </c:pt>
                <c:pt idx="14">
                  <c:v>05/12-11/12</c:v>
                </c:pt>
                <c:pt idx="15">
                  <c:v>12/12-18/12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Dinamizado'!$C$3:$C$31</c15:sqref>
                  </c15:fullRef>
                </c:ext>
              </c:extLst>
              <c:f>'Historico Dinamizado'!$C$16:$C$31</c:f>
              <c:numCache>
                <c:formatCode>#,##0.00</c:formatCode>
                <c:ptCount val="16"/>
                <c:pt idx="0">
                  <c:v>1020359.2299999989</c:v>
                </c:pt>
                <c:pt idx="1">
                  <c:v>1236435.7666666657</c:v>
                </c:pt>
                <c:pt idx="2">
                  <c:v>1413896.4399999988</c:v>
                </c:pt>
                <c:pt idx="3">
                  <c:v>728229.89666666603</c:v>
                </c:pt>
                <c:pt idx="4">
                  <c:v>1080001.7933333321</c:v>
                </c:pt>
                <c:pt idx="5">
                  <c:v>1039748.3633333314</c:v>
                </c:pt>
                <c:pt idx="6">
                  <c:v>825826.8</c:v>
                </c:pt>
                <c:pt idx="7">
                  <c:v>1145203.633333331</c:v>
                </c:pt>
                <c:pt idx="8">
                  <c:v>1010198.6966666657</c:v>
                </c:pt>
                <c:pt idx="9">
                  <c:v>1375636.3033333314</c:v>
                </c:pt>
                <c:pt idx="10">
                  <c:v>529672.07666666608</c:v>
                </c:pt>
                <c:pt idx="11">
                  <c:v>776743.3166666656</c:v>
                </c:pt>
                <c:pt idx="12">
                  <c:v>512422.67666666594</c:v>
                </c:pt>
                <c:pt idx="13">
                  <c:v>443706.27666666621</c:v>
                </c:pt>
                <c:pt idx="14">
                  <c:v>443706.27666666621</c:v>
                </c:pt>
                <c:pt idx="15">
                  <c:v>455054.15333333268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categoryFilterExceptions>
                <c15:categoryFilterException>
                  <c15:sqref>'Historico Dinamizado'!$C$6</c15:sqref>
                  <c15:dLbl>
                    <c:idx val="-1"/>
                    <c:layout>
                      <c:manualLayout>
                        <c:x val="-3.8302573509531632E-2"/>
                        <c:y val="-6.0923546993187083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DD0D-4915-80ED-04CDAA792CF2}"/>
                      </c:ext>
                    </c:extLst>
                  </c15:dLbl>
                </c15:categoryFilterException>
                <c15:categoryFilterException>
                  <c15:sqref>'Historico Dinamizado'!$C$8</c15:sqref>
                  <c15:dLbl>
                    <c:idx val="-1"/>
                    <c:layout>
                      <c:manualLayout>
                        <c:x val="-5.13420766936621E-2"/>
                        <c:y val="-6.8891229729423076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DD0D-4915-80ED-04CDAA792CF2}"/>
                      </c:ext>
                    </c:extLst>
                  </c15:dLbl>
                </c15:categoryFilterException>
                <c15:categoryFilterException>
                  <c15:sqref>'Historico Dinamizado'!$C$9</c15:sqref>
                  <c15:dLbl>
                    <c:idx val="-1"/>
                    <c:layout>
                      <c:manualLayout>
                        <c:x val="-6.7062488821227062E-2"/>
                        <c:y val="-4.9553796590392517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DD0D-4915-80ED-04CDAA792CF2}"/>
                      </c:ext>
                    </c:extLst>
                  </c15:dLbl>
                </c15:categoryFilterException>
                <c15:categoryFilterException>
                  <c15:sqref>'Historico Dinamizado'!$C$10</c15:sqref>
                  <c15:dLbl>
                    <c:idx val="-1"/>
                    <c:layout>
                      <c:manualLayout>
                        <c:x val="-8.8914079705554191E-2"/>
                        <c:y val="-1.5297036049394022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4-DD0D-4915-80ED-04CDAA792CF2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B2F9-48AB-B8E0-A943D870A4DD}"/>
            </c:ext>
          </c:extLst>
        </c:ser>
        <c:ser>
          <c:idx val="1"/>
          <c:order val="1"/>
          <c:tx>
            <c:strRef>
              <c:f>'Historico Dinamizado'!$D$2</c:f>
              <c:strCache>
                <c:ptCount val="1"/>
                <c:pt idx="0">
                  <c:v>MÁS VISTOS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Dinamizado'!$B$3:$B$31</c15:sqref>
                  </c15:fullRef>
                </c:ext>
              </c:extLst>
              <c:f>'Historico Dinamizado'!$B$16:$B$31</c:f>
              <c:strCache>
                <c:ptCount val="16"/>
                <c:pt idx="0">
                  <c:v>05/09-11/09</c:v>
                </c:pt>
                <c:pt idx="1">
                  <c:v>12/09-18/09</c:v>
                </c:pt>
                <c:pt idx="2">
                  <c:v>19/09-25/09</c:v>
                </c:pt>
                <c:pt idx="3">
                  <c:v>26/09-02/10</c:v>
                </c:pt>
                <c:pt idx="4">
                  <c:v>03/10-09/10</c:v>
                </c:pt>
                <c:pt idx="5">
                  <c:v>10/10-16/10</c:v>
                </c:pt>
                <c:pt idx="6">
                  <c:v>17/10-23/10</c:v>
                </c:pt>
                <c:pt idx="7">
                  <c:v>24/10-30/10</c:v>
                </c:pt>
                <c:pt idx="8">
                  <c:v>31/10-06/11</c:v>
                </c:pt>
                <c:pt idx="9">
                  <c:v>07/11-13/11</c:v>
                </c:pt>
                <c:pt idx="10">
                  <c:v>14/11-20/11</c:v>
                </c:pt>
                <c:pt idx="11">
                  <c:v>21/11-27/11</c:v>
                </c:pt>
                <c:pt idx="12">
                  <c:v>28/11-04/12</c:v>
                </c:pt>
                <c:pt idx="13">
                  <c:v>05/12-11/12</c:v>
                </c:pt>
                <c:pt idx="14">
                  <c:v>05/12-11/12</c:v>
                </c:pt>
                <c:pt idx="15">
                  <c:v>12/12-18/12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Dinamizado'!$D$3:$D$31</c15:sqref>
                  </c15:fullRef>
                </c:ext>
              </c:extLst>
              <c:f>'Historico Dinamizado'!$D$16:$D$31</c:f>
              <c:numCache>
                <c:formatCode>#,##0.00</c:formatCode>
                <c:ptCount val="16"/>
                <c:pt idx="0">
                  <c:v>1819450.7899999984</c:v>
                </c:pt>
                <c:pt idx="1">
                  <c:v>1863513.5366666648</c:v>
                </c:pt>
                <c:pt idx="2">
                  <c:v>1911445.8866666649</c:v>
                </c:pt>
                <c:pt idx="3">
                  <c:v>1694797.60333333</c:v>
                </c:pt>
                <c:pt idx="4">
                  <c:v>1689052.0499999984</c:v>
                </c:pt>
                <c:pt idx="5">
                  <c:v>1566862.6999999983</c:v>
                </c:pt>
                <c:pt idx="6">
                  <c:v>1608232.4566666654</c:v>
                </c:pt>
                <c:pt idx="7">
                  <c:v>1734749.1999999981</c:v>
                </c:pt>
                <c:pt idx="8">
                  <c:v>1364365.7233333318</c:v>
                </c:pt>
                <c:pt idx="9">
                  <c:v>1529460.0466666652</c:v>
                </c:pt>
                <c:pt idx="10">
                  <c:v>1318167.7166666652</c:v>
                </c:pt>
                <c:pt idx="11">
                  <c:v>1260408.4866666654</c:v>
                </c:pt>
                <c:pt idx="12">
                  <c:v>1221685.8366666653</c:v>
                </c:pt>
                <c:pt idx="13">
                  <c:v>1196007.4099999999</c:v>
                </c:pt>
                <c:pt idx="14">
                  <c:v>1196007.4099999999</c:v>
                </c:pt>
                <c:pt idx="15">
                  <c:v>1265754.3666666651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F9-48AB-B8E0-A943D870A4DD}"/>
            </c:ext>
          </c:extLst>
        </c:ser>
        <c:ser>
          <c:idx val="2"/>
          <c:order val="2"/>
          <c:tx>
            <c:strRef>
              <c:f>'Historico Dinamizado'!$E$2</c:f>
              <c:strCache>
                <c:ptCount val="1"/>
                <c:pt idx="0">
                  <c:v>PARTIDOS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Dinamizado'!$B$3:$B$31</c15:sqref>
                  </c15:fullRef>
                </c:ext>
              </c:extLst>
              <c:f>'Historico Dinamizado'!$B$16:$B$31</c:f>
              <c:strCache>
                <c:ptCount val="16"/>
                <c:pt idx="0">
                  <c:v>05/09-11/09</c:v>
                </c:pt>
                <c:pt idx="1">
                  <c:v>12/09-18/09</c:v>
                </c:pt>
                <c:pt idx="2">
                  <c:v>19/09-25/09</c:v>
                </c:pt>
                <c:pt idx="3">
                  <c:v>26/09-02/10</c:v>
                </c:pt>
                <c:pt idx="4">
                  <c:v>03/10-09/10</c:v>
                </c:pt>
                <c:pt idx="5">
                  <c:v>10/10-16/10</c:v>
                </c:pt>
                <c:pt idx="6">
                  <c:v>17/10-23/10</c:v>
                </c:pt>
                <c:pt idx="7">
                  <c:v>24/10-30/10</c:v>
                </c:pt>
                <c:pt idx="8">
                  <c:v>31/10-06/11</c:v>
                </c:pt>
                <c:pt idx="9">
                  <c:v>07/11-13/11</c:v>
                </c:pt>
                <c:pt idx="10">
                  <c:v>14/11-20/11</c:v>
                </c:pt>
                <c:pt idx="11">
                  <c:v>21/11-27/11</c:v>
                </c:pt>
                <c:pt idx="12">
                  <c:v>28/11-04/12</c:v>
                </c:pt>
                <c:pt idx="13">
                  <c:v>05/12-11/12</c:v>
                </c:pt>
                <c:pt idx="14">
                  <c:v>05/12-11/12</c:v>
                </c:pt>
                <c:pt idx="15">
                  <c:v>12/12-18/12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Dinamizado'!$E$3:$E$31</c15:sqref>
                  </c15:fullRef>
                </c:ext>
              </c:extLst>
              <c:f>'Historico Dinamizado'!$E$16:$E$31</c:f>
              <c:numCache>
                <c:formatCode>#,##0.00</c:formatCode>
                <c:ptCount val="16"/>
                <c:pt idx="0">
                  <c:v>761014.54300000006</c:v>
                </c:pt>
                <c:pt idx="1">
                  <c:v>682036.51930000028</c:v>
                </c:pt>
                <c:pt idx="2">
                  <c:v>305591.94333333336</c:v>
                </c:pt>
                <c:pt idx="3">
                  <c:v>204620.06140000001</c:v>
                </c:pt>
                <c:pt idx="4">
                  <c:v>574190.40989999985</c:v>
                </c:pt>
                <c:pt idx="5">
                  <c:v>495546.88539999991</c:v>
                </c:pt>
                <c:pt idx="6">
                  <c:v>421434.18497000012</c:v>
                </c:pt>
                <c:pt idx="7">
                  <c:v>379280.33332999999</c:v>
                </c:pt>
                <c:pt idx="8">
                  <c:v>241132.81</c:v>
                </c:pt>
                <c:pt idx="9">
                  <c:v>478085.30900000007</c:v>
                </c:pt>
                <c:pt idx="10">
                  <c:v>20579.573333333334</c:v>
                </c:pt>
                <c:pt idx="11">
                  <c:v>0</c:v>
                </c:pt>
                <c:pt idx="12">
                  <c:v>1641.01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7F-4421-8ADF-6FD036C1AE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3181008"/>
        <c:axId val="503181424"/>
      </c:lineChart>
      <c:catAx>
        <c:axId val="5031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424"/>
        <c:crosses val="autoZero"/>
        <c:auto val="1"/>
        <c:lblAlgn val="ctr"/>
        <c:lblOffset val="300"/>
        <c:noMultiLvlLbl val="0"/>
      </c:catAx>
      <c:valAx>
        <c:axId val="503181424"/>
        <c:scaling>
          <c:orientation val="minMax"/>
          <c:max val="2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008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090108189725092"/>
          <c:y val="4.7693579116737529E-2"/>
          <c:w val="0.46757625124445651"/>
          <c:h val="6.4748664400561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80010</xdr:rowOff>
    </xdr:from>
    <xdr:to>
      <xdr:col>9</xdr:col>
      <xdr:colOff>35156</xdr:colOff>
      <xdr:row>20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949723-ECFA-4BF0-82E6-5813FA5E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225137</xdr:colOff>
      <xdr:row>8</xdr:row>
      <xdr:rowOff>129886</xdr:rowOff>
    </xdr:from>
    <xdr:to>
      <xdr:col>3</xdr:col>
      <xdr:colOff>1800052</xdr:colOff>
      <xdr:row>20</xdr:row>
      <xdr:rowOff>60613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98EB83-159C-4518-A713-9A764A874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126999</xdr:colOff>
      <xdr:row>2</xdr:row>
      <xdr:rowOff>73555</xdr:rowOff>
    </xdr:from>
    <xdr:to>
      <xdr:col>16</xdr:col>
      <xdr:colOff>656167</xdr:colOff>
      <xdr:row>11</xdr:row>
      <xdr:rowOff>63500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469300-A6EC-4A93-8B96-D4676FAE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1079500</xdr:colOff>
      <xdr:row>22</xdr:row>
      <xdr:rowOff>116416</xdr:rowOff>
    </xdr:from>
    <xdr:to>
      <xdr:col>3</xdr:col>
      <xdr:colOff>1079500</xdr:colOff>
      <xdr:row>29</xdr:row>
      <xdr:rowOff>137583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38C63D2F-5B46-4F63-A94C-F42273D50EC4}"/>
            </a:ext>
          </a:extLst>
        </xdr:cNvPr>
        <xdr:cNvCxnSpPr/>
      </xdr:nvCxnSpPr>
      <xdr:spPr>
        <a:xfrm>
          <a:off x="3503083" y="6995583"/>
          <a:ext cx="0" cy="1682750"/>
        </a:xfrm>
        <a:prstGeom prst="straightConnector1">
          <a:avLst/>
        </a:prstGeom>
        <a:ln w="38100">
          <a:solidFill>
            <a:srgbClr val="ED833B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42862</xdr:rowOff>
    </xdr:from>
    <xdr:to>
      <xdr:col>13</xdr:col>
      <xdr:colOff>676275</xdr:colOff>
      <xdr:row>11</xdr:row>
      <xdr:rowOff>232834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5B77D3-84D0-43D8-B74E-E0B02ADDA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60"/>
  <sheetViews>
    <sheetView showGridLines="0" zoomScale="70" zoomScaleNormal="70" workbookViewId="0">
      <pane xSplit="2" ySplit="4" topLeftCell="C231" activePane="bottomRight" state="frozen"/>
      <selection pane="topRight" activeCell="C1" sqref="C1"/>
      <selection pane="bottomLeft" activeCell="A215" sqref="A215"/>
      <selection pane="bottomRight" activeCell="B244" sqref="B244"/>
    </sheetView>
  </sheetViews>
  <sheetFormatPr baseColWidth="10" defaultColWidth="9.140625" defaultRowHeight="15" x14ac:dyDescent="0.25"/>
  <cols>
    <col min="1" max="1" width="23.42578125" style="1" customWidth="1"/>
    <col min="2" max="2" width="71.42578125" style="1" customWidth="1"/>
    <col min="3" max="3" width="25.140625" style="1" customWidth="1"/>
    <col min="4" max="4" width="14.85546875" style="1" customWidth="1"/>
    <col min="5" max="5" width="11.140625" style="1" bestFit="1" customWidth="1"/>
    <col min="6" max="6" width="15.42578125" style="1" customWidth="1"/>
    <col min="7" max="7" width="16.42578125" style="1" customWidth="1"/>
    <col min="8" max="8" width="14" style="1" customWidth="1"/>
    <col min="9" max="10" width="11.42578125" style="1"/>
    <col min="11" max="11" width="13.42578125" style="1" customWidth="1"/>
    <col min="12" max="12" width="11.42578125" style="1"/>
    <col min="13" max="13" width="43.140625" style="1" customWidth="1"/>
    <col min="14" max="14" width="19.140625" style="1" customWidth="1"/>
    <col min="15" max="15" width="18.42578125" style="1" customWidth="1"/>
    <col min="16" max="16" width="19.140625" style="1" customWidth="1"/>
    <col min="17" max="17" width="18.42578125" style="1" customWidth="1"/>
    <col min="18" max="18" width="13" style="1" customWidth="1"/>
    <col min="19" max="1023" width="11.42578125" style="1"/>
    <col min="1024" max="1025" width="11.42578125"/>
  </cols>
  <sheetData>
    <row r="1" spans="1:11" ht="15.75" thickBot="1" x14ac:dyDescent="0.3">
      <c r="A1" s="2"/>
    </row>
    <row r="2" spans="1:11" x14ac:dyDescent="0.25">
      <c r="A2" s="2"/>
      <c r="C2" s="455" t="s">
        <v>339</v>
      </c>
      <c r="D2" s="455"/>
      <c r="E2" s="455"/>
      <c r="F2" s="456" t="s">
        <v>343</v>
      </c>
      <c r="G2" s="456"/>
      <c r="H2" s="456"/>
      <c r="I2" s="457" t="s">
        <v>0</v>
      </c>
      <c r="J2" s="457"/>
      <c r="K2" s="457"/>
    </row>
    <row r="3" spans="1:11" x14ac:dyDescent="0.25">
      <c r="A3" s="2"/>
      <c r="C3" s="455" t="s">
        <v>1</v>
      </c>
      <c r="D3" s="455"/>
      <c r="E3" s="455"/>
      <c r="F3" s="461" t="s">
        <v>2</v>
      </c>
      <c r="G3" s="461"/>
      <c r="H3" s="461"/>
      <c r="I3" s="3"/>
      <c r="J3" s="4"/>
      <c r="K3" s="5"/>
    </row>
    <row r="4" spans="1:11" ht="30.75" customHeight="1" x14ac:dyDescent="0.25">
      <c r="C4" s="6" t="s">
        <v>3</v>
      </c>
      <c r="D4" s="7" t="s">
        <v>4</v>
      </c>
      <c r="E4" s="8" t="s">
        <v>5</v>
      </c>
      <c r="F4" s="9" t="s">
        <v>3</v>
      </c>
      <c r="G4" s="10" t="s">
        <v>4</v>
      </c>
      <c r="H4" s="11" t="s">
        <v>5</v>
      </c>
      <c r="I4" s="12" t="s">
        <v>6</v>
      </c>
      <c r="J4" s="13" t="s">
        <v>4</v>
      </c>
      <c r="K4" s="14" t="s">
        <v>7</v>
      </c>
    </row>
    <row r="5" spans="1:11" ht="18" customHeight="1" x14ac:dyDescent="0.25">
      <c r="B5" s="15" t="s">
        <v>8</v>
      </c>
      <c r="C5" s="16"/>
      <c r="D5" s="17"/>
      <c r="E5" s="18"/>
      <c r="F5" s="19"/>
      <c r="G5" s="20"/>
      <c r="H5" s="20"/>
      <c r="I5" s="21"/>
      <c r="J5" s="22"/>
      <c r="K5" s="18"/>
    </row>
    <row r="6" spans="1:11" ht="15" customHeight="1" x14ac:dyDescent="0.25">
      <c r="B6" s="23" t="s">
        <v>329</v>
      </c>
      <c r="C6" s="271">
        <f>SUM(Horas!C6:I6)</f>
        <v>0</v>
      </c>
      <c r="D6" s="269"/>
      <c r="E6" s="270" t="str">
        <f t="shared" ref="E6:E8" si="0">+IFERROR(C6/D6,"-")</f>
        <v>-</v>
      </c>
      <c r="F6" s="272">
        <f>SUM(Horas!J6:P6)</f>
        <v>0</v>
      </c>
      <c r="G6" s="266"/>
      <c r="H6" s="273" t="str">
        <f t="shared" ref="H6:H8" si="1">+IFERROR(F6/G6,"-")</f>
        <v>-</v>
      </c>
      <c r="I6" s="27" t="str">
        <f t="shared" ref="I6:I8" si="2">+IFERROR((F6-C6)/C6,"-")</f>
        <v>-</v>
      </c>
      <c r="J6" s="28" t="str">
        <f t="shared" ref="J6:J8" si="3">+IFERROR((G6-D6)/D6,"-")</f>
        <v>-</v>
      </c>
      <c r="K6" s="29" t="str">
        <f t="shared" ref="K6:K8" si="4">+IFERROR((H6-E6)/E6,"-")</f>
        <v>-</v>
      </c>
    </row>
    <row r="7" spans="1:11" ht="15" customHeight="1" x14ac:dyDescent="0.25">
      <c r="B7" s="23" t="s">
        <v>330</v>
      </c>
      <c r="C7" s="271">
        <f>SUM(Horas!C7:I7)</f>
        <v>0</v>
      </c>
      <c r="D7" s="269"/>
      <c r="E7" s="270" t="str">
        <f t="shared" si="0"/>
        <v>-</v>
      </c>
      <c r="F7" s="272">
        <f>SUM(Horas!J7:P7)</f>
        <v>0</v>
      </c>
      <c r="G7" s="266"/>
      <c r="H7" s="273" t="str">
        <f t="shared" si="1"/>
        <v>-</v>
      </c>
      <c r="I7" s="27" t="str">
        <f t="shared" si="2"/>
        <v>-</v>
      </c>
      <c r="J7" s="28" t="str">
        <f t="shared" si="3"/>
        <v>-</v>
      </c>
      <c r="K7" s="29" t="str">
        <f t="shared" si="4"/>
        <v>-</v>
      </c>
    </row>
    <row r="8" spans="1:11" ht="15" customHeight="1" x14ac:dyDescent="0.25">
      <c r="B8" s="23" t="s">
        <v>331</v>
      </c>
      <c r="C8" s="271">
        <f>SUM(Horas!C8:I8)</f>
        <v>0</v>
      </c>
      <c r="D8" s="269"/>
      <c r="E8" s="270" t="str">
        <f t="shared" si="0"/>
        <v>-</v>
      </c>
      <c r="F8" s="272">
        <f>SUM(Horas!J8:P8)</f>
        <v>0</v>
      </c>
      <c r="G8" s="266"/>
      <c r="H8" s="273" t="str">
        <f t="shared" si="1"/>
        <v>-</v>
      </c>
      <c r="I8" s="27" t="str">
        <f t="shared" si="2"/>
        <v>-</v>
      </c>
      <c r="J8" s="28" t="str">
        <f t="shared" si="3"/>
        <v>-</v>
      </c>
      <c r="K8" s="29" t="str">
        <f t="shared" si="4"/>
        <v>-</v>
      </c>
    </row>
    <row r="9" spans="1:11" ht="15" customHeight="1" x14ac:dyDescent="0.25">
      <c r="B9" s="23" t="s">
        <v>332</v>
      </c>
      <c r="C9" s="271">
        <f>SUM(Horas!C9:I9)</f>
        <v>0</v>
      </c>
      <c r="D9" s="268"/>
      <c r="E9" s="270" t="str">
        <f t="shared" ref="E9:E12" si="5">+IFERROR(C9/D9,"-")</f>
        <v>-</v>
      </c>
      <c r="F9" s="272">
        <f>SUM(Horas!J9:P9)</f>
        <v>0</v>
      </c>
      <c r="G9" s="267"/>
      <c r="H9" s="273" t="str">
        <f t="shared" ref="H9:H13" si="6">+IFERROR(F9/G9,"-")</f>
        <v>-</v>
      </c>
      <c r="I9" s="27" t="str">
        <f t="shared" ref="I9:K13" si="7">+IFERROR((F9-C9)/C9,"-")</f>
        <v>-</v>
      </c>
      <c r="J9" s="28" t="str">
        <f t="shared" si="7"/>
        <v>-</v>
      </c>
      <c r="K9" s="29" t="str">
        <f t="shared" si="7"/>
        <v>-</v>
      </c>
    </row>
    <row r="10" spans="1:11" ht="15" customHeight="1" x14ac:dyDescent="0.25">
      <c r="B10" s="23" t="s">
        <v>333</v>
      </c>
      <c r="C10" s="271">
        <f>SUM(Horas!C10:I10)</f>
        <v>0</v>
      </c>
      <c r="D10" s="268"/>
      <c r="E10" s="270" t="str">
        <f t="shared" si="5"/>
        <v>-</v>
      </c>
      <c r="F10" s="272">
        <f>SUM(Horas!J10:P10)</f>
        <v>0</v>
      </c>
      <c r="G10" s="267"/>
      <c r="H10" s="273" t="str">
        <f t="shared" si="6"/>
        <v>-</v>
      </c>
      <c r="I10" s="27" t="str">
        <f t="shared" si="7"/>
        <v>-</v>
      </c>
      <c r="J10" s="28" t="str">
        <f t="shared" si="7"/>
        <v>-</v>
      </c>
      <c r="K10" s="29" t="str">
        <f t="shared" si="7"/>
        <v>-</v>
      </c>
    </row>
    <row r="11" spans="1:11" ht="15" customHeight="1" x14ac:dyDescent="0.25">
      <c r="B11" s="23" t="s">
        <v>334</v>
      </c>
      <c r="C11" s="271">
        <f>SUM(Horas!C11:I11)</f>
        <v>0</v>
      </c>
      <c r="D11" s="268"/>
      <c r="E11" s="270" t="str">
        <f t="shared" si="5"/>
        <v>-</v>
      </c>
      <c r="F11" s="272">
        <f>SUM(Horas!J11:P11)</f>
        <v>0</v>
      </c>
      <c r="G11" s="267"/>
      <c r="H11" s="273" t="str">
        <f t="shared" si="6"/>
        <v>-</v>
      </c>
      <c r="I11" s="27" t="str">
        <f t="shared" si="7"/>
        <v>-</v>
      </c>
      <c r="J11" s="28" t="str">
        <f t="shared" si="7"/>
        <v>-</v>
      </c>
      <c r="K11" s="29" t="str">
        <f t="shared" si="7"/>
        <v>-</v>
      </c>
    </row>
    <row r="12" spans="1:11" ht="15" customHeight="1" thickBot="1" x14ac:dyDescent="0.3">
      <c r="B12" s="23" t="s">
        <v>335</v>
      </c>
      <c r="C12" s="271">
        <f>SUM(Horas!C12:I12)</f>
        <v>0</v>
      </c>
      <c r="D12" s="268"/>
      <c r="E12" s="270" t="str">
        <f t="shared" si="5"/>
        <v>-</v>
      </c>
      <c r="F12" s="272">
        <f>SUM(Horas!J12:P12)</f>
        <v>0</v>
      </c>
      <c r="G12" s="267"/>
      <c r="H12" s="273" t="str">
        <f t="shared" si="6"/>
        <v>-</v>
      </c>
      <c r="I12" s="27" t="str">
        <f t="shared" si="7"/>
        <v>-</v>
      </c>
      <c r="J12" s="28" t="str">
        <f t="shared" si="7"/>
        <v>-</v>
      </c>
      <c r="K12" s="29" t="str">
        <f t="shared" si="7"/>
        <v>-</v>
      </c>
    </row>
    <row r="13" spans="1:11" ht="15" hidden="1" customHeight="1" thickBot="1" x14ac:dyDescent="0.3">
      <c r="B13" s="30"/>
      <c r="C13" s="271"/>
      <c r="D13" s="268"/>
      <c r="E13" s="270"/>
      <c r="F13" s="272">
        <f>SUM(Horas!J13:P13)</f>
        <v>0</v>
      </c>
      <c r="G13" s="267"/>
      <c r="H13" s="273" t="str">
        <f t="shared" si="6"/>
        <v>-</v>
      </c>
      <c r="I13" s="27" t="str">
        <f t="shared" si="7"/>
        <v>-</v>
      </c>
      <c r="J13" s="28" t="str">
        <f t="shared" si="7"/>
        <v>-</v>
      </c>
      <c r="K13" s="29" t="str">
        <f t="shared" si="7"/>
        <v>-</v>
      </c>
    </row>
    <row r="14" spans="1:11" ht="15" customHeight="1" thickBot="1" x14ac:dyDescent="0.3">
      <c r="B14" s="55" t="s">
        <v>16</v>
      </c>
      <c r="C14" s="31">
        <f>SUM(C6:C13)</f>
        <v>0</v>
      </c>
      <c r="D14" s="31">
        <f t="shared" ref="D14:G14" si="8">SUM(D6:D13)</f>
        <v>0</v>
      </c>
      <c r="E14" s="31">
        <f t="shared" si="8"/>
        <v>0</v>
      </c>
      <c r="F14" s="32">
        <f t="shared" si="8"/>
        <v>0</v>
      </c>
      <c r="G14" s="32">
        <f t="shared" si="8"/>
        <v>0</v>
      </c>
      <c r="H14" s="32">
        <f>SUM(H6:H13)</f>
        <v>0</v>
      </c>
      <c r="I14" s="27" t="str">
        <f>+IFERROR((F14-C14)/C14,"-")</f>
        <v>-</v>
      </c>
      <c r="J14" s="33"/>
      <c r="K14" s="33"/>
    </row>
    <row r="15" spans="1:11" ht="15" customHeight="1" x14ac:dyDescent="0.25">
      <c r="B15" s="15" t="s">
        <v>9</v>
      </c>
      <c r="C15" s="34"/>
      <c r="D15" s="35"/>
      <c r="E15" s="36"/>
      <c r="F15" s="37"/>
      <c r="G15" s="38"/>
      <c r="H15" s="39"/>
      <c r="I15" s="40"/>
      <c r="J15" s="41"/>
      <c r="K15" s="42"/>
    </row>
    <row r="16" spans="1:11" ht="15" customHeight="1" x14ac:dyDescent="0.25">
      <c r="B16" s="23" t="s">
        <v>324</v>
      </c>
      <c r="C16" s="271">
        <f>SUM(Horas!C15:I15)</f>
        <v>0</v>
      </c>
      <c r="D16" s="268"/>
      <c r="E16" s="270" t="str">
        <f t="shared" ref="E16:E25" si="9">+IFERROR(C16/D16,"-")</f>
        <v>-</v>
      </c>
      <c r="F16" s="272">
        <f>SUM(Horas!J15:P15)</f>
        <v>0</v>
      </c>
      <c r="G16" s="274"/>
      <c r="H16" s="273" t="str">
        <f t="shared" ref="H16:H25" si="10">+IFERROR(F16/G16,"-")</f>
        <v>-</v>
      </c>
      <c r="I16" s="27" t="str">
        <f t="shared" ref="I16:I25" si="11">+IFERROR((F16-C16)/C16,"-")</f>
        <v>-</v>
      </c>
      <c r="J16" s="28" t="str">
        <f t="shared" ref="J16:J25" si="12">+IFERROR((G16-D16)/D16,"-")</f>
        <v>-</v>
      </c>
      <c r="K16" s="29" t="str">
        <f t="shared" ref="K16:K25" si="13">+IFERROR((H16-E16)/E16,"-")</f>
        <v>-</v>
      </c>
    </row>
    <row r="17" spans="2:11" ht="15" customHeight="1" x14ac:dyDescent="0.25">
      <c r="B17" s="23" t="s">
        <v>10</v>
      </c>
      <c r="C17" s="271">
        <f>SUM(Horas!C16:I16)</f>
        <v>0</v>
      </c>
      <c r="D17" s="268"/>
      <c r="E17" s="270" t="str">
        <f t="shared" si="9"/>
        <v>-</v>
      </c>
      <c r="F17" s="272">
        <f>SUM(Horas!J16:P16)</f>
        <v>0</v>
      </c>
      <c r="G17" s="274"/>
      <c r="H17" s="273" t="str">
        <f t="shared" si="10"/>
        <v>-</v>
      </c>
      <c r="I17" s="27" t="str">
        <f t="shared" si="11"/>
        <v>-</v>
      </c>
      <c r="J17" s="28" t="str">
        <f t="shared" si="12"/>
        <v>-</v>
      </c>
      <c r="K17" s="29" t="str">
        <f t="shared" si="13"/>
        <v>-</v>
      </c>
    </row>
    <row r="18" spans="2:11" ht="15" customHeight="1" x14ac:dyDescent="0.25">
      <c r="B18" s="23" t="s">
        <v>336</v>
      </c>
      <c r="C18" s="271">
        <f>SUM(Horas!C17:I17)</f>
        <v>0</v>
      </c>
      <c r="D18" s="268"/>
      <c r="E18" s="270" t="str">
        <f t="shared" si="9"/>
        <v>-</v>
      </c>
      <c r="F18" s="272">
        <f>SUM(Horas!J17:P17)</f>
        <v>0</v>
      </c>
      <c r="G18" s="274"/>
      <c r="H18" s="273" t="str">
        <f t="shared" si="10"/>
        <v>-</v>
      </c>
      <c r="I18" s="27" t="str">
        <f t="shared" si="11"/>
        <v>-</v>
      </c>
      <c r="J18" s="28" t="str">
        <f t="shared" si="12"/>
        <v>-</v>
      </c>
      <c r="K18" s="29" t="str">
        <f t="shared" si="13"/>
        <v>-</v>
      </c>
    </row>
    <row r="19" spans="2:11" ht="15" customHeight="1" x14ac:dyDescent="0.25">
      <c r="B19" s="23" t="s">
        <v>337</v>
      </c>
      <c r="C19" s="271">
        <f>SUM(Horas!C18:I18)</f>
        <v>0</v>
      </c>
      <c r="D19" s="268"/>
      <c r="E19" s="270" t="str">
        <f t="shared" si="9"/>
        <v>-</v>
      </c>
      <c r="F19" s="272">
        <f>SUM(Horas!J18:P18)</f>
        <v>0</v>
      </c>
      <c r="G19" s="274"/>
      <c r="H19" s="273" t="str">
        <f t="shared" si="10"/>
        <v>-</v>
      </c>
      <c r="I19" s="27" t="str">
        <f>+IFERROR((F19-C19)/C19,"-")</f>
        <v>-</v>
      </c>
      <c r="J19" s="28" t="str">
        <f t="shared" si="12"/>
        <v>-</v>
      </c>
      <c r="K19" s="29" t="str">
        <f t="shared" si="13"/>
        <v>-</v>
      </c>
    </row>
    <row r="20" spans="2:11" ht="15" customHeight="1" x14ac:dyDescent="0.25">
      <c r="B20" s="23" t="s">
        <v>325</v>
      </c>
      <c r="C20" s="271">
        <f>SUM(Horas!C19:I19)</f>
        <v>0</v>
      </c>
      <c r="D20" s="268"/>
      <c r="E20" s="270" t="str">
        <f>+IFERROR(C20/D20,"-")</f>
        <v>-</v>
      </c>
      <c r="F20" s="272">
        <f>SUM(Horas!J19:P19)</f>
        <v>0</v>
      </c>
      <c r="G20" s="274"/>
      <c r="H20" s="273" t="str">
        <f t="shared" si="10"/>
        <v>-</v>
      </c>
      <c r="I20" s="27" t="str">
        <f t="shared" si="11"/>
        <v>-</v>
      </c>
      <c r="J20" s="28" t="str">
        <f t="shared" si="12"/>
        <v>-</v>
      </c>
      <c r="K20" s="29" t="str">
        <f t="shared" si="13"/>
        <v>-</v>
      </c>
    </row>
    <row r="21" spans="2:11" ht="15" customHeight="1" x14ac:dyDescent="0.25">
      <c r="B21" s="23" t="s">
        <v>112</v>
      </c>
      <c r="C21" s="271">
        <f>SUM(Horas!C20:I20)</f>
        <v>0</v>
      </c>
      <c r="D21" s="268"/>
      <c r="E21" s="270" t="str">
        <f t="shared" si="9"/>
        <v>-</v>
      </c>
      <c r="F21" s="272">
        <f>SUM(Horas!J20:P20)</f>
        <v>0</v>
      </c>
      <c r="G21" s="274"/>
      <c r="H21" s="273" t="str">
        <f t="shared" si="10"/>
        <v>-</v>
      </c>
      <c r="I21" s="27" t="str">
        <f t="shared" si="11"/>
        <v>-</v>
      </c>
      <c r="J21" s="28" t="str">
        <f t="shared" si="12"/>
        <v>-</v>
      </c>
      <c r="K21" s="29" t="str">
        <f t="shared" si="13"/>
        <v>-</v>
      </c>
    </row>
    <row r="22" spans="2:11" ht="15" customHeight="1" x14ac:dyDescent="0.25">
      <c r="B22" s="30" t="s">
        <v>326</v>
      </c>
      <c r="C22" s="271">
        <f>SUM(Horas!C21:I21)</f>
        <v>0</v>
      </c>
      <c r="D22" s="268"/>
      <c r="E22" s="270" t="str">
        <f t="shared" si="9"/>
        <v>-</v>
      </c>
      <c r="F22" s="272">
        <f>SUM(Horas!J21:P21)</f>
        <v>0</v>
      </c>
      <c r="G22" s="274"/>
      <c r="H22" s="273" t="str">
        <f t="shared" si="10"/>
        <v>-</v>
      </c>
      <c r="I22" s="27" t="str">
        <f t="shared" si="11"/>
        <v>-</v>
      </c>
      <c r="J22" s="28" t="str">
        <f t="shared" si="12"/>
        <v>-</v>
      </c>
      <c r="K22" s="29" t="str">
        <f t="shared" si="13"/>
        <v>-</v>
      </c>
    </row>
    <row r="23" spans="2:11" ht="15" customHeight="1" x14ac:dyDescent="0.25">
      <c r="B23" s="23" t="s">
        <v>312</v>
      </c>
      <c r="C23" s="271">
        <f>SUM(Horas!C22:I22)</f>
        <v>0</v>
      </c>
      <c r="D23" s="268"/>
      <c r="E23" s="270" t="str">
        <f t="shared" si="9"/>
        <v>-</v>
      </c>
      <c r="F23" s="272">
        <f>SUM(Horas!J22:P22)</f>
        <v>0</v>
      </c>
      <c r="G23" s="274"/>
      <c r="H23" s="273" t="str">
        <f t="shared" si="10"/>
        <v>-</v>
      </c>
      <c r="I23" s="27" t="str">
        <f t="shared" si="11"/>
        <v>-</v>
      </c>
      <c r="J23" s="28" t="str">
        <f t="shared" si="12"/>
        <v>-</v>
      </c>
      <c r="K23" s="29" t="str">
        <f t="shared" si="13"/>
        <v>-</v>
      </c>
    </row>
    <row r="24" spans="2:11" ht="15" customHeight="1" x14ac:dyDescent="0.25">
      <c r="B24" s="30" t="s">
        <v>338</v>
      </c>
      <c r="C24" s="271">
        <f>SUM(Horas!C23:I23)</f>
        <v>0</v>
      </c>
      <c r="D24" s="268"/>
      <c r="E24" s="270" t="str">
        <f t="shared" si="9"/>
        <v>-</v>
      </c>
      <c r="F24" s="272">
        <f>SUM(Horas!J23:P23)</f>
        <v>0</v>
      </c>
      <c r="G24" s="267"/>
      <c r="H24" s="273" t="str">
        <f t="shared" si="10"/>
        <v>-</v>
      </c>
      <c r="I24" s="27" t="str">
        <f t="shared" si="11"/>
        <v>-</v>
      </c>
      <c r="J24" s="28" t="str">
        <f t="shared" si="12"/>
        <v>-</v>
      </c>
      <c r="K24" s="29" t="str">
        <f t="shared" si="13"/>
        <v>-</v>
      </c>
    </row>
    <row r="25" spans="2:11" ht="15" customHeight="1" thickBot="1" x14ac:dyDescent="0.3">
      <c r="B25" s="23" t="s">
        <v>317</v>
      </c>
      <c r="C25" s="271">
        <f>SUM(Horas!C24:I24)</f>
        <v>0</v>
      </c>
      <c r="D25" s="268"/>
      <c r="E25" s="270" t="str">
        <f t="shared" si="9"/>
        <v>-</v>
      </c>
      <c r="F25" s="272">
        <f>SUM(Horas!J24:P24)</f>
        <v>0</v>
      </c>
      <c r="G25" s="274"/>
      <c r="H25" s="273" t="str">
        <f t="shared" si="10"/>
        <v>-</v>
      </c>
      <c r="I25" s="27" t="str">
        <f t="shared" si="11"/>
        <v>-</v>
      </c>
      <c r="J25" s="28" t="str">
        <f t="shared" si="12"/>
        <v>-</v>
      </c>
      <c r="K25" s="29" t="str">
        <f t="shared" si="13"/>
        <v>-</v>
      </c>
    </row>
    <row r="26" spans="2:11" ht="15.75" thickBot="1" x14ac:dyDescent="0.3">
      <c r="B26" s="55" t="s">
        <v>16</v>
      </c>
      <c r="C26" s="31">
        <f>SUM(C16:C25)</f>
        <v>0</v>
      </c>
      <c r="D26" s="31">
        <f t="shared" ref="D26:H26" si="14">SUM(D16:D25)</f>
        <v>0</v>
      </c>
      <c r="E26" s="31">
        <f t="shared" si="14"/>
        <v>0</v>
      </c>
      <c r="F26" s="32">
        <f t="shared" si="14"/>
        <v>0</v>
      </c>
      <c r="G26" s="32">
        <f t="shared" si="14"/>
        <v>0</v>
      </c>
      <c r="H26" s="32">
        <f t="shared" si="14"/>
        <v>0</v>
      </c>
      <c r="I26" s="27" t="str">
        <f>+IFERROR((F26-C26)/C26,"-")</f>
        <v>-</v>
      </c>
      <c r="J26" s="33"/>
      <c r="K26" s="33"/>
    </row>
    <row r="27" spans="2:11" ht="15" customHeight="1" x14ac:dyDescent="0.25">
      <c r="B27" s="15" t="s">
        <v>17</v>
      </c>
      <c r="C27" s="24"/>
      <c r="D27" s="43"/>
      <c r="E27" s="44"/>
      <c r="F27" s="45"/>
      <c r="G27" s="46"/>
      <c r="H27" s="47"/>
      <c r="I27" s="48"/>
      <c r="J27" s="49"/>
      <c r="K27" s="50"/>
    </row>
    <row r="28" spans="2:11" ht="15" customHeight="1" x14ac:dyDescent="0.25">
      <c r="B28" s="23" t="s">
        <v>313</v>
      </c>
      <c r="C28" s="24">
        <f>SUM(Horas!C26:I26)</f>
        <v>0</v>
      </c>
      <c r="D28" s="2"/>
      <c r="E28" s="25" t="str">
        <f t="shared" ref="E28:E65" si="15">+IFERROR(C28/D28,"-")</f>
        <v>-</v>
      </c>
      <c r="F28" s="51">
        <f>SUM(Horas!J26:P26)</f>
        <v>0</v>
      </c>
      <c r="G28" s="52"/>
      <c r="H28" s="26" t="str">
        <f t="shared" ref="H28:H31" si="16">+IFERROR(F28/G28,"-")</f>
        <v>-</v>
      </c>
      <c r="I28" s="27" t="str">
        <f t="shared" ref="I28:I31" si="17">+IFERROR((F28-C28)/C28,"-")</f>
        <v>-</v>
      </c>
      <c r="J28" s="28" t="str">
        <f t="shared" ref="J28:J31" si="18">+IFERROR((G28-D28)/D28,"-")</f>
        <v>-</v>
      </c>
      <c r="K28" s="29" t="str">
        <f t="shared" ref="K28:K31" si="19">+IFERROR((H28-E28)/E28,"-")</f>
        <v>-</v>
      </c>
    </row>
    <row r="29" spans="2:11" ht="15" customHeight="1" x14ac:dyDescent="0.25">
      <c r="B29" s="23" t="s">
        <v>314</v>
      </c>
      <c r="C29" s="24">
        <f>SUM(Horas!C27:I27)</f>
        <v>0</v>
      </c>
      <c r="D29" s="2"/>
      <c r="E29" s="25" t="str">
        <f t="shared" si="15"/>
        <v>-</v>
      </c>
      <c r="F29" s="51">
        <f>SUM(Horas!J27:P27)</f>
        <v>0</v>
      </c>
      <c r="G29" s="52"/>
      <c r="H29" s="26" t="str">
        <f t="shared" si="16"/>
        <v>-</v>
      </c>
      <c r="I29" s="27" t="str">
        <f t="shared" si="17"/>
        <v>-</v>
      </c>
      <c r="J29" s="28" t="str">
        <f t="shared" si="18"/>
        <v>-</v>
      </c>
      <c r="K29" s="29" t="str">
        <f t="shared" si="19"/>
        <v>-</v>
      </c>
    </row>
    <row r="30" spans="2:11" ht="15" customHeight="1" x14ac:dyDescent="0.25">
      <c r="B30" s="23" t="s">
        <v>315</v>
      </c>
      <c r="C30" s="24">
        <f>SUM(Horas!C28:I28)</f>
        <v>0</v>
      </c>
      <c r="D30" s="2"/>
      <c r="E30" s="25" t="str">
        <f t="shared" si="15"/>
        <v>-</v>
      </c>
      <c r="F30" s="51">
        <f>SUM(Horas!J28:P28)</f>
        <v>0</v>
      </c>
      <c r="G30" s="52"/>
      <c r="H30" s="26" t="str">
        <f t="shared" si="16"/>
        <v>-</v>
      </c>
      <c r="I30" s="27" t="str">
        <f t="shared" si="17"/>
        <v>-</v>
      </c>
      <c r="J30" s="28" t="str">
        <f t="shared" si="18"/>
        <v>-</v>
      </c>
      <c r="K30" s="29" t="str">
        <f t="shared" si="19"/>
        <v>-</v>
      </c>
    </row>
    <row r="31" spans="2:11" ht="15" customHeight="1" x14ac:dyDescent="0.25">
      <c r="B31" s="23" t="s">
        <v>316</v>
      </c>
      <c r="C31" s="24">
        <f>SUM(Horas!C29:I29)</f>
        <v>0</v>
      </c>
      <c r="D31" s="2"/>
      <c r="E31" s="25" t="str">
        <f t="shared" si="15"/>
        <v>-</v>
      </c>
      <c r="F31" s="51">
        <f>SUM(Horas!J29:P29)</f>
        <v>0</v>
      </c>
      <c r="G31" s="52"/>
      <c r="H31" s="26" t="str">
        <f t="shared" si="16"/>
        <v>-</v>
      </c>
      <c r="I31" s="27" t="str">
        <f t="shared" si="17"/>
        <v>-</v>
      </c>
      <c r="J31" s="28" t="str">
        <f t="shared" si="18"/>
        <v>-</v>
      </c>
      <c r="K31" s="29" t="str">
        <f t="shared" si="19"/>
        <v>-</v>
      </c>
    </row>
    <row r="32" spans="2:11" ht="15" customHeight="1" x14ac:dyDescent="0.25">
      <c r="B32" s="23" t="s">
        <v>15</v>
      </c>
      <c r="C32" s="24">
        <f>SUM(Horas!C30:I30)</f>
        <v>0</v>
      </c>
      <c r="E32" s="25" t="str">
        <f t="shared" si="15"/>
        <v>-</v>
      </c>
      <c r="F32" s="51">
        <f>SUM(Horas!J30:P30)</f>
        <v>0</v>
      </c>
      <c r="G32" s="52"/>
      <c r="H32" s="26" t="str">
        <f t="shared" ref="H32:H65" si="20">+IFERROR(F32/G32,"-")</f>
        <v>-</v>
      </c>
      <c r="I32" s="27" t="str">
        <f t="shared" ref="I32:I65" si="21">+IFERROR((F32-C32)/C32,"-")</f>
        <v>-</v>
      </c>
      <c r="J32" s="28" t="str">
        <f t="shared" ref="J32:J65" si="22">+IFERROR((G32-D32)/D32,"-")</f>
        <v>-</v>
      </c>
      <c r="K32" s="29" t="str">
        <f t="shared" ref="K32:K65" si="23">+IFERROR((H32-E32)/E32,"-")</f>
        <v>-</v>
      </c>
    </row>
    <row r="33" spans="2:11" ht="15" customHeight="1" x14ac:dyDescent="0.25">
      <c r="B33" s="23" t="s">
        <v>18</v>
      </c>
      <c r="C33" s="24">
        <f>SUM(Horas!C31:I31)</f>
        <v>0</v>
      </c>
      <c r="E33" s="25" t="str">
        <f t="shared" si="15"/>
        <v>-</v>
      </c>
      <c r="F33" s="51">
        <f>SUM(Horas!J31:P31)</f>
        <v>0</v>
      </c>
      <c r="G33" s="52"/>
      <c r="H33" s="26" t="str">
        <f t="shared" si="20"/>
        <v>-</v>
      </c>
      <c r="I33" s="27" t="str">
        <f t="shared" si="21"/>
        <v>-</v>
      </c>
      <c r="J33" s="28" t="str">
        <f t="shared" si="22"/>
        <v>-</v>
      </c>
      <c r="K33" s="29" t="str">
        <f t="shared" si="23"/>
        <v>-</v>
      </c>
    </row>
    <row r="34" spans="2:11" ht="15" customHeight="1" x14ac:dyDescent="0.25">
      <c r="B34" s="30" t="s">
        <v>19</v>
      </c>
      <c r="C34" s="24">
        <f>SUM(Horas!C32:I32)</f>
        <v>0</v>
      </c>
      <c r="E34" s="25" t="str">
        <f t="shared" si="15"/>
        <v>-</v>
      </c>
      <c r="F34" s="51">
        <f>SUM(Horas!J32:P32)</f>
        <v>0</v>
      </c>
      <c r="G34" s="52"/>
      <c r="H34" s="26" t="str">
        <f t="shared" si="20"/>
        <v>-</v>
      </c>
      <c r="I34" s="27" t="str">
        <f t="shared" si="21"/>
        <v>-</v>
      </c>
      <c r="J34" s="28" t="str">
        <f t="shared" si="22"/>
        <v>-</v>
      </c>
      <c r="K34" s="29" t="str">
        <f t="shared" si="23"/>
        <v>-</v>
      </c>
    </row>
    <row r="35" spans="2:11" ht="15" customHeight="1" x14ac:dyDescent="0.25">
      <c r="B35" s="23" t="s">
        <v>20</v>
      </c>
      <c r="C35" s="24">
        <f>SUM(Horas!C33:I33)</f>
        <v>0</v>
      </c>
      <c r="E35" s="25" t="str">
        <f t="shared" si="15"/>
        <v>-</v>
      </c>
      <c r="F35" s="51">
        <f>SUM(Horas!J33:P33)</f>
        <v>0</v>
      </c>
      <c r="G35" s="52"/>
      <c r="H35" s="26" t="str">
        <f t="shared" si="20"/>
        <v>-</v>
      </c>
      <c r="I35" s="27" t="str">
        <f t="shared" si="21"/>
        <v>-</v>
      </c>
      <c r="J35" s="28" t="str">
        <f t="shared" si="22"/>
        <v>-</v>
      </c>
      <c r="K35" s="29" t="str">
        <f t="shared" si="23"/>
        <v>-</v>
      </c>
    </row>
    <row r="36" spans="2:11" ht="15" customHeight="1" x14ac:dyDescent="0.25">
      <c r="B36" s="23" t="s">
        <v>21</v>
      </c>
      <c r="C36" s="24">
        <f>SUM(Horas!C34:I34)</f>
        <v>0</v>
      </c>
      <c r="E36" s="25" t="str">
        <f t="shared" si="15"/>
        <v>-</v>
      </c>
      <c r="F36" s="51">
        <f>SUM(Horas!J34:P34)</f>
        <v>0</v>
      </c>
      <c r="G36" s="52"/>
      <c r="H36" s="26" t="str">
        <f t="shared" si="20"/>
        <v>-</v>
      </c>
      <c r="I36" s="27" t="str">
        <f t="shared" si="21"/>
        <v>-</v>
      </c>
      <c r="J36" s="28" t="str">
        <f t="shared" si="22"/>
        <v>-</v>
      </c>
      <c r="K36" s="29" t="str">
        <f t="shared" si="23"/>
        <v>-</v>
      </c>
    </row>
    <row r="37" spans="2:11" ht="15" customHeight="1" x14ac:dyDescent="0.25">
      <c r="B37" s="23" t="s">
        <v>22</v>
      </c>
      <c r="C37" s="24">
        <f>SUM(Horas!C35:I35)</f>
        <v>0</v>
      </c>
      <c r="E37" s="25" t="str">
        <f t="shared" si="15"/>
        <v>-</v>
      </c>
      <c r="F37" s="51">
        <f>SUM(Horas!J35:P35)</f>
        <v>0</v>
      </c>
      <c r="G37" s="52"/>
      <c r="H37" s="26" t="str">
        <f t="shared" si="20"/>
        <v>-</v>
      </c>
      <c r="I37" s="27" t="str">
        <f t="shared" si="21"/>
        <v>-</v>
      </c>
      <c r="J37" s="28" t="str">
        <f t="shared" si="22"/>
        <v>-</v>
      </c>
      <c r="K37" s="29" t="str">
        <f t="shared" si="23"/>
        <v>-</v>
      </c>
    </row>
    <row r="38" spans="2:11" ht="15" customHeight="1" x14ac:dyDescent="0.25">
      <c r="B38" s="23" t="s">
        <v>23</v>
      </c>
      <c r="C38" s="24">
        <f>SUM(Horas!C36:I36)</f>
        <v>0</v>
      </c>
      <c r="E38" s="25" t="str">
        <f t="shared" si="15"/>
        <v>-</v>
      </c>
      <c r="F38" s="51">
        <f>SUM(Horas!J36:P36)</f>
        <v>0</v>
      </c>
      <c r="G38" s="52"/>
      <c r="H38" s="26" t="str">
        <f t="shared" si="20"/>
        <v>-</v>
      </c>
      <c r="I38" s="27" t="str">
        <f t="shared" si="21"/>
        <v>-</v>
      </c>
      <c r="J38" s="28" t="str">
        <f t="shared" si="22"/>
        <v>-</v>
      </c>
      <c r="K38" s="29" t="str">
        <f t="shared" si="23"/>
        <v>-</v>
      </c>
    </row>
    <row r="39" spans="2:11" ht="15" customHeight="1" x14ac:dyDescent="0.25">
      <c r="B39" s="23" t="s">
        <v>24</v>
      </c>
      <c r="C39" s="24">
        <f>SUM(Horas!C37:I37)</f>
        <v>0</v>
      </c>
      <c r="E39" s="25" t="str">
        <f t="shared" si="15"/>
        <v>-</v>
      </c>
      <c r="F39" s="51">
        <f>SUM(Horas!J37:P37)</f>
        <v>0</v>
      </c>
      <c r="G39" s="52"/>
      <c r="H39" s="26" t="str">
        <f t="shared" si="20"/>
        <v>-</v>
      </c>
      <c r="I39" s="27" t="str">
        <f t="shared" si="21"/>
        <v>-</v>
      </c>
      <c r="J39" s="28" t="str">
        <f t="shared" si="22"/>
        <v>-</v>
      </c>
      <c r="K39" s="29" t="str">
        <f t="shared" si="23"/>
        <v>-</v>
      </c>
    </row>
    <row r="40" spans="2:11" ht="15" customHeight="1" x14ac:dyDescent="0.25">
      <c r="B40" s="30" t="s">
        <v>25</v>
      </c>
      <c r="C40" s="24">
        <f>SUM(Horas!C38:I38)</f>
        <v>0</v>
      </c>
      <c r="E40" s="25" t="str">
        <f t="shared" si="15"/>
        <v>-</v>
      </c>
      <c r="F40" s="51">
        <f>SUM(Horas!J38:P38)</f>
        <v>0</v>
      </c>
      <c r="G40" s="52"/>
      <c r="H40" s="26" t="str">
        <f t="shared" si="20"/>
        <v>-</v>
      </c>
      <c r="I40" s="27" t="str">
        <f t="shared" si="21"/>
        <v>-</v>
      </c>
      <c r="J40" s="28" t="str">
        <f t="shared" si="22"/>
        <v>-</v>
      </c>
      <c r="K40" s="29" t="str">
        <f t="shared" si="23"/>
        <v>-</v>
      </c>
    </row>
    <row r="41" spans="2:11" ht="15" customHeight="1" x14ac:dyDescent="0.25">
      <c r="B41" s="23" t="s">
        <v>26</v>
      </c>
      <c r="C41" s="24">
        <f>SUM(Horas!C39:I39)</f>
        <v>0</v>
      </c>
      <c r="E41" s="25" t="str">
        <f t="shared" si="15"/>
        <v>-</v>
      </c>
      <c r="F41" s="51">
        <f>SUM(Horas!J39:P39)</f>
        <v>0</v>
      </c>
      <c r="G41" s="52"/>
      <c r="H41" s="26" t="str">
        <f t="shared" si="20"/>
        <v>-</v>
      </c>
      <c r="I41" s="27" t="str">
        <f t="shared" si="21"/>
        <v>-</v>
      </c>
      <c r="J41" s="28" t="str">
        <f t="shared" si="22"/>
        <v>-</v>
      </c>
      <c r="K41" s="29" t="str">
        <f t="shared" si="23"/>
        <v>-</v>
      </c>
    </row>
    <row r="42" spans="2:11" ht="15" customHeight="1" x14ac:dyDescent="0.25">
      <c r="B42" s="23" t="s">
        <v>27</v>
      </c>
      <c r="C42" s="24">
        <f>SUM(Horas!C40:I40)</f>
        <v>0</v>
      </c>
      <c r="E42" s="25" t="str">
        <f t="shared" si="15"/>
        <v>-</v>
      </c>
      <c r="F42" s="51">
        <f>SUM(Horas!J40:P40)</f>
        <v>0</v>
      </c>
      <c r="G42" s="52"/>
      <c r="H42" s="26" t="str">
        <f t="shared" si="20"/>
        <v>-</v>
      </c>
      <c r="I42" s="27" t="str">
        <f t="shared" si="21"/>
        <v>-</v>
      </c>
      <c r="J42" s="28" t="str">
        <f t="shared" si="22"/>
        <v>-</v>
      </c>
      <c r="K42" s="29" t="str">
        <f t="shared" si="23"/>
        <v>-</v>
      </c>
    </row>
    <row r="43" spans="2:11" ht="15" customHeight="1" x14ac:dyDescent="0.25">
      <c r="B43" s="23" t="s">
        <v>28</v>
      </c>
      <c r="C43" s="24">
        <f>SUM(Horas!C41:I41)</f>
        <v>0</v>
      </c>
      <c r="E43" s="25" t="str">
        <f t="shared" si="15"/>
        <v>-</v>
      </c>
      <c r="F43" s="51">
        <f>SUM(Horas!J41:P41)</f>
        <v>0</v>
      </c>
      <c r="G43" s="52"/>
      <c r="H43" s="26" t="str">
        <f t="shared" si="20"/>
        <v>-</v>
      </c>
      <c r="I43" s="27" t="str">
        <f t="shared" si="21"/>
        <v>-</v>
      </c>
      <c r="J43" s="28" t="str">
        <f t="shared" si="22"/>
        <v>-</v>
      </c>
      <c r="K43" s="29" t="str">
        <f t="shared" si="23"/>
        <v>-</v>
      </c>
    </row>
    <row r="44" spans="2:11" ht="15" customHeight="1" x14ac:dyDescent="0.25">
      <c r="B44" s="23" t="s">
        <v>29</v>
      </c>
      <c r="C44" s="24">
        <f>SUM(Horas!C42:I42)</f>
        <v>0</v>
      </c>
      <c r="E44" s="25" t="str">
        <f t="shared" si="15"/>
        <v>-</v>
      </c>
      <c r="F44" s="51">
        <f>SUM(Horas!J42:P42)</f>
        <v>0</v>
      </c>
      <c r="G44" s="52"/>
      <c r="H44" s="26" t="str">
        <f t="shared" si="20"/>
        <v>-</v>
      </c>
      <c r="I44" s="27" t="str">
        <f t="shared" si="21"/>
        <v>-</v>
      </c>
      <c r="J44" s="28" t="str">
        <f t="shared" si="22"/>
        <v>-</v>
      </c>
      <c r="K44" s="29" t="str">
        <f t="shared" si="23"/>
        <v>-</v>
      </c>
    </row>
    <row r="45" spans="2:11" ht="15" customHeight="1" x14ac:dyDescent="0.25">
      <c r="B45" s="30" t="s">
        <v>30</v>
      </c>
      <c r="C45" s="24">
        <f>SUM(Horas!C43:I43)</f>
        <v>0</v>
      </c>
      <c r="E45" s="25" t="str">
        <f t="shared" si="15"/>
        <v>-</v>
      </c>
      <c r="F45" s="51">
        <f>SUM(Horas!J43:P43)</f>
        <v>0</v>
      </c>
      <c r="G45" s="52"/>
      <c r="H45" s="26" t="str">
        <f t="shared" si="20"/>
        <v>-</v>
      </c>
      <c r="I45" s="27" t="str">
        <f t="shared" si="21"/>
        <v>-</v>
      </c>
      <c r="J45" s="28" t="str">
        <f t="shared" si="22"/>
        <v>-</v>
      </c>
      <c r="K45" s="29" t="str">
        <f t="shared" si="23"/>
        <v>-</v>
      </c>
    </row>
    <row r="46" spans="2:11" ht="15" customHeight="1" x14ac:dyDescent="0.25">
      <c r="B46" s="30" t="s">
        <v>31</v>
      </c>
      <c r="C46" s="24">
        <f>SUM(Horas!C44:I44)</f>
        <v>0</v>
      </c>
      <c r="E46" s="25" t="str">
        <f t="shared" si="15"/>
        <v>-</v>
      </c>
      <c r="F46" s="51">
        <f>SUM(Horas!J44:P44)</f>
        <v>0</v>
      </c>
      <c r="G46" s="52"/>
      <c r="H46" s="26" t="str">
        <f t="shared" si="20"/>
        <v>-</v>
      </c>
      <c r="I46" s="27" t="str">
        <f t="shared" si="21"/>
        <v>-</v>
      </c>
      <c r="J46" s="28" t="str">
        <f t="shared" si="22"/>
        <v>-</v>
      </c>
      <c r="K46" s="29" t="str">
        <f t="shared" si="23"/>
        <v>-</v>
      </c>
    </row>
    <row r="47" spans="2:11" ht="15" customHeight="1" x14ac:dyDescent="0.25">
      <c r="B47" s="23" t="s">
        <v>32</v>
      </c>
      <c r="C47" s="24">
        <f>SUM(Horas!C45:I45)</f>
        <v>0</v>
      </c>
      <c r="E47" s="25" t="str">
        <f t="shared" si="15"/>
        <v>-</v>
      </c>
      <c r="F47" s="51">
        <f>SUM(Horas!J45:P45)</f>
        <v>0</v>
      </c>
      <c r="G47" s="52"/>
      <c r="H47" s="26" t="str">
        <f t="shared" si="20"/>
        <v>-</v>
      </c>
      <c r="I47" s="27" t="str">
        <f t="shared" si="21"/>
        <v>-</v>
      </c>
      <c r="J47" s="28" t="str">
        <f t="shared" si="22"/>
        <v>-</v>
      </c>
      <c r="K47" s="29" t="str">
        <f t="shared" si="23"/>
        <v>-</v>
      </c>
    </row>
    <row r="48" spans="2:11" ht="15" customHeight="1" x14ac:dyDescent="0.25">
      <c r="B48" s="23" t="s">
        <v>33</v>
      </c>
      <c r="C48" s="24">
        <f>SUM(Horas!C46:I46)</f>
        <v>0</v>
      </c>
      <c r="E48" s="25" t="str">
        <f t="shared" si="15"/>
        <v>-</v>
      </c>
      <c r="F48" s="51">
        <f>SUM(Horas!J46:P46)</f>
        <v>0</v>
      </c>
      <c r="G48" s="52"/>
      <c r="H48" s="26" t="str">
        <f t="shared" si="20"/>
        <v>-</v>
      </c>
      <c r="I48" s="27" t="str">
        <f t="shared" si="21"/>
        <v>-</v>
      </c>
      <c r="J48" s="28" t="str">
        <f t="shared" si="22"/>
        <v>-</v>
      </c>
      <c r="K48" s="29" t="str">
        <f t="shared" si="23"/>
        <v>-</v>
      </c>
    </row>
    <row r="49" spans="2:11" ht="15" customHeight="1" x14ac:dyDescent="0.25">
      <c r="B49" s="23" t="s">
        <v>34</v>
      </c>
      <c r="C49" s="24">
        <f>SUM(Horas!C47:I47)</f>
        <v>0</v>
      </c>
      <c r="E49" s="25" t="str">
        <f t="shared" si="15"/>
        <v>-</v>
      </c>
      <c r="F49" s="51">
        <f>SUM(Horas!J47:P47)</f>
        <v>0</v>
      </c>
      <c r="G49" s="52"/>
      <c r="H49" s="26" t="str">
        <f t="shared" si="20"/>
        <v>-</v>
      </c>
      <c r="I49" s="27" t="str">
        <f t="shared" si="21"/>
        <v>-</v>
      </c>
      <c r="J49" s="28" t="str">
        <f t="shared" si="22"/>
        <v>-</v>
      </c>
      <c r="K49" s="29" t="str">
        <f t="shared" si="23"/>
        <v>-</v>
      </c>
    </row>
    <row r="50" spans="2:11" ht="15" customHeight="1" x14ac:dyDescent="0.25">
      <c r="B50" s="23" t="s">
        <v>35</v>
      </c>
      <c r="C50" s="24">
        <f>SUM(Horas!C48:I48)</f>
        <v>0</v>
      </c>
      <c r="E50" s="25" t="str">
        <f t="shared" si="15"/>
        <v>-</v>
      </c>
      <c r="F50" s="51">
        <f>SUM(Horas!J48:P48)</f>
        <v>0</v>
      </c>
      <c r="G50" s="52"/>
      <c r="H50" s="26" t="str">
        <f t="shared" si="20"/>
        <v>-</v>
      </c>
      <c r="I50" s="27" t="str">
        <f t="shared" si="21"/>
        <v>-</v>
      </c>
      <c r="J50" s="28" t="str">
        <f t="shared" si="22"/>
        <v>-</v>
      </c>
      <c r="K50" s="29" t="str">
        <f t="shared" si="23"/>
        <v>-</v>
      </c>
    </row>
    <row r="51" spans="2:11" ht="15" customHeight="1" x14ac:dyDescent="0.25">
      <c r="B51" s="30" t="s">
        <v>36</v>
      </c>
      <c r="C51" s="24">
        <f>SUM(Horas!C49:I49)</f>
        <v>0</v>
      </c>
      <c r="E51" s="25" t="str">
        <f t="shared" si="15"/>
        <v>-</v>
      </c>
      <c r="F51" s="51">
        <f>SUM(Horas!J49:P49)</f>
        <v>0</v>
      </c>
      <c r="G51" s="52"/>
      <c r="H51" s="26" t="str">
        <f t="shared" si="20"/>
        <v>-</v>
      </c>
      <c r="I51" s="27" t="str">
        <f t="shared" si="21"/>
        <v>-</v>
      </c>
      <c r="J51" s="28" t="str">
        <f t="shared" si="22"/>
        <v>-</v>
      </c>
      <c r="K51" s="29" t="str">
        <f t="shared" si="23"/>
        <v>-</v>
      </c>
    </row>
    <row r="52" spans="2:11" ht="15" customHeight="1" x14ac:dyDescent="0.25">
      <c r="B52" s="30" t="s">
        <v>37</v>
      </c>
      <c r="C52" s="24">
        <f>SUM(Horas!C50:I50)</f>
        <v>0</v>
      </c>
      <c r="D52" s="2"/>
      <c r="E52" s="25" t="str">
        <f t="shared" si="15"/>
        <v>-</v>
      </c>
      <c r="F52" s="51">
        <f>SUM(Horas!J50:P50)</f>
        <v>0</v>
      </c>
      <c r="G52" s="52"/>
      <c r="H52" s="26" t="str">
        <f t="shared" si="20"/>
        <v>-</v>
      </c>
      <c r="I52" s="27" t="str">
        <f t="shared" si="21"/>
        <v>-</v>
      </c>
      <c r="J52" s="28" t="str">
        <f t="shared" si="22"/>
        <v>-</v>
      </c>
      <c r="K52" s="29" t="str">
        <f t="shared" si="23"/>
        <v>-</v>
      </c>
    </row>
    <row r="53" spans="2:11" ht="15" customHeight="1" x14ac:dyDescent="0.25">
      <c r="B53" s="53" t="s">
        <v>38</v>
      </c>
      <c r="C53" s="24">
        <f>SUM(Horas!C51:I51)</f>
        <v>0</v>
      </c>
      <c r="D53" s="2"/>
      <c r="E53" s="25" t="str">
        <f t="shared" si="15"/>
        <v>-</v>
      </c>
      <c r="F53" s="51">
        <f>SUM(Horas!J51:P51)</f>
        <v>0</v>
      </c>
      <c r="G53" s="52"/>
      <c r="H53" s="26" t="str">
        <f t="shared" si="20"/>
        <v>-</v>
      </c>
      <c r="I53" s="27" t="str">
        <f t="shared" si="21"/>
        <v>-</v>
      </c>
      <c r="J53" s="28" t="str">
        <f t="shared" si="22"/>
        <v>-</v>
      </c>
      <c r="K53" s="29" t="str">
        <f t="shared" si="23"/>
        <v>-</v>
      </c>
    </row>
    <row r="54" spans="2:11" ht="15" customHeight="1" x14ac:dyDescent="0.25">
      <c r="B54" s="30" t="s">
        <v>39</v>
      </c>
      <c r="C54" s="24">
        <f>SUM(Horas!C52:I52)</f>
        <v>0</v>
      </c>
      <c r="D54" s="2"/>
      <c r="E54" s="25" t="str">
        <f t="shared" si="15"/>
        <v>-</v>
      </c>
      <c r="F54" s="51">
        <f>SUM(Horas!J52:P52)</f>
        <v>0</v>
      </c>
      <c r="G54" s="52"/>
      <c r="H54" s="26" t="str">
        <f t="shared" si="20"/>
        <v>-</v>
      </c>
      <c r="I54" s="27" t="str">
        <f t="shared" si="21"/>
        <v>-</v>
      </c>
      <c r="J54" s="28" t="str">
        <f t="shared" si="22"/>
        <v>-</v>
      </c>
      <c r="K54" s="29" t="str">
        <f t="shared" si="23"/>
        <v>-</v>
      </c>
    </row>
    <row r="55" spans="2:11" ht="15" customHeight="1" x14ac:dyDescent="0.25">
      <c r="B55" s="30" t="s">
        <v>40</v>
      </c>
      <c r="C55" s="24">
        <f>SUM(Horas!C53:I53)</f>
        <v>0</v>
      </c>
      <c r="D55" s="2"/>
      <c r="E55" s="25" t="str">
        <f t="shared" si="15"/>
        <v>-</v>
      </c>
      <c r="F55" s="51">
        <f>SUM(Horas!J53:P53)</f>
        <v>0</v>
      </c>
      <c r="G55" s="52"/>
      <c r="H55" s="26" t="str">
        <f t="shared" si="20"/>
        <v>-</v>
      </c>
      <c r="I55" s="27" t="str">
        <f t="shared" si="21"/>
        <v>-</v>
      </c>
      <c r="J55" s="28" t="str">
        <f t="shared" si="22"/>
        <v>-</v>
      </c>
      <c r="K55" s="29" t="str">
        <f t="shared" si="23"/>
        <v>-</v>
      </c>
    </row>
    <row r="56" spans="2:11" ht="15" customHeight="1" x14ac:dyDescent="0.25">
      <c r="B56" s="53" t="s">
        <v>41</v>
      </c>
      <c r="C56" s="24">
        <f>SUM(Horas!C54:I54)</f>
        <v>0</v>
      </c>
      <c r="D56" s="2"/>
      <c r="E56" s="25" t="str">
        <f t="shared" si="15"/>
        <v>-</v>
      </c>
      <c r="F56" s="51">
        <f>SUM(Horas!J54:P54)</f>
        <v>0</v>
      </c>
      <c r="G56" s="52"/>
      <c r="H56" s="26" t="str">
        <f t="shared" si="20"/>
        <v>-</v>
      </c>
      <c r="I56" s="27" t="str">
        <f t="shared" si="21"/>
        <v>-</v>
      </c>
      <c r="J56" s="28" t="str">
        <f t="shared" si="22"/>
        <v>-</v>
      </c>
      <c r="K56" s="29" t="str">
        <f t="shared" si="23"/>
        <v>-</v>
      </c>
    </row>
    <row r="57" spans="2:11" ht="15" customHeight="1" x14ac:dyDescent="0.25">
      <c r="B57" s="53" t="s">
        <v>42</v>
      </c>
      <c r="C57" s="24">
        <f>SUM(Horas!C55:I55)</f>
        <v>0</v>
      </c>
      <c r="D57" s="2"/>
      <c r="E57" s="25" t="str">
        <f t="shared" si="15"/>
        <v>-</v>
      </c>
      <c r="F57" s="51">
        <f>SUM(Horas!J55:P55)</f>
        <v>0</v>
      </c>
      <c r="G57" s="52"/>
      <c r="H57" s="26" t="str">
        <f t="shared" si="20"/>
        <v>-</v>
      </c>
      <c r="I57" s="27" t="str">
        <f t="shared" si="21"/>
        <v>-</v>
      </c>
      <c r="J57" s="28" t="str">
        <f t="shared" si="22"/>
        <v>-</v>
      </c>
      <c r="K57" s="29" t="str">
        <f t="shared" si="23"/>
        <v>-</v>
      </c>
    </row>
    <row r="58" spans="2:11" ht="15" customHeight="1" x14ac:dyDescent="0.25">
      <c r="B58" s="53" t="s">
        <v>43</v>
      </c>
      <c r="C58" s="24">
        <f>SUM(Horas!C56:I56)</f>
        <v>0</v>
      </c>
      <c r="D58" s="2"/>
      <c r="E58" s="25" t="str">
        <f t="shared" si="15"/>
        <v>-</v>
      </c>
      <c r="F58" s="51">
        <f>SUM(Horas!J56:P56)</f>
        <v>0</v>
      </c>
      <c r="G58" s="52"/>
      <c r="H58" s="26" t="str">
        <f t="shared" si="20"/>
        <v>-</v>
      </c>
      <c r="I58" s="27" t="str">
        <f t="shared" si="21"/>
        <v>-</v>
      </c>
      <c r="J58" s="28" t="str">
        <f t="shared" si="22"/>
        <v>-</v>
      </c>
      <c r="K58" s="29" t="str">
        <f t="shared" si="23"/>
        <v>-</v>
      </c>
    </row>
    <row r="59" spans="2:11" ht="15" customHeight="1" x14ac:dyDescent="0.25">
      <c r="B59" s="54" t="s">
        <v>44</v>
      </c>
      <c r="C59" s="24">
        <f>SUM(Horas!C57:I57)</f>
        <v>0</v>
      </c>
      <c r="D59" s="2"/>
      <c r="E59" s="25" t="str">
        <f t="shared" si="15"/>
        <v>-</v>
      </c>
      <c r="F59" s="51">
        <f>SUM(Horas!J57:P57)</f>
        <v>0</v>
      </c>
      <c r="G59" s="52"/>
      <c r="H59" s="26" t="str">
        <f t="shared" si="20"/>
        <v>-</v>
      </c>
      <c r="I59" s="27" t="str">
        <f t="shared" si="21"/>
        <v>-</v>
      </c>
      <c r="J59" s="28" t="str">
        <f t="shared" si="22"/>
        <v>-</v>
      </c>
      <c r="K59" s="29" t="str">
        <f t="shared" si="23"/>
        <v>-</v>
      </c>
    </row>
    <row r="60" spans="2:11" ht="15" customHeight="1" x14ac:dyDescent="0.25">
      <c r="B60" s="53" t="s">
        <v>45</v>
      </c>
      <c r="C60" s="24">
        <f>SUM(Horas!C58:I58)</f>
        <v>0</v>
      </c>
      <c r="E60" s="25" t="str">
        <f t="shared" si="15"/>
        <v>-</v>
      </c>
      <c r="F60" s="51">
        <f>SUM(Horas!J58:P58)</f>
        <v>0</v>
      </c>
      <c r="G60" s="52"/>
      <c r="H60" s="26" t="str">
        <f t="shared" si="20"/>
        <v>-</v>
      </c>
      <c r="I60" s="27" t="str">
        <f t="shared" si="21"/>
        <v>-</v>
      </c>
      <c r="J60" s="28" t="str">
        <f t="shared" si="22"/>
        <v>-</v>
      </c>
      <c r="K60" s="29" t="str">
        <f t="shared" si="23"/>
        <v>-</v>
      </c>
    </row>
    <row r="61" spans="2:11" ht="15" customHeight="1" x14ac:dyDescent="0.25">
      <c r="B61" s="54" t="s">
        <v>46</v>
      </c>
      <c r="C61" s="24">
        <f>SUM(Horas!C59:I59)</f>
        <v>0</v>
      </c>
      <c r="E61" s="25" t="str">
        <f t="shared" si="15"/>
        <v>-</v>
      </c>
      <c r="F61" s="51">
        <f>SUM(Horas!J59:P59)</f>
        <v>0</v>
      </c>
      <c r="G61" s="52"/>
      <c r="H61" s="26" t="str">
        <f t="shared" si="20"/>
        <v>-</v>
      </c>
      <c r="I61" s="27" t="str">
        <f t="shared" si="21"/>
        <v>-</v>
      </c>
      <c r="J61" s="28" t="str">
        <f t="shared" si="22"/>
        <v>-</v>
      </c>
      <c r="K61" s="29" t="str">
        <f t="shared" si="23"/>
        <v>-</v>
      </c>
    </row>
    <row r="62" spans="2:11" ht="15" customHeight="1" x14ac:dyDescent="0.25">
      <c r="B62" s="53" t="s">
        <v>47</v>
      </c>
      <c r="C62" s="24">
        <f>SUM(Horas!C60:I60)</f>
        <v>0</v>
      </c>
      <c r="E62" s="25" t="str">
        <f t="shared" si="15"/>
        <v>-</v>
      </c>
      <c r="F62" s="51">
        <f>SUM(Horas!J60:P60)</f>
        <v>0</v>
      </c>
      <c r="G62" s="52"/>
      <c r="H62" s="26" t="str">
        <f t="shared" si="20"/>
        <v>-</v>
      </c>
      <c r="I62" s="27" t="str">
        <f t="shared" si="21"/>
        <v>-</v>
      </c>
      <c r="J62" s="28" t="str">
        <f t="shared" si="22"/>
        <v>-</v>
      </c>
      <c r="K62" s="29" t="str">
        <f t="shared" si="23"/>
        <v>-</v>
      </c>
    </row>
    <row r="63" spans="2:11" x14ac:dyDescent="0.25">
      <c r="B63" s="30" t="s">
        <v>48</v>
      </c>
      <c r="C63" s="24">
        <f>SUM(Horas!C61:I61)</f>
        <v>0</v>
      </c>
      <c r="E63" s="25" t="str">
        <f t="shared" si="15"/>
        <v>-</v>
      </c>
      <c r="F63" s="51">
        <f>SUM(Horas!J61:P61)</f>
        <v>0</v>
      </c>
      <c r="G63" s="52"/>
      <c r="H63" s="26" t="str">
        <f t="shared" si="20"/>
        <v>-</v>
      </c>
      <c r="I63" s="27" t="str">
        <f t="shared" si="21"/>
        <v>-</v>
      </c>
      <c r="J63" s="28" t="str">
        <f t="shared" si="22"/>
        <v>-</v>
      </c>
      <c r="K63" s="29" t="str">
        <f t="shared" si="23"/>
        <v>-</v>
      </c>
    </row>
    <row r="64" spans="2:11" ht="15" customHeight="1" x14ac:dyDescent="0.25">
      <c r="B64" s="30" t="s">
        <v>49</v>
      </c>
      <c r="C64" s="24">
        <f>SUM(Horas!C62:I62)</f>
        <v>0</v>
      </c>
      <c r="E64" s="25" t="str">
        <f t="shared" si="15"/>
        <v>-</v>
      </c>
      <c r="F64" s="51">
        <f>SUM(Horas!J62:P62)</f>
        <v>0</v>
      </c>
      <c r="G64" s="52"/>
      <c r="H64" s="26" t="str">
        <f t="shared" si="20"/>
        <v>-</v>
      </c>
      <c r="I64" s="27" t="str">
        <f t="shared" si="21"/>
        <v>-</v>
      </c>
      <c r="J64" s="28" t="str">
        <f t="shared" si="22"/>
        <v>-</v>
      </c>
      <c r="K64" s="29" t="str">
        <f t="shared" si="23"/>
        <v>-</v>
      </c>
    </row>
    <row r="65" spans="2:11" ht="15" customHeight="1" x14ac:dyDescent="0.25">
      <c r="B65" s="30" t="s">
        <v>50</v>
      </c>
      <c r="C65" s="24">
        <f>SUM(Horas!C63:I63)</f>
        <v>0</v>
      </c>
      <c r="E65" s="25" t="str">
        <f t="shared" si="15"/>
        <v>-</v>
      </c>
      <c r="F65" s="51">
        <f>SUM(Horas!J63:P63)</f>
        <v>0</v>
      </c>
      <c r="G65" s="52"/>
      <c r="H65" s="26" t="str">
        <f t="shared" si="20"/>
        <v>-</v>
      </c>
      <c r="I65" s="27" t="str">
        <f t="shared" si="21"/>
        <v>-</v>
      </c>
      <c r="J65" s="28" t="str">
        <f t="shared" si="22"/>
        <v>-</v>
      </c>
      <c r="K65" s="29" t="str">
        <f t="shared" si="23"/>
        <v>-</v>
      </c>
    </row>
    <row r="66" spans="2:11" ht="15" customHeight="1" x14ac:dyDescent="0.25">
      <c r="B66" s="55" t="s">
        <v>16</v>
      </c>
      <c r="C66" s="31">
        <f t="shared" ref="C66:H66" si="24">SUM(C28:C65)</f>
        <v>0</v>
      </c>
      <c r="D66" s="31">
        <f t="shared" si="24"/>
        <v>0</v>
      </c>
      <c r="E66" s="31">
        <f t="shared" si="24"/>
        <v>0</v>
      </c>
      <c r="F66" s="32">
        <f t="shared" si="24"/>
        <v>0</v>
      </c>
      <c r="G66" s="32">
        <f t="shared" si="24"/>
        <v>0</v>
      </c>
      <c r="H66" s="32">
        <f t="shared" si="24"/>
        <v>0</v>
      </c>
      <c r="I66" s="27" t="str">
        <f>+IFERROR((F66-C66)/C66,"-")</f>
        <v>-</v>
      </c>
      <c r="J66" s="28"/>
      <c r="K66" s="29"/>
    </row>
    <row r="67" spans="2:11" ht="15" customHeight="1" x14ac:dyDescent="0.25">
      <c r="B67" s="56" t="s">
        <v>51</v>
      </c>
      <c r="C67" s="24"/>
      <c r="E67" s="25" t="str">
        <f t="shared" ref="E67:E123" si="25">+IFERROR(C67/D67,"-")</f>
        <v>-</v>
      </c>
      <c r="F67" s="51"/>
      <c r="G67" s="52"/>
      <c r="H67" s="26" t="str">
        <f t="shared" ref="H67:H123" si="26">+IFERROR(F67/G67,"-")</f>
        <v>-</v>
      </c>
      <c r="I67" s="27" t="str">
        <f>+IFERROR((G205-C67)/C67,"-")</f>
        <v>-</v>
      </c>
      <c r="J67" s="28" t="str">
        <f t="shared" ref="J67:J123" si="27">+IFERROR((G67-D67)/D67,"-")</f>
        <v>-</v>
      </c>
      <c r="K67" s="29" t="str">
        <f t="shared" ref="K67:K123" si="28">+IFERROR((H67-E67)/E67,"-")</f>
        <v>-</v>
      </c>
    </row>
    <row r="68" spans="2:11" ht="15" customHeight="1" x14ac:dyDescent="0.25">
      <c r="B68" s="30" t="s">
        <v>318</v>
      </c>
      <c r="C68" s="24">
        <f>SUM(Horas!C65:I65)</f>
        <v>0</v>
      </c>
      <c r="E68" s="25" t="str">
        <f t="shared" si="25"/>
        <v>-</v>
      </c>
      <c r="F68" s="51">
        <f>SUM(Horas!J65:P65)</f>
        <v>0</v>
      </c>
      <c r="G68" s="52"/>
      <c r="H68" s="26" t="str">
        <f t="shared" si="26"/>
        <v>-</v>
      </c>
      <c r="I68" s="27" t="str">
        <f t="shared" ref="I68:I72" si="29">+IFERROR((F68-C68)/C68,"-")</f>
        <v>-</v>
      </c>
      <c r="J68" s="28" t="str">
        <f t="shared" ref="J68:J72" si="30">+IFERROR((G68-D68)/D68,"-")</f>
        <v>-</v>
      </c>
      <c r="K68" s="29" t="str">
        <f t="shared" ref="K68:K72" si="31">+IFERROR((H68-E68)/E68,"-")</f>
        <v>-</v>
      </c>
    </row>
    <row r="69" spans="2:11" ht="15" customHeight="1" x14ac:dyDescent="0.25">
      <c r="B69" s="30" t="s">
        <v>319</v>
      </c>
      <c r="C69" s="24">
        <f>SUM(Horas!C66:I66)</f>
        <v>0</v>
      </c>
      <c r="E69" s="25" t="str">
        <f t="shared" si="25"/>
        <v>-</v>
      </c>
      <c r="F69" s="51">
        <f>SUM(Horas!J66:P66)</f>
        <v>0</v>
      </c>
      <c r="G69" s="52"/>
      <c r="H69" s="26" t="str">
        <f t="shared" si="26"/>
        <v>-</v>
      </c>
      <c r="I69" s="27" t="str">
        <f t="shared" si="29"/>
        <v>-</v>
      </c>
      <c r="J69" s="28" t="str">
        <f t="shared" si="30"/>
        <v>-</v>
      </c>
      <c r="K69" s="29" t="str">
        <f t="shared" si="31"/>
        <v>-</v>
      </c>
    </row>
    <row r="70" spans="2:11" ht="15" customHeight="1" x14ac:dyDescent="0.25">
      <c r="B70" s="30" t="s">
        <v>320</v>
      </c>
      <c r="C70" s="24">
        <f>SUM(Horas!C67:I67)</f>
        <v>0</v>
      </c>
      <c r="E70" s="25" t="str">
        <f t="shared" si="25"/>
        <v>-</v>
      </c>
      <c r="F70" s="51">
        <f>SUM(Horas!J67:P67)</f>
        <v>0</v>
      </c>
      <c r="G70" s="52"/>
      <c r="H70" s="26" t="str">
        <f t="shared" si="26"/>
        <v>-</v>
      </c>
      <c r="I70" s="27" t="str">
        <f t="shared" si="29"/>
        <v>-</v>
      </c>
      <c r="J70" s="28" t="str">
        <f t="shared" si="30"/>
        <v>-</v>
      </c>
      <c r="K70" s="29" t="str">
        <f t="shared" si="31"/>
        <v>-</v>
      </c>
    </row>
    <row r="71" spans="2:11" ht="15" customHeight="1" x14ac:dyDescent="0.25">
      <c r="B71" s="30" t="s">
        <v>321</v>
      </c>
      <c r="C71" s="24">
        <f>SUM(Horas!C68:I68)</f>
        <v>0</v>
      </c>
      <c r="E71" s="25" t="str">
        <f t="shared" si="25"/>
        <v>-</v>
      </c>
      <c r="F71" s="51">
        <f>SUM(Horas!J68:P68)</f>
        <v>0</v>
      </c>
      <c r="G71" s="52"/>
      <c r="H71" s="26" t="str">
        <f t="shared" si="26"/>
        <v>-</v>
      </c>
      <c r="I71" s="27" t="str">
        <f t="shared" si="29"/>
        <v>-</v>
      </c>
      <c r="J71" s="28" t="str">
        <f t="shared" si="30"/>
        <v>-</v>
      </c>
      <c r="K71" s="29" t="str">
        <f t="shared" si="31"/>
        <v>-</v>
      </c>
    </row>
    <row r="72" spans="2:11" ht="15" customHeight="1" x14ac:dyDescent="0.25">
      <c r="B72" s="30" t="s">
        <v>322</v>
      </c>
      <c r="C72" s="24">
        <f>SUM(Horas!C69:I69)</f>
        <v>0</v>
      </c>
      <c r="E72" s="25" t="str">
        <f t="shared" si="25"/>
        <v>-</v>
      </c>
      <c r="F72" s="51">
        <f>SUM(Horas!J69:P69)</f>
        <v>0</v>
      </c>
      <c r="G72" s="52"/>
      <c r="H72" s="26" t="str">
        <f t="shared" si="26"/>
        <v>-</v>
      </c>
      <c r="I72" s="27" t="str">
        <f t="shared" si="29"/>
        <v>-</v>
      </c>
      <c r="J72" s="28" t="str">
        <f t="shared" si="30"/>
        <v>-</v>
      </c>
      <c r="K72" s="29" t="str">
        <f t="shared" si="31"/>
        <v>-</v>
      </c>
    </row>
    <row r="73" spans="2:11" ht="15" customHeight="1" x14ac:dyDescent="0.25">
      <c r="B73" s="30" t="s">
        <v>307</v>
      </c>
      <c r="C73" s="24">
        <f>SUM(Horas!C70:I70)</f>
        <v>0</v>
      </c>
      <c r="E73" s="25" t="str">
        <f t="shared" si="25"/>
        <v>-</v>
      </c>
      <c r="F73" s="51">
        <f>SUM(Horas!J70:P70)</f>
        <v>0</v>
      </c>
      <c r="G73" s="52"/>
      <c r="H73" s="26" t="str">
        <f t="shared" si="26"/>
        <v>-</v>
      </c>
      <c r="I73" s="27" t="str">
        <f t="shared" ref="I73:I76" si="32">+IFERROR((F73-C73)/C73,"-")</f>
        <v>-</v>
      </c>
      <c r="J73" s="28" t="str">
        <f t="shared" si="27"/>
        <v>-</v>
      </c>
      <c r="K73" s="29" t="str">
        <f t="shared" si="28"/>
        <v>-</v>
      </c>
    </row>
    <row r="74" spans="2:11" ht="15" customHeight="1" x14ac:dyDescent="0.25">
      <c r="B74" s="30" t="s">
        <v>308</v>
      </c>
      <c r="C74" s="24">
        <f>SUM(Horas!C71:I71)</f>
        <v>0</v>
      </c>
      <c r="E74" s="25" t="str">
        <f t="shared" si="25"/>
        <v>-</v>
      </c>
      <c r="F74" s="51">
        <f>SUM(Horas!J71:P71)</f>
        <v>0</v>
      </c>
      <c r="G74" s="52"/>
      <c r="H74" s="26" t="str">
        <f t="shared" si="26"/>
        <v>-</v>
      </c>
      <c r="I74" s="27" t="str">
        <f t="shared" si="32"/>
        <v>-</v>
      </c>
      <c r="J74" s="28" t="str">
        <f t="shared" si="27"/>
        <v>-</v>
      </c>
      <c r="K74" s="29" t="str">
        <f t="shared" si="28"/>
        <v>-</v>
      </c>
    </row>
    <row r="75" spans="2:11" ht="15" customHeight="1" x14ac:dyDescent="0.25">
      <c r="B75" s="57" t="s">
        <v>309</v>
      </c>
      <c r="C75" s="24">
        <f>SUM(Horas!C72:I72)</f>
        <v>0</v>
      </c>
      <c r="E75" s="25" t="str">
        <f t="shared" si="25"/>
        <v>-</v>
      </c>
      <c r="F75" s="51">
        <f>SUM(Horas!J72:P72)</f>
        <v>0</v>
      </c>
      <c r="G75" s="52"/>
      <c r="H75" s="26" t="str">
        <f t="shared" si="26"/>
        <v>-</v>
      </c>
      <c r="I75" s="27" t="str">
        <f t="shared" si="32"/>
        <v>-</v>
      </c>
      <c r="J75" s="28" t="str">
        <f t="shared" si="27"/>
        <v>-</v>
      </c>
      <c r="K75" s="29" t="str">
        <f t="shared" si="28"/>
        <v>-</v>
      </c>
    </row>
    <row r="76" spans="2:11" ht="15" customHeight="1" x14ac:dyDescent="0.25">
      <c r="B76" s="30" t="s">
        <v>310</v>
      </c>
      <c r="C76" s="24">
        <f>SUM(Horas!C73:I73)</f>
        <v>0</v>
      </c>
      <c r="E76" s="25" t="str">
        <f t="shared" si="25"/>
        <v>-</v>
      </c>
      <c r="F76" s="51">
        <f>SUM(Horas!J73:P73)</f>
        <v>0</v>
      </c>
      <c r="G76" s="52"/>
      <c r="H76" s="26" t="str">
        <f t="shared" si="26"/>
        <v>-</v>
      </c>
      <c r="I76" s="27" t="str">
        <f t="shared" si="32"/>
        <v>-</v>
      </c>
      <c r="J76" s="28" t="str">
        <f t="shared" si="27"/>
        <v>-</v>
      </c>
      <c r="K76" s="29" t="str">
        <f t="shared" si="28"/>
        <v>-</v>
      </c>
    </row>
    <row r="77" spans="2:11" ht="15" customHeight="1" x14ac:dyDescent="0.25">
      <c r="B77" s="30" t="s">
        <v>302</v>
      </c>
      <c r="C77" s="24">
        <f>SUM(Horas!C74:I74)</f>
        <v>0</v>
      </c>
      <c r="E77" s="25" t="str">
        <f t="shared" ref="E77:E81" si="33">+IFERROR(C77/D77,"-")</f>
        <v>-</v>
      </c>
      <c r="F77" s="51">
        <f>SUM(Horas!J74:P74)</f>
        <v>0</v>
      </c>
      <c r="G77" s="52"/>
      <c r="H77" s="26" t="str">
        <f t="shared" ref="H77:H81" si="34">+IFERROR(F77/G77,"-")</f>
        <v>-</v>
      </c>
      <c r="I77" s="27" t="str">
        <f t="shared" ref="I77:I81" si="35">+IFERROR((F77-C77)/C77,"-")</f>
        <v>-</v>
      </c>
      <c r="J77" s="28" t="str">
        <f t="shared" ref="J77:J81" si="36">+IFERROR((G77-D77)/D77,"-")</f>
        <v>-</v>
      </c>
      <c r="K77" s="29" t="str">
        <f t="shared" ref="K77:K81" si="37">+IFERROR((H77-E77)/E77,"-")</f>
        <v>-</v>
      </c>
    </row>
    <row r="78" spans="2:11" ht="15" customHeight="1" x14ac:dyDescent="0.25">
      <c r="B78" s="30" t="s">
        <v>303</v>
      </c>
      <c r="C78" s="24">
        <f>SUM(Horas!C75:I75)</f>
        <v>0</v>
      </c>
      <c r="E78" s="25" t="str">
        <f t="shared" si="33"/>
        <v>-</v>
      </c>
      <c r="F78" s="51">
        <f>SUM(Horas!J75:P75)</f>
        <v>0</v>
      </c>
      <c r="G78" s="52"/>
      <c r="H78" s="26" t="str">
        <f t="shared" si="34"/>
        <v>-</v>
      </c>
      <c r="I78" s="27" t="str">
        <f t="shared" si="35"/>
        <v>-</v>
      </c>
      <c r="J78" s="28" t="str">
        <f t="shared" si="36"/>
        <v>-</v>
      </c>
      <c r="K78" s="29" t="str">
        <f t="shared" si="37"/>
        <v>-</v>
      </c>
    </row>
    <row r="79" spans="2:11" ht="15" customHeight="1" x14ac:dyDescent="0.25">
      <c r="B79" s="57" t="s">
        <v>311</v>
      </c>
      <c r="C79" s="24">
        <f>SUM(Horas!C76:I76)</f>
        <v>0</v>
      </c>
      <c r="E79" s="25" t="str">
        <f t="shared" si="33"/>
        <v>-</v>
      </c>
      <c r="F79" s="51">
        <f>SUM(Horas!J76:P76)</f>
        <v>0</v>
      </c>
      <c r="G79" s="52"/>
      <c r="H79" s="26" t="str">
        <f t="shared" si="34"/>
        <v>-</v>
      </c>
      <c r="I79" s="27" t="str">
        <f t="shared" si="35"/>
        <v>-</v>
      </c>
      <c r="J79" s="28" t="str">
        <f t="shared" si="36"/>
        <v>-</v>
      </c>
      <c r="K79" s="29" t="str">
        <f t="shared" si="37"/>
        <v>-</v>
      </c>
    </row>
    <row r="80" spans="2:11" ht="15" customHeight="1" x14ac:dyDescent="0.25">
      <c r="B80" s="30" t="s">
        <v>304</v>
      </c>
      <c r="C80" s="24">
        <f>SUM(Horas!C77:I77)</f>
        <v>0</v>
      </c>
      <c r="E80" s="25" t="str">
        <f t="shared" si="33"/>
        <v>-</v>
      </c>
      <c r="F80" s="51">
        <f>SUM(Horas!J77:P77)</f>
        <v>0</v>
      </c>
      <c r="G80" s="52"/>
      <c r="H80" s="26" t="str">
        <f t="shared" si="34"/>
        <v>-</v>
      </c>
      <c r="I80" s="27" t="str">
        <f t="shared" si="35"/>
        <v>-</v>
      </c>
      <c r="J80" s="28" t="str">
        <f t="shared" si="36"/>
        <v>-</v>
      </c>
      <c r="K80" s="29" t="str">
        <f t="shared" si="37"/>
        <v>-</v>
      </c>
    </row>
    <row r="81" spans="2:11" ht="15" customHeight="1" x14ac:dyDescent="0.25">
      <c r="B81" s="30" t="s">
        <v>305</v>
      </c>
      <c r="C81" s="24">
        <f>SUM(Horas!C78:I78)</f>
        <v>0</v>
      </c>
      <c r="E81" s="25" t="str">
        <f t="shared" si="33"/>
        <v>-</v>
      </c>
      <c r="F81" s="51">
        <f>SUM(Horas!J78:P78)</f>
        <v>0</v>
      </c>
      <c r="G81" s="52"/>
      <c r="H81" s="26" t="str">
        <f t="shared" si="34"/>
        <v>-</v>
      </c>
      <c r="I81" s="27" t="str">
        <f t="shared" si="35"/>
        <v>-</v>
      </c>
      <c r="J81" s="28" t="str">
        <f t="shared" si="36"/>
        <v>-</v>
      </c>
      <c r="K81" s="29" t="str">
        <f t="shared" si="37"/>
        <v>-</v>
      </c>
    </row>
    <row r="82" spans="2:11" ht="15" customHeight="1" x14ac:dyDescent="0.25">
      <c r="B82" s="30" t="s">
        <v>11</v>
      </c>
      <c r="C82" s="24">
        <f>SUM(Horas!C79:I79)</f>
        <v>0</v>
      </c>
      <c r="E82" s="25" t="str">
        <f t="shared" si="25"/>
        <v>-</v>
      </c>
      <c r="F82" s="51">
        <f>SUM(Horas!J79:P79)</f>
        <v>0</v>
      </c>
      <c r="G82" s="52"/>
      <c r="H82" s="26" t="str">
        <f t="shared" si="26"/>
        <v>-</v>
      </c>
      <c r="I82" s="27" t="str">
        <f t="shared" ref="I82:I124" si="38">+IFERROR((F82-C82)/C82,"-")</f>
        <v>-</v>
      </c>
      <c r="J82" s="28" t="str">
        <f t="shared" si="27"/>
        <v>-</v>
      </c>
      <c r="K82" s="29" t="str">
        <f t="shared" si="28"/>
        <v>-</v>
      </c>
    </row>
    <row r="83" spans="2:11" ht="15" customHeight="1" x14ac:dyDescent="0.25">
      <c r="B83" s="30" t="s">
        <v>13</v>
      </c>
      <c r="C83" s="24">
        <f>SUM(Horas!C80:I80)</f>
        <v>0</v>
      </c>
      <c r="E83" s="25" t="str">
        <f t="shared" si="25"/>
        <v>-</v>
      </c>
      <c r="F83" s="51">
        <f>SUM(Horas!J80:P80)</f>
        <v>0</v>
      </c>
      <c r="G83" s="52"/>
      <c r="H83" s="26" t="str">
        <f t="shared" si="26"/>
        <v>-</v>
      </c>
      <c r="I83" s="27" t="str">
        <f t="shared" si="38"/>
        <v>-</v>
      </c>
      <c r="J83" s="28" t="str">
        <f t="shared" si="27"/>
        <v>-</v>
      </c>
      <c r="K83" s="29" t="str">
        <f t="shared" si="28"/>
        <v>-</v>
      </c>
    </row>
    <row r="84" spans="2:11" ht="15" customHeight="1" x14ac:dyDescent="0.25">
      <c r="B84" s="57" t="s">
        <v>52</v>
      </c>
      <c r="C84" s="24">
        <f>SUM(Horas!C81:I81)</f>
        <v>0</v>
      </c>
      <c r="E84" s="25" t="str">
        <f t="shared" si="25"/>
        <v>-</v>
      </c>
      <c r="F84" s="51">
        <f>SUM(Horas!J81:P81)</f>
        <v>0</v>
      </c>
      <c r="G84" s="52"/>
      <c r="H84" s="26" t="str">
        <f t="shared" si="26"/>
        <v>-</v>
      </c>
      <c r="I84" s="27" t="str">
        <f t="shared" si="38"/>
        <v>-</v>
      </c>
      <c r="J84" s="28" t="str">
        <f t="shared" si="27"/>
        <v>-</v>
      </c>
      <c r="K84" s="29" t="str">
        <f t="shared" si="28"/>
        <v>-</v>
      </c>
    </row>
    <row r="85" spans="2:11" ht="15" customHeight="1" x14ac:dyDescent="0.25">
      <c r="B85" s="30" t="s">
        <v>53</v>
      </c>
      <c r="C85" s="24">
        <f>SUM(Horas!C82:I82)</f>
        <v>0</v>
      </c>
      <c r="E85" s="25" t="str">
        <f t="shared" si="25"/>
        <v>-</v>
      </c>
      <c r="F85" s="51">
        <f>SUM(Horas!J82:P82)</f>
        <v>0</v>
      </c>
      <c r="G85" s="52"/>
      <c r="H85" s="26" t="str">
        <f t="shared" si="26"/>
        <v>-</v>
      </c>
      <c r="I85" s="27" t="str">
        <f t="shared" si="38"/>
        <v>-</v>
      </c>
      <c r="J85" s="28" t="str">
        <f t="shared" si="27"/>
        <v>-</v>
      </c>
      <c r="K85" s="29" t="str">
        <f t="shared" si="28"/>
        <v>-</v>
      </c>
    </row>
    <row r="86" spans="2:11" ht="15" customHeight="1" x14ac:dyDescent="0.25">
      <c r="B86" s="30" t="s">
        <v>54</v>
      </c>
      <c r="C86" s="24">
        <f>SUM(Horas!C83:I83)</f>
        <v>0</v>
      </c>
      <c r="E86" s="25" t="str">
        <f t="shared" si="25"/>
        <v>-</v>
      </c>
      <c r="F86" s="51">
        <f>SUM(Horas!J83:P83)</f>
        <v>0</v>
      </c>
      <c r="G86" s="52"/>
      <c r="H86" s="26" t="str">
        <f t="shared" si="26"/>
        <v>-</v>
      </c>
      <c r="I86" s="27" t="str">
        <f t="shared" si="38"/>
        <v>-</v>
      </c>
      <c r="J86" s="28" t="str">
        <f t="shared" si="27"/>
        <v>-</v>
      </c>
      <c r="K86" s="29" t="str">
        <f t="shared" si="28"/>
        <v>-</v>
      </c>
    </row>
    <row r="87" spans="2:11" ht="15" customHeight="1" x14ac:dyDescent="0.25">
      <c r="B87" s="30" t="s">
        <v>55</v>
      </c>
      <c r="C87" s="24">
        <f>SUM(Horas!C84:I84)</f>
        <v>0</v>
      </c>
      <c r="E87" s="25" t="str">
        <f t="shared" si="25"/>
        <v>-</v>
      </c>
      <c r="F87" s="51">
        <f>SUM(Horas!J84:P84)</f>
        <v>0</v>
      </c>
      <c r="G87" s="52"/>
      <c r="H87" s="26" t="str">
        <f t="shared" si="26"/>
        <v>-</v>
      </c>
      <c r="I87" s="27" t="str">
        <f t="shared" si="38"/>
        <v>-</v>
      </c>
      <c r="J87" s="28" t="str">
        <f t="shared" si="27"/>
        <v>-</v>
      </c>
      <c r="K87" s="29" t="str">
        <f t="shared" si="28"/>
        <v>-</v>
      </c>
    </row>
    <row r="88" spans="2:11" ht="15" customHeight="1" x14ac:dyDescent="0.25">
      <c r="B88" s="30" t="s">
        <v>56</v>
      </c>
      <c r="C88" s="24">
        <f>SUM(Horas!C85:I85)</f>
        <v>0</v>
      </c>
      <c r="E88" s="25" t="str">
        <f t="shared" si="25"/>
        <v>-</v>
      </c>
      <c r="F88" s="51">
        <f>SUM(Horas!J85:P85)</f>
        <v>0</v>
      </c>
      <c r="G88" s="52"/>
      <c r="H88" s="26" t="str">
        <f t="shared" si="26"/>
        <v>-</v>
      </c>
      <c r="I88" s="27" t="str">
        <f t="shared" si="38"/>
        <v>-</v>
      </c>
      <c r="J88" s="28" t="str">
        <f t="shared" si="27"/>
        <v>-</v>
      </c>
      <c r="K88" s="29" t="str">
        <f t="shared" si="28"/>
        <v>-</v>
      </c>
    </row>
    <row r="89" spans="2:11" ht="15" customHeight="1" x14ac:dyDescent="0.25">
      <c r="B89" s="57" t="s">
        <v>57</v>
      </c>
      <c r="C89" s="24">
        <f>SUM(Horas!C86:I86)</f>
        <v>0</v>
      </c>
      <c r="E89" s="25" t="str">
        <f t="shared" si="25"/>
        <v>-</v>
      </c>
      <c r="F89" s="51">
        <f>SUM(Horas!J86:P86)</f>
        <v>0</v>
      </c>
      <c r="G89" s="52"/>
      <c r="H89" s="26" t="str">
        <f t="shared" si="26"/>
        <v>-</v>
      </c>
      <c r="I89" s="27" t="str">
        <f t="shared" si="38"/>
        <v>-</v>
      </c>
      <c r="J89" s="28" t="str">
        <f t="shared" si="27"/>
        <v>-</v>
      </c>
      <c r="K89" s="29" t="str">
        <f t="shared" si="28"/>
        <v>-</v>
      </c>
    </row>
    <row r="90" spans="2:11" ht="15" customHeight="1" x14ac:dyDescent="0.25">
      <c r="B90" s="57" t="s">
        <v>58</v>
      </c>
      <c r="C90" s="24">
        <f>SUM(Horas!C87:I87)</f>
        <v>0</v>
      </c>
      <c r="E90" s="25" t="str">
        <f t="shared" si="25"/>
        <v>-</v>
      </c>
      <c r="F90" s="51">
        <f>SUM(Horas!J87:P87)</f>
        <v>0</v>
      </c>
      <c r="G90" s="52"/>
      <c r="H90" s="26" t="str">
        <f t="shared" si="26"/>
        <v>-</v>
      </c>
      <c r="I90" s="27" t="str">
        <f t="shared" si="38"/>
        <v>-</v>
      </c>
      <c r="J90" s="28" t="str">
        <f t="shared" si="27"/>
        <v>-</v>
      </c>
      <c r="K90" s="29" t="str">
        <f t="shared" si="28"/>
        <v>-</v>
      </c>
    </row>
    <row r="91" spans="2:11" ht="15" customHeight="1" x14ac:dyDescent="0.25">
      <c r="B91" s="30" t="s">
        <v>59</v>
      </c>
      <c r="C91" s="24">
        <f>SUM(Horas!C88:I88)</f>
        <v>0</v>
      </c>
      <c r="E91" s="25" t="str">
        <f t="shared" si="25"/>
        <v>-</v>
      </c>
      <c r="F91" s="51">
        <f>SUM(Horas!J88:P88)</f>
        <v>0</v>
      </c>
      <c r="G91" s="52"/>
      <c r="H91" s="26" t="str">
        <f t="shared" si="26"/>
        <v>-</v>
      </c>
      <c r="I91" s="27" t="str">
        <f t="shared" si="38"/>
        <v>-</v>
      </c>
      <c r="J91" s="28" t="str">
        <f t="shared" si="27"/>
        <v>-</v>
      </c>
      <c r="K91" s="29" t="str">
        <f t="shared" si="28"/>
        <v>-</v>
      </c>
    </row>
    <row r="92" spans="2:11" ht="15" customHeight="1" x14ac:dyDescent="0.25">
      <c r="B92" s="30" t="s">
        <v>60</v>
      </c>
      <c r="C92" s="24">
        <f>SUM(Horas!C89:I89)</f>
        <v>0</v>
      </c>
      <c r="E92" s="25" t="str">
        <f t="shared" si="25"/>
        <v>-</v>
      </c>
      <c r="F92" s="51">
        <f>SUM(Horas!J89:P89)</f>
        <v>0</v>
      </c>
      <c r="G92" s="52"/>
      <c r="H92" s="26" t="str">
        <f t="shared" si="26"/>
        <v>-</v>
      </c>
      <c r="I92" s="27" t="str">
        <f t="shared" si="38"/>
        <v>-</v>
      </c>
      <c r="J92" s="28" t="str">
        <f t="shared" si="27"/>
        <v>-</v>
      </c>
      <c r="K92" s="29" t="str">
        <f t="shared" si="28"/>
        <v>-</v>
      </c>
    </row>
    <row r="93" spans="2:11" ht="15" customHeight="1" x14ac:dyDescent="0.25">
      <c r="B93" s="57" t="s">
        <v>61</v>
      </c>
      <c r="C93" s="24">
        <f>SUM(Horas!C90:I90)</f>
        <v>0</v>
      </c>
      <c r="E93" s="25" t="str">
        <f t="shared" si="25"/>
        <v>-</v>
      </c>
      <c r="F93" s="51">
        <f>SUM(Horas!J90:P90)</f>
        <v>0</v>
      </c>
      <c r="G93" s="52"/>
      <c r="H93" s="26" t="str">
        <f t="shared" si="26"/>
        <v>-</v>
      </c>
      <c r="I93" s="27" t="str">
        <f t="shared" si="38"/>
        <v>-</v>
      </c>
      <c r="J93" s="28" t="str">
        <f t="shared" si="27"/>
        <v>-</v>
      </c>
      <c r="K93" s="29" t="str">
        <f t="shared" si="28"/>
        <v>-</v>
      </c>
    </row>
    <row r="94" spans="2:11" ht="15" customHeight="1" x14ac:dyDescent="0.25">
      <c r="B94" s="30" t="s">
        <v>62</v>
      </c>
      <c r="C94" s="24">
        <f>SUM(Horas!C91:I91)</f>
        <v>0</v>
      </c>
      <c r="E94" s="25" t="str">
        <f t="shared" si="25"/>
        <v>-</v>
      </c>
      <c r="F94" s="51">
        <f>SUM(Horas!J91:P91)</f>
        <v>0</v>
      </c>
      <c r="G94" s="52"/>
      <c r="H94" s="26" t="str">
        <f t="shared" si="26"/>
        <v>-</v>
      </c>
      <c r="I94" s="27" t="str">
        <f t="shared" si="38"/>
        <v>-</v>
      </c>
      <c r="J94" s="28" t="str">
        <f t="shared" si="27"/>
        <v>-</v>
      </c>
      <c r="K94" s="29" t="str">
        <f t="shared" si="28"/>
        <v>-</v>
      </c>
    </row>
    <row r="95" spans="2:11" ht="15" customHeight="1" x14ac:dyDescent="0.25">
      <c r="B95" s="30" t="s">
        <v>63</v>
      </c>
      <c r="C95" s="24">
        <f>SUM(Horas!C92:I92)</f>
        <v>0</v>
      </c>
      <c r="E95" s="25" t="str">
        <f t="shared" si="25"/>
        <v>-</v>
      </c>
      <c r="F95" s="51">
        <f>SUM(Horas!J92:P92)</f>
        <v>0</v>
      </c>
      <c r="G95" s="52"/>
      <c r="H95" s="26" t="str">
        <f t="shared" si="26"/>
        <v>-</v>
      </c>
      <c r="I95" s="27" t="str">
        <f t="shared" si="38"/>
        <v>-</v>
      </c>
      <c r="J95" s="28" t="str">
        <f t="shared" si="27"/>
        <v>-</v>
      </c>
      <c r="K95" s="29" t="str">
        <f t="shared" si="28"/>
        <v>-</v>
      </c>
    </row>
    <row r="96" spans="2:11" ht="15" customHeight="1" x14ac:dyDescent="0.25">
      <c r="B96" s="30" t="s">
        <v>64</v>
      </c>
      <c r="C96" s="24">
        <f>SUM(Horas!C93:I93)</f>
        <v>0</v>
      </c>
      <c r="E96" s="25" t="str">
        <f t="shared" si="25"/>
        <v>-</v>
      </c>
      <c r="F96" s="51">
        <f>SUM(Horas!J93:P93)</f>
        <v>0</v>
      </c>
      <c r="G96" s="52"/>
      <c r="H96" s="26" t="str">
        <f t="shared" si="26"/>
        <v>-</v>
      </c>
      <c r="I96" s="27" t="str">
        <f t="shared" si="38"/>
        <v>-</v>
      </c>
      <c r="J96" s="28" t="str">
        <f t="shared" si="27"/>
        <v>-</v>
      </c>
      <c r="K96" s="29" t="str">
        <f t="shared" si="28"/>
        <v>-</v>
      </c>
    </row>
    <row r="97" spans="2:11" ht="15" customHeight="1" x14ac:dyDescent="0.25">
      <c r="B97" s="30" t="s">
        <v>65</v>
      </c>
      <c r="C97" s="24">
        <f>SUM(Horas!C94:I94)</f>
        <v>0</v>
      </c>
      <c r="E97" s="25" t="str">
        <f t="shared" si="25"/>
        <v>-</v>
      </c>
      <c r="F97" s="51">
        <f>SUM(Horas!J94:P94)</f>
        <v>0</v>
      </c>
      <c r="G97" s="52"/>
      <c r="H97" s="26" t="str">
        <f t="shared" si="26"/>
        <v>-</v>
      </c>
      <c r="I97" s="27" t="str">
        <f t="shared" si="38"/>
        <v>-</v>
      </c>
      <c r="J97" s="28" t="str">
        <f t="shared" si="27"/>
        <v>-</v>
      </c>
      <c r="K97" s="29" t="str">
        <f t="shared" si="28"/>
        <v>-</v>
      </c>
    </row>
    <row r="98" spans="2:11" ht="15" customHeight="1" x14ac:dyDescent="0.25">
      <c r="B98" s="57" t="s">
        <v>66</v>
      </c>
      <c r="C98" s="24">
        <f>SUM(Horas!C95:I95)</f>
        <v>0</v>
      </c>
      <c r="E98" s="25" t="str">
        <f t="shared" si="25"/>
        <v>-</v>
      </c>
      <c r="F98" s="51">
        <f>SUM(Horas!J95:P95)</f>
        <v>0</v>
      </c>
      <c r="G98" s="52"/>
      <c r="H98" s="26" t="str">
        <f t="shared" si="26"/>
        <v>-</v>
      </c>
      <c r="I98" s="27" t="str">
        <f t="shared" si="38"/>
        <v>-</v>
      </c>
      <c r="J98" s="28" t="str">
        <f t="shared" si="27"/>
        <v>-</v>
      </c>
      <c r="K98" s="29" t="str">
        <f t="shared" si="28"/>
        <v>-</v>
      </c>
    </row>
    <row r="99" spans="2:11" ht="15" customHeight="1" x14ac:dyDescent="0.25">
      <c r="B99" s="57" t="s">
        <v>67</v>
      </c>
      <c r="C99" s="24">
        <f>SUM(Horas!C96:I96)</f>
        <v>0</v>
      </c>
      <c r="E99" s="25" t="str">
        <f t="shared" si="25"/>
        <v>-</v>
      </c>
      <c r="F99" s="51">
        <f>SUM(Horas!J96:P96)</f>
        <v>0</v>
      </c>
      <c r="G99" s="52"/>
      <c r="H99" s="26" t="str">
        <f t="shared" si="26"/>
        <v>-</v>
      </c>
      <c r="I99" s="27" t="str">
        <f t="shared" si="38"/>
        <v>-</v>
      </c>
      <c r="J99" s="28" t="str">
        <f t="shared" si="27"/>
        <v>-</v>
      </c>
      <c r="K99" s="29" t="str">
        <f t="shared" si="28"/>
        <v>-</v>
      </c>
    </row>
    <row r="100" spans="2:11" ht="15" customHeight="1" x14ac:dyDescent="0.25">
      <c r="B100" s="57" t="s">
        <v>37</v>
      </c>
      <c r="C100" s="24">
        <f>SUM(Horas!C97:I97)</f>
        <v>0</v>
      </c>
      <c r="E100" s="25" t="str">
        <f t="shared" si="25"/>
        <v>-</v>
      </c>
      <c r="F100" s="51">
        <f>SUM(Horas!J97:P97)</f>
        <v>0</v>
      </c>
      <c r="G100" s="52"/>
      <c r="H100" s="26" t="str">
        <f t="shared" si="26"/>
        <v>-</v>
      </c>
      <c r="I100" s="27" t="str">
        <f t="shared" si="38"/>
        <v>-</v>
      </c>
      <c r="J100" s="28" t="str">
        <f t="shared" si="27"/>
        <v>-</v>
      </c>
      <c r="K100" s="29" t="str">
        <f t="shared" si="28"/>
        <v>-</v>
      </c>
    </row>
    <row r="101" spans="2:11" ht="15" customHeight="1" x14ac:dyDescent="0.25">
      <c r="B101" s="30" t="s">
        <v>68</v>
      </c>
      <c r="C101" s="24">
        <f>SUM(Horas!C98:I98)</f>
        <v>0</v>
      </c>
      <c r="E101" s="25" t="str">
        <f t="shared" si="25"/>
        <v>-</v>
      </c>
      <c r="F101" s="51">
        <f>SUM(Horas!J98:P98)</f>
        <v>0</v>
      </c>
      <c r="G101" s="52"/>
      <c r="H101" s="26" t="str">
        <f t="shared" si="26"/>
        <v>-</v>
      </c>
      <c r="I101" s="27" t="str">
        <f t="shared" si="38"/>
        <v>-</v>
      </c>
      <c r="J101" s="28" t="str">
        <f t="shared" si="27"/>
        <v>-</v>
      </c>
      <c r="K101" s="29" t="str">
        <f t="shared" si="28"/>
        <v>-</v>
      </c>
    </row>
    <row r="102" spans="2:11" ht="15" customHeight="1" x14ac:dyDescent="0.25">
      <c r="B102" s="30" t="s">
        <v>69</v>
      </c>
      <c r="C102" s="24">
        <f>SUM(Horas!C99:I99)</f>
        <v>0</v>
      </c>
      <c r="E102" s="25" t="str">
        <f t="shared" si="25"/>
        <v>-</v>
      </c>
      <c r="F102" s="51">
        <f>SUM(Horas!J99:P99)</f>
        <v>0</v>
      </c>
      <c r="G102" s="52"/>
      <c r="H102" s="26" t="str">
        <f t="shared" si="26"/>
        <v>-</v>
      </c>
      <c r="I102" s="27" t="str">
        <f t="shared" si="38"/>
        <v>-</v>
      </c>
      <c r="J102" s="28" t="str">
        <f t="shared" si="27"/>
        <v>-</v>
      </c>
      <c r="K102" s="29" t="str">
        <f t="shared" si="28"/>
        <v>-</v>
      </c>
    </row>
    <row r="103" spans="2:11" ht="15" customHeight="1" x14ac:dyDescent="0.25">
      <c r="B103" s="57" t="s">
        <v>70</v>
      </c>
      <c r="C103" s="24">
        <f>SUM(Horas!C100:I100)</f>
        <v>0</v>
      </c>
      <c r="E103" s="25" t="str">
        <f t="shared" si="25"/>
        <v>-</v>
      </c>
      <c r="F103" s="51">
        <f>SUM(Horas!J100:P100)</f>
        <v>0</v>
      </c>
      <c r="G103" s="52"/>
      <c r="H103" s="26" t="str">
        <f t="shared" si="26"/>
        <v>-</v>
      </c>
      <c r="I103" s="27" t="str">
        <f t="shared" si="38"/>
        <v>-</v>
      </c>
      <c r="J103" s="28" t="str">
        <f t="shared" si="27"/>
        <v>-</v>
      </c>
      <c r="K103" s="29" t="str">
        <f t="shared" si="28"/>
        <v>-</v>
      </c>
    </row>
    <row r="104" spans="2:11" ht="15" customHeight="1" x14ac:dyDescent="0.25">
      <c r="B104" s="30" t="s">
        <v>71</v>
      </c>
      <c r="C104" s="24">
        <f>SUM(Horas!C101:I101)</f>
        <v>0</v>
      </c>
      <c r="E104" s="25" t="str">
        <f t="shared" si="25"/>
        <v>-</v>
      </c>
      <c r="F104" s="51">
        <f>SUM(Horas!J101:P101)</f>
        <v>0</v>
      </c>
      <c r="G104" s="52"/>
      <c r="H104" s="26" t="str">
        <f t="shared" si="26"/>
        <v>-</v>
      </c>
      <c r="I104" s="27" t="str">
        <f t="shared" si="38"/>
        <v>-</v>
      </c>
      <c r="J104" s="28" t="str">
        <f t="shared" si="27"/>
        <v>-</v>
      </c>
      <c r="K104" s="29" t="str">
        <f t="shared" si="28"/>
        <v>-</v>
      </c>
    </row>
    <row r="105" spans="2:11" ht="15" customHeight="1" x14ac:dyDescent="0.25">
      <c r="B105" s="30" t="s">
        <v>72</v>
      </c>
      <c r="C105" s="24">
        <f>SUM(Horas!C102:I102)</f>
        <v>0</v>
      </c>
      <c r="E105" s="25" t="str">
        <f t="shared" si="25"/>
        <v>-</v>
      </c>
      <c r="F105" s="51">
        <f>SUM(Horas!J102:P102)</f>
        <v>0</v>
      </c>
      <c r="G105" s="52"/>
      <c r="H105" s="26" t="str">
        <f t="shared" si="26"/>
        <v>-</v>
      </c>
      <c r="I105" s="27" t="str">
        <f t="shared" si="38"/>
        <v>-</v>
      </c>
      <c r="J105" s="28" t="str">
        <f t="shared" si="27"/>
        <v>-</v>
      </c>
      <c r="K105" s="29" t="str">
        <f t="shared" si="28"/>
        <v>-</v>
      </c>
    </row>
    <row r="106" spans="2:11" ht="15" customHeight="1" x14ac:dyDescent="0.25">
      <c r="B106" s="30" t="s">
        <v>73</v>
      </c>
      <c r="C106" s="24">
        <f>SUM(Horas!C103:I103)</f>
        <v>0</v>
      </c>
      <c r="E106" s="25" t="str">
        <f t="shared" si="25"/>
        <v>-</v>
      </c>
      <c r="F106" s="51">
        <f>SUM(Horas!J103:P103)</f>
        <v>0</v>
      </c>
      <c r="G106" s="52"/>
      <c r="H106" s="26" t="str">
        <f t="shared" si="26"/>
        <v>-</v>
      </c>
      <c r="I106" s="27" t="str">
        <f t="shared" si="38"/>
        <v>-</v>
      </c>
      <c r="J106" s="28" t="str">
        <f t="shared" si="27"/>
        <v>-</v>
      </c>
      <c r="K106" s="29" t="str">
        <f t="shared" si="28"/>
        <v>-</v>
      </c>
    </row>
    <row r="107" spans="2:11" ht="15" customHeight="1" x14ac:dyDescent="0.25">
      <c r="B107" s="30" t="s">
        <v>74</v>
      </c>
      <c r="C107" s="24">
        <f>SUM(Horas!C104:I104)</f>
        <v>0</v>
      </c>
      <c r="E107" s="25" t="str">
        <f t="shared" si="25"/>
        <v>-</v>
      </c>
      <c r="F107" s="51">
        <f>SUM(Horas!J104:P104)</f>
        <v>0</v>
      </c>
      <c r="G107" s="52"/>
      <c r="H107" s="26" t="str">
        <f t="shared" si="26"/>
        <v>-</v>
      </c>
      <c r="I107" s="27" t="str">
        <f t="shared" si="38"/>
        <v>-</v>
      </c>
      <c r="J107" s="28" t="str">
        <f t="shared" si="27"/>
        <v>-</v>
      </c>
      <c r="K107" s="29" t="str">
        <f t="shared" si="28"/>
        <v>-</v>
      </c>
    </row>
    <row r="108" spans="2:11" ht="15" customHeight="1" x14ac:dyDescent="0.25">
      <c r="B108" s="57" t="s">
        <v>75</v>
      </c>
      <c r="C108" s="24">
        <f>SUM(Horas!C105:I105)</f>
        <v>0</v>
      </c>
      <c r="E108" s="25" t="str">
        <f t="shared" si="25"/>
        <v>-</v>
      </c>
      <c r="F108" s="51">
        <f>SUM(Horas!J105:P105)</f>
        <v>0</v>
      </c>
      <c r="G108" s="52"/>
      <c r="H108" s="26" t="str">
        <f t="shared" si="26"/>
        <v>-</v>
      </c>
      <c r="I108" s="27" t="str">
        <f t="shared" si="38"/>
        <v>-</v>
      </c>
      <c r="J108" s="28" t="str">
        <f t="shared" si="27"/>
        <v>-</v>
      </c>
      <c r="K108" s="29" t="str">
        <f t="shared" si="28"/>
        <v>-</v>
      </c>
    </row>
    <row r="109" spans="2:11" ht="15" customHeight="1" x14ac:dyDescent="0.25">
      <c r="B109" s="30" t="s">
        <v>76</v>
      </c>
      <c r="C109" s="24">
        <f>SUM(Horas!C106:I106)</f>
        <v>0</v>
      </c>
      <c r="E109" s="25" t="str">
        <f t="shared" si="25"/>
        <v>-</v>
      </c>
      <c r="F109" s="51">
        <f>SUM(Horas!J106:P106)</f>
        <v>0</v>
      </c>
      <c r="G109" s="52"/>
      <c r="H109" s="26" t="str">
        <f t="shared" si="26"/>
        <v>-</v>
      </c>
      <c r="I109" s="27" t="str">
        <f t="shared" si="38"/>
        <v>-</v>
      </c>
      <c r="J109" s="28" t="str">
        <f t="shared" si="27"/>
        <v>-</v>
      </c>
      <c r="K109" s="29" t="str">
        <f t="shared" si="28"/>
        <v>-</v>
      </c>
    </row>
    <row r="110" spans="2:11" ht="15" customHeight="1" x14ac:dyDescent="0.25">
      <c r="B110" s="30" t="s">
        <v>77</v>
      </c>
      <c r="C110" s="24">
        <f>SUM(Horas!C107:I107)</f>
        <v>0</v>
      </c>
      <c r="E110" s="25" t="str">
        <f t="shared" si="25"/>
        <v>-</v>
      </c>
      <c r="F110" s="51">
        <f>SUM(Horas!J107:P107)</f>
        <v>0</v>
      </c>
      <c r="G110" s="52"/>
      <c r="H110" s="26" t="str">
        <f t="shared" si="26"/>
        <v>-</v>
      </c>
      <c r="I110" s="27" t="str">
        <f t="shared" si="38"/>
        <v>-</v>
      </c>
      <c r="J110" s="28" t="str">
        <f t="shared" si="27"/>
        <v>-</v>
      </c>
      <c r="K110" s="29" t="str">
        <f t="shared" si="28"/>
        <v>-</v>
      </c>
    </row>
    <row r="111" spans="2:11" ht="15" customHeight="1" x14ac:dyDescent="0.25">
      <c r="B111" s="30" t="s">
        <v>79</v>
      </c>
      <c r="C111" s="24">
        <f>SUM(Horas!C108:I108)</f>
        <v>0</v>
      </c>
      <c r="E111" s="25" t="str">
        <f t="shared" si="25"/>
        <v>-</v>
      </c>
      <c r="F111" s="51">
        <f>SUM(Horas!J108:P108)</f>
        <v>0</v>
      </c>
      <c r="G111" s="52"/>
      <c r="H111" s="26" t="str">
        <f t="shared" si="26"/>
        <v>-</v>
      </c>
      <c r="I111" s="27" t="str">
        <f t="shared" si="38"/>
        <v>-</v>
      </c>
      <c r="J111" s="28" t="str">
        <f t="shared" si="27"/>
        <v>-</v>
      </c>
      <c r="K111" s="29" t="str">
        <f t="shared" si="28"/>
        <v>-</v>
      </c>
    </row>
    <row r="112" spans="2:11" ht="15" customHeight="1" x14ac:dyDescent="0.25">
      <c r="B112" s="30" t="s">
        <v>80</v>
      </c>
      <c r="C112" s="24">
        <f>SUM(Horas!C109:I109)</f>
        <v>0</v>
      </c>
      <c r="E112" s="25" t="str">
        <f t="shared" si="25"/>
        <v>-</v>
      </c>
      <c r="F112" s="51">
        <f>SUM(Horas!J109:P109)</f>
        <v>0</v>
      </c>
      <c r="G112" s="52"/>
      <c r="H112" s="26" t="str">
        <f t="shared" si="26"/>
        <v>-</v>
      </c>
      <c r="I112" s="27" t="str">
        <f t="shared" si="38"/>
        <v>-</v>
      </c>
      <c r="J112" s="28" t="str">
        <f t="shared" si="27"/>
        <v>-</v>
      </c>
      <c r="K112" s="29" t="str">
        <f t="shared" si="28"/>
        <v>-</v>
      </c>
    </row>
    <row r="113" spans="2:11" ht="15" customHeight="1" x14ac:dyDescent="0.25">
      <c r="B113" s="30" t="s">
        <v>81</v>
      </c>
      <c r="C113" s="24">
        <f>SUM(Horas!C110:I110)</f>
        <v>0</v>
      </c>
      <c r="E113" s="25" t="str">
        <f t="shared" si="25"/>
        <v>-</v>
      </c>
      <c r="F113" s="51">
        <f>SUM(Horas!J110:P110)</f>
        <v>0</v>
      </c>
      <c r="G113" s="52"/>
      <c r="H113" s="26" t="str">
        <f t="shared" si="26"/>
        <v>-</v>
      </c>
      <c r="I113" s="27" t="str">
        <f t="shared" si="38"/>
        <v>-</v>
      </c>
      <c r="J113" s="28" t="str">
        <f t="shared" si="27"/>
        <v>-</v>
      </c>
      <c r="K113" s="29" t="str">
        <f t="shared" si="28"/>
        <v>-</v>
      </c>
    </row>
    <row r="114" spans="2:11" ht="15" customHeight="1" x14ac:dyDescent="0.25">
      <c r="B114" s="30" t="s">
        <v>82</v>
      </c>
      <c r="C114" s="24">
        <f>SUM(Horas!C111:I111)</f>
        <v>0</v>
      </c>
      <c r="E114" s="25" t="str">
        <f t="shared" si="25"/>
        <v>-</v>
      </c>
      <c r="F114" s="51">
        <f>SUM(Horas!J111:P111)</f>
        <v>0</v>
      </c>
      <c r="G114" s="52"/>
      <c r="H114" s="26" t="str">
        <f t="shared" si="26"/>
        <v>-</v>
      </c>
      <c r="I114" s="27" t="str">
        <f t="shared" si="38"/>
        <v>-</v>
      </c>
      <c r="J114" s="28" t="str">
        <f t="shared" si="27"/>
        <v>-</v>
      </c>
      <c r="K114" s="29" t="str">
        <f t="shared" si="28"/>
        <v>-</v>
      </c>
    </row>
    <row r="115" spans="2:11" ht="15" customHeight="1" x14ac:dyDescent="0.25">
      <c r="B115" s="30" t="s">
        <v>83</v>
      </c>
      <c r="C115" s="24">
        <f>SUM(Horas!C112:I112)</f>
        <v>0</v>
      </c>
      <c r="E115" s="25" t="str">
        <f t="shared" si="25"/>
        <v>-</v>
      </c>
      <c r="F115" s="51">
        <f>SUM(Horas!J112:P112)</f>
        <v>0</v>
      </c>
      <c r="G115" s="52"/>
      <c r="H115" s="26" t="str">
        <f t="shared" si="26"/>
        <v>-</v>
      </c>
      <c r="I115" s="27" t="str">
        <f t="shared" si="38"/>
        <v>-</v>
      </c>
      <c r="J115" s="28" t="str">
        <f t="shared" si="27"/>
        <v>-</v>
      </c>
      <c r="K115" s="29" t="str">
        <f t="shared" si="28"/>
        <v>-</v>
      </c>
    </row>
    <row r="116" spans="2:11" ht="15" customHeight="1" x14ac:dyDescent="0.25">
      <c r="B116" s="30" t="s">
        <v>84</v>
      </c>
      <c r="C116" s="24">
        <f>SUM(Horas!C113:I113)</f>
        <v>0</v>
      </c>
      <c r="E116" s="25" t="str">
        <f t="shared" si="25"/>
        <v>-</v>
      </c>
      <c r="F116" s="51">
        <f>SUM(Horas!J113:P113)</f>
        <v>0</v>
      </c>
      <c r="G116" s="52"/>
      <c r="H116" s="26" t="str">
        <f t="shared" si="26"/>
        <v>-</v>
      </c>
      <c r="I116" s="27" t="str">
        <f t="shared" si="38"/>
        <v>-</v>
      </c>
      <c r="J116" s="28" t="str">
        <f t="shared" si="27"/>
        <v>-</v>
      </c>
      <c r="K116" s="29" t="str">
        <f t="shared" si="28"/>
        <v>-</v>
      </c>
    </row>
    <row r="117" spans="2:11" ht="15" customHeight="1" x14ac:dyDescent="0.25">
      <c r="B117" s="30" t="s">
        <v>85</v>
      </c>
      <c r="C117" s="24">
        <f>SUM(Horas!C114:I114)</f>
        <v>0</v>
      </c>
      <c r="E117" s="25" t="str">
        <f t="shared" si="25"/>
        <v>-</v>
      </c>
      <c r="F117" s="51">
        <f>SUM(Horas!J114:P114)</f>
        <v>0</v>
      </c>
      <c r="G117" s="52"/>
      <c r="H117" s="26" t="str">
        <f t="shared" si="26"/>
        <v>-</v>
      </c>
      <c r="I117" s="27" t="str">
        <f t="shared" si="38"/>
        <v>-</v>
      </c>
      <c r="J117" s="28" t="str">
        <f t="shared" si="27"/>
        <v>-</v>
      </c>
      <c r="K117" s="29" t="str">
        <f t="shared" si="28"/>
        <v>-</v>
      </c>
    </row>
    <row r="118" spans="2:11" ht="15" customHeight="1" x14ac:dyDescent="0.25">
      <c r="B118" s="30" t="s">
        <v>86</v>
      </c>
      <c r="C118" s="24">
        <f>SUM(Horas!C115:I115)</f>
        <v>0</v>
      </c>
      <c r="E118" s="25" t="str">
        <f t="shared" si="25"/>
        <v>-</v>
      </c>
      <c r="F118" s="51">
        <f>SUM(Horas!J115:P115)</f>
        <v>0</v>
      </c>
      <c r="G118" s="52"/>
      <c r="H118" s="26" t="str">
        <f t="shared" si="26"/>
        <v>-</v>
      </c>
      <c r="I118" s="27" t="str">
        <f t="shared" si="38"/>
        <v>-</v>
      </c>
      <c r="J118" s="28" t="str">
        <f t="shared" si="27"/>
        <v>-</v>
      </c>
      <c r="K118" s="29" t="str">
        <f t="shared" si="28"/>
        <v>-</v>
      </c>
    </row>
    <row r="119" spans="2:11" ht="15" customHeight="1" x14ac:dyDescent="0.25">
      <c r="B119" s="30" t="s">
        <v>87</v>
      </c>
      <c r="C119" s="24">
        <f>SUM(Horas!C116:I116)</f>
        <v>0</v>
      </c>
      <c r="E119" s="25" t="str">
        <f t="shared" si="25"/>
        <v>-</v>
      </c>
      <c r="F119" s="51">
        <f>SUM(Horas!J116:P116)</f>
        <v>0</v>
      </c>
      <c r="G119" s="52"/>
      <c r="H119" s="26" t="str">
        <f t="shared" si="26"/>
        <v>-</v>
      </c>
      <c r="I119" s="27" t="str">
        <f t="shared" si="38"/>
        <v>-</v>
      </c>
      <c r="J119" s="28" t="str">
        <f t="shared" si="27"/>
        <v>-</v>
      </c>
      <c r="K119" s="29" t="str">
        <f t="shared" si="28"/>
        <v>-</v>
      </c>
    </row>
    <row r="120" spans="2:11" ht="15" customHeight="1" x14ac:dyDescent="0.25">
      <c r="B120" s="54" t="s">
        <v>88</v>
      </c>
      <c r="C120" s="24">
        <f>SUM(Horas!C117:I117)</f>
        <v>0</v>
      </c>
      <c r="E120" s="25" t="str">
        <f t="shared" si="25"/>
        <v>-</v>
      </c>
      <c r="F120" s="51">
        <f>SUM(Horas!J117:P117)</f>
        <v>0</v>
      </c>
      <c r="G120" s="52"/>
      <c r="H120" s="26" t="str">
        <f t="shared" si="26"/>
        <v>-</v>
      </c>
      <c r="I120" s="27" t="str">
        <f t="shared" si="38"/>
        <v>-</v>
      </c>
      <c r="J120" s="28" t="str">
        <f t="shared" si="27"/>
        <v>-</v>
      </c>
      <c r="K120" s="29" t="str">
        <f t="shared" si="28"/>
        <v>-</v>
      </c>
    </row>
    <row r="121" spans="2:11" ht="15" customHeight="1" x14ac:dyDescent="0.25">
      <c r="B121" s="30" t="s">
        <v>89</v>
      </c>
      <c r="C121" s="24">
        <f>SUM(Horas!C118:I118)</f>
        <v>0</v>
      </c>
      <c r="E121" s="25" t="str">
        <f t="shared" si="25"/>
        <v>-</v>
      </c>
      <c r="F121" s="51">
        <f>SUM(Horas!J118:P118)</f>
        <v>0</v>
      </c>
      <c r="G121" s="52"/>
      <c r="H121" s="26" t="str">
        <f t="shared" si="26"/>
        <v>-</v>
      </c>
      <c r="I121" s="27" t="str">
        <f t="shared" si="38"/>
        <v>-</v>
      </c>
      <c r="J121" s="28" t="str">
        <f t="shared" si="27"/>
        <v>-</v>
      </c>
      <c r="K121" s="29" t="str">
        <f t="shared" si="28"/>
        <v>-</v>
      </c>
    </row>
    <row r="122" spans="2:11" ht="15" customHeight="1" x14ac:dyDescent="0.25">
      <c r="B122" s="54" t="s">
        <v>90</v>
      </c>
      <c r="C122" s="24">
        <f>SUM(Horas!C119:I119)</f>
        <v>0</v>
      </c>
      <c r="E122" s="25" t="str">
        <f t="shared" si="25"/>
        <v>-</v>
      </c>
      <c r="F122" s="51">
        <f>SUM(Horas!J119:P119)</f>
        <v>0</v>
      </c>
      <c r="G122" s="52"/>
      <c r="H122" s="26" t="str">
        <f t="shared" si="26"/>
        <v>-</v>
      </c>
      <c r="I122" s="27" t="str">
        <f t="shared" si="38"/>
        <v>-</v>
      </c>
      <c r="J122" s="28" t="str">
        <f t="shared" si="27"/>
        <v>-</v>
      </c>
      <c r="K122" s="29" t="str">
        <f t="shared" si="28"/>
        <v>-</v>
      </c>
    </row>
    <row r="123" spans="2:11" ht="15" customHeight="1" x14ac:dyDescent="0.25">
      <c r="B123" s="54" t="s">
        <v>91</v>
      </c>
      <c r="C123" s="24">
        <f>SUM(Horas!C120:I120)</f>
        <v>0</v>
      </c>
      <c r="E123" s="25" t="str">
        <f t="shared" si="25"/>
        <v>-</v>
      </c>
      <c r="F123" s="51">
        <f>SUM(Horas!J120:P120)</f>
        <v>0</v>
      </c>
      <c r="G123" s="52"/>
      <c r="H123" s="26" t="str">
        <f t="shared" si="26"/>
        <v>-</v>
      </c>
      <c r="I123" s="27" t="str">
        <f t="shared" si="38"/>
        <v>-</v>
      </c>
      <c r="J123" s="28" t="str">
        <f t="shared" si="27"/>
        <v>-</v>
      </c>
      <c r="K123" s="29" t="str">
        <f t="shared" si="28"/>
        <v>-</v>
      </c>
    </row>
    <row r="124" spans="2:11" ht="15" customHeight="1" x14ac:dyDescent="0.25">
      <c r="B124" s="55" t="s">
        <v>16</v>
      </c>
      <c r="C124" s="31">
        <f>SUM(C68:C123)</f>
        <v>0</v>
      </c>
      <c r="D124" s="31">
        <f t="shared" ref="D124:H124" si="39">SUM(D68:D123)</f>
        <v>0</v>
      </c>
      <c r="E124" s="31">
        <f t="shared" si="39"/>
        <v>0</v>
      </c>
      <c r="F124" s="32">
        <f t="shared" si="39"/>
        <v>0</v>
      </c>
      <c r="G124" s="32">
        <f t="shared" si="39"/>
        <v>0</v>
      </c>
      <c r="H124" s="32">
        <f t="shared" si="39"/>
        <v>0</v>
      </c>
      <c r="I124" s="27" t="str">
        <f t="shared" si="38"/>
        <v>-</v>
      </c>
      <c r="J124" s="28"/>
      <c r="K124" s="29"/>
    </row>
    <row r="125" spans="2:11" ht="15" customHeight="1" x14ac:dyDescent="0.25">
      <c r="B125" s="56" t="s">
        <v>92</v>
      </c>
      <c r="C125" s="58"/>
      <c r="D125" s="59"/>
      <c r="E125" s="60"/>
      <c r="F125" s="45"/>
      <c r="G125" s="46"/>
      <c r="H125" s="47"/>
      <c r="I125" s="48"/>
      <c r="J125" s="49"/>
      <c r="K125" s="50"/>
    </row>
    <row r="126" spans="2:11" ht="15" customHeight="1" x14ac:dyDescent="0.25">
      <c r="B126" s="280" t="s">
        <v>324</v>
      </c>
      <c r="C126" s="58">
        <f>SUM(Horas!C122:I122)</f>
        <v>0</v>
      </c>
      <c r="D126" s="62"/>
      <c r="E126" s="63" t="str">
        <f>+IFERROR(C126/D126,"-")</f>
        <v>-</v>
      </c>
      <c r="F126" s="45">
        <f>SUM(Horas!J122:P122)</f>
        <v>0</v>
      </c>
      <c r="G126" s="52"/>
      <c r="H126" s="26" t="str">
        <f t="shared" ref="H126:H129" si="40">+IFERROR(F126/G126,"-")</f>
        <v>-</v>
      </c>
      <c r="I126" s="27" t="str">
        <f t="shared" ref="I126" si="41">+IFERROR((F126-C126)/C126,"-")</f>
        <v>-</v>
      </c>
      <c r="J126" s="28" t="str">
        <f t="shared" ref="J126" si="42">+IFERROR((G126-D126)/D126,"-")</f>
        <v>-</v>
      </c>
      <c r="K126" s="29" t="str">
        <f t="shared" ref="K126" si="43">+IFERROR((H126-E126)/E126,"-")</f>
        <v>-</v>
      </c>
    </row>
    <row r="127" spans="2:11" ht="15" customHeight="1" x14ac:dyDescent="0.25">
      <c r="B127" s="61" t="s">
        <v>323</v>
      </c>
      <c r="C127" s="58">
        <f>SUM(Horas!C123:I123)</f>
        <v>0</v>
      </c>
      <c r="D127" s="62"/>
      <c r="E127" s="63" t="str">
        <f>+IFERROR(C127/D127,"-")</f>
        <v>-</v>
      </c>
      <c r="F127" s="45">
        <f>SUM(Horas!J123:P123)</f>
        <v>0</v>
      </c>
      <c r="G127" s="52"/>
      <c r="H127" s="26" t="str">
        <f t="shared" si="40"/>
        <v>-</v>
      </c>
      <c r="I127" s="27" t="str">
        <f t="shared" ref="I127:I128" si="44">+IFERROR((F127-C127)/C127,"-")</f>
        <v>-</v>
      </c>
      <c r="J127" s="28" t="str">
        <f t="shared" ref="J127:J128" si="45">+IFERROR((G127-D127)/D127,"-")</f>
        <v>-</v>
      </c>
      <c r="K127" s="29" t="str">
        <f t="shared" ref="K127:K128" si="46">+IFERROR((H127-E127)/E127,"-")</f>
        <v>-</v>
      </c>
    </row>
    <row r="128" spans="2:11" ht="15" customHeight="1" x14ac:dyDescent="0.25">
      <c r="B128" s="61" t="s">
        <v>312</v>
      </c>
      <c r="C128" s="58">
        <f>SUM(Horas!C124:I124)</f>
        <v>0</v>
      </c>
      <c r="D128" s="62"/>
      <c r="E128" s="63" t="str">
        <f t="shared" ref="E128:E178" si="47">+IFERROR(C128/D128,"-")</f>
        <v>-</v>
      </c>
      <c r="F128" s="45">
        <f>SUM(Horas!J124:P124)</f>
        <v>0</v>
      </c>
      <c r="G128" s="52"/>
      <c r="H128" s="26" t="str">
        <f t="shared" si="40"/>
        <v>-</v>
      </c>
      <c r="I128" s="27" t="str">
        <f t="shared" si="44"/>
        <v>-</v>
      </c>
      <c r="J128" s="28" t="str">
        <f t="shared" si="45"/>
        <v>-</v>
      </c>
      <c r="K128" s="29" t="str">
        <f t="shared" si="46"/>
        <v>-</v>
      </c>
    </row>
    <row r="129" spans="2:11" ht="15" customHeight="1" x14ac:dyDescent="0.25">
      <c r="B129" s="61" t="s">
        <v>306</v>
      </c>
      <c r="C129" s="58">
        <f>SUM(Horas!C125:I125)</f>
        <v>0</v>
      </c>
      <c r="D129" s="62"/>
      <c r="E129" s="63" t="str">
        <f t="shared" si="47"/>
        <v>-</v>
      </c>
      <c r="F129" s="45">
        <f>SUM(Horas!J125:P125)</f>
        <v>0</v>
      </c>
      <c r="G129" s="52"/>
      <c r="H129" s="26" t="str">
        <f t="shared" si="40"/>
        <v>-</v>
      </c>
      <c r="I129" s="27" t="str">
        <f t="shared" ref="I129" si="48">+IFERROR((F129-C129)/C129,"-")</f>
        <v>-</v>
      </c>
      <c r="J129" s="28" t="str">
        <f t="shared" ref="J129" si="49">+IFERROR((G129-D129)/D129,"-")</f>
        <v>-</v>
      </c>
      <c r="K129" s="29" t="str">
        <f t="shared" ref="K129" si="50">+IFERROR((H129-E129)/E129,"-")</f>
        <v>-</v>
      </c>
    </row>
    <row r="130" spans="2:11" ht="15" customHeight="1" x14ac:dyDescent="0.25">
      <c r="B130" s="61" t="s">
        <v>14</v>
      </c>
      <c r="C130" s="58">
        <f>SUM(Horas!C126:I126)</f>
        <v>0</v>
      </c>
      <c r="D130" s="62"/>
      <c r="E130" s="63" t="str">
        <f t="shared" si="47"/>
        <v>-</v>
      </c>
      <c r="F130" s="45">
        <f>SUM(Horas!J126:P126)</f>
        <v>0</v>
      </c>
      <c r="G130" s="52"/>
      <c r="H130" s="26" t="str">
        <f t="shared" ref="H130:H161" si="51">+IFERROR(F130/G130,"-")</f>
        <v>-</v>
      </c>
      <c r="I130" s="27" t="str">
        <f t="shared" ref="I130:I161" si="52">+IFERROR((F130-C130)/C130,"-")</f>
        <v>-</v>
      </c>
      <c r="J130" s="28" t="str">
        <f t="shared" ref="J130:J161" si="53">+IFERROR((G130-D130)/D130,"-")</f>
        <v>-</v>
      </c>
      <c r="K130" s="29" t="str">
        <f t="shared" ref="K130:K161" si="54">+IFERROR((H130-E130)/E130,"-")</f>
        <v>-</v>
      </c>
    </row>
    <row r="131" spans="2:11" ht="15" customHeight="1" x14ac:dyDescent="0.25">
      <c r="B131" s="61" t="s">
        <v>93</v>
      </c>
      <c r="C131" s="58">
        <f>SUM(Horas!C127:I127)</f>
        <v>0</v>
      </c>
      <c r="D131" s="62"/>
      <c r="E131" s="63" t="str">
        <f t="shared" si="47"/>
        <v>-</v>
      </c>
      <c r="F131" s="45">
        <f>SUM(Horas!J127:P127)</f>
        <v>0</v>
      </c>
      <c r="G131" s="52"/>
      <c r="H131" s="26" t="str">
        <f t="shared" si="51"/>
        <v>-</v>
      </c>
      <c r="I131" s="27" t="str">
        <f t="shared" si="52"/>
        <v>-</v>
      </c>
      <c r="J131" s="28" t="str">
        <f t="shared" si="53"/>
        <v>-</v>
      </c>
      <c r="K131" s="29" t="str">
        <f t="shared" si="54"/>
        <v>-</v>
      </c>
    </row>
    <row r="132" spans="2:11" ht="15" customHeight="1" x14ac:dyDescent="0.25">
      <c r="B132" s="61" t="s">
        <v>94</v>
      </c>
      <c r="C132" s="58">
        <f>SUM(Horas!C128:I128)</f>
        <v>0</v>
      </c>
      <c r="D132" s="62"/>
      <c r="E132" s="63" t="str">
        <f t="shared" si="47"/>
        <v>-</v>
      </c>
      <c r="F132" s="45">
        <f>SUM(Horas!J128:P128)</f>
        <v>0</v>
      </c>
      <c r="G132" s="52"/>
      <c r="H132" s="26" t="str">
        <f t="shared" si="51"/>
        <v>-</v>
      </c>
      <c r="I132" s="27" t="str">
        <f t="shared" si="52"/>
        <v>-</v>
      </c>
      <c r="J132" s="28" t="str">
        <f t="shared" si="53"/>
        <v>-</v>
      </c>
      <c r="K132" s="29" t="str">
        <f t="shared" si="54"/>
        <v>-</v>
      </c>
    </row>
    <row r="133" spans="2:11" ht="15" customHeight="1" x14ac:dyDescent="0.25">
      <c r="B133" s="61" t="s">
        <v>10</v>
      </c>
      <c r="C133" s="58">
        <f>SUM(Horas!C129:I129)</f>
        <v>0</v>
      </c>
      <c r="D133" s="62"/>
      <c r="E133" s="63" t="str">
        <f t="shared" si="47"/>
        <v>-</v>
      </c>
      <c r="F133" s="45">
        <f>SUM(Horas!J129:P129)</f>
        <v>0</v>
      </c>
      <c r="G133" s="52"/>
      <c r="H133" s="26" t="str">
        <f t="shared" si="51"/>
        <v>-</v>
      </c>
      <c r="I133" s="27" t="str">
        <f t="shared" si="52"/>
        <v>-</v>
      </c>
      <c r="J133" s="28" t="str">
        <f t="shared" si="53"/>
        <v>-</v>
      </c>
      <c r="K133" s="29" t="str">
        <f t="shared" si="54"/>
        <v>-</v>
      </c>
    </row>
    <row r="134" spans="2:11" ht="15" customHeight="1" x14ac:dyDescent="0.25">
      <c r="B134" s="61" t="s">
        <v>95</v>
      </c>
      <c r="C134" s="58">
        <f>SUM(Horas!C130:I130)</f>
        <v>0</v>
      </c>
      <c r="D134" s="62"/>
      <c r="E134" s="63" t="str">
        <f t="shared" si="47"/>
        <v>-</v>
      </c>
      <c r="F134" s="45">
        <f>SUM(Horas!J130:P130)</f>
        <v>0</v>
      </c>
      <c r="G134" s="52"/>
      <c r="H134" s="26" t="str">
        <f t="shared" si="51"/>
        <v>-</v>
      </c>
      <c r="I134" s="27" t="str">
        <f t="shared" si="52"/>
        <v>-</v>
      </c>
      <c r="J134" s="28" t="str">
        <f t="shared" si="53"/>
        <v>-</v>
      </c>
      <c r="K134" s="29" t="str">
        <f t="shared" si="54"/>
        <v>-</v>
      </c>
    </row>
    <row r="135" spans="2:11" ht="15" customHeight="1" x14ac:dyDescent="0.25">
      <c r="B135" s="61" t="s">
        <v>96</v>
      </c>
      <c r="C135" s="58">
        <f>SUM(Horas!C131:I131)</f>
        <v>0</v>
      </c>
      <c r="D135" s="62"/>
      <c r="E135" s="63" t="str">
        <f t="shared" si="47"/>
        <v>-</v>
      </c>
      <c r="F135" s="45">
        <f>SUM(Horas!J131:P131)</f>
        <v>0</v>
      </c>
      <c r="G135" s="52"/>
      <c r="H135" s="26" t="str">
        <f t="shared" si="51"/>
        <v>-</v>
      </c>
      <c r="I135" s="27" t="str">
        <f t="shared" si="52"/>
        <v>-</v>
      </c>
      <c r="J135" s="28" t="str">
        <f t="shared" si="53"/>
        <v>-</v>
      </c>
      <c r="K135" s="29" t="str">
        <f t="shared" si="54"/>
        <v>-</v>
      </c>
    </row>
    <row r="136" spans="2:11" ht="15" customHeight="1" x14ac:dyDescent="0.25">
      <c r="B136" s="61" t="s">
        <v>97</v>
      </c>
      <c r="C136" s="58">
        <f>SUM(Horas!C132:I132)</f>
        <v>0</v>
      </c>
      <c r="D136" s="62"/>
      <c r="E136" s="63" t="str">
        <f t="shared" si="47"/>
        <v>-</v>
      </c>
      <c r="F136" s="45">
        <f>SUM(Horas!J132:P132)</f>
        <v>0</v>
      </c>
      <c r="G136" s="52"/>
      <c r="H136" s="26" t="str">
        <f t="shared" si="51"/>
        <v>-</v>
      </c>
      <c r="I136" s="27" t="str">
        <f t="shared" si="52"/>
        <v>-</v>
      </c>
      <c r="J136" s="28" t="str">
        <f t="shared" si="53"/>
        <v>-</v>
      </c>
      <c r="K136" s="29" t="str">
        <f t="shared" si="54"/>
        <v>-</v>
      </c>
    </row>
    <row r="137" spans="2:11" ht="15" customHeight="1" x14ac:dyDescent="0.25">
      <c r="B137" s="61" t="s">
        <v>98</v>
      </c>
      <c r="C137" s="58">
        <f>SUM(Horas!C133:I133)</f>
        <v>0</v>
      </c>
      <c r="D137" s="62"/>
      <c r="E137" s="63" t="str">
        <f t="shared" si="47"/>
        <v>-</v>
      </c>
      <c r="F137" s="45">
        <f>SUM(Horas!J133:P133)</f>
        <v>0</v>
      </c>
      <c r="G137" s="52"/>
      <c r="H137" s="26" t="str">
        <f t="shared" si="51"/>
        <v>-</v>
      </c>
      <c r="I137" s="27" t="str">
        <f t="shared" si="52"/>
        <v>-</v>
      </c>
      <c r="J137" s="28" t="str">
        <f t="shared" si="53"/>
        <v>-</v>
      </c>
      <c r="K137" s="29" t="str">
        <f t="shared" si="54"/>
        <v>-</v>
      </c>
    </row>
    <row r="138" spans="2:11" ht="12" customHeight="1" x14ac:dyDescent="0.25">
      <c r="B138" s="61" t="s">
        <v>99</v>
      </c>
      <c r="C138" s="58">
        <f>SUM(Horas!C134:I134)</f>
        <v>0</v>
      </c>
      <c r="D138" s="62"/>
      <c r="E138" s="63" t="str">
        <f t="shared" si="47"/>
        <v>-</v>
      </c>
      <c r="F138" s="45">
        <f>SUM(Horas!J134:P134)</f>
        <v>0</v>
      </c>
      <c r="G138" s="52"/>
      <c r="H138" s="26" t="str">
        <f t="shared" si="51"/>
        <v>-</v>
      </c>
      <c r="I138" s="27" t="str">
        <f t="shared" si="52"/>
        <v>-</v>
      </c>
      <c r="J138" s="28" t="str">
        <f t="shared" si="53"/>
        <v>-</v>
      </c>
      <c r="K138" s="29" t="str">
        <f t="shared" si="54"/>
        <v>-</v>
      </c>
    </row>
    <row r="139" spans="2:11" ht="15" customHeight="1" x14ac:dyDescent="0.25">
      <c r="B139" s="61" t="s">
        <v>100</v>
      </c>
      <c r="C139" s="58">
        <f>SUM(Horas!C135:I135)</f>
        <v>0</v>
      </c>
      <c r="D139" s="62"/>
      <c r="E139" s="63" t="str">
        <f t="shared" si="47"/>
        <v>-</v>
      </c>
      <c r="F139" s="45">
        <f>SUM(Horas!J135:P135)</f>
        <v>0</v>
      </c>
      <c r="G139" s="52"/>
      <c r="H139" s="26" t="str">
        <f t="shared" si="51"/>
        <v>-</v>
      </c>
      <c r="I139" s="27" t="str">
        <f t="shared" si="52"/>
        <v>-</v>
      </c>
      <c r="J139" s="28" t="str">
        <f t="shared" si="53"/>
        <v>-</v>
      </c>
      <c r="K139" s="29" t="str">
        <f t="shared" si="54"/>
        <v>-</v>
      </c>
    </row>
    <row r="140" spans="2:11" ht="15" customHeight="1" x14ac:dyDescent="0.25">
      <c r="B140" s="61" t="s">
        <v>101</v>
      </c>
      <c r="C140" s="58">
        <f>SUM(Horas!C136:I136)</f>
        <v>0</v>
      </c>
      <c r="E140" s="63" t="str">
        <f t="shared" si="47"/>
        <v>-</v>
      </c>
      <c r="F140" s="45">
        <f>SUM(Horas!J136:P136)</f>
        <v>0</v>
      </c>
      <c r="G140" s="52"/>
      <c r="H140" s="26" t="str">
        <f t="shared" si="51"/>
        <v>-</v>
      </c>
      <c r="I140" s="27" t="str">
        <f t="shared" si="52"/>
        <v>-</v>
      </c>
      <c r="J140" s="28" t="str">
        <f t="shared" si="53"/>
        <v>-</v>
      </c>
      <c r="K140" s="29" t="str">
        <f t="shared" si="54"/>
        <v>-</v>
      </c>
    </row>
    <row r="141" spans="2:11" ht="15" customHeight="1" x14ac:dyDescent="0.25">
      <c r="B141" s="61" t="s">
        <v>102</v>
      </c>
      <c r="C141" s="58">
        <f>SUM(Horas!C137:I137)</f>
        <v>0</v>
      </c>
      <c r="D141" s="62"/>
      <c r="E141" s="63" t="str">
        <f t="shared" si="47"/>
        <v>-</v>
      </c>
      <c r="F141" s="45">
        <f>SUM(Horas!J137:P137)</f>
        <v>0</v>
      </c>
      <c r="G141" s="52"/>
      <c r="H141" s="26" t="str">
        <f t="shared" si="51"/>
        <v>-</v>
      </c>
      <c r="I141" s="27" t="str">
        <f t="shared" si="52"/>
        <v>-</v>
      </c>
      <c r="J141" s="28" t="str">
        <f t="shared" si="53"/>
        <v>-</v>
      </c>
      <c r="K141" s="29" t="str">
        <f t="shared" si="54"/>
        <v>-</v>
      </c>
    </row>
    <row r="142" spans="2:11" ht="15" customHeight="1" x14ac:dyDescent="0.25">
      <c r="B142" s="61" t="s">
        <v>103</v>
      </c>
      <c r="C142" s="58">
        <f>SUM(Horas!C138:I138)</f>
        <v>0</v>
      </c>
      <c r="D142" s="62"/>
      <c r="E142" s="63" t="str">
        <f t="shared" si="47"/>
        <v>-</v>
      </c>
      <c r="F142" s="45">
        <f>SUM(Horas!J138:P138)</f>
        <v>0</v>
      </c>
      <c r="G142" s="52"/>
      <c r="H142" s="26" t="str">
        <f t="shared" si="51"/>
        <v>-</v>
      </c>
      <c r="I142" s="27" t="str">
        <f t="shared" si="52"/>
        <v>-</v>
      </c>
      <c r="J142" s="28" t="str">
        <f t="shared" si="53"/>
        <v>-</v>
      </c>
      <c r="K142" s="29" t="str">
        <f t="shared" si="54"/>
        <v>-</v>
      </c>
    </row>
    <row r="143" spans="2:11" ht="15" customHeight="1" x14ac:dyDescent="0.25">
      <c r="B143" s="61" t="s">
        <v>104</v>
      </c>
      <c r="C143" s="58">
        <f>SUM(Horas!C139:I139)</f>
        <v>0</v>
      </c>
      <c r="D143" s="62"/>
      <c r="E143" s="63" t="str">
        <f t="shared" si="47"/>
        <v>-</v>
      </c>
      <c r="F143" s="45">
        <f>SUM(Horas!J139:P139)</f>
        <v>0</v>
      </c>
      <c r="G143" s="52"/>
      <c r="H143" s="26" t="str">
        <f t="shared" si="51"/>
        <v>-</v>
      </c>
      <c r="I143" s="27" t="str">
        <f t="shared" si="52"/>
        <v>-</v>
      </c>
      <c r="J143" s="28" t="str">
        <f t="shared" si="53"/>
        <v>-</v>
      </c>
      <c r="K143" s="29" t="str">
        <f t="shared" si="54"/>
        <v>-</v>
      </c>
    </row>
    <row r="144" spans="2:11" ht="15" customHeight="1" x14ac:dyDescent="0.25">
      <c r="B144" s="61" t="s">
        <v>105</v>
      </c>
      <c r="C144" s="58">
        <f>SUM(Horas!C140:I140)</f>
        <v>0</v>
      </c>
      <c r="D144" s="62"/>
      <c r="E144" s="63" t="str">
        <f t="shared" si="47"/>
        <v>-</v>
      </c>
      <c r="F144" s="45">
        <f>SUM(Horas!J140:P140)</f>
        <v>0</v>
      </c>
      <c r="G144" s="52"/>
      <c r="H144" s="26" t="str">
        <f t="shared" si="51"/>
        <v>-</v>
      </c>
      <c r="I144" s="27" t="str">
        <f t="shared" si="52"/>
        <v>-</v>
      </c>
      <c r="J144" s="28" t="str">
        <f t="shared" si="53"/>
        <v>-</v>
      </c>
      <c r="K144" s="29" t="str">
        <f t="shared" si="54"/>
        <v>-</v>
      </c>
    </row>
    <row r="145" spans="2:11" ht="15" customHeight="1" x14ac:dyDescent="0.25">
      <c r="B145" s="61" t="s">
        <v>106</v>
      </c>
      <c r="C145" s="58">
        <f>SUM(Horas!C141:I141)</f>
        <v>0</v>
      </c>
      <c r="D145" s="62"/>
      <c r="E145" s="63" t="str">
        <f t="shared" si="47"/>
        <v>-</v>
      </c>
      <c r="F145" s="45">
        <f>SUM(Horas!J141:P141)</f>
        <v>0</v>
      </c>
      <c r="G145" s="52"/>
      <c r="H145" s="26" t="str">
        <f t="shared" si="51"/>
        <v>-</v>
      </c>
      <c r="I145" s="27" t="str">
        <f t="shared" si="52"/>
        <v>-</v>
      </c>
      <c r="J145" s="28" t="str">
        <f t="shared" si="53"/>
        <v>-</v>
      </c>
      <c r="K145" s="29" t="str">
        <f t="shared" si="54"/>
        <v>-</v>
      </c>
    </row>
    <row r="146" spans="2:11" ht="15" customHeight="1" x14ac:dyDescent="0.25">
      <c r="B146" s="61" t="s">
        <v>107</v>
      </c>
      <c r="C146" s="58">
        <f>SUM(Horas!C142:I142)</f>
        <v>0</v>
      </c>
      <c r="D146" s="62"/>
      <c r="E146" s="63" t="str">
        <f t="shared" si="47"/>
        <v>-</v>
      </c>
      <c r="F146" s="45">
        <f>SUM(Horas!J142:P142)</f>
        <v>0</v>
      </c>
      <c r="G146" s="52"/>
      <c r="H146" s="26" t="str">
        <f t="shared" si="51"/>
        <v>-</v>
      </c>
      <c r="I146" s="27" t="str">
        <f t="shared" si="52"/>
        <v>-</v>
      </c>
      <c r="J146" s="28" t="str">
        <f t="shared" si="53"/>
        <v>-</v>
      </c>
      <c r="K146" s="29" t="str">
        <f t="shared" si="54"/>
        <v>-</v>
      </c>
    </row>
    <row r="147" spans="2:11" ht="15" customHeight="1" x14ac:dyDescent="0.25">
      <c r="B147" s="61" t="s">
        <v>108</v>
      </c>
      <c r="C147" s="58">
        <f>SUM(Horas!C143:I143)</f>
        <v>0</v>
      </c>
      <c r="D147" s="62"/>
      <c r="E147" s="63" t="str">
        <f t="shared" si="47"/>
        <v>-</v>
      </c>
      <c r="F147" s="45">
        <f>SUM(Horas!J143:P143)</f>
        <v>0</v>
      </c>
      <c r="G147" s="52"/>
      <c r="H147" s="26" t="str">
        <f t="shared" si="51"/>
        <v>-</v>
      </c>
      <c r="I147" s="27" t="str">
        <f t="shared" si="52"/>
        <v>-</v>
      </c>
      <c r="J147" s="28" t="str">
        <f t="shared" si="53"/>
        <v>-</v>
      </c>
      <c r="K147" s="29" t="str">
        <f t="shared" si="54"/>
        <v>-</v>
      </c>
    </row>
    <row r="148" spans="2:11" ht="15" customHeight="1" x14ac:dyDescent="0.25">
      <c r="B148" s="61" t="s">
        <v>109</v>
      </c>
      <c r="C148" s="58">
        <f>SUM(Horas!C144:I144)</f>
        <v>0</v>
      </c>
      <c r="D148" s="62"/>
      <c r="E148" s="63" t="str">
        <f t="shared" si="47"/>
        <v>-</v>
      </c>
      <c r="F148" s="45">
        <f>SUM(Horas!J144:P144)</f>
        <v>0</v>
      </c>
      <c r="G148" s="52"/>
      <c r="H148" s="26" t="str">
        <f t="shared" si="51"/>
        <v>-</v>
      </c>
      <c r="I148" s="27" t="str">
        <f t="shared" si="52"/>
        <v>-</v>
      </c>
      <c r="J148" s="28" t="str">
        <f t="shared" si="53"/>
        <v>-</v>
      </c>
      <c r="K148" s="29" t="str">
        <f t="shared" si="54"/>
        <v>-</v>
      </c>
    </row>
    <row r="149" spans="2:11" ht="15" customHeight="1" x14ac:dyDescent="0.25">
      <c r="B149" s="61" t="s">
        <v>110</v>
      </c>
      <c r="C149" s="58">
        <f>SUM(Horas!C145:I145)</f>
        <v>0</v>
      </c>
      <c r="D149" s="62"/>
      <c r="E149" s="63" t="str">
        <f t="shared" si="47"/>
        <v>-</v>
      </c>
      <c r="F149" s="45">
        <f>SUM(Horas!J145:P145)</f>
        <v>0</v>
      </c>
      <c r="G149" s="52"/>
      <c r="H149" s="26" t="str">
        <f t="shared" si="51"/>
        <v>-</v>
      </c>
      <c r="I149" s="27" t="str">
        <f t="shared" si="52"/>
        <v>-</v>
      </c>
      <c r="J149" s="28" t="str">
        <f t="shared" si="53"/>
        <v>-</v>
      </c>
      <c r="K149" s="29" t="str">
        <f t="shared" si="54"/>
        <v>-</v>
      </c>
    </row>
    <row r="150" spans="2:11" ht="15" customHeight="1" x14ac:dyDescent="0.25">
      <c r="B150" s="61" t="s">
        <v>111</v>
      </c>
      <c r="C150" s="58">
        <f>SUM(Horas!C146:I146)</f>
        <v>0</v>
      </c>
      <c r="D150" s="62"/>
      <c r="E150" s="63" t="str">
        <f t="shared" si="47"/>
        <v>-</v>
      </c>
      <c r="F150" s="45">
        <f>SUM(Horas!J146:P146)</f>
        <v>0</v>
      </c>
      <c r="G150" s="52"/>
      <c r="H150" s="26" t="str">
        <f t="shared" si="51"/>
        <v>-</v>
      </c>
      <c r="I150" s="27" t="str">
        <f t="shared" si="52"/>
        <v>-</v>
      </c>
      <c r="J150" s="28" t="str">
        <f t="shared" si="53"/>
        <v>-</v>
      </c>
      <c r="K150" s="29" t="str">
        <f t="shared" si="54"/>
        <v>-</v>
      </c>
    </row>
    <row r="151" spans="2:11" ht="15" customHeight="1" x14ac:dyDescent="0.25">
      <c r="B151" s="61" t="s">
        <v>112</v>
      </c>
      <c r="C151" s="58">
        <f>SUM(Horas!C147:I147)</f>
        <v>0</v>
      </c>
      <c r="D151" s="62"/>
      <c r="E151" s="63" t="str">
        <f t="shared" si="47"/>
        <v>-</v>
      </c>
      <c r="F151" s="45">
        <f>SUM(Horas!J147:P147)</f>
        <v>0</v>
      </c>
      <c r="G151" s="52"/>
      <c r="H151" s="26" t="str">
        <f t="shared" si="51"/>
        <v>-</v>
      </c>
      <c r="I151" s="27" t="str">
        <f t="shared" si="52"/>
        <v>-</v>
      </c>
      <c r="J151" s="28" t="str">
        <f t="shared" si="53"/>
        <v>-</v>
      </c>
      <c r="K151" s="29" t="str">
        <f t="shared" si="54"/>
        <v>-</v>
      </c>
    </row>
    <row r="152" spans="2:11" ht="15" customHeight="1" x14ac:dyDescent="0.25">
      <c r="B152" s="61" t="s">
        <v>113</v>
      </c>
      <c r="C152" s="58">
        <f>SUM(Horas!C148:I148)</f>
        <v>0</v>
      </c>
      <c r="D152" s="62"/>
      <c r="E152" s="63" t="str">
        <f t="shared" si="47"/>
        <v>-</v>
      </c>
      <c r="F152" s="45">
        <f>SUM(Horas!J148:P148)</f>
        <v>0</v>
      </c>
      <c r="G152" s="52"/>
      <c r="H152" s="26" t="str">
        <f t="shared" si="51"/>
        <v>-</v>
      </c>
      <c r="I152" s="27" t="str">
        <f t="shared" si="52"/>
        <v>-</v>
      </c>
      <c r="J152" s="28" t="str">
        <f t="shared" si="53"/>
        <v>-</v>
      </c>
      <c r="K152" s="29" t="str">
        <f t="shared" si="54"/>
        <v>-</v>
      </c>
    </row>
    <row r="153" spans="2:11" ht="15" customHeight="1" x14ac:dyDescent="0.25">
      <c r="B153" s="61" t="s">
        <v>114</v>
      </c>
      <c r="C153" s="58">
        <f>SUM(Horas!C149:I149)</f>
        <v>0</v>
      </c>
      <c r="D153" s="62"/>
      <c r="E153" s="63" t="str">
        <f t="shared" si="47"/>
        <v>-</v>
      </c>
      <c r="F153" s="45">
        <f>SUM(Horas!J149:P149)</f>
        <v>0</v>
      </c>
      <c r="G153" s="52"/>
      <c r="H153" s="26" t="str">
        <f t="shared" si="51"/>
        <v>-</v>
      </c>
      <c r="I153" s="27" t="str">
        <f t="shared" si="52"/>
        <v>-</v>
      </c>
      <c r="J153" s="28" t="str">
        <f t="shared" si="53"/>
        <v>-</v>
      </c>
      <c r="K153" s="29" t="str">
        <f t="shared" si="54"/>
        <v>-</v>
      </c>
    </row>
    <row r="154" spans="2:11" ht="15" customHeight="1" x14ac:dyDescent="0.25">
      <c r="B154" s="61" t="s">
        <v>115</v>
      </c>
      <c r="C154" s="58">
        <f>SUM(Horas!C150:I150)</f>
        <v>0</v>
      </c>
      <c r="D154" s="62"/>
      <c r="E154" s="63" t="str">
        <f t="shared" si="47"/>
        <v>-</v>
      </c>
      <c r="F154" s="45">
        <f>SUM(Horas!J150:P150)</f>
        <v>0</v>
      </c>
      <c r="G154" s="52"/>
      <c r="H154" s="26" t="str">
        <f t="shared" si="51"/>
        <v>-</v>
      </c>
      <c r="I154" s="27" t="str">
        <f t="shared" si="52"/>
        <v>-</v>
      </c>
      <c r="J154" s="28" t="str">
        <f t="shared" si="53"/>
        <v>-</v>
      </c>
      <c r="K154" s="29" t="str">
        <f t="shared" si="54"/>
        <v>-</v>
      </c>
    </row>
    <row r="155" spans="2:11" ht="15" customHeight="1" x14ac:dyDescent="0.25">
      <c r="B155" s="61" t="s">
        <v>116</v>
      </c>
      <c r="C155" s="58">
        <f>SUM(Horas!C151:I151)</f>
        <v>0</v>
      </c>
      <c r="D155" s="62"/>
      <c r="E155" s="63" t="str">
        <f t="shared" si="47"/>
        <v>-</v>
      </c>
      <c r="F155" s="45">
        <f>SUM(Horas!J151:P151)</f>
        <v>0</v>
      </c>
      <c r="G155" s="52"/>
      <c r="H155" s="26" t="str">
        <f t="shared" si="51"/>
        <v>-</v>
      </c>
      <c r="I155" s="27" t="str">
        <f t="shared" si="52"/>
        <v>-</v>
      </c>
      <c r="J155" s="28" t="str">
        <f t="shared" si="53"/>
        <v>-</v>
      </c>
      <c r="K155" s="29" t="str">
        <f t="shared" si="54"/>
        <v>-</v>
      </c>
    </row>
    <row r="156" spans="2:11" ht="15" customHeight="1" x14ac:dyDescent="0.25">
      <c r="B156" s="61" t="s">
        <v>117</v>
      </c>
      <c r="C156" s="58">
        <f>SUM(Horas!C152:I152)</f>
        <v>0</v>
      </c>
      <c r="D156" s="62"/>
      <c r="E156" s="63" t="str">
        <f t="shared" si="47"/>
        <v>-</v>
      </c>
      <c r="F156" s="45">
        <f>SUM(Horas!J152:P152)</f>
        <v>0</v>
      </c>
      <c r="G156" s="52"/>
      <c r="H156" s="26" t="str">
        <f t="shared" si="51"/>
        <v>-</v>
      </c>
      <c r="I156" s="27" t="str">
        <f t="shared" si="52"/>
        <v>-</v>
      </c>
      <c r="J156" s="28" t="str">
        <f t="shared" si="53"/>
        <v>-</v>
      </c>
      <c r="K156" s="29" t="str">
        <f t="shared" si="54"/>
        <v>-</v>
      </c>
    </row>
    <row r="157" spans="2:11" ht="15" customHeight="1" x14ac:dyDescent="0.25">
      <c r="B157" s="61" t="s">
        <v>118</v>
      </c>
      <c r="C157" s="58">
        <f>SUM(Horas!C153:I153)</f>
        <v>0</v>
      </c>
      <c r="D157" s="62"/>
      <c r="E157" s="63" t="str">
        <f t="shared" si="47"/>
        <v>-</v>
      </c>
      <c r="F157" s="45">
        <f>SUM(Horas!J153:P153)</f>
        <v>0</v>
      </c>
      <c r="G157" s="52"/>
      <c r="H157" s="26" t="str">
        <f t="shared" si="51"/>
        <v>-</v>
      </c>
      <c r="I157" s="27" t="str">
        <f t="shared" si="52"/>
        <v>-</v>
      </c>
      <c r="J157" s="28" t="str">
        <f t="shared" si="53"/>
        <v>-</v>
      </c>
      <c r="K157" s="29" t="str">
        <f t="shared" si="54"/>
        <v>-</v>
      </c>
    </row>
    <row r="158" spans="2:11" ht="15" customHeight="1" x14ac:dyDescent="0.25">
      <c r="B158" s="61" t="s">
        <v>119</v>
      </c>
      <c r="C158" s="58">
        <f>SUM(Horas!C154:I154)</f>
        <v>0</v>
      </c>
      <c r="D158" s="62"/>
      <c r="E158" s="63" t="str">
        <f t="shared" si="47"/>
        <v>-</v>
      </c>
      <c r="F158" s="45">
        <f>SUM(Horas!J154:P154)</f>
        <v>0</v>
      </c>
      <c r="G158" s="52"/>
      <c r="H158" s="26" t="str">
        <f t="shared" si="51"/>
        <v>-</v>
      </c>
      <c r="I158" s="27" t="str">
        <f t="shared" si="52"/>
        <v>-</v>
      </c>
      <c r="J158" s="28" t="str">
        <f t="shared" si="53"/>
        <v>-</v>
      </c>
      <c r="K158" s="29" t="str">
        <f t="shared" si="54"/>
        <v>-</v>
      </c>
    </row>
    <row r="159" spans="2:11" ht="15" customHeight="1" x14ac:dyDescent="0.25">
      <c r="B159" s="61" t="s">
        <v>120</v>
      </c>
      <c r="C159" s="58">
        <f>SUM(Horas!C155:I155)</f>
        <v>0</v>
      </c>
      <c r="D159" s="62"/>
      <c r="E159" s="63" t="str">
        <f t="shared" si="47"/>
        <v>-</v>
      </c>
      <c r="F159" s="45">
        <f>SUM(Horas!J155:P155)</f>
        <v>0</v>
      </c>
      <c r="G159" s="52"/>
      <c r="H159" s="26" t="str">
        <f t="shared" si="51"/>
        <v>-</v>
      </c>
      <c r="I159" s="27" t="str">
        <f t="shared" si="52"/>
        <v>-</v>
      </c>
      <c r="J159" s="28" t="str">
        <f t="shared" si="53"/>
        <v>-</v>
      </c>
      <c r="K159" s="29" t="str">
        <f t="shared" si="54"/>
        <v>-</v>
      </c>
    </row>
    <row r="160" spans="2:11" ht="15" customHeight="1" x14ac:dyDescent="0.25">
      <c r="B160" s="64" t="s">
        <v>121</v>
      </c>
      <c r="C160" s="58">
        <f>SUM(Horas!C156:I156)</f>
        <v>0</v>
      </c>
      <c r="D160" s="62"/>
      <c r="E160" s="63" t="str">
        <f t="shared" si="47"/>
        <v>-</v>
      </c>
      <c r="F160" s="45">
        <f>SUM(Horas!J156:P156)</f>
        <v>0</v>
      </c>
      <c r="G160" s="52"/>
      <c r="H160" s="26" t="str">
        <f t="shared" si="51"/>
        <v>-</v>
      </c>
      <c r="I160" s="27" t="str">
        <f t="shared" si="52"/>
        <v>-</v>
      </c>
      <c r="J160" s="28" t="str">
        <f t="shared" si="53"/>
        <v>-</v>
      </c>
      <c r="K160" s="29" t="str">
        <f t="shared" si="54"/>
        <v>-</v>
      </c>
    </row>
    <row r="161" spans="2:11" ht="15" customHeight="1" x14ac:dyDescent="0.25">
      <c r="B161" s="61" t="s">
        <v>122</v>
      </c>
      <c r="C161" s="58">
        <f>SUM(Horas!C157:I157)</f>
        <v>0</v>
      </c>
      <c r="D161" s="62"/>
      <c r="E161" s="63" t="str">
        <f t="shared" si="47"/>
        <v>-</v>
      </c>
      <c r="F161" s="45">
        <f>SUM(Horas!J157:P157)</f>
        <v>0</v>
      </c>
      <c r="G161" s="52"/>
      <c r="H161" s="26" t="str">
        <f t="shared" si="51"/>
        <v>-</v>
      </c>
      <c r="I161" s="27" t="str">
        <f t="shared" si="52"/>
        <v>-</v>
      </c>
      <c r="J161" s="28" t="str">
        <f t="shared" si="53"/>
        <v>-</v>
      </c>
      <c r="K161" s="29" t="str">
        <f t="shared" si="54"/>
        <v>-</v>
      </c>
    </row>
    <row r="162" spans="2:11" ht="15" customHeight="1" x14ac:dyDescent="0.25">
      <c r="B162" s="64" t="s">
        <v>123</v>
      </c>
      <c r="C162" s="58">
        <f>SUM(Horas!C158:I158)</f>
        <v>0</v>
      </c>
      <c r="E162" s="63" t="str">
        <f t="shared" si="47"/>
        <v>-</v>
      </c>
      <c r="F162" s="45">
        <f>SUM(Horas!J158:P158)</f>
        <v>0</v>
      </c>
      <c r="G162" s="52"/>
      <c r="H162" s="26" t="str">
        <f t="shared" ref="H162:H179" si="55">+IFERROR(F162/G162,"-")</f>
        <v>-</v>
      </c>
      <c r="I162" s="27" t="str">
        <f t="shared" ref="I162:I179" si="56">+IFERROR((F162-C162)/C162,"-")</f>
        <v>-</v>
      </c>
      <c r="J162" s="28" t="str">
        <f t="shared" ref="J162:J179" si="57">+IFERROR((G162-D162)/D162,"-")</f>
        <v>-</v>
      </c>
      <c r="K162" s="29" t="str">
        <f t="shared" ref="K162:K179" si="58">+IFERROR((H162-E162)/E162,"-")</f>
        <v>-</v>
      </c>
    </row>
    <row r="163" spans="2:11" ht="15" customHeight="1" x14ac:dyDescent="0.25">
      <c r="B163" s="64" t="s">
        <v>124</v>
      </c>
      <c r="C163" s="58">
        <f>SUM(Horas!C159:I159)</f>
        <v>0</v>
      </c>
      <c r="E163" s="63" t="str">
        <f t="shared" si="47"/>
        <v>-</v>
      </c>
      <c r="F163" s="45">
        <f>SUM(Horas!J159:P159)</f>
        <v>0</v>
      </c>
      <c r="G163" s="52"/>
      <c r="H163" s="26" t="str">
        <f t="shared" si="55"/>
        <v>-</v>
      </c>
      <c r="I163" s="27" t="str">
        <f t="shared" si="56"/>
        <v>-</v>
      </c>
      <c r="J163" s="28" t="str">
        <f t="shared" si="57"/>
        <v>-</v>
      </c>
      <c r="K163" s="29" t="str">
        <f t="shared" si="58"/>
        <v>-</v>
      </c>
    </row>
    <row r="164" spans="2:11" ht="15.75" customHeight="1" x14ac:dyDescent="0.25">
      <c r="B164" s="61" t="s">
        <v>125</v>
      </c>
      <c r="C164" s="58">
        <f>SUM(Horas!C160:I160)</f>
        <v>0</v>
      </c>
      <c r="D164" s="62"/>
      <c r="E164" s="63" t="str">
        <f t="shared" si="47"/>
        <v>-</v>
      </c>
      <c r="F164" s="45">
        <f>SUM(Horas!J160:P160)</f>
        <v>0</v>
      </c>
      <c r="G164" s="52"/>
      <c r="H164" s="26" t="str">
        <f t="shared" si="55"/>
        <v>-</v>
      </c>
      <c r="I164" s="27" t="str">
        <f t="shared" si="56"/>
        <v>-</v>
      </c>
      <c r="J164" s="28" t="str">
        <f t="shared" si="57"/>
        <v>-</v>
      </c>
      <c r="K164" s="29" t="str">
        <f t="shared" si="58"/>
        <v>-</v>
      </c>
    </row>
    <row r="165" spans="2:11" ht="15.75" customHeight="1" x14ac:dyDescent="0.25">
      <c r="B165" s="61" t="s">
        <v>126</v>
      </c>
      <c r="C165" s="58">
        <f>SUM(Horas!C161:I161)</f>
        <v>0</v>
      </c>
      <c r="D165" s="62"/>
      <c r="E165" s="63" t="str">
        <f t="shared" si="47"/>
        <v>-</v>
      </c>
      <c r="F165" s="45">
        <f>SUM(Horas!J161:P161)</f>
        <v>0</v>
      </c>
      <c r="G165" s="52"/>
      <c r="H165" s="26" t="str">
        <f t="shared" si="55"/>
        <v>-</v>
      </c>
      <c r="I165" s="27" t="str">
        <f t="shared" si="56"/>
        <v>-</v>
      </c>
      <c r="J165" s="28" t="str">
        <f t="shared" si="57"/>
        <v>-</v>
      </c>
      <c r="K165" s="29" t="str">
        <f t="shared" si="58"/>
        <v>-</v>
      </c>
    </row>
    <row r="166" spans="2:11" ht="15" customHeight="1" x14ac:dyDescent="0.25">
      <c r="B166" s="64" t="s">
        <v>127</v>
      </c>
      <c r="C166" s="58">
        <f>SUM(Horas!C162:I162)</f>
        <v>0</v>
      </c>
      <c r="E166" s="63" t="str">
        <f t="shared" si="47"/>
        <v>-</v>
      </c>
      <c r="F166" s="45">
        <f>SUM(Horas!J162:P162)</f>
        <v>0</v>
      </c>
      <c r="G166" s="52"/>
      <c r="H166" s="26" t="str">
        <f t="shared" si="55"/>
        <v>-</v>
      </c>
      <c r="I166" s="27" t="str">
        <f t="shared" si="56"/>
        <v>-</v>
      </c>
      <c r="J166" s="28" t="str">
        <f t="shared" si="57"/>
        <v>-</v>
      </c>
      <c r="K166" s="29" t="str">
        <f t="shared" si="58"/>
        <v>-</v>
      </c>
    </row>
    <row r="167" spans="2:11" ht="15" customHeight="1" x14ac:dyDescent="0.25">
      <c r="B167" s="61" t="s">
        <v>128</v>
      </c>
      <c r="C167" s="58">
        <f>SUM(Horas!C163:I163)</f>
        <v>0</v>
      </c>
      <c r="E167" s="63" t="str">
        <f t="shared" si="47"/>
        <v>-</v>
      </c>
      <c r="F167" s="45">
        <f>SUM(Horas!J163:P163)</f>
        <v>0</v>
      </c>
      <c r="G167" s="52"/>
      <c r="H167" s="26" t="str">
        <f t="shared" si="55"/>
        <v>-</v>
      </c>
      <c r="I167" s="27" t="str">
        <f t="shared" si="56"/>
        <v>-</v>
      </c>
      <c r="J167" s="28" t="str">
        <f t="shared" si="57"/>
        <v>-</v>
      </c>
      <c r="K167" s="29" t="str">
        <f t="shared" si="58"/>
        <v>-</v>
      </c>
    </row>
    <row r="168" spans="2:11" ht="15" customHeight="1" x14ac:dyDescent="0.25">
      <c r="B168" s="64" t="s">
        <v>129</v>
      </c>
      <c r="C168" s="58">
        <f>SUM(Horas!C164:I164)</f>
        <v>0</v>
      </c>
      <c r="D168" s="62"/>
      <c r="E168" s="63" t="str">
        <f t="shared" si="47"/>
        <v>-</v>
      </c>
      <c r="F168" s="45">
        <f>SUM(Horas!J164:P164)</f>
        <v>0</v>
      </c>
      <c r="G168" s="52"/>
      <c r="H168" s="26" t="str">
        <f t="shared" si="55"/>
        <v>-</v>
      </c>
      <c r="I168" s="27" t="str">
        <f t="shared" si="56"/>
        <v>-</v>
      </c>
      <c r="J168" s="28" t="str">
        <f t="shared" si="57"/>
        <v>-</v>
      </c>
      <c r="K168" s="29" t="str">
        <f t="shared" si="58"/>
        <v>-</v>
      </c>
    </row>
    <row r="169" spans="2:11" ht="15" customHeight="1" x14ac:dyDescent="0.25">
      <c r="B169" s="65" t="s">
        <v>130</v>
      </c>
      <c r="C169" s="58">
        <f>SUM(Horas!C165:I165)</f>
        <v>0</v>
      </c>
      <c r="D169" s="62"/>
      <c r="E169" s="63" t="str">
        <f t="shared" si="47"/>
        <v>-</v>
      </c>
      <c r="F169" s="45">
        <f>SUM(Horas!J165:P165)</f>
        <v>0</v>
      </c>
      <c r="G169" s="52"/>
      <c r="H169" s="26" t="str">
        <f t="shared" si="55"/>
        <v>-</v>
      </c>
      <c r="I169" s="27" t="str">
        <f t="shared" si="56"/>
        <v>-</v>
      </c>
      <c r="J169" s="28" t="str">
        <f t="shared" si="57"/>
        <v>-</v>
      </c>
      <c r="K169" s="29" t="str">
        <f t="shared" si="58"/>
        <v>-</v>
      </c>
    </row>
    <row r="170" spans="2:11" ht="15" customHeight="1" x14ac:dyDescent="0.25">
      <c r="B170" s="65" t="s">
        <v>131</v>
      </c>
      <c r="C170" s="58">
        <f>SUM(Horas!C166:I166)</f>
        <v>0</v>
      </c>
      <c r="D170" s="62"/>
      <c r="E170" s="63" t="str">
        <f t="shared" si="47"/>
        <v>-</v>
      </c>
      <c r="F170" s="45">
        <f>SUM(Horas!J166:P166)</f>
        <v>0</v>
      </c>
      <c r="G170" s="52"/>
      <c r="H170" s="26" t="str">
        <f t="shared" si="55"/>
        <v>-</v>
      </c>
      <c r="I170" s="27" t="str">
        <f t="shared" si="56"/>
        <v>-</v>
      </c>
      <c r="J170" s="28" t="str">
        <f t="shared" si="57"/>
        <v>-</v>
      </c>
      <c r="K170" s="29" t="str">
        <f t="shared" si="58"/>
        <v>-</v>
      </c>
    </row>
    <row r="171" spans="2:11" ht="15" customHeight="1" x14ac:dyDescent="0.25">
      <c r="B171" s="66" t="s">
        <v>132</v>
      </c>
      <c r="C171" s="58">
        <f>SUM(Horas!C167:I167)</f>
        <v>0</v>
      </c>
      <c r="D171" s="62"/>
      <c r="E171" s="63" t="str">
        <f t="shared" si="47"/>
        <v>-</v>
      </c>
      <c r="F171" s="45">
        <f>SUM(Horas!J167:P167)</f>
        <v>0</v>
      </c>
      <c r="G171" s="52"/>
      <c r="H171" s="26" t="str">
        <f t="shared" si="55"/>
        <v>-</v>
      </c>
      <c r="I171" s="27" t="str">
        <f t="shared" si="56"/>
        <v>-</v>
      </c>
      <c r="J171" s="28" t="str">
        <f t="shared" si="57"/>
        <v>-</v>
      </c>
      <c r="K171" s="29" t="str">
        <f t="shared" si="58"/>
        <v>-</v>
      </c>
    </row>
    <row r="172" spans="2:11" ht="15" customHeight="1" x14ac:dyDescent="0.25">
      <c r="B172" s="65" t="s">
        <v>133</v>
      </c>
      <c r="C172" s="58">
        <f>SUM(Horas!C168:I168)</f>
        <v>0</v>
      </c>
      <c r="D172" s="62"/>
      <c r="E172" s="63" t="str">
        <f t="shared" si="47"/>
        <v>-</v>
      </c>
      <c r="F172" s="45">
        <f>SUM(Horas!J168:P168)</f>
        <v>0</v>
      </c>
      <c r="G172" s="52"/>
      <c r="H172" s="26" t="str">
        <f t="shared" si="55"/>
        <v>-</v>
      </c>
      <c r="I172" s="27" t="str">
        <f t="shared" si="56"/>
        <v>-</v>
      </c>
      <c r="J172" s="28" t="str">
        <f t="shared" si="57"/>
        <v>-</v>
      </c>
      <c r="K172" s="29" t="str">
        <f t="shared" si="58"/>
        <v>-</v>
      </c>
    </row>
    <row r="173" spans="2:11" ht="15" customHeight="1" x14ac:dyDescent="0.25">
      <c r="B173" s="65" t="s">
        <v>134</v>
      </c>
      <c r="C173" s="58">
        <f>SUM(Horas!C169:I169)</f>
        <v>0</v>
      </c>
      <c r="D173" s="62"/>
      <c r="E173" s="63" t="str">
        <f t="shared" si="47"/>
        <v>-</v>
      </c>
      <c r="F173" s="45">
        <f>SUM(Horas!J169:P169)</f>
        <v>0</v>
      </c>
      <c r="G173" s="52"/>
      <c r="H173" s="26" t="str">
        <f t="shared" si="55"/>
        <v>-</v>
      </c>
      <c r="I173" s="27" t="str">
        <f t="shared" si="56"/>
        <v>-</v>
      </c>
      <c r="J173" s="28" t="str">
        <f t="shared" si="57"/>
        <v>-</v>
      </c>
      <c r="K173" s="29" t="str">
        <f t="shared" si="58"/>
        <v>-</v>
      </c>
    </row>
    <row r="174" spans="2:11" ht="15" customHeight="1" x14ac:dyDescent="0.25">
      <c r="B174" s="65" t="s">
        <v>135</v>
      </c>
      <c r="C174" s="58">
        <f>SUM(Horas!C170:I170)</f>
        <v>0</v>
      </c>
      <c r="D174" s="62"/>
      <c r="E174" s="63" t="str">
        <f t="shared" si="47"/>
        <v>-</v>
      </c>
      <c r="F174" s="45">
        <f>SUM(Horas!J170:P170)</f>
        <v>0</v>
      </c>
      <c r="G174" s="52"/>
      <c r="H174" s="26" t="str">
        <f t="shared" si="55"/>
        <v>-</v>
      </c>
      <c r="I174" s="27" t="str">
        <f t="shared" si="56"/>
        <v>-</v>
      </c>
      <c r="J174" s="28" t="str">
        <f t="shared" si="57"/>
        <v>-</v>
      </c>
      <c r="K174" s="29" t="str">
        <f t="shared" si="58"/>
        <v>-</v>
      </c>
    </row>
    <row r="175" spans="2:11" ht="15" customHeight="1" x14ac:dyDescent="0.25">
      <c r="B175" s="65" t="s">
        <v>136</v>
      </c>
      <c r="C175" s="58">
        <f>SUM(Horas!C171:I171)</f>
        <v>0</v>
      </c>
      <c r="D175" s="62"/>
      <c r="E175" s="63" t="str">
        <f t="shared" si="47"/>
        <v>-</v>
      </c>
      <c r="F175" s="45">
        <f>SUM(Horas!J171:P171)</f>
        <v>0</v>
      </c>
      <c r="G175" s="52"/>
      <c r="H175" s="26" t="str">
        <f t="shared" si="55"/>
        <v>-</v>
      </c>
      <c r="I175" s="27" t="str">
        <f t="shared" si="56"/>
        <v>-</v>
      </c>
      <c r="J175" s="28" t="str">
        <f t="shared" si="57"/>
        <v>-</v>
      </c>
      <c r="K175" s="29" t="str">
        <f t="shared" si="58"/>
        <v>-</v>
      </c>
    </row>
    <row r="176" spans="2:11" ht="15" customHeight="1" x14ac:dyDescent="0.25">
      <c r="B176" s="65" t="s">
        <v>137</v>
      </c>
      <c r="C176" s="58">
        <f>SUM(Horas!C172:I172)</f>
        <v>0</v>
      </c>
      <c r="D176" s="62"/>
      <c r="E176" s="63" t="str">
        <f t="shared" si="47"/>
        <v>-</v>
      </c>
      <c r="F176" s="45">
        <f>SUM(Horas!J172:P172)</f>
        <v>0</v>
      </c>
      <c r="G176" s="52"/>
      <c r="H176" s="26" t="str">
        <f t="shared" si="55"/>
        <v>-</v>
      </c>
      <c r="I176" s="27" t="str">
        <f t="shared" si="56"/>
        <v>-</v>
      </c>
      <c r="J176" s="28" t="str">
        <f t="shared" si="57"/>
        <v>-</v>
      </c>
      <c r="K176" s="29" t="str">
        <f t="shared" si="58"/>
        <v>-</v>
      </c>
    </row>
    <row r="177" spans="2:11" ht="15" customHeight="1" x14ac:dyDescent="0.25">
      <c r="B177" s="65" t="s">
        <v>138</v>
      </c>
      <c r="C177" s="58">
        <f>SUM(Horas!C173:I173)</f>
        <v>0</v>
      </c>
      <c r="D177" s="62"/>
      <c r="E177" s="63" t="str">
        <f t="shared" si="47"/>
        <v>-</v>
      </c>
      <c r="F177" s="45">
        <f>SUM(Horas!J173:P173)</f>
        <v>0</v>
      </c>
      <c r="G177" s="52"/>
      <c r="H177" s="26" t="str">
        <f t="shared" si="55"/>
        <v>-</v>
      </c>
      <c r="I177" s="27" t="str">
        <f t="shared" si="56"/>
        <v>-</v>
      </c>
      <c r="J177" s="28" t="str">
        <f t="shared" si="57"/>
        <v>-</v>
      </c>
      <c r="K177" s="29" t="str">
        <f t="shared" si="58"/>
        <v>-</v>
      </c>
    </row>
    <row r="178" spans="2:11" ht="15" customHeight="1" x14ac:dyDescent="0.25">
      <c r="B178" s="65" t="s">
        <v>139</v>
      </c>
      <c r="C178" s="58">
        <f>SUM(Horas!C174:I174)</f>
        <v>0</v>
      </c>
      <c r="D178" s="62"/>
      <c r="E178" s="63" t="str">
        <f t="shared" si="47"/>
        <v>-</v>
      </c>
      <c r="F178" s="45">
        <f>SUM(Horas!J174:P174)</f>
        <v>0</v>
      </c>
      <c r="G178" s="52"/>
      <c r="H178" s="26" t="str">
        <f t="shared" si="55"/>
        <v>-</v>
      </c>
      <c r="I178" s="27" t="str">
        <f t="shared" si="56"/>
        <v>-</v>
      </c>
      <c r="J178" s="28" t="str">
        <f t="shared" si="57"/>
        <v>-</v>
      </c>
      <c r="K178" s="29" t="str">
        <f t="shared" si="58"/>
        <v>-</v>
      </c>
    </row>
    <row r="179" spans="2:11" ht="15" customHeight="1" thickBot="1" x14ac:dyDescent="0.3">
      <c r="B179" s="65" t="s">
        <v>140</v>
      </c>
      <c r="C179" s="58">
        <f>SUM(Horas!C175:I175)</f>
        <v>0</v>
      </c>
      <c r="D179" s="62"/>
      <c r="E179" s="63" t="str">
        <f>+IFERROR(C179/D179,"-")</f>
        <v>-</v>
      </c>
      <c r="F179" s="45">
        <f>SUM(Horas!J175:P175)</f>
        <v>0</v>
      </c>
      <c r="G179" s="52"/>
      <c r="H179" s="26" t="str">
        <f t="shared" si="55"/>
        <v>-</v>
      </c>
      <c r="I179" s="27" t="str">
        <f t="shared" si="56"/>
        <v>-</v>
      </c>
      <c r="J179" s="28" t="str">
        <f t="shared" si="57"/>
        <v>-</v>
      </c>
      <c r="K179" s="29" t="str">
        <f t="shared" si="58"/>
        <v>-</v>
      </c>
    </row>
    <row r="180" spans="2:11" ht="15" customHeight="1" thickBot="1" x14ac:dyDescent="0.3">
      <c r="B180" s="55" t="s">
        <v>16</v>
      </c>
      <c r="C180" s="265">
        <f>SUM(C127:C179)</f>
        <v>0</v>
      </c>
      <c r="D180" s="31">
        <f t="shared" ref="D180:H180" si="59">SUM(D127:D179)</f>
        <v>0</v>
      </c>
      <c r="E180" s="31">
        <f t="shared" si="59"/>
        <v>0</v>
      </c>
      <c r="F180" s="32">
        <f t="shared" si="59"/>
        <v>0</v>
      </c>
      <c r="G180" s="32">
        <f t="shared" si="59"/>
        <v>0</v>
      </c>
      <c r="H180" s="32">
        <f t="shared" si="59"/>
        <v>0</v>
      </c>
      <c r="I180" s="27" t="str">
        <f>+IFERROR((F180-C180)/C180,"-")</f>
        <v>-</v>
      </c>
      <c r="J180" s="28"/>
      <c r="K180" s="29"/>
    </row>
    <row r="181" spans="2:11" ht="15" customHeight="1" x14ac:dyDescent="0.25">
      <c r="B181" s="264" t="s">
        <v>141</v>
      </c>
      <c r="C181" s="58"/>
      <c r="D181" s="59"/>
      <c r="E181" s="68"/>
      <c r="F181" s="69"/>
      <c r="G181" s="46"/>
      <c r="H181" s="70"/>
      <c r="I181" s="49"/>
      <c r="J181" s="49"/>
      <c r="K181" s="50"/>
    </row>
    <row r="182" spans="2:11" ht="15" customHeight="1" x14ac:dyDescent="0.25">
      <c r="B182" s="61" t="s">
        <v>142</v>
      </c>
      <c r="C182" s="58">
        <f>SUM(Horas!C177:I177)</f>
        <v>0</v>
      </c>
      <c r="D182" s="62"/>
      <c r="E182" s="71" t="str">
        <f t="shared" ref="E182:E216" si="60">+IFERROR(C182/D182,"-")</f>
        <v>-</v>
      </c>
      <c r="F182" s="45">
        <f>SUM(Horas!J177:P177)</f>
        <v>0</v>
      </c>
      <c r="G182" s="52"/>
      <c r="H182" s="72" t="str">
        <f t="shared" ref="H182:H216" si="61">+IFERROR(F182/G182,"-")</f>
        <v>-</v>
      </c>
      <c r="I182" s="27" t="str">
        <f t="shared" ref="I182:I216" si="62">+IFERROR((F182-C182)/C182,"-")</f>
        <v>-</v>
      </c>
      <c r="J182" s="28" t="str">
        <f t="shared" ref="J182:J216" si="63">+IFERROR((G182-D182)/D182,"-")</f>
        <v>-</v>
      </c>
      <c r="K182" s="29" t="str">
        <f t="shared" ref="K182:K216" si="64">+IFERROR((H182-E182)/E182,"-")</f>
        <v>-</v>
      </c>
    </row>
    <row r="183" spans="2:11" ht="15" customHeight="1" x14ac:dyDescent="0.25">
      <c r="B183" s="64" t="s">
        <v>143</v>
      </c>
      <c r="C183" s="58">
        <f>SUM(Horas!C178:I178)</f>
        <v>0</v>
      </c>
      <c r="D183" s="62"/>
      <c r="E183" s="71" t="str">
        <f t="shared" si="60"/>
        <v>-</v>
      </c>
      <c r="F183" s="45">
        <f>SUM(Horas!J178:P178)</f>
        <v>0</v>
      </c>
      <c r="G183" s="52"/>
      <c r="H183" s="72" t="str">
        <f t="shared" si="61"/>
        <v>-</v>
      </c>
      <c r="I183" s="27" t="str">
        <f t="shared" si="62"/>
        <v>-</v>
      </c>
      <c r="J183" s="28" t="str">
        <f t="shared" si="63"/>
        <v>-</v>
      </c>
      <c r="K183" s="29" t="str">
        <f t="shared" si="64"/>
        <v>-</v>
      </c>
    </row>
    <row r="184" spans="2:11" ht="15" customHeight="1" x14ac:dyDescent="0.25">
      <c r="B184" s="61" t="s">
        <v>144</v>
      </c>
      <c r="C184" s="58">
        <f>SUM(Horas!C179:I179)</f>
        <v>0</v>
      </c>
      <c r="D184" s="62"/>
      <c r="E184" s="71" t="str">
        <f t="shared" si="60"/>
        <v>-</v>
      </c>
      <c r="F184" s="45">
        <f>SUM(Horas!J179:P179)</f>
        <v>0</v>
      </c>
      <c r="G184" s="52"/>
      <c r="H184" s="72" t="str">
        <f t="shared" si="61"/>
        <v>-</v>
      </c>
      <c r="I184" s="27" t="str">
        <f t="shared" si="62"/>
        <v>-</v>
      </c>
      <c r="J184" s="28" t="str">
        <f t="shared" si="63"/>
        <v>-</v>
      </c>
      <c r="K184" s="29" t="str">
        <f t="shared" si="64"/>
        <v>-</v>
      </c>
    </row>
    <row r="185" spans="2:11" ht="15" customHeight="1" x14ac:dyDescent="0.25">
      <c r="B185" s="64" t="s">
        <v>145</v>
      </c>
      <c r="C185" s="58">
        <f>SUM(Horas!C180:I180)</f>
        <v>0</v>
      </c>
      <c r="D185" s="62"/>
      <c r="E185" s="71" t="str">
        <f t="shared" si="60"/>
        <v>-</v>
      </c>
      <c r="F185" s="45">
        <f>SUM(Horas!J180:P180)</f>
        <v>0</v>
      </c>
      <c r="G185" s="52"/>
      <c r="H185" s="72" t="str">
        <f t="shared" si="61"/>
        <v>-</v>
      </c>
      <c r="I185" s="27" t="str">
        <f t="shared" si="62"/>
        <v>-</v>
      </c>
      <c r="J185" s="28" t="str">
        <f t="shared" si="63"/>
        <v>-</v>
      </c>
      <c r="K185" s="29" t="str">
        <f t="shared" si="64"/>
        <v>-</v>
      </c>
    </row>
    <row r="186" spans="2:11" ht="15" customHeight="1" x14ac:dyDescent="0.25">
      <c r="B186" s="64" t="s">
        <v>146</v>
      </c>
      <c r="C186" s="58">
        <f>SUM(Horas!C181:I181)</f>
        <v>0</v>
      </c>
      <c r="D186" s="62"/>
      <c r="E186" s="71" t="str">
        <f t="shared" si="60"/>
        <v>-</v>
      </c>
      <c r="F186" s="45">
        <f>SUM(Horas!J181:P181)</f>
        <v>0</v>
      </c>
      <c r="G186" s="52"/>
      <c r="H186" s="72" t="str">
        <f t="shared" si="61"/>
        <v>-</v>
      </c>
      <c r="I186" s="27" t="str">
        <f t="shared" si="62"/>
        <v>-</v>
      </c>
      <c r="J186" s="28" t="str">
        <f t="shared" si="63"/>
        <v>-</v>
      </c>
      <c r="K186" s="29" t="str">
        <f t="shared" si="64"/>
        <v>-</v>
      </c>
    </row>
    <row r="187" spans="2:11" ht="15" customHeight="1" x14ac:dyDescent="0.25">
      <c r="B187" s="61" t="s">
        <v>147</v>
      </c>
      <c r="C187" s="58">
        <f>SUM(Horas!C182:I182)</f>
        <v>0</v>
      </c>
      <c r="D187" s="62"/>
      <c r="E187" s="71" t="str">
        <f t="shared" si="60"/>
        <v>-</v>
      </c>
      <c r="F187" s="45">
        <f>SUM(Horas!J182:P182)</f>
        <v>0</v>
      </c>
      <c r="G187" s="52"/>
      <c r="H187" s="72" t="str">
        <f t="shared" si="61"/>
        <v>-</v>
      </c>
      <c r="I187" s="27" t="str">
        <f t="shared" si="62"/>
        <v>-</v>
      </c>
      <c r="J187" s="28" t="str">
        <f t="shared" si="63"/>
        <v>-</v>
      </c>
      <c r="K187" s="29" t="str">
        <f t="shared" si="64"/>
        <v>-</v>
      </c>
    </row>
    <row r="188" spans="2:11" ht="15" customHeight="1" x14ac:dyDescent="0.25">
      <c r="B188" s="61" t="s">
        <v>148</v>
      </c>
      <c r="C188" s="58">
        <f>SUM(Horas!C183:I183)</f>
        <v>0</v>
      </c>
      <c r="D188" s="62"/>
      <c r="E188" s="71" t="str">
        <f t="shared" si="60"/>
        <v>-</v>
      </c>
      <c r="F188" s="45">
        <f>SUM(Horas!J183:P183)</f>
        <v>0</v>
      </c>
      <c r="G188" s="52"/>
      <c r="H188" s="72" t="str">
        <f t="shared" si="61"/>
        <v>-</v>
      </c>
      <c r="I188" s="27" t="str">
        <f t="shared" si="62"/>
        <v>-</v>
      </c>
      <c r="J188" s="28" t="str">
        <f t="shared" si="63"/>
        <v>-</v>
      </c>
      <c r="K188" s="29" t="str">
        <f t="shared" si="64"/>
        <v>-</v>
      </c>
    </row>
    <row r="189" spans="2:11" ht="15" customHeight="1" x14ac:dyDescent="0.25">
      <c r="B189" s="64" t="s">
        <v>149</v>
      </c>
      <c r="C189" s="58">
        <f>SUM(Horas!C184:I184)</f>
        <v>0</v>
      </c>
      <c r="D189" s="62"/>
      <c r="E189" s="71" t="str">
        <f t="shared" si="60"/>
        <v>-</v>
      </c>
      <c r="F189" s="45">
        <f>SUM(Horas!J184:P184)</f>
        <v>0</v>
      </c>
      <c r="G189" s="52"/>
      <c r="H189" s="72" t="str">
        <f t="shared" si="61"/>
        <v>-</v>
      </c>
      <c r="I189" s="27" t="str">
        <f t="shared" si="62"/>
        <v>-</v>
      </c>
      <c r="J189" s="28" t="str">
        <f t="shared" si="63"/>
        <v>-</v>
      </c>
      <c r="K189" s="29" t="str">
        <f t="shared" si="64"/>
        <v>-</v>
      </c>
    </row>
    <row r="190" spans="2:11" ht="15" customHeight="1" x14ac:dyDescent="0.25">
      <c r="B190" s="61" t="s">
        <v>150</v>
      </c>
      <c r="C190" s="58">
        <f>SUM(Horas!C185:I185)</f>
        <v>0</v>
      </c>
      <c r="D190" s="62"/>
      <c r="E190" s="71" t="str">
        <f t="shared" si="60"/>
        <v>-</v>
      </c>
      <c r="F190" s="45">
        <f>SUM(Horas!J185:P185)</f>
        <v>0</v>
      </c>
      <c r="G190" s="52"/>
      <c r="H190" s="72" t="str">
        <f t="shared" si="61"/>
        <v>-</v>
      </c>
      <c r="I190" s="27" t="str">
        <f t="shared" si="62"/>
        <v>-</v>
      </c>
      <c r="J190" s="28" t="str">
        <f t="shared" si="63"/>
        <v>-</v>
      </c>
      <c r="K190" s="29" t="str">
        <f t="shared" si="64"/>
        <v>-</v>
      </c>
    </row>
    <row r="191" spans="2:11" ht="15" customHeight="1" x14ac:dyDescent="0.25">
      <c r="B191" s="64" t="s">
        <v>151</v>
      </c>
      <c r="C191" s="58">
        <f>SUM(Horas!C186:I186)</f>
        <v>0</v>
      </c>
      <c r="D191" s="62"/>
      <c r="E191" s="71" t="str">
        <f t="shared" si="60"/>
        <v>-</v>
      </c>
      <c r="F191" s="45">
        <f>SUM(Horas!J186:P186)</f>
        <v>0</v>
      </c>
      <c r="G191" s="52"/>
      <c r="H191" s="72" t="str">
        <f t="shared" si="61"/>
        <v>-</v>
      </c>
      <c r="I191" s="27" t="str">
        <f t="shared" si="62"/>
        <v>-</v>
      </c>
      <c r="J191" s="28" t="str">
        <f t="shared" si="63"/>
        <v>-</v>
      </c>
      <c r="K191" s="29" t="str">
        <f t="shared" si="64"/>
        <v>-</v>
      </c>
    </row>
    <row r="192" spans="2:11" ht="15" customHeight="1" x14ac:dyDescent="0.25">
      <c r="B192" s="65" t="s">
        <v>152</v>
      </c>
      <c r="C192" s="58">
        <f>SUM(Horas!C187:I187)</f>
        <v>0</v>
      </c>
      <c r="D192" s="62"/>
      <c r="E192" s="71" t="str">
        <f t="shared" si="60"/>
        <v>-</v>
      </c>
      <c r="F192" s="45">
        <f>SUM(Horas!J187:P187)</f>
        <v>0</v>
      </c>
      <c r="G192" s="52"/>
      <c r="H192" s="72" t="str">
        <f t="shared" si="61"/>
        <v>-</v>
      </c>
      <c r="I192" s="27" t="str">
        <f t="shared" si="62"/>
        <v>-</v>
      </c>
      <c r="J192" s="28" t="str">
        <f t="shared" si="63"/>
        <v>-</v>
      </c>
      <c r="K192" s="29" t="str">
        <f t="shared" si="64"/>
        <v>-</v>
      </c>
    </row>
    <row r="193" spans="2:11" ht="15" customHeight="1" x14ac:dyDescent="0.25">
      <c r="B193" s="65" t="s">
        <v>153</v>
      </c>
      <c r="C193" s="58">
        <f>SUM(Horas!C188:I188)</f>
        <v>0</v>
      </c>
      <c r="D193" s="62"/>
      <c r="E193" s="71" t="str">
        <f t="shared" si="60"/>
        <v>-</v>
      </c>
      <c r="F193" s="45">
        <f>SUM(Horas!J188:P188)</f>
        <v>0</v>
      </c>
      <c r="G193" s="52"/>
      <c r="H193" s="72" t="str">
        <f t="shared" si="61"/>
        <v>-</v>
      </c>
      <c r="I193" s="27" t="str">
        <f t="shared" si="62"/>
        <v>-</v>
      </c>
      <c r="J193" s="28" t="str">
        <f t="shared" si="63"/>
        <v>-</v>
      </c>
      <c r="K193" s="29" t="str">
        <f t="shared" si="64"/>
        <v>-</v>
      </c>
    </row>
    <row r="194" spans="2:11" ht="15" customHeight="1" x14ac:dyDescent="0.25">
      <c r="B194" s="66" t="s">
        <v>154</v>
      </c>
      <c r="C194" s="58">
        <f>SUM(Horas!C189:I189)</f>
        <v>0</v>
      </c>
      <c r="D194" s="62"/>
      <c r="E194" s="71" t="str">
        <f t="shared" si="60"/>
        <v>-</v>
      </c>
      <c r="F194" s="45">
        <f>SUM(Horas!J189:P189)</f>
        <v>0</v>
      </c>
      <c r="G194" s="52"/>
      <c r="H194" s="72" t="str">
        <f t="shared" si="61"/>
        <v>-</v>
      </c>
      <c r="I194" s="27" t="str">
        <f t="shared" si="62"/>
        <v>-</v>
      </c>
      <c r="J194" s="28" t="str">
        <f t="shared" si="63"/>
        <v>-</v>
      </c>
      <c r="K194" s="29" t="str">
        <f t="shared" si="64"/>
        <v>-</v>
      </c>
    </row>
    <row r="195" spans="2:11" ht="15" customHeight="1" x14ac:dyDescent="0.25">
      <c r="B195" s="65" t="s">
        <v>155</v>
      </c>
      <c r="C195" s="58">
        <f>SUM(Horas!C190:I190)</f>
        <v>0</v>
      </c>
      <c r="D195" s="62"/>
      <c r="E195" s="71" t="str">
        <f t="shared" si="60"/>
        <v>-</v>
      </c>
      <c r="F195" s="45">
        <f>SUM(Horas!J190:P190)</f>
        <v>0</v>
      </c>
      <c r="G195" s="52"/>
      <c r="H195" s="72" t="str">
        <f t="shared" si="61"/>
        <v>-</v>
      </c>
      <c r="I195" s="27" t="str">
        <f t="shared" si="62"/>
        <v>-</v>
      </c>
      <c r="J195" s="28" t="str">
        <f t="shared" si="63"/>
        <v>-</v>
      </c>
      <c r="K195" s="29" t="str">
        <f t="shared" si="64"/>
        <v>-</v>
      </c>
    </row>
    <row r="196" spans="2:11" ht="15" customHeight="1" x14ac:dyDescent="0.25">
      <c r="B196" s="65" t="s">
        <v>156</v>
      </c>
      <c r="C196" s="58">
        <f>SUM(Horas!C191:I191)</f>
        <v>0</v>
      </c>
      <c r="D196" s="62"/>
      <c r="E196" s="71" t="str">
        <f t="shared" si="60"/>
        <v>-</v>
      </c>
      <c r="F196" s="45">
        <f>SUM(Horas!J191:P191)</f>
        <v>0</v>
      </c>
      <c r="G196" s="52"/>
      <c r="H196" s="72" t="str">
        <f t="shared" si="61"/>
        <v>-</v>
      </c>
      <c r="I196" s="27" t="str">
        <f t="shared" si="62"/>
        <v>-</v>
      </c>
      <c r="J196" s="28" t="str">
        <f t="shared" si="63"/>
        <v>-</v>
      </c>
      <c r="K196" s="29" t="str">
        <f t="shared" si="64"/>
        <v>-</v>
      </c>
    </row>
    <row r="197" spans="2:11" ht="15" customHeight="1" x14ac:dyDescent="0.25">
      <c r="B197" s="61" t="s">
        <v>157</v>
      </c>
      <c r="C197" s="58">
        <f>SUM(Horas!C192:I192)</f>
        <v>0</v>
      </c>
      <c r="D197" s="62"/>
      <c r="E197" s="71" t="str">
        <f t="shared" si="60"/>
        <v>-</v>
      </c>
      <c r="F197" s="45">
        <f>SUM(Horas!J192:P192)</f>
        <v>0</v>
      </c>
      <c r="G197" s="52"/>
      <c r="H197" s="72" t="str">
        <f t="shared" si="61"/>
        <v>-</v>
      </c>
      <c r="I197" s="27" t="str">
        <f t="shared" si="62"/>
        <v>-</v>
      </c>
      <c r="J197" s="28" t="str">
        <f t="shared" si="63"/>
        <v>-</v>
      </c>
      <c r="K197" s="29" t="str">
        <f t="shared" si="64"/>
        <v>-</v>
      </c>
    </row>
    <row r="198" spans="2:11" ht="15" customHeight="1" x14ac:dyDescent="0.25">
      <c r="B198" s="64" t="s">
        <v>158</v>
      </c>
      <c r="C198" s="58">
        <f>SUM(Horas!C193:I193)</f>
        <v>0</v>
      </c>
      <c r="D198" s="62"/>
      <c r="E198" s="71" t="str">
        <f t="shared" si="60"/>
        <v>-</v>
      </c>
      <c r="F198" s="45">
        <f>SUM(Horas!J193:P193)</f>
        <v>0</v>
      </c>
      <c r="G198" s="52"/>
      <c r="H198" s="72" t="str">
        <f t="shared" si="61"/>
        <v>-</v>
      </c>
      <c r="I198" s="27" t="str">
        <f t="shared" si="62"/>
        <v>-</v>
      </c>
      <c r="J198" s="28" t="str">
        <f t="shared" si="63"/>
        <v>-</v>
      </c>
      <c r="K198" s="29" t="str">
        <f t="shared" si="64"/>
        <v>-</v>
      </c>
    </row>
    <row r="199" spans="2:11" ht="15" customHeight="1" x14ac:dyDescent="0.25">
      <c r="B199" s="61" t="s">
        <v>159</v>
      </c>
      <c r="C199" s="58">
        <f>SUM(Horas!C194:I194)</f>
        <v>0</v>
      </c>
      <c r="D199" s="62"/>
      <c r="E199" s="71" t="str">
        <f t="shared" si="60"/>
        <v>-</v>
      </c>
      <c r="F199" s="45">
        <f>SUM(Horas!J194:P194)</f>
        <v>0</v>
      </c>
      <c r="G199" s="52"/>
      <c r="H199" s="72" t="str">
        <f t="shared" si="61"/>
        <v>-</v>
      </c>
      <c r="I199" s="27" t="str">
        <f t="shared" si="62"/>
        <v>-</v>
      </c>
      <c r="J199" s="28" t="str">
        <f t="shared" si="63"/>
        <v>-</v>
      </c>
      <c r="K199" s="29" t="str">
        <f t="shared" si="64"/>
        <v>-</v>
      </c>
    </row>
    <row r="200" spans="2:11" ht="15" customHeight="1" x14ac:dyDescent="0.25">
      <c r="B200" s="64" t="s">
        <v>160</v>
      </c>
      <c r="C200" s="58">
        <f>SUM(Horas!C195:I195)</f>
        <v>0</v>
      </c>
      <c r="D200" s="62"/>
      <c r="E200" s="71" t="str">
        <f t="shared" si="60"/>
        <v>-</v>
      </c>
      <c r="F200" s="45">
        <f>SUM(Horas!J195:P195)</f>
        <v>0</v>
      </c>
      <c r="G200" s="52"/>
      <c r="H200" s="72" t="str">
        <f t="shared" si="61"/>
        <v>-</v>
      </c>
      <c r="I200" s="27" t="str">
        <f t="shared" si="62"/>
        <v>-</v>
      </c>
      <c r="J200" s="28" t="str">
        <f t="shared" si="63"/>
        <v>-</v>
      </c>
      <c r="K200" s="29" t="str">
        <f t="shared" si="64"/>
        <v>-</v>
      </c>
    </row>
    <row r="201" spans="2:11" ht="15" customHeight="1" x14ac:dyDescent="0.25">
      <c r="B201" s="64" t="s">
        <v>161</v>
      </c>
      <c r="C201" s="58">
        <f>SUM(Horas!C196:I196)</f>
        <v>0</v>
      </c>
      <c r="D201" s="62"/>
      <c r="E201" s="71" t="str">
        <f t="shared" si="60"/>
        <v>-</v>
      </c>
      <c r="F201" s="45">
        <f>SUM(Horas!J196:P196)</f>
        <v>0</v>
      </c>
      <c r="G201" s="52"/>
      <c r="H201" s="72" t="str">
        <f t="shared" si="61"/>
        <v>-</v>
      </c>
      <c r="I201" s="27" t="str">
        <f t="shared" si="62"/>
        <v>-</v>
      </c>
      <c r="J201" s="28" t="str">
        <f t="shared" si="63"/>
        <v>-</v>
      </c>
      <c r="K201" s="29" t="str">
        <f t="shared" si="64"/>
        <v>-</v>
      </c>
    </row>
    <row r="202" spans="2:11" ht="15" customHeight="1" x14ac:dyDescent="0.25">
      <c r="B202" s="61" t="s">
        <v>162</v>
      </c>
      <c r="C202" s="58">
        <f>SUM(Horas!C197:I197)</f>
        <v>0</v>
      </c>
      <c r="D202" s="62"/>
      <c r="E202" s="71" t="str">
        <f t="shared" si="60"/>
        <v>-</v>
      </c>
      <c r="F202" s="45">
        <f>SUM(Horas!J197:P197)</f>
        <v>0</v>
      </c>
      <c r="G202" s="52"/>
      <c r="H202" s="72" t="str">
        <f t="shared" si="61"/>
        <v>-</v>
      </c>
      <c r="I202" s="27" t="str">
        <f t="shared" si="62"/>
        <v>-</v>
      </c>
      <c r="J202" s="28" t="str">
        <f t="shared" si="63"/>
        <v>-</v>
      </c>
      <c r="K202" s="29" t="str">
        <f t="shared" si="64"/>
        <v>-</v>
      </c>
    </row>
    <row r="203" spans="2:11" ht="15" customHeight="1" x14ac:dyDescent="0.25">
      <c r="B203" s="61" t="s">
        <v>163</v>
      </c>
      <c r="C203" s="58">
        <f>SUM(Horas!C198:I198)</f>
        <v>0</v>
      </c>
      <c r="D203" s="62"/>
      <c r="E203" s="71" t="str">
        <f t="shared" si="60"/>
        <v>-</v>
      </c>
      <c r="F203" s="45">
        <f>SUM(Horas!J198:P198)</f>
        <v>0</v>
      </c>
      <c r="G203" s="52"/>
      <c r="H203" s="72" t="str">
        <f t="shared" si="61"/>
        <v>-</v>
      </c>
      <c r="I203" s="27" t="str">
        <f t="shared" si="62"/>
        <v>-</v>
      </c>
      <c r="J203" s="28" t="str">
        <f t="shared" si="63"/>
        <v>-</v>
      </c>
      <c r="K203" s="29" t="str">
        <f t="shared" si="64"/>
        <v>-</v>
      </c>
    </row>
    <row r="204" spans="2:11" ht="15" customHeight="1" x14ac:dyDescent="0.25">
      <c r="B204" s="64" t="s">
        <v>164</v>
      </c>
      <c r="C204" s="58">
        <f>SUM(Horas!C199:I199)</f>
        <v>0</v>
      </c>
      <c r="D204" s="62"/>
      <c r="E204" s="71" t="str">
        <f t="shared" si="60"/>
        <v>-</v>
      </c>
      <c r="F204" s="45">
        <f>SUM(Horas!J199:P199)</f>
        <v>0</v>
      </c>
      <c r="G204" s="52"/>
      <c r="H204" s="72" t="str">
        <f t="shared" si="61"/>
        <v>-</v>
      </c>
      <c r="I204" s="27" t="str">
        <f t="shared" si="62"/>
        <v>-</v>
      </c>
      <c r="J204" s="28" t="str">
        <f t="shared" si="63"/>
        <v>-</v>
      </c>
      <c r="K204" s="29" t="str">
        <f t="shared" si="64"/>
        <v>-</v>
      </c>
    </row>
    <row r="205" spans="2:11" ht="15" customHeight="1" x14ac:dyDescent="0.25">
      <c r="B205" s="61" t="s">
        <v>165</v>
      </c>
      <c r="C205" s="58">
        <f>SUM(Horas!C200:I200)</f>
        <v>0</v>
      </c>
      <c r="D205" s="62"/>
      <c r="E205" s="71" t="str">
        <f t="shared" si="60"/>
        <v>-</v>
      </c>
      <c r="F205" s="45">
        <f>SUM(Horas!J200:P200)</f>
        <v>0</v>
      </c>
      <c r="G205" s="52"/>
      <c r="H205" s="72" t="str">
        <f t="shared" si="61"/>
        <v>-</v>
      </c>
      <c r="I205" s="27" t="str">
        <f t="shared" si="62"/>
        <v>-</v>
      </c>
      <c r="J205" s="28" t="str">
        <f t="shared" si="63"/>
        <v>-</v>
      </c>
      <c r="K205" s="29" t="str">
        <f t="shared" si="64"/>
        <v>-</v>
      </c>
    </row>
    <row r="206" spans="2:11" ht="15" customHeight="1" x14ac:dyDescent="0.25">
      <c r="B206" s="64" t="s">
        <v>166</v>
      </c>
      <c r="C206" s="58">
        <f>SUM(Horas!C201:I201)</f>
        <v>0</v>
      </c>
      <c r="D206" s="62"/>
      <c r="E206" s="71" t="str">
        <f t="shared" si="60"/>
        <v>-</v>
      </c>
      <c r="F206" s="45">
        <f>SUM(Horas!J201:P201)</f>
        <v>0</v>
      </c>
      <c r="G206" s="52"/>
      <c r="H206" s="72" t="str">
        <f t="shared" si="61"/>
        <v>-</v>
      </c>
      <c r="I206" s="27" t="str">
        <f t="shared" si="62"/>
        <v>-</v>
      </c>
      <c r="J206" s="28" t="str">
        <f t="shared" si="63"/>
        <v>-</v>
      </c>
      <c r="K206" s="29" t="str">
        <f t="shared" si="64"/>
        <v>-</v>
      </c>
    </row>
    <row r="207" spans="2:11" ht="15" customHeight="1" x14ac:dyDescent="0.25">
      <c r="B207" s="65" t="s">
        <v>167</v>
      </c>
      <c r="C207" s="58">
        <f>SUM(Horas!C202:I202)</f>
        <v>0</v>
      </c>
      <c r="D207" s="62"/>
      <c r="E207" s="71" t="str">
        <f t="shared" si="60"/>
        <v>-</v>
      </c>
      <c r="F207" s="45">
        <f>SUM(Horas!J202:P202)</f>
        <v>0</v>
      </c>
      <c r="G207" s="52"/>
      <c r="H207" s="72" t="str">
        <f t="shared" si="61"/>
        <v>-</v>
      </c>
      <c r="I207" s="27" t="str">
        <f t="shared" si="62"/>
        <v>-</v>
      </c>
      <c r="J207" s="28" t="str">
        <f t="shared" si="63"/>
        <v>-</v>
      </c>
      <c r="K207" s="29" t="str">
        <f t="shared" si="64"/>
        <v>-</v>
      </c>
    </row>
    <row r="208" spans="2:11" ht="15" customHeight="1" x14ac:dyDescent="0.25">
      <c r="B208" s="65" t="s">
        <v>168</v>
      </c>
      <c r="C208" s="58">
        <f>SUM(Horas!C203:I203)</f>
        <v>0</v>
      </c>
      <c r="D208" s="62"/>
      <c r="E208" s="71" t="str">
        <f t="shared" si="60"/>
        <v>-</v>
      </c>
      <c r="F208" s="45">
        <f>SUM(Horas!J203:P203)</f>
        <v>0</v>
      </c>
      <c r="G208" s="52"/>
      <c r="H208" s="72" t="str">
        <f t="shared" si="61"/>
        <v>-</v>
      </c>
      <c r="I208" s="27" t="str">
        <f t="shared" si="62"/>
        <v>-</v>
      </c>
      <c r="J208" s="28" t="str">
        <f t="shared" si="63"/>
        <v>-</v>
      </c>
      <c r="K208" s="29" t="str">
        <f t="shared" si="64"/>
        <v>-</v>
      </c>
    </row>
    <row r="209" spans="2:11" ht="15" customHeight="1" x14ac:dyDescent="0.25">
      <c r="B209" s="66" t="s">
        <v>169</v>
      </c>
      <c r="C209" s="58">
        <f>SUM(Horas!C204:I204)</f>
        <v>0</v>
      </c>
      <c r="D209" s="62"/>
      <c r="E209" s="71" t="str">
        <f t="shared" si="60"/>
        <v>-</v>
      </c>
      <c r="F209" s="45">
        <f>SUM(Horas!J204:P204)</f>
        <v>0</v>
      </c>
      <c r="G209" s="52"/>
      <c r="H209" s="72" t="str">
        <f t="shared" si="61"/>
        <v>-</v>
      </c>
      <c r="I209" s="27" t="str">
        <f t="shared" si="62"/>
        <v>-</v>
      </c>
      <c r="J209" s="28" t="str">
        <f t="shared" si="63"/>
        <v>-</v>
      </c>
      <c r="K209" s="29" t="str">
        <f t="shared" si="64"/>
        <v>-</v>
      </c>
    </row>
    <row r="210" spans="2:11" ht="15" customHeight="1" x14ac:dyDescent="0.25">
      <c r="B210" s="65" t="s">
        <v>170</v>
      </c>
      <c r="C210" s="58">
        <f>SUM(Horas!C205:I205)</f>
        <v>0</v>
      </c>
      <c r="D210" s="62"/>
      <c r="E210" s="71" t="str">
        <f t="shared" si="60"/>
        <v>-</v>
      </c>
      <c r="F210" s="45">
        <f>SUM(Horas!J205:P205)</f>
        <v>0</v>
      </c>
      <c r="G210" s="52"/>
      <c r="H210" s="72" t="str">
        <f t="shared" si="61"/>
        <v>-</v>
      </c>
      <c r="I210" s="27" t="str">
        <f t="shared" si="62"/>
        <v>-</v>
      </c>
      <c r="J210" s="28" t="str">
        <f t="shared" si="63"/>
        <v>-</v>
      </c>
      <c r="K210" s="29" t="str">
        <f t="shared" si="64"/>
        <v>-</v>
      </c>
    </row>
    <row r="211" spans="2:11" ht="15" customHeight="1" x14ac:dyDescent="0.25">
      <c r="B211" s="65" t="s">
        <v>171</v>
      </c>
      <c r="C211" s="58">
        <f>SUM(Horas!C206:I206)</f>
        <v>0</v>
      </c>
      <c r="D211" s="62"/>
      <c r="E211" s="71" t="str">
        <f t="shared" si="60"/>
        <v>-</v>
      </c>
      <c r="F211" s="45">
        <f>SUM(Horas!J206:P206)</f>
        <v>0</v>
      </c>
      <c r="G211" s="52"/>
      <c r="H211" s="72" t="str">
        <f t="shared" si="61"/>
        <v>-</v>
      </c>
      <c r="I211" s="27" t="str">
        <f t="shared" si="62"/>
        <v>-</v>
      </c>
      <c r="J211" s="28" t="str">
        <f t="shared" si="63"/>
        <v>-</v>
      </c>
      <c r="K211" s="29" t="str">
        <f t="shared" si="64"/>
        <v>-</v>
      </c>
    </row>
    <row r="212" spans="2:11" ht="15" customHeight="1" x14ac:dyDescent="0.25">
      <c r="B212" s="65" t="s">
        <v>172</v>
      </c>
      <c r="C212" s="58">
        <f>SUM(Horas!C207:I207)</f>
        <v>0</v>
      </c>
      <c r="D212" s="62"/>
      <c r="E212" s="71" t="str">
        <f t="shared" si="60"/>
        <v>-</v>
      </c>
      <c r="F212" s="45">
        <f>SUM(Horas!J207:P207)</f>
        <v>0</v>
      </c>
      <c r="G212" s="52"/>
      <c r="H212" s="72" t="str">
        <f t="shared" si="61"/>
        <v>-</v>
      </c>
      <c r="I212" s="27" t="str">
        <f t="shared" si="62"/>
        <v>-</v>
      </c>
      <c r="J212" s="28" t="str">
        <f t="shared" si="63"/>
        <v>-</v>
      </c>
      <c r="K212" s="29" t="str">
        <f t="shared" si="64"/>
        <v>-</v>
      </c>
    </row>
    <row r="213" spans="2:11" ht="15" customHeight="1" x14ac:dyDescent="0.25">
      <c r="B213" s="65" t="s">
        <v>173</v>
      </c>
      <c r="C213" s="58">
        <f>SUM(Horas!C208:I208)</f>
        <v>0</v>
      </c>
      <c r="D213" s="62"/>
      <c r="E213" s="71" t="str">
        <f t="shared" si="60"/>
        <v>-</v>
      </c>
      <c r="F213" s="45">
        <f>SUM(Horas!J208:P208)</f>
        <v>0</v>
      </c>
      <c r="G213" s="52"/>
      <c r="H213" s="72" t="str">
        <f t="shared" si="61"/>
        <v>-</v>
      </c>
      <c r="I213" s="27" t="str">
        <f t="shared" si="62"/>
        <v>-</v>
      </c>
      <c r="J213" s="28" t="str">
        <f t="shared" si="63"/>
        <v>-</v>
      </c>
      <c r="K213" s="29" t="str">
        <f t="shared" si="64"/>
        <v>-</v>
      </c>
    </row>
    <row r="214" spans="2:11" ht="15" customHeight="1" x14ac:dyDescent="0.25">
      <c r="B214" s="65" t="s">
        <v>174</v>
      </c>
      <c r="C214" s="58">
        <f>SUM(Horas!C209:I209)</f>
        <v>0</v>
      </c>
      <c r="D214" s="62"/>
      <c r="E214" s="71" t="str">
        <f t="shared" si="60"/>
        <v>-</v>
      </c>
      <c r="F214" s="45">
        <f>SUM(Horas!J209:P209)</f>
        <v>0</v>
      </c>
      <c r="G214" s="52"/>
      <c r="H214" s="72" t="str">
        <f t="shared" si="61"/>
        <v>-</v>
      </c>
      <c r="I214" s="27" t="str">
        <f t="shared" si="62"/>
        <v>-</v>
      </c>
      <c r="J214" s="28" t="str">
        <f t="shared" si="63"/>
        <v>-</v>
      </c>
      <c r="K214" s="29" t="str">
        <f t="shared" si="64"/>
        <v>-</v>
      </c>
    </row>
    <row r="215" spans="2:11" ht="15" customHeight="1" x14ac:dyDescent="0.25">
      <c r="B215" s="65" t="s">
        <v>175</v>
      </c>
      <c r="C215" s="58">
        <f>SUM(Horas!C210:I210)</f>
        <v>0</v>
      </c>
      <c r="D215" s="62"/>
      <c r="E215" s="71" t="str">
        <f t="shared" si="60"/>
        <v>-</v>
      </c>
      <c r="F215" s="45">
        <f>SUM(Horas!J210:P210)</f>
        <v>0</v>
      </c>
      <c r="G215" s="52"/>
      <c r="H215" s="72" t="str">
        <f t="shared" si="61"/>
        <v>-</v>
      </c>
      <c r="I215" s="27" t="str">
        <f t="shared" si="62"/>
        <v>-</v>
      </c>
      <c r="J215" s="28" t="str">
        <f t="shared" si="63"/>
        <v>-</v>
      </c>
      <c r="K215" s="29" t="str">
        <f t="shared" si="64"/>
        <v>-</v>
      </c>
    </row>
    <row r="216" spans="2:11" ht="15" customHeight="1" x14ac:dyDescent="0.25">
      <c r="B216" s="65" t="s">
        <v>176</v>
      </c>
      <c r="C216" s="58">
        <f>SUM(Horas!C211:I211)</f>
        <v>0</v>
      </c>
      <c r="D216" s="62"/>
      <c r="E216" s="71" t="str">
        <f t="shared" si="60"/>
        <v>-</v>
      </c>
      <c r="F216" s="45">
        <f>SUM(Horas!J211:P211)</f>
        <v>0</v>
      </c>
      <c r="G216" s="52"/>
      <c r="H216" s="72" t="str">
        <f t="shared" si="61"/>
        <v>-</v>
      </c>
      <c r="I216" s="27" t="str">
        <f t="shared" si="62"/>
        <v>-</v>
      </c>
      <c r="J216" s="28" t="str">
        <f t="shared" si="63"/>
        <v>-</v>
      </c>
      <c r="K216" s="29" t="str">
        <f t="shared" si="64"/>
        <v>-</v>
      </c>
    </row>
    <row r="217" spans="2:11" ht="15" customHeight="1" x14ac:dyDescent="0.25">
      <c r="B217" s="55" t="s">
        <v>16</v>
      </c>
      <c r="C217" s="31">
        <f>SUM(C182:C216)</f>
        <v>0</v>
      </c>
      <c r="D217" s="31">
        <f>SUM(D182:D216)</f>
        <v>0</v>
      </c>
      <c r="E217" s="31">
        <f>SUM(E182:E216)</f>
        <v>0</v>
      </c>
      <c r="F217" s="32">
        <f t="shared" ref="F217:G217" si="65">SUM(F182:F216)</f>
        <v>0</v>
      </c>
      <c r="G217" s="32">
        <f t="shared" si="65"/>
        <v>0</v>
      </c>
      <c r="H217" s="32">
        <f>SUM(H182:H216)</f>
        <v>0</v>
      </c>
      <c r="I217" s="27" t="str">
        <f t="shared" ref="I217:I234" si="66">+IFERROR((F217-C217)/C217,"-")</f>
        <v>-</v>
      </c>
      <c r="J217" s="28"/>
      <c r="K217" s="29"/>
    </row>
    <row r="218" spans="2:11" ht="15" customHeight="1" x14ac:dyDescent="0.25">
      <c r="B218" s="67" t="s">
        <v>177</v>
      </c>
      <c r="C218" s="58"/>
      <c r="D218" s="62"/>
      <c r="E218" s="71"/>
      <c r="F218" s="45"/>
      <c r="G218" s="52"/>
      <c r="H218" s="72"/>
      <c r="I218" s="27" t="str">
        <f t="shared" si="66"/>
        <v>-</v>
      </c>
      <c r="J218" s="28" t="str">
        <f t="shared" ref="J218:J219" si="67">+IFERROR((G218-D218)/D218,"-")</f>
        <v>-</v>
      </c>
      <c r="K218" s="29" t="str">
        <f t="shared" ref="K218:K219" si="68">+IFERROR((H218-E218)/E218,"-")</f>
        <v>-</v>
      </c>
    </row>
    <row r="219" spans="2:11" ht="15" customHeight="1" x14ac:dyDescent="0.25">
      <c r="B219" s="65" t="s">
        <v>178</v>
      </c>
      <c r="C219" s="58">
        <f>SUM(Horas!C213:I213)</f>
        <v>0</v>
      </c>
      <c r="D219" s="62"/>
      <c r="E219" s="71" t="str">
        <f t="shared" ref="E219:E232" si="69">+IFERROR(C219/D219,"-")</f>
        <v>-</v>
      </c>
      <c r="F219" s="45">
        <f>SUM(Horas!J213:P213)</f>
        <v>0</v>
      </c>
      <c r="G219" s="52"/>
      <c r="H219" s="72" t="str">
        <f t="shared" ref="H219:H232" si="70">+IFERROR(F219/G219,"-")</f>
        <v>-</v>
      </c>
      <c r="I219" s="27" t="str">
        <f t="shared" si="66"/>
        <v>-</v>
      </c>
      <c r="J219" s="28" t="str">
        <f t="shared" si="67"/>
        <v>-</v>
      </c>
      <c r="K219" s="29" t="str">
        <f t="shared" si="68"/>
        <v>-</v>
      </c>
    </row>
    <row r="220" spans="2:11" ht="15" customHeight="1" x14ac:dyDescent="0.25">
      <c r="B220" s="65" t="s">
        <v>179</v>
      </c>
      <c r="C220" s="58">
        <f>SUM(Horas!C214:I214)</f>
        <v>0</v>
      </c>
      <c r="D220" s="62"/>
      <c r="E220" s="71" t="str">
        <f t="shared" si="69"/>
        <v>-</v>
      </c>
      <c r="F220" s="45">
        <f>SUM(Horas!J214:P214)</f>
        <v>0</v>
      </c>
      <c r="G220" s="52"/>
      <c r="H220" s="72" t="str">
        <f t="shared" si="70"/>
        <v>-</v>
      </c>
      <c r="I220" s="27" t="str">
        <f t="shared" ref="I220:I232" si="71">+IFERROR((F220-C220)/C220,"-")</f>
        <v>-</v>
      </c>
      <c r="J220" s="28" t="str">
        <f t="shared" ref="J220:J232" si="72">+IFERROR((G220-D220)/D220,"-")</f>
        <v>-</v>
      </c>
      <c r="K220" s="29" t="str">
        <f t="shared" ref="K220:K232" si="73">+IFERROR((H220-E220)/E220,"-")</f>
        <v>-</v>
      </c>
    </row>
    <row r="221" spans="2:11" ht="15" customHeight="1" x14ac:dyDescent="0.25">
      <c r="B221" s="61" t="s">
        <v>180</v>
      </c>
      <c r="C221" s="58">
        <f>SUM(Horas!C215:I215)</f>
        <v>0</v>
      </c>
      <c r="D221" s="62"/>
      <c r="E221" s="71" t="str">
        <f t="shared" si="69"/>
        <v>-</v>
      </c>
      <c r="F221" s="45">
        <f>SUM(Horas!J215:P215)</f>
        <v>0</v>
      </c>
      <c r="G221" s="52"/>
      <c r="H221" s="72" t="str">
        <f t="shared" si="70"/>
        <v>-</v>
      </c>
      <c r="I221" s="27" t="str">
        <f t="shared" si="71"/>
        <v>-</v>
      </c>
      <c r="J221" s="28" t="str">
        <f t="shared" si="72"/>
        <v>-</v>
      </c>
      <c r="K221" s="29" t="str">
        <f t="shared" si="73"/>
        <v>-</v>
      </c>
    </row>
    <row r="222" spans="2:11" ht="15" customHeight="1" x14ac:dyDescent="0.25">
      <c r="B222" s="64" t="s">
        <v>181</v>
      </c>
      <c r="C222" s="58">
        <f>SUM(Horas!C216:I216)</f>
        <v>0</v>
      </c>
      <c r="D222" s="62"/>
      <c r="E222" s="71" t="str">
        <f t="shared" si="69"/>
        <v>-</v>
      </c>
      <c r="F222" s="45">
        <f>SUM(Horas!J216:P216)</f>
        <v>0</v>
      </c>
      <c r="G222" s="52"/>
      <c r="H222" s="72" t="str">
        <f t="shared" si="70"/>
        <v>-</v>
      </c>
      <c r="I222" s="27" t="str">
        <f t="shared" si="71"/>
        <v>-</v>
      </c>
      <c r="J222" s="28" t="str">
        <f t="shared" si="72"/>
        <v>-</v>
      </c>
      <c r="K222" s="29" t="str">
        <f t="shared" si="73"/>
        <v>-</v>
      </c>
    </row>
    <row r="223" spans="2:11" ht="15" customHeight="1" x14ac:dyDescent="0.25">
      <c r="B223" s="61" t="s">
        <v>182</v>
      </c>
      <c r="C223" s="58">
        <f>SUM(Horas!C217:I217)</f>
        <v>0</v>
      </c>
      <c r="D223" s="62"/>
      <c r="E223" s="71" t="str">
        <f t="shared" si="69"/>
        <v>-</v>
      </c>
      <c r="F223" s="45">
        <f>SUM(Horas!J217:P217)</f>
        <v>0</v>
      </c>
      <c r="G223" s="52"/>
      <c r="H223" s="72" t="str">
        <f t="shared" si="70"/>
        <v>-</v>
      </c>
      <c r="I223" s="27" t="str">
        <f t="shared" si="71"/>
        <v>-</v>
      </c>
      <c r="J223" s="28" t="str">
        <f t="shared" si="72"/>
        <v>-</v>
      </c>
      <c r="K223" s="29" t="str">
        <f t="shared" si="73"/>
        <v>-</v>
      </c>
    </row>
    <row r="224" spans="2:11" ht="15" customHeight="1" x14ac:dyDescent="0.25">
      <c r="B224" s="64" t="s">
        <v>183</v>
      </c>
      <c r="C224" s="58">
        <f>SUM(Horas!C218:I218)</f>
        <v>0</v>
      </c>
      <c r="D224" s="62"/>
      <c r="E224" s="71" t="str">
        <f t="shared" si="69"/>
        <v>-</v>
      </c>
      <c r="F224" s="45">
        <f>SUM(Horas!J218:P218)</f>
        <v>0</v>
      </c>
      <c r="G224" s="52"/>
      <c r="H224" s="72" t="str">
        <f t="shared" si="70"/>
        <v>-</v>
      </c>
      <c r="I224" s="27" t="str">
        <f t="shared" si="71"/>
        <v>-</v>
      </c>
      <c r="J224" s="28" t="str">
        <f t="shared" si="72"/>
        <v>-</v>
      </c>
      <c r="K224" s="29" t="str">
        <f t="shared" si="73"/>
        <v>-</v>
      </c>
    </row>
    <row r="225" spans="1:1023" ht="15" customHeight="1" x14ac:dyDescent="0.25">
      <c r="B225" s="64" t="s">
        <v>184</v>
      </c>
      <c r="C225" s="58">
        <f>SUM(Horas!C219:I219)</f>
        <v>0</v>
      </c>
      <c r="D225" s="62"/>
      <c r="E225" s="71" t="str">
        <f t="shared" si="69"/>
        <v>-</v>
      </c>
      <c r="F225" s="45">
        <f>SUM(Horas!J219:P219)</f>
        <v>0</v>
      </c>
      <c r="G225" s="52"/>
      <c r="H225" s="72" t="str">
        <f t="shared" si="70"/>
        <v>-</v>
      </c>
      <c r="I225" s="27" t="str">
        <f t="shared" si="71"/>
        <v>-</v>
      </c>
      <c r="J225" s="28" t="str">
        <f t="shared" si="72"/>
        <v>-</v>
      </c>
      <c r="K225" s="29" t="str">
        <f t="shared" si="73"/>
        <v>-</v>
      </c>
    </row>
    <row r="226" spans="1:1023" ht="15" customHeight="1" x14ac:dyDescent="0.25">
      <c r="B226" s="61" t="s">
        <v>185</v>
      </c>
      <c r="C226" s="58">
        <f>SUM(Horas!C220:I220)</f>
        <v>0</v>
      </c>
      <c r="D226" s="62"/>
      <c r="E226" s="71" t="str">
        <f t="shared" si="69"/>
        <v>-</v>
      </c>
      <c r="F226" s="45">
        <f>SUM(Horas!J220:P220)</f>
        <v>0</v>
      </c>
      <c r="G226" s="52"/>
      <c r="H226" s="72" t="str">
        <f t="shared" si="70"/>
        <v>-</v>
      </c>
      <c r="I226" s="27" t="str">
        <f t="shared" si="71"/>
        <v>-</v>
      </c>
      <c r="J226" s="28" t="str">
        <f t="shared" si="72"/>
        <v>-</v>
      </c>
      <c r="K226" s="29" t="str">
        <f t="shared" si="73"/>
        <v>-</v>
      </c>
    </row>
    <row r="227" spans="1:1023" ht="15" customHeight="1" x14ac:dyDescent="0.25">
      <c r="B227" s="61" t="s">
        <v>186</v>
      </c>
      <c r="C227" s="58">
        <f>SUM(Horas!C221:I221)</f>
        <v>0</v>
      </c>
      <c r="D227" s="62"/>
      <c r="E227" s="71" t="str">
        <f t="shared" si="69"/>
        <v>-</v>
      </c>
      <c r="F227" s="45">
        <f>SUM(Horas!J221:P221)</f>
        <v>0</v>
      </c>
      <c r="G227" s="52"/>
      <c r="H227" s="72" t="str">
        <f t="shared" si="70"/>
        <v>-</v>
      </c>
      <c r="I227" s="27" t="str">
        <f t="shared" si="71"/>
        <v>-</v>
      </c>
      <c r="J227" s="28" t="str">
        <f t="shared" si="72"/>
        <v>-</v>
      </c>
      <c r="K227" s="29" t="str">
        <f t="shared" si="73"/>
        <v>-</v>
      </c>
    </row>
    <row r="228" spans="1:1023" ht="15" customHeight="1" x14ac:dyDescent="0.25">
      <c r="B228" s="64" t="s">
        <v>187</v>
      </c>
      <c r="C228" s="58">
        <f>SUM(Horas!C222:I222)</f>
        <v>0</v>
      </c>
      <c r="D228" s="62"/>
      <c r="E228" s="71" t="str">
        <f t="shared" si="69"/>
        <v>-</v>
      </c>
      <c r="F228" s="45">
        <f>SUM(Horas!J222:P222)</f>
        <v>0</v>
      </c>
      <c r="G228" s="52"/>
      <c r="H228" s="72" t="str">
        <f t="shared" si="70"/>
        <v>-</v>
      </c>
      <c r="I228" s="27" t="str">
        <f t="shared" si="71"/>
        <v>-</v>
      </c>
      <c r="J228" s="28" t="str">
        <f t="shared" si="72"/>
        <v>-</v>
      </c>
      <c r="K228" s="29" t="str">
        <f t="shared" si="73"/>
        <v>-</v>
      </c>
    </row>
    <row r="229" spans="1:1023" ht="15" customHeight="1" x14ac:dyDescent="0.25">
      <c r="B229" s="61" t="s">
        <v>188</v>
      </c>
      <c r="C229" s="58">
        <f>SUM(Horas!C223:I223)</f>
        <v>0</v>
      </c>
      <c r="D229" s="62"/>
      <c r="E229" s="71" t="str">
        <f t="shared" si="69"/>
        <v>-</v>
      </c>
      <c r="F229" s="45">
        <f>SUM(Horas!J223:P223)</f>
        <v>0</v>
      </c>
      <c r="G229" s="52"/>
      <c r="H229" s="72" t="str">
        <f t="shared" si="70"/>
        <v>-</v>
      </c>
      <c r="I229" s="27" t="str">
        <f t="shared" si="71"/>
        <v>-</v>
      </c>
      <c r="J229" s="28" t="str">
        <f t="shared" si="72"/>
        <v>-</v>
      </c>
      <c r="K229" s="29" t="str">
        <f t="shared" si="73"/>
        <v>-</v>
      </c>
    </row>
    <row r="230" spans="1:1023" ht="15" customHeight="1" x14ac:dyDescent="0.25">
      <c r="B230" s="61" t="s">
        <v>189</v>
      </c>
      <c r="C230" s="58">
        <f>SUM(Horas!C224:I224)</f>
        <v>0</v>
      </c>
      <c r="D230" s="62"/>
      <c r="E230" s="71" t="str">
        <f t="shared" si="69"/>
        <v>-</v>
      </c>
      <c r="F230" s="45">
        <f>SUM(Horas!J224:P224)</f>
        <v>0</v>
      </c>
      <c r="G230" s="52"/>
      <c r="H230" s="72" t="str">
        <f t="shared" si="70"/>
        <v>-</v>
      </c>
      <c r="I230" s="27" t="str">
        <f t="shared" si="71"/>
        <v>-</v>
      </c>
      <c r="J230" s="28" t="str">
        <f t="shared" si="72"/>
        <v>-</v>
      </c>
      <c r="K230" s="29" t="str">
        <f t="shared" si="73"/>
        <v>-</v>
      </c>
    </row>
    <row r="231" spans="1:1023" ht="15" customHeight="1" x14ac:dyDescent="0.25">
      <c r="B231" s="64" t="s">
        <v>190</v>
      </c>
      <c r="C231" s="58">
        <f>SUM(Horas!C225:I225)</f>
        <v>0</v>
      </c>
      <c r="D231" s="62"/>
      <c r="E231" s="71" t="str">
        <f t="shared" si="69"/>
        <v>-</v>
      </c>
      <c r="F231" s="45">
        <f>SUM(Horas!J225:P225)</f>
        <v>0</v>
      </c>
      <c r="G231" s="52"/>
      <c r="H231" s="72" t="str">
        <f t="shared" si="70"/>
        <v>-</v>
      </c>
      <c r="I231" s="27" t="str">
        <f t="shared" si="71"/>
        <v>-</v>
      </c>
      <c r="J231" s="28" t="str">
        <f t="shared" si="72"/>
        <v>-</v>
      </c>
      <c r="K231" s="29" t="str">
        <f t="shared" si="73"/>
        <v>-</v>
      </c>
    </row>
    <row r="232" spans="1:1023" ht="15" customHeight="1" thickBot="1" x14ac:dyDescent="0.3">
      <c r="B232" s="61" t="s">
        <v>191</v>
      </c>
      <c r="C232" s="58">
        <f>SUM(Horas!C226:I226)</f>
        <v>0</v>
      </c>
      <c r="D232" s="62"/>
      <c r="E232" s="71" t="str">
        <f t="shared" si="69"/>
        <v>-</v>
      </c>
      <c r="F232" s="45">
        <f>SUM(Horas!J226:P226)</f>
        <v>0</v>
      </c>
      <c r="G232" s="52"/>
      <c r="H232" s="72" t="str">
        <f t="shared" si="70"/>
        <v>-</v>
      </c>
      <c r="I232" s="27" t="str">
        <f t="shared" si="71"/>
        <v>-</v>
      </c>
      <c r="J232" s="28" t="str">
        <f t="shared" si="72"/>
        <v>-</v>
      </c>
      <c r="K232" s="29" t="str">
        <f t="shared" si="73"/>
        <v>-</v>
      </c>
    </row>
    <row r="233" spans="1:1023" ht="15" customHeight="1" thickBot="1" x14ac:dyDescent="0.3">
      <c r="A233" s="73"/>
      <c r="B233" s="55" t="s">
        <v>16</v>
      </c>
      <c r="C233" s="31">
        <f>SUM(C219:C232)</f>
        <v>0</v>
      </c>
      <c r="D233" s="31">
        <f t="shared" ref="D233:G233" si="74">SUM(D219:D232)</f>
        <v>0</v>
      </c>
      <c r="E233" s="31">
        <f t="shared" si="74"/>
        <v>0</v>
      </c>
      <c r="F233" s="32">
        <f t="shared" si="74"/>
        <v>0</v>
      </c>
      <c r="G233" s="32">
        <f t="shared" si="74"/>
        <v>0</v>
      </c>
      <c r="H233" s="32">
        <f>SUM(H219:H232)</f>
        <v>0</v>
      </c>
      <c r="I233" s="120" t="str">
        <f t="shared" si="66"/>
        <v>-</v>
      </c>
      <c r="J233" s="121"/>
      <c r="K233" s="122"/>
    </row>
    <row r="234" spans="1:1023" ht="15.75" thickBot="1" x14ac:dyDescent="0.3">
      <c r="B234" s="74"/>
      <c r="C234" s="75">
        <f>SUM(C233,C180,C124,C26,C66,C14)</f>
        <v>0</v>
      </c>
      <c r="D234" s="76"/>
      <c r="E234" s="77"/>
      <c r="F234" s="78">
        <f>SUM(F217,F233,F180,F124,F66,F26,F14)</f>
        <v>0</v>
      </c>
      <c r="G234" s="79"/>
      <c r="H234" s="80"/>
      <c r="I234" s="81" t="str">
        <f t="shared" si="66"/>
        <v>-</v>
      </c>
      <c r="J234" s="82"/>
      <c r="K234" s="82"/>
      <c r="M234" s="83"/>
      <c r="N234" s="85" t="s">
        <v>327</v>
      </c>
      <c r="O234" s="84" t="s">
        <v>328</v>
      </c>
      <c r="P234" s="85" t="s">
        <v>340</v>
      </c>
      <c r="Q234" s="84" t="s">
        <v>341</v>
      </c>
      <c r="R234" s="84" t="s">
        <v>192</v>
      </c>
    </row>
    <row r="235" spans="1:1023" x14ac:dyDescent="0.25">
      <c r="B235" s="86"/>
      <c r="C235" s="87"/>
      <c r="D235" s="76"/>
      <c r="E235" s="88"/>
      <c r="F235" s="89"/>
      <c r="H235" s="89"/>
      <c r="I235" s="76"/>
      <c r="J235" s="90"/>
      <c r="K235" s="90"/>
      <c r="M235" s="83" t="s">
        <v>8</v>
      </c>
      <c r="N235" s="91">
        <f>C14</f>
        <v>0</v>
      </c>
      <c r="O235" s="91">
        <f>D14</f>
        <v>0</v>
      </c>
      <c r="P235" s="91">
        <f>E14</f>
        <v>0</v>
      </c>
      <c r="Q235" s="91">
        <f>F14</f>
        <v>0</v>
      </c>
      <c r="R235" s="91" t="str">
        <f>I14</f>
        <v>-</v>
      </c>
    </row>
    <row r="236" spans="1:1023" ht="15.75" thickBot="1" x14ac:dyDescent="0.3">
      <c r="B236" s="92" t="s">
        <v>345</v>
      </c>
      <c r="C236" s="87"/>
      <c r="D236" s="93">
        <f>F234</f>
        <v>0</v>
      </c>
      <c r="E236" s="88"/>
      <c r="F236" s="89" t="s">
        <v>193</v>
      </c>
      <c r="G236" s="94">
        <v>453708</v>
      </c>
      <c r="H236" s="89"/>
      <c r="I236" s="76"/>
      <c r="J236" s="95"/>
      <c r="K236" s="76"/>
      <c r="M236" s="83" t="s">
        <v>9</v>
      </c>
      <c r="N236" s="91">
        <f>C26</f>
        <v>0</v>
      </c>
      <c r="O236" s="91">
        <f>D26</f>
        <v>0</v>
      </c>
      <c r="P236" s="91">
        <f>E26</f>
        <v>0</v>
      </c>
      <c r="Q236" s="91">
        <f>F26</f>
        <v>0</v>
      </c>
      <c r="R236" s="91" t="str">
        <f>I26</f>
        <v>-</v>
      </c>
    </row>
    <row r="237" spans="1:1023" ht="15.75" thickBot="1" x14ac:dyDescent="0.3">
      <c r="B237" s="92" t="str">
        <f>"Consumo VOD Contenidos Dinamizados: "&amp;ROUND(G237*100,0)&amp;"%"</f>
        <v>Consumo VOD Contenidos Dinamizados: 0%</v>
      </c>
      <c r="C237" s="87"/>
      <c r="D237" s="76"/>
      <c r="E237" s="88"/>
      <c r="F237" s="89"/>
      <c r="G237" s="96">
        <f>F234/G236</f>
        <v>0</v>
      </c>
      <c r="H237" s="89"/>
      <c r="I237" s="76"/>
      <c r="J237" s="95"/>
      <c r="K237" s="76"/>
      <c r="AMD237"/>
      <c r="AME237"/>
      <c r="AMF237"/>
      <c r="AMG237"/>
      <c r="AMH237"/>
      <c r="AMI237"/>
    </row>
    <row r="238" spans="1:1023" ht="15.75" thickBot="1" x14ac:dyDescent="0.3">
      <c r="B238" s="92" t="s">
        <v>194</v>
      </c>
      <c r="C238" s="87"/>
      <c r="D238" s="76"/>
      <c r="E238" s="88"/>
      <c r="F238" s="89"/>
      <c r="G238" s="89"/>
      <c r="H238" s="89"/>
      <c r="I238" s="76"/>
      <c r="J238" s="95"/>
      <c r="K238" s="76"/>
      <c r="M238" s="83" t="s">
        <v>17</v>
      </c>
      <c r="N238" s="91">
        <f>C66</f>
        <v>0</v>
      </c>
      <c r="O238" s="91">
        <f>D66</f>
        <v>0</v>
      </c>
      <c r="P238" s="91">
        <f>E66</f>
        <v>0</v>
      </c>
      <c r="Q238" s="91">
        <f>F66</f>
        <v>0</v>
      </c>
      <c r="R238" s="91" t="str">
        <f>I66</f>
        <v>-</v>
      </c>
    </row>
    <row r="239" spans="1:1023" ht="15.75" thickBot="1" x14ac:dyDescent="0.3">
      <c r="B239" s="92"/>
      <c r="C239" s="87"/>
      <c r="D239" s="76"/>
      <c r="E239" s="76"/>
      <c r="F239" s="88"/>
      <c r="G239" s="88"/>
      <c r="H239" s="88"/>
      <c r="I239" s="76"/>
      <c r="J239" s="95"/>
      <c r="K239" s="76"/>
      <c r="M239" s="83" t="s">
        <v>195</v>
      </c>
      <c r="N239" s="91">
        <f>C124</f>
        <v>0</v>
      </c>
      <c r="O239" s="91">
        <f>D124</f>
        <v>0</v>
      </c>
      <c r="P239" s="91">
        <f>E124</f>
        <v>0</v>
      </c>
      <c r="Q239" s="91">
        <f>F124</f>
        <v>0</v>
      </c>
      <c r="R239" s="91" t="str">
        <f>I124</f>
        <v>-</v>
      </c>
    </row>
    <row r="240" spans="1:1023" ht="15.75" thickBot="1" x14ac:dyDescent="0.3">
      <c r="B240" s="97"/>
      <c r="C240" s="98"/>
      <c r="D240" s="98"/>
      <c r="E240" s="98"/>
      <c r="M240" s="83" t="s">
        <v>92</v>
      </c>
      <c r="N240" s="91">
        <f>C180</f>
        <v>0</v>
      </c>
      <c r="O240" s="91">
        <f>D180</f>
        <v>0</v>
      </c>
      <c r="P240" s="91">
        <f>E180</f>
        <v>0</v>
      </c>
      <c r="Q240" s="91">
        <f>F180</f>
        <v>0</v>
      </c>
      <c r="R240" s="91" t="str">
        <f>I180</f>
        <v>-</v>
      </c>
    </row>
    <row r="241" spans="2:18" ht="15.75" thickBot="1" x14ac:dyDescent="0.3">
      <c r="B241" s="99"/>
      <c r="C241" s="455" t="s">
        <v>339</v>
      </c>
      <c r="D241" s="455"/>
      <c r="E241" s="455"/>
      <c r="F241" s="456" t="s">
        <v>343</v>
      </c>
      <c r="G241" s="456"/>
      <c r="H241" s="456"/>
      <c r="I241" s="457" t="s">
        <v>0</v>
      </c>
      <c r="J241" s="457"/>
      <c r="K241" s="457"/>
      <c r="M241" s="83" t="s">
        <v>141</v>
      </c>
      <c r="N241" s="84">
        <f>C217</f>
        <v>0</v>
      </c>
      <c r="O241" s="84">
        <f>D217</f>
        <v>0</v>
      </c>
      <c r="P241" s="84">
        <f>E217</f>
        <v>0</v>
      </c>
      <c r="Q241" s="84">
        <f>F217</f>
        <v>0</v>
      </c>
      <c r="R241" s="84" t="str">
        <f>I217</f>
        <v>-</v>
      </c>
    </row>
    <row r="242" spans="2:18" ht="15.75" thickBot="1" x14ac:dyDescent="0.3">
      <c r="B242" s="97"/>
      <c r="C242" s="458" t="s">
        <v>1</v>
      </c>
      <c r="D242" s="458"/>
      <c r="E242" s="458"/>
      <c r="F242" s="459" t="s">
        <v>2</v>
      </c>
      <c r="G242" s="459"/>
      <c r="H242" s="459"/>
      <c r="I242" s="460"/>
      <c r="J242" s="460"/>
      <c r="K242" s="460"/>
      <c r="M242" s="100" t="s">
        <v>177</v>
      </c>
      <c r="N242" s="84">
        <f>C233</f>
        <v>0</v>
      </c>
      <c r="O242" s="84">
        <f>D233</f>
        <v>0</v>
      </c>
      <c r="P242" s="84">
        <f>E233</f>
        <v>0</v>
      </c>
      <c r="Q242" s="84">
        <f>F233</f>
        <v>0</v>
      </c>
      <c r="R242" s="84" t="str">
        <f>I233</f>
        <v>-</v>
      </c>
    </row>
    <row r="243" spans="2:18" ht="30.75" thickBot="1" x14ac:dyDescent="0.3">
      <c r="B243" s="97"/>
      <c r="C243" s="258" t="s">
        <v>3</v>
      </c>
      <c r="D243" s="259" t="s">
        <v>4</v>
      </c>
      <c r="E243" s="260" t="s">
        <v>5</v>
      </c>
      <c r="F243" s="261" t="s">
        <v>3</v>
      </c>
      <c r="G243" s="262" t="s">
        <v>4</v>
      </c>
      <c r="H243" s="263" t="s">
        <v>5</v>
      </c>
      <c r="I243" s="101" t="s">
        <v>6</v>
      </c>
      <c r="J243" s="102" t="s">
        <v>4</v>
      </c>
      <c r="K243" s="103" t="s">
        <v>7</v>
      </c>
    </row>
    <row r="244" spans="2:18" x14ac:dyDescent="0.25">
      <c r="B244" s="56" t="s">
        <v>196</v>
      </c>
      <c r="C244" s="104"/>
      <c r="D244" s="105"/>
      <c r="E244" s="105"/>
      <c r="F244" s="106"/>
      <c r="G244" s="107"/>
      <c r="H244" s="108"/>
      <c r="I244" s="109"/>
      <c r="J244" s="105"/>
      <c r="K244" s="110"/>
    </row>
    <row r="245" spans="2:18" ht="15.75" thickBot="1" x14ac:dyDescent="0.3">
      <c r="B245" s="111" t="s">
        <v>197</v>
      </c>
      <c r="C245" s="112">
        <f>SUM(Horas!C233:I233)</f>
        <v>160685.984</v>
      </c>
      <c r="D245" s="113">
        <v>153652</v>
      </c>
      <c r="E245" s="114">
        <f t="shared" ref="E245:E250" si="75">+IFERROR(C245/D245,"-")</f>
        <v>1.045778668679874</v>
      </c>
      <c r="F245" s="112">
        <f>+SUM(Horas!J233:P233)</f>
        <v>141617.753</v>
      </c>
      <c r="G245" s="115">
        <v>141985</v>
      </c>
      <c r="H245" s="114">
        <f t="shared" ref="H245:H250" si="76">+IFERROR(F245/G245,"-")</f>
        <v>0.99741348029721444</v>
      </c>
      <c r="I245" s="27">
        <f t="shared" ref="I245:I256" si="77">+IFERROR((F245-C245)/C245,"-")</f>
        <v>-0.11866766799025856</v>
      </c>
      <c r="J245" s="28">
        <f t="shared" ref="J245:J256" si="78">+IFERROR((G245-D245)/D245,"-")</f>
        <v>-7.5931325332569702E-2</v>
      </c>
      <c r="K245" s="29">
        <f t="shared" ref="K245:K256" si="79">+IFERROR((H245-E245)/E245,"-")</f>
        <v>-4.6248015790676611E-2</v>
      </c>
    </row>
    <row r="246" spans="2:18" ht="15.75" thickBot="1" x14ac:dyDescent="0.3">
      <c r="B246" s="116" t="s">
        <v>198</v>
      </c>
      <c r="C246" s="112">
        <f>SUM(Horas!C234:I234)</f>
        <v>50037.22</v>
      </c>
      <c r="D246" s="113">
        <v>111190</v>
      </c>
      <c r="E246" s="114">
        <f t="shared" si="75"/>
        <v>0.45001546901699796</v>
      </c>
      <c r="F246" s="112">
        <f>+SUM(Horas!J234:P234)</f>
        <v>43943.906000000003</v>
      </c>
      <c r="G246" s="115">
        <v>107083</v>
      </c>
      <c r="H246" s="114">
        <f t="shared" si="76"/>
        <v>0.41037238403854959</v>
      </c>
      <c r="I246" s="27">
        <f t="shared" si="77"/>
        <v>-0.12177563022086356</v>
      </c>
      <c r="J246" s="28">
        <f t="shared" si="78"/>
        <v>-3.6936774889828224E-2</v>
      </c>
      <c r="K246" s="29">
        <f t="shared" si="79"/>
        <v>-8.8092716157166087E-2</v>
      </c>
    </row>
    <row r="247" spans="2:18" ht="15.75" thickBot="1" x14ac:dyDescent="0.3">
      <c r="B247" s="111" t="s">
        <v>199</v>
      </c>
      <c r="C247" s="112">
        <f>SUM(Horas!C235:I235)</f>
        <v>700425.95900000003</v>
      </c>
      <c r="D247" s="113">
        <v>282770</v>
      </c>
      <c r="E247" s="114">
        <f t="shared" si="75"/>
        <v>2.4770165116525797</v>
      </c>
      <c r="F247" s="112">
        <f>+SUM(Horas!J235:P235)</f>
        <v>715075.978</v>
      </c>
      <c r="G247" s="115">
        <v>281553</v>
      </c>
      <c r="H247" s="114">
        <f t="shared" si="76"/>
        <v>2.5397562022070446</v>
      </c>
      <c r="I247" s="27">
        <f t="shared" si="77"/>
        <v>2.0915870995009724E-2</v>
      </c>
      <c r="J247" s="28">
        <f t="shared" si="78"/>
        <v>-4.3038511864766415E-3</v>
      </c>
      <c r="K247" s="29">
        <f t="shared" si="79"/>
        <v>2.5328733280266698E-2</v>
      </c>
    </row>
    <row r="248" spans="2:18" ht="15.75" thickBot="1" x14ac:dyDescent="0.3">
      <c r="B248" s="111" t="s">
        <v>200</v>
      </c>
      <c r="C248" s="112">
        <f>SUM(Horas!C236:I236)</f>
        <v>229683.40300000002</v>
      </c>
      <c r="D248" s="113">
        <v>241050</v>
      </c>
      <c r="E248" s="114">
        <f t="shared" si="75"/>
        <v>0.95284548019083182</v>
      </c>
      <c r="F248" s="112">
        <f>+SUM(Horas!J236:P236)</f>
        <v>225869.03600000002</v>
      </c>
      <c r="G248" s="115">
        <v>234184</v>
      </c>
      <c r="H248" s="114">
        <f t="shared" si="76"/>
        <v>0.96449388515013845</v>
      </c>
      <c r="I248" s="27">
        <f t="shared" si="77"/>
        <v>-1.6607064115990992E-2</v>
      </c>
      <c r="J248" s="28">
        <f t="shared" si="78"/>
        <v>-2.8483717071147066E-2</v>
      </c>
      <c r="K248" s="29">
        <f t="shared" si="79"/>
        <v>1.2224862479248725E-2</v>
      </c>
    </row>
    <row r="249" spans="2:18" ht="15.75" thickBot="1" x14ac:dyDescent="0.3">
      <c r="B249" s="111" t="s">
        <v>201</v>
      </c>
      <c r="C249" s="112">
        <f>SUM(Horas!C237:I237)</f>
        <v>608507.82400000002</v>
      </c>
      <c r="D249" s="113">
        <v>322954</v>
      </c>
      <c r="E249" s="114">
        <f t="shared" si="75"/>
        <v>1.8841934888559981</v>
      </c>
      <c r="F249" s="112">
        <f>+SUM(Horas!J237:P237)</f>
        <v>619716.42700000003</v>
      </c>
      <c r="G249" s="115">
        <v>321699</v>
      </c>
      <c r="H249" s="114">
        <f t="shared" si="76"/>
        <v>1.9263859290827763</v>
      </c>
      <c r="I249" s="27">
        <f t="shared" si="77"/>
        <v>1.8419817392520497E-2</v>
      </c>
      <c r="J249" s="28">
        <f t="shared" si="78"/>
        <v>-3.8860023408906533E-3</v>
      </c>
      <c r="K249" s="29">
        <f t="shared" si="79"/>
        <v>2.2392838355680549E-2</v>
      </c>
    </row>
    <row r="250" spans="2:18" ht="15.75" thickBot="1" x14ac:dyDescent="0.3">
      <c r="B250" s="111" t="s">
        <v>202</v>
      </c>
      <c r="C250" s="112">
        <f>SUM(Horas!C238:I238)</f>
        <v>1406728.3560000001</v>
      </c>
      <c r="D250" s="113">
        <v>391861</v>
      </c>
      <c r="E250" s="114">
        <f t="shared" si="75"/>
        <v>3.589865681963758</v>
      </c>
      <c r="F250" s="112">
        <f>+SUM(Horas!J238:P238)</f>
        <v>1522671.3740000001</v>
      </c>
      <c r="G250" s="115">
        <v>378738</v>
      </c>
      <c r="H250" s="114">
        <f t="shared" si="76"/>
        <v>4.0203818312395381</v>
      </c>
      <c r="I250" s="27">
        <f t="shared" si="77"/>
        <v>8.2420331903795011E-2</v>
      </c>
      <c r="J250" s="28">
        <f t="shared" si="78"/>
        <v>-3.3488915712459266E-2</v>
      </c>
      <c r="K250" s="29">
        <f t="shared" si="79"/>
        <v>0.11992541989489579</v>
      </c>
    </row>
    <row r="251" spans="2:18" ht="15.75" thickBot="1" x14ac:dyDescent="0.3">
      <c r="B251" s="111"/>
      <c r="C251" s="112">
        <f>SUM(Horas!C239:I239)</f>
        <v>0</v>
      </c>
      <c r="D251" s="113"/>
      <c r="E251" s="114"/>
      <c r="F251" s="112">
        <f>+SUM(Horas!J239:P239)</f>
        <v>0</v>
      </c>
      <c r="G251" s="115"/>
      <c r="H251" s="114"/>
      <c r="I251" s="27" t="str">
        <f t="shared" si="77"/>
        <v>-</v>
      </c>
      <c r="J251" s="28" t="str">
        <f t="shared" si="78"/>
        <v>-</v>
      </c>
      <c r="K251" s="29" t="str">
        <f t="shared" si="79"/>
        <v>-</v>
      </c>
    </row>
    <row r="252" spans="2:18" ht="15.75" thickBot="1" x14ac:dyDescent="0.3">
      <c r="B252" s="111"/>
      <c r="C252" s="112">
        <f>SUM(Horas!C240:I240)</f>
        <v>0</v>
      </c>
      <c r="D252" s="117">
        <f>+SUM(Users!C256:I256)</f>
        <v>0</v>
      </c>
      <c r="E252" s="114" t="str">
        <f t="shared" ref="E252:E257" si="80">+IFERROR(C252/D252,"-")</f>
        <v>-</v>
      </c>
      <c r="F252" s="112">
        <f>+SUM(Horas!J240:P240)</f>
        <v>0</v>
      </c>
      <c r="G252" s="118">
        <f>+SUM(Users!J256:P256)</f>
        <v>0</v>
      </c>
      <c r="H252" s="119" t="str">
        <f t="shared" ref="H252:H257" si="81">+IFERROR(F252/G252,"-")</f>
        <v>-</v>
      </c>
      <c r="I252" s="120" t="str">
        <f t="shared" si="77"/>
        <v>-</v>
      </c>
      <c r="J252" s="121" t="str">
        <f t="shared" si="78"/>
        <v>-</v>
      </c>
      <c r="K252" s="122" t="str">
        <f t="shared" si="79"/>
        <v>-</v>
      </c>
    </row>
    <row r="253" spans="2:18" ht="15.75" thickBot="1" x14ac:dyDescent="0.3">
      <c r="B253" s="111"/>
      <c r="C253" s="112">
        <f>SUM(Horas!C318:I318)</f>
        <v>0</v>
      </c>
      <c r="D253" s="117">
        <f>+SUM(Users!C257:I257)</f>
        <v>0</v>
      </c>
      <c r="E253" s="114" t="str">
        <f t="shared" si="80"/>
        <v>-</v>
      </c>
      <c r="F253" s="112">
        <f>+SUM(Horas!J241:P241)</f>
        <v>0</v>
      </c>
      <c r="G253" s="118">
        <f>+SUM(Users!J257:P257)</f>
        <v>0</v>
      </c>
      <c r="H253" s="119" t="str">
        <f t="shared" si="81"/>
        <v>-</v>
      </c>
      <c r="I253" s="120" t="str">
        <f t="shared" si="77"/>
        <v>-</v>
      </c>
      <c r="J253" s="121" t="str">
        <f t="shared" si="78"/>
        <v>-</v>
      </c>
      <c r="K253" s="122" t="str">
        <f t="shared" si="79"/>
        <v>-</v>
      </c>
    </row>
    <row r="254" spans="2:18" ht="15.75" thickBot="1" x14ac:dyDescent="0.3">
      <c r="B254" s="111"/>
      <c r="C254" s="112">
        <f>SUM(Horas!C319:I319)</f>
        <v>0</v>
      </c>
      <c r="D254" s="117">
        <f>+SUM(Users!C258:I258)</f>
        <v>0</v>
      </c>
      <c r="E254" s="114" t="str">
        <f t="shared" si="80"/>
        <v>-</v>
      </c>
      <c r="F254" s="112">
        <f>+SUM(Horas!J242:P242)</f>
        <v>0</v>
      </c>
      <c r="G254" s="118">
        <f>+SUM(Users!J258:P258)</f>
        <v>0</v>
      </c>
      <c r="H254" s="119" t="str">
        <f t="shared" si="81"/>
        <v>-</v>
      </c>
      <c r="I254" s="120" t="str">
        <f t="shared" si="77"/>
        <v>-</v>
      </c>
      <c r="J254" s="121" t="str">
        <f t="shared" si="78"/>
        <v>-</v>
      </c>
      <c r="K254" s="122" t="str">
        <f t="shared" si="79"/>
        <v>-</v>
      </c>
    </row>
    <row r="255" spans="2:18" ht="15.75" thickBot="1" x14ac:dyDescent="0.3">
      <c r="B255" s="111"/>
      <c r="C255" s="112">
        <f>SUM(Horas!C320:I320)</f>
        <v>0</v>
      </c>
      <c r="D255" s="117">
        <f>+SUM(Users!C259:I259)</f>
        <v>0</v>
      </c>
      <c r="E255" s="114" t="str">
        <f t="shared" si="80"/>
        <v>-</v>
      </c>
      <c r="F255" s="123">
        <f>+SUM(Horas!J320:P320)</f>
        <v>0</v>
      </c>
      <c r="G255" s="118">
        <f>+SUM(Users!J259:P259)</f>
        <v>0</v>
      </c>
      <c r="H255" s="119" t="str">
        <f t="shared" si="81"/>
        <v>-</v>
      </c>
      <c r="I255" s="120" t="str">
        <f t="shared" si="77"/>
        <v>-</v>
      </c>
      <c r="J255" s="121" t="str">
        <f t="shared" si="78"/>
        <v>-</v>
      </c>
      <c r="K255" s="122" t="str">
        <f t="shared" si="79"/>
        <v>-</v>
      </c>
    </row>
    <row r="256" spans="2:18" ht="15.75" thickBot="1" x14ac:dyDescent="0.3">
      <c r="B256" s="111"/>
      <c r="C256" s="112">
        <f>SUM(Horas!C321:I321)</f>
        <v>0</v>
      </c>
      <c r="D256" s="117">
        <f>+SUM(Users!C260:I260)</f>
        <v>0</v>
      </c>
      <c r="E256" s="114" t="str">
        <f t="shared" si="80"/>
        <v>-</v>
      </c>
      <c r="F256" s="123">
        <f>+SUM(Horas!J321:P321)</f>
        <v>0</v>
      </c>
      <c r="G256" s="118">
        <f>+SUM(Users!J258:P258)</f>
        <v>0</v>
      </c>
      <c r="H256" s="119" t="str">
        <f t="shared" si="81"/>
        <v>-</v>
      </c>
      <c r="I256" s="120" t="str">
        <f t="shared" si="77"/>
        <v>-</v>
      </c>
      <c r="J256" s="121" t="str">
        <f t="shared" si="78"/>
        <v>-</v>
      </c>
      <c r="K256" s="122" t="str">
        <f t="shared" si="79"/>
        <v>-</v>
      </c>
    </row>
    <row r="257" spans="2:11" ht="15.75" thickBot="1" x14ac:dyDescent="0.3">
      <c r="B257" s="124"/>
      <c r="C257" s="112">
        <f>SUM(Horas!C322:I322)</f>
        <v>0</v>
      </c>
      <c r="D257" s="125">
        <f>+SUM(Users!C259:I259)</f>
        <v>0</v>
      </c>
      <c r="E257" s="114" t="str">
        <f t="shared" si="80"/>
        <v>-</v>
      </c>
      <c r="F257" s="123">
        <f>+SUM(Horas!J322:P322)</f>
        <v>0</v>
      </c>
      <c r="G257" s="118">
        <f>+SUM(Users!J259:P259)</f>
        <v>0</v>
      </c>
      <c r="H257" s="119" t="str">
        <f t="shared" si="81"/>
        <v>-</v>
      </c>
      <c r="I257" s="120"/>
      <c r="J257" s="121"/>
      <c r="K257" s="122"/>
    </row>
    <row r="258" spans="2:11" x14ac:dyDescent="0.25">
      <c r="B258" s="124"/>
      <c r="D258" s="93">
        <f>SUM(F244:F250)+SUM(F252:F256)</f>
        <v>3268894.4740000004</v>
      </c>
      <c r="G258" s="126">
        <v>9239200</v>
      </c>
    </row>
    <row r="259" spans="2:11" x14ac:dyDescent="0.25">
      <c r="B259" s="127" t="s">
        <v>344</v>
      </c>
      <c r="C259" s="87"/>
      <c r="D259" s="76"/>
      <c r="E259" s="88"/>
      <c r="F259" s="89"/>
      <c r="G259" s="96">
        <f>D258/G258</f>
        <v>0.35380709087366874</v>
      </c>
    </row>
    <row r="260" spans="2:11" x14ac:dyDescent="0.25">
      <c r="B260" s="127" t="str">
        <f>"Consumo LIVE Contenidos Dinamizados: "&amp;ROUND(G259*100,0)&amp;"%"</f>
        <v>Consumo LIVE Contenidos Dinamizados: 35%</v>
      </c>
    </row>
  </sheetData>
  <mergeCells count="11">
    <mergeCell ref="C2:E2"/>
    <mergeCell ref="F2:H2"/>
    <mergeCell ref="I2:K2"/>
    <mergeCell ref="C3:E3"/>
    <mergeCell ref="F3:H3"/>
    <mergeCell ref="C241:E241"/>
    <mergeCell ref="F241:H241"/>
    <mergeCell ref="I241:K241"/>
    <mergeCell ref="C242:E242"/>
    <mergeCell ref="F242:H242"/>
    <mergeCell ref="I242:K242"/>
  </mergeCells>
  <conditionalFormatting sqref="I15:K15 I181:K181 J233:K233 I248:K257 I27:K27 J19:K26">
    <cfRule type="cellIs" dxfId="193" priority="101" operator="lessThan">
      <formula>0</formula>
    </cfRule>
    <cfRule type="cellIs" dxfId="192" priority="102" operator="greaterThan">
      <formula>a</formula>
    </cfRule>
  </conditionalFormatting>
  <conditionalFormatting sqref="I244:K244 J15:K15">
    <cfRule type="cellIs" dxfId="191" priority="103" operator="lessThan">
      <formula>0</formula>
    </cfRule>
    <cfRule type="cellIs" dxfId="190" priority="104" operator="greaterThan">
      <formula>0</formula>
    </cfRule>
  </conditionalFormatting>
  <conditionalFormatting sqref="I242">
    <cfRule type="cellIs" dxfId="189" priority="105" operator="lessThan">
      <formula>0</formula>
    </cfRule>
    <cfRule type="cellIs" dxfId="188" priority="106" operator="greaterThan">
      <formula>0</formula>
    </cfRule>
  </conditionalFormatting>
  <conditionalFormatting sqref="J180:K180">
    <cfRule type="cellIs" dxfId="187" priority="107" operator="lessThan">
      <formula>0</formula>
    </cfRule>
    <cfRule type="cellIs" dxfId="186" priority="108" operator="greaterThan">
      <formula>0</formula>
    </cfRule>
  </conditionalFormatting>
  <conditionalFormatting sqref="I15">
    <cfRule type="cellIs" dxfId="185" priority="109" operator="lessThan">
      <formula>0</formula>
    </cfRule>
    <cfRule type="cellIs" dxfId="184" priority="110" operator="greaterThan">
      <formula>0</formula>
    </cfRule>
  </conditionalFormatting>
  <conditionalFormatting sqref="F3:F5 F15 F125 F27">
    <cfRule type="cellIs" dxfId="183" priority="111" operator="lessThan">
      <formula>2000</formula>
    </cfRule>
    <cfRule type="cellIs" dxfId="182" priority="112" operator="between">
      <formula>2000</formula>
      <formula>4000</formula>
    </cfRule>
    <cfRule type="cellIs" dxfId="181" priority="113" operator="greaterThan">
      <formula>4000</formula>
    </cfRule>
  </conditionalFormatting>
  <conditionalFormatting sqref="N235:R236">
    <cfRule type="cellIs" dxfId="180" priority="114" operator="greaterThan">
      <formula>45000</formula>
    </cfRule>
    <cfRule type="cellIs" dxfId="179" priority="115" operator="between">
      <formula>20000</formula>
      <formula>45000</formula>
    </cfRule>
    <cfRule type="cellIs" dxfId="178" priority="116" operator="lessThan">
      <formula>20000</formula>
    </cfRule>
  </conditionalFormatting>
  <conditionalFormatting sqref="R239 N238:R238">
    <cfRule type="cellIs" dxfId="177" priority="117" operator="greaterThan">
      <formula>20000</formula>
    </cfRule>
    <cfRule type="cellIs" dxfId="176" priority="118" operator="between">
      <formula>15000</formula>
      <formula>o0000</formula>
    </cfRule>
    <cfRule type="cellIs" dxfId="175" priority="119" operator="lessThan">
      <formula>15000</formula>
    </cfRule>
  </conditionalFormatting>
  <conditionalFormatting sqref="R240">
    <cfRule type="cellIs" dxfId="174" priority="120" operator="greaterThan">
      <formula>40000</formula>
    </cfRule>
    <cfRule type="cellIs" dxfId="173" priority="121" operator="between">
      <formula>20000</formula>
      <formula>40000</formula>
    </cfRule>
    <cfRule type="cellIs" dxfId="172" priority="122" operator="lessThan">
      <formula>20000</formula>
    </cfRule>
  </conditionalFormatting>
  <conditionalFormatting sqref="N240:Q240">
    <cfRule type="cellIs" dxfId="171" priority="123" operator="greaterThan">
      <formula>20000</formula>
    </cfRule>
    <cfRule type="cellIs" dxfId="170" priority="124" operator="between">
      <formula>15000</formula>
      <formula>20000</formula>
    </cfRule>
    <cfRule type="cellIs" dxfId="169" priority="125" operator="lessThan">
      <formula>15000</formula>
    </cfRule>
  </conditionalFormatting>
  <conditionalFormatting sqref="F3:F5 F125">
    <cfRule type="cellIs" dxfId="168" priority="126" operator="lessThan">
      <formula>2000</formula>
    </cfRule>
    <cfRule type="cellIs" dxfId="167" priority="127" operator="between">
      <formula>2000</formula>
      <formula>4000</formula>
    </cfRule>
    <cfRule type="cellIs" dxfId="166" priority="128" operator="greaterThan">
      <formula>4000</formula>
    </cfRule>
  </conditionalFormatting>
  <conditionalFormatting sqref="F15">
    <cfRule type="cellIs" dxfId="165" priority="129" operator="greaterThan">
      <formula>4000</formula>
    </cfRule>
    <cfRule type="cellIs" dxfId="164" priority="130" operator="between">
      <formula>2000</formula>
      <formula>4000</formula>
    </cfRule>
    <cfRule type="cellIs" dxfId="163" priority="131" operator="lessThan">
      <formula>2000</formula>
    </cfRule>
  </conditionalFormatting>
  <conditionalFormatting sqref="J66">
    <cfRule type="cellIs" dxfId="162" priority="135" operator="lessThan">
      <formula>0</formula>
    </cfRule>
    <cfRule type="cellIs" dxfId="161" priority="136" operator="greaterThan">
      <formula>a</formula>
    </cfRule>
  </conditionalFormatting>
  <conditionalFormatting sqref="K66">
    <cfRule type="cellIs" dxfId="160" priority="137" operator="lessThan">
      <formula>0</formula>
    </cfRule>
    <cfRule type="cellIs" dxfId="159" priority="138" operator="greaterThan">
      <formula>a</formula>
    </cfRule>
  </conditionalFormatting>
  <conditionalFormatting sqref="N239:Q239">
    <cfRule type="cellIs" dxfId="158" priority="139" operator="greaterThan">
      <formula>20000</formula>
    </cfRule>
    <cfRule type="cellIs" dxfId="157" priority="140" operator="between">
      <formula>15000</formula>
      <formula>20000</formula>
    </cfRule>
    <cfRule type="cellIs" dxfId="156" priority="141" operator="lessThan">
      <formula>15000</formula>
    </cfRule>
  </conditionalFormatting>
  <conditionalFormatting sqref="I67:K67">
    <cfRule type="cellIs" dxfId="155" priority="146" operator="lessThan">
      <formula>0</formula>
    </cfRule>
    <cfRule type="cellIs" dxfId="154" priority="147" operator="greaterThan">
      <formula>a</formula>
    </cfRule>
  </conditionalFormatting>
  <conditionalFormatting sqref="F67">
    <cfRule type="cellIs" dxfId="153" priority="148" operator="lessThan">
      <formula>2000</formula>
    </cfRule>
    <cfRule type="cellIs" dxfId="152" priority="149" operator="between">
      <formula>2000</formula>
      <formula>4000</formula>
    </cfRule>
    <cfRule type="cellIs" dxfId="151" priority="150" operator="greaterThan">
      <formula>4000</formula>
    </cfRule>
  </conditionalFormatting>
  <conditionalFormatting sqref="F67">
    <cfRule type="cellIs" dxfId="150" priority="151" operator="lessThan">
      <formula>2000</formula>
    </cfRule>
    <cfRule type="cellIs" dxfId="149" priority="152" operator="between">
      <formula>2000</formula>
      <formula>4000</formula>
    </cfRule>
    <cfRule type="cellIs" dxfId="148" priority="153" operator="greaterThan">
      <formula>4000</formula>
    </cfRule>
  </conditionalFormatting>
  <conditionalFormatting sqref="F67">
    <cfRule type="cellIs" dxfId="147" priority="154" operator="greaterThan">
      <formula>4000</formula>
    </cfRule>
    <cfRule type="cellIs" dxfId="146" priority="155" operator="between">
      <formula>2000</formula>
      <formula>4000</formula>
    </cfRule>
    <cfRule type="cellIs" dxfId="145" priority="156" operator="lessThan">
      <formula>2000</formula>
    </cfRule>
  </conditionalFormatting>
  <conditionalFormatting sqref="F67">
    <cfRule type="cellIs" dxfId="144" priority="157" operator="lessThan">
      <formula>2000</formula>
    </cfRule>
    <cfRule type="cellIs" dxfId="143" priority="158" operator="between">
      <formula>2000</formula>
      <formula>4000</formula>
    </cfRule>
    <cfRule type="cellIs" dxfId="142" priority="159" operator="greaterThan">
      <formula>4000</formula>
    </cfRule>
  </conditionalFormatting>
  <conditionalFormatting sqref="F67">
    <cfRule type="cellIs" dxfId="141" priority="160" operator="lessThan">
      <formula>2000</formula>
    </cfRule>
    <cfRule type="cellIs" dxfId="140" priority="161" operator="between">
      <formula>2000</formula>
      <formula>4000</formula>
    </cfRule>
    <cfRule type="cellIs" dxfId="139" priority="162" operator="greaterThan">
      <formula>4000</formula>
    </cfRule>
  </conditionalFormatting>
  <conditionalFormatting sqref="F67">
    <cfRule type="cellIs" dxfId="138" priority="163" operator="greaterThan">
      <formula>4000</formula>
    </cfRule>
    <cfRule type="cellIs" dxfId="137" priority="164" operator="between">
      <formula>2000</formula>
      <formula>4000</formula>
    </cfRule>
    <cfRule type="cellIs" dxfId="136" priority="165" operator="lessThan">
      <formula>2000</formula>
    </cfRule>
  </conditionalFormatting>
  <conditionalFormatting sqref="F67">
    <cfRule type="cellIs" dxfId="135" priority="166" operator="greaterThan">
      <formula>4000</formula>
    </cfRule>
    <cfRule type="cellIs" dxfId="134" priority="167" operator="between">
      <formula>2000</formula>
      <formula>4000</formula>
    </cfRule>
    <cfRule type="cellIs" dxfId="133" priority="168" operator="lessThan">
      <formula>2000</formula>
    </cfRule>
  </conditionalFormatting>
  <conditionalFormatting sqref="F67">
    <cfRule type="cellIs" dxfId="132" priority="169" operator="lessThan">
      <formula>2000</formula>
    </cfRule>
    <cfRule type="cellIs" dxfId="131" priority="170" operator="between">
      <formula>2000</formula>
      <formula>4000</formula>
    </cfRule>
    <cfRule type="cellIs" dxfId="130" priority="171" operator="greaterThan">
      <formula>4000</formula>
    </cfRule>
  </conditionalFormatting>
  <conditionalFormatting sqref="F67">
    <cfRule type="cellIs" dxfId="129" priority="172" operator="lessThan">
      <formula>2000</formula>
    </cfRule>
    <cfRule type="cellIs" dxfId="128" priority="173" operator="between">
      <formula>2000</formula>
      <formula>4000</formula>
    </cfRule>
    <cfRule type="cellIs" dxfId="127" priority="174" operator="greaterThan">
      <formula>4000</formula>
    </cfRule>
  </conditionalFormatting>
  <conditionalFormatting sqref="F67">
    <cfRule type="cellIs" dxfId="126" priority="175" operator="greaterThan">
      <formula>4000</formula>
    </cfRule>
    <cfRule type="cellIs" dxfId="125" priority="176" operator="between">
      <formula>2000</formula>
      <formula>4000</formula>
    </cfRule>
    <cfRule type="cellIs" dxfId="124" priority="177" operator="lessThan">
      <formula>2000</formula>
    </cfRule>
  </conditionalFormatting>
  <conditionalFormatting sqref="F16:F26 F68:F123 F6:F13">
    <cfRule type="cellIs" dxfId="123" priority="190" operator="lessThan">
      <formula>2000</formula>
    </cfRule>
    <cfRule type="cellIs" dxfId="122" priority="191" operator="between">
      <formula>2000</formula>
      <formula>4000</formula>
    </cfRule>
    <cfRule type="cellIs" dxfId="121" priority="192" operator="greaterThan">
      <formula>4000</formula>
    </cfRule>
  </conditionalFormatting>
  <conditionalFormatting sqref="F16:F25 F68:F123 F6:F13">
    <cfRule type="cellIs" dxfId="120" priority="193" operator="greaterThan">
      <formula>4000</formula>
    </cfRule>
    <cfRule type="cellIs" dxfId="119" priority="194" operator="between">
      <formula>2000</formula>
      <formula>4000</formula>
    </cfRule>
    <cfRule type="cellIs" dxfId="118" priority="195" operator="lessThan">
      <formula>2000</formula>
    </cfRule>
  </conditionalFormatting>
  <conditionalFormatting sqref="F16:F25">
    <cfRule type="cellIs" dxfId="117" priority="196" operator="greaterThan">
      <formula>4000</formula>
    </cfRule>
    <cfRule type="cellIs" dxfId="116" priority="197" operator="between">
      <formula>2000</formula>
      <formula>4000</formula>
    </cfRule>
    <cfRule type="cellIs" dxfId="115" priority="198" operator="lessThan">
      <formula>2000</formula>
    </cfRule>
  </conditionalFormatting>
  <conditionalFormatting sqref="F26">
    <cfRule type="cellIs" dxfId="114" priority="202" operator="greaterThan">
      <formula>45000</formula>
    </cfRule>
    <cfRule type="cellIs" dxfId="113" priority="203" operator="between">
      <formula>20000</formula>
      <formula>45000</formula>
    </cfRule>
    <cfRule type="cellIs" dxfId="112" priority="204" operator="lessThan">
      <formula>20000</formula>
    </cfRule>
  </conditionalFormatting>
  <conditionalFormatting sqref="F28:F65">
    <cfRule type="cellIs" dxfId="111" priority="205" operator="lessThan">
      <formula>2000</formula>
    </cfRule>
    <cfRule type="cellIs" dxfId="110" priority="206" operator="between">
      <formula>2000</formula>
      <formula>4000</formula>
    </cfRule>
    <cfRule type="cellIs" dxfId="109" priority="207" operator="greaterThan">
      <formula>4000</formula>
    </cfRule>
  </conditionalFormatting>
  <conditionalFormatting sqref="F28:F65">
    <cfRule type="cellIs" dxfId="108" priority="208" operator="lessThan">
      <formula>2000</formula>
    </cfRule>
    <cfRule type="cellIs" dxfId="107" priority="209" operator="between">
      <formula>2000</formula>
      <formula>4000</formula>
    </cfRule>
    <cfRule type="cellIs" dxfId="106" priority="210" operator="greaterThan">
      <formula>4000</formula>
    </cfRule>
  </conditionalFormatting>
  <conditionalFormatting sqref="F28:F65">
    <cfRule type="cellIs" dxfId="105" priority="211" operator="greaterThan">
      <formula>4000</formula>
    </cfRule>
    <cfRule type="cellIs" dxfId="104" priority="212" operator="between">
      <formula>2000</formula>
      <formula>4000</formula>
    </cfRule>
    <cfRule type="cellIs" dxfId="103" priority="213" operator="lessThan">
      <formula>2000</formula>
    </cfRule>
  </conditionalFormatting>
  <conditionalFormatting sqref="F28:F65">
    <cfRule type="cellIs" dxfId="102" priority="214" operator="greaterThan">
      <formula>4000</formula>
    </cfRule>
    <cfRule type="cellIs" dxfId="101" priority="215" operator="between">
      <formula>2000</formula>
      <formula>4000</formula>
    </cfRule>
    <cfRule type="cellIs" dxfId="100" priority="216" operator="lessThan">
      <formula>2000</formula>
    </cfRule>
  </conditionalFormatting>
  <conditionalFormatting sqref="F28:F65">
    <cfRule type="cellIs" dxfId="99" priority="217" operator="lessThan">
      <formula>2000</formula>
    </cfRule>
    <cfRule type="cellIs" dxfId="98" priority="218" operator="between">
      <formula>2000</formula>
      <formula>4000</formula>
    </cfRule>
    <cfRule type="cellIs" dxfId="97" priority="219" operator="greaterThan">
      <formula>4000</formula>
    </cfRule>
  </conditionalFormatting>
  <conditionalFormatting sqref="F28:F65">
    <cfRule type="cellIs" dxfId="96" priority="220" operator="lessThan">
      <formula>2000</formula>
    </cfRule>
    <cfRule type="cellIs" dxfId="95" priority="221" operator="between">
      <formula>2000</formula>
      <formula>4000</formula>
    </cfRule>
    <cfRule type="cellIs" dxfId="94" priority="222" operator="greaterThan">
      <formula>4000</formula>
    </cfRule>
  </conditionalFormatting>
  <conditionalFormatting sqref="F28:F65">
    <cfRule type="cellIs" dxfId="93" priority="223" operator="greaterThan">
      <formula>4000</formula>
    </cfRule>
    <cfRule type="cellIs" dxfId="92" priority="224" operator="between">
      <formula>2000</formula>
      <formula>4000</formula>
    </cfRule>
    <cfRule type="cellIs" dxfId="91" priority="225" operator="lessThan">
      <formula>2000</formula>
    </cfRule>
  </conditionalFormatting>
  <conditionalFormatting sqref="F66">
    <cfRule type="cellIs" dxfId="90" priority="226" operator="greaterThan">
      <formula>4000</formula>
    </cfRule>
  </conditionalFormatting>
  <conditionalFormatting sqref="F66">
    <cfRule type="cellIs" dxfId="89" priority="227" operator="between">
      <formula>20000</formula>
      <formula>45000</formula>
    </cfRule>
    <cfRule type="cellIs" dxfId="88" priority="228" operator="lessThan">
      <formula>20000</formula>
    </cfRule>
    <cfRule type="cellIs" dxfId="87" priority="229" operator="greaterThan">
      <formula>45000</formula>
    </cfRule>
  </conditionalFormatting>
  <conditionalFormatting sqref="F126:F179">
    <cfRule type="cellIs" dxfId="86" priority="260" operator="lessThan">
      <formula>2000</formula>
    </cfRule>
    <cfRule type="cellIs" dxfId="85" priority="261" operator="between">
      <formula>2000</formula>
      <formula>4000</formula>
    </cfRule>
    <cfRule type="cellIs" dxfId="84" priority="262" operator="greaterThan">
      <formula>4000</formula>
    </cfRule>
  </conditionalFormatting>
  <conditionalFormatting sqref="F126:F179">
    <cfRule type="cellIs" dxfId="83" priority="263" operator="lessThan">
      <formula>2000</formula>
    </cfRule>
    <cfRule type="cellIs" dxfId="82" priority="264" operator="between">
      <formula>2000</formula>
      <formula>4000</formula>
    </cfRule>
    <cfRule type="cellIs" dxfId="81" priority="265" operator="greaterThan">
      <formula>4000</formula>
    </cfRule>
  </conditionalFormatting>
  <conditionalFormatting sqref="F180">
    <cfRule type="cellIs" dxfId="80" priority="266" operator="lessThan">
      <formula>2000</formula>
    </cfRule>
    <cfRule type="cellIs" dxfId="79" priority="267" operator="between">
      <formula>2000</formula>
      <formula>4000</formula>
    </cfRule>
    <cfRule type="cellIs" dxfId="78" priority="268" operator="greaterThan">
      <formula>4000</formula>
    </cfRule>
  </conditionalFormatting>
  <conditionalFormatting sqref="F180">
    <cfRule type="cellIs" dxfId="77" priority="269" operator="greaterThan">
      <formula>45000</formula>
    </cfRule>
    <cfRule type="cellIs" dxfId="76" priority="270" operator="between">
      <formula>20000</formula>
      <formula>45000</formula>
    </cfRule>
    <cfRule type="cellIs" dxfId="75" priority="271" operator="lessThan">
      <formula>20000</formula>
    </cfRule>
  </conditionalFormatting>
  <conditionalFormatting sqref="F182:F216 F218:F232">
    <cfRule type="cellIs" dxfId="74" priority="272" operator="between">
      <formula>2000</formula>
      <formula>4000</formula>
    </cfRule>
    <cfRule type="cellIs" dxfId="73" priority="273" operator="lessThan">
      <formula>2000</formula>
    </cfRule>
    <cfRule type="cellIs" dxfId="72" priority="274" operator="greaterThan">
      <formula>4000</formula>
    </cfRule>
  </conditionalFormatting>
  <conditionalFormatting sqref="I218:K219 I182:K216 J220:K232 I220:I233 I16:I26 J6:K13 I6:I14 I68:I124 J68:K123">
    <cfRule type="cellIs" dxfId="71" priority="275" operator="lessThan">
      <formula>0</formula>
    </cfRule>
    <cfRule type="cellIs" dxfId="70" priority="276" operator="greaterThan">
      <formula>0</formula>
    </cfRule>
  </conditionalFormatting>
  <conditionalFormatting sqref="J16:J25">
    <cfRule type="cellIs" dxfId="69" priority="283" operator="lessThan">
      <formula>0</formula>
    </cfRule>
    <cfRule type="cellIs" dxfId="68" priority="284" operator="greaterThan">
      <formula>0</formula>
    </cfRule>
  </conditionalFormatting>
  <conditionalFormatting sqref="K16:K25">
    <cfRule type="cellIs" dxfId="67" priority="285" operator="lessThan">
      <formula>0</formula>
    </cfRule>
    <cfRule type="cellIs" dxfId="66" priority="286" operator="greaterThan">
      <formula>0</formula>
    </cfRule>
  </conditionalFormatting>
  <conditionalFormatting sqref="I28:I66">
    <cfRule type="cellIs" dxfId="65" priority="287" operator="lessThan">
      <formula>0</formula>
    </cfRule>
    <cfRule type="cellIs" dxfId="64" priority="288" operator="greaterThan">
      <formula>0</formula>
    </cfRule>
  </conditionalFormatting>
  <conditionalFormatting sqref="J28:J65">
    <cfRule type="cellIs" dxfId="63" priority="289" operator="lessThan">
      <formula>0</formula>
    </cfRule>
    <cfRule type="cellIs" dxfId="62" priority="290" operator="greaterThan">
      <formula>0</formula>
    </cfRule>
  </conditionalFormatting>
  <conditionalFormatting sqref="K28:K65">
    <cfRule type="cellIs" dxfId="61" priority="291" operator="lessThan">
      <formula>0</formula>
    </cfRule>
    <cfRule type="cellIs" dxfId="60" priority="292" operator="greaterThan">
      <formula>0</formula>
    </cfRule>
  </conditionalFormatting>
  <conditionalFormatting sqref="J124:K124">
    <cfRule type="cellIs" dxfId="59" priority="293" operator="lessThan">
      <formula>0</formula>
    </cfRule>
    <cfRule type="cellIs" dxfId="58" priority="294" operator="greaterThan">
      <formula>a</formula>
    </cfRule>
  </conditionalFormatting>
  <conditionalFormatting sqref="I125:K125">
    <cfRule type="cellIs" dxfId="57" priority="295" operator="lessThan">
      <formula>0</formula>
    </cfRule>
    <cfRule type="cellIs" dxfId="56" priority="296" operator="greaterThan">
      <formula>0</formula>
    </cfRule>
  </conditionalFormatting>
  <conditionalFormatting sqref="I126:I180">
    <cfRule type="cellIs" dxfId="55" priority="303" operator="lessThan">
      <formula>0</formula>
    </cfRule>
    <cfRule type="cellIs" dxfId="54" priority="304" operator="greaterThan">
      <formula>0</formula>
    </cfRule>
  </conditionalFormatting>
  <conditionalFormatting sqref="J126:J179">
    <cfRule type="cellIs" dxfId="53" priority="305" operator="lessThan">
      <formula>0</formula>
    </cfRule>
    <cfRule type="cellIs" dxfId="52" priority="306" operator="greaterThan">
      <formula>0</formula>
    </cfRule>
  </conditionalFormatting>
  <conditionalFormatting sqref="K126:K179">
    <cfRule type="cellIs" dxfId="51" priority="307" operator="lessThan">
      <formula>0</formula>
    </cfRule>
    <cfRule type="cellIs" dxfId="50" priority="308" operator="greaterThan">
      <formula>0</formula>
    </cfRule>
  </conditionalFormatting>
  <conditionalFormatting sqref="I245:I251">
    <cfRule type="cellIs" dxfId="49" priority="309" operator="lessThan">
      <formula>0</formula>
    </cfRule>
    <cfRule type="cellIs" dxfId="48" priority="310" operator="greaterThan">
      <formula>0</formula>
    </cfRule>
  </conditionalFormatting>
  <conditionalFormatting sqref="J245:J251">
    <cfRule type="cellIs" dxfId="47" priority="311" operator="lessThan">
      <formula>0</formula>
    </cfRule>
    <cfRule type="cellIs" dxfId="46" priority="312" operator="greaterThan">
      <formula>0</formula>
    </cfRule>
  </conditionalFormatting>
  <conditionalFormatting sqref="K245:K251">
    <cfRule type="cellIs" dxfId="45" priority="313" operator="lessThan">
      <formula>0</formula>
    </cfRule>
    <cfRule type="cellIs" dxfId="44" priority="314" operator="greaterThan">
      <formula>0</formula>
    </cfRule>
  </conditionalFormatting>
  <conditionalFormatting sqref="F124">
    <cfRule type="cellIs" dxfId="43" priority="318" operator="greaterThan">
      <formula>4000</formula>
    </cfRule>
  </conditionalFormatting>
  <conditionalFormatting sqref="F124">
    <cfRule type="cellIs" dxfId="42" priority="319" operator="between">
      <formula>20000</formula>
      <formula>45000</formula>
    </cfRule>
    <cfRule type="cellIs" dxfId="41" priority="320" operator="lessThan">
      <formula>20000</formula>
    </cfRule>
    <cfRule type="cellIs" dxfId="40" priority="321" operator="greaterThan">
      <formula>45000</formula>
    </cfRule>
  </conditionalFormatting>
  <conditionalFormatting sqref="J217:K217">
    <cfRule type="cellIs" dxfId="39" priority="322" operator="lessThan">
      <formula>0</formula>
    </cfRule>
    <cfRule type="cellIs" dxfId="38" priority="323" operator="greaterThan">
      <formula>0</formula>
    </cfRule>
  </conditionalFormatting>
  <conditionalFormatting sqref="F217">
    <cfRule type="cellIs" dxfId="37" priority="324" operator="lessThan">
      <formula>2000</formula>
    </cfRule>
    <cfRule type="cellIs" dxfId="36" priority="325" operator="between">
      <formula>2000</formula>
      <formula>4000</formula>
    </cfRule>
    <cfRule type="cellIs" dxfId="35" priority="326" operator="greaterThan">
      <formula>4000</formula>
    </cfRule>
  </conditionalFormatting>
  <conditionalFormatting sqref="F217">
    <cfRule type="cellIs" dxfId="34" priority="327" operator="greaterThan">
      <formula>45000</formula>
    </cfRule>
    <cfRule type="cellIs" dxfId="33" priority="328" operator="between">
      <formula>20000</formula>
      <formula>45000</formula>
    </cfRule>
    <cfRule type="cellIs" dxfId="32" priority="329" operator="lessThan">
      <formula>20000</formula>
    </cfRule>
  </conditionalFormatting>
  <conditionalFormatting sqref="I217">
    <cfRule type="cellIs" dxfId="31" priority="330" operator="lessThan">
      <formula>0</formula>
    </cfRule>
    <cfRule type="cellIs" dxfId="30" priority="331" operator="greaterThan">
      <formula>0</formula>
    </cfRule>
  </conditionalFormatting>
  <conditionalFormatting sqref="F233">
    <cfRule type="cellIs" dxfId="29" priority="332" operator="lessThan">
      <formula>2000</formula>
    </cfRule>
    <cfRule type="cellIs" dxfId="28" priority="333" operator="between">
      <formula>2000</formula>
      <formula>4000</formula>
    </cfRule>
    <cfRule type="cellIs" dxfId="27" priority="334" operator="greaterThan">
      <formula>4000</formula>
    </cfRule>
  </conditionalFormatting>
  <conditionalFormatting sqref="F233">
    <cfRule type="cellIs" dxfId="26" priority="335" operator="greaterThan">
      <formula>45000</formula>
    </cfRule>
    <cfRule type="cellIs" dxfId="25" priority="336" operator="between">
      <formula>20000</formula>
      <formula>45000</formula>
    </cfRule>
    <cfRule type="cellIs" dxfId="24" priority="337" operator="lessThan">
      <formula>20000</formula>
    </cfRule>
  </conditionalFormatting>
  <conditionalFormatting sqref="J14:K14">
    <cfRule type="cellIs" dxfId="23" priority="35" operator="lessThan">
      <formula>0</formula>
    </cfRule>
    <cfRule type="cellIs" dxfId="22" priority="36" operator="greaterThan">
      <formula>a</formula>
    </cfRule>
  </conditionalFormatting>
  <conditionalFormatting sqref="F14">
    <cfRule type="cellIs" dxfId="21" priority="37" operator="lessThan">
      <formula>2000</formula>
    </cfRule>
    <cfRule type="cellIs" dxfId="20" priority="38" operator="between">
      <formula>2000</formula>
      <formula>4000</formula>
    </cfRule>
    <cfRule type="cellIs" dxfId="19" priority="39" operator="greaterThan">
      <formula>4000</formula>
    </cfRule>
  </conditionalFormatting>
  <conditionalFormatting sqref="F14">
    <cfRule type="cellIs" dxfId="18" priority="40" operator="greaterThan">
      <formula>45000</formula>
    </cfRule>
    <cfRule type="cellIs" dxfId="17" priority="41" operator="between">
      <formula>20000</formula>
      <formula>45000</formula>
    </cfRule>
    <cfRule type="cellIs" dxfId="16" priority="42" operator="lessThan">
      <formula>20000</formula>
    </cfRule>
  </conditionalFormatting>
  <conditionalFormatting sqref="F241">
    <cfRule type="cellIs" dxfId="15" priority="7" operator="lessThan">
      <formula>2000</formula>
    </cfRule>
    <cfRule type="cellIs" dxfId="14" priority="8" operator="between">
      <formula>2000</formula>
      <formula>4000</formula>
    </cfRule>
    <cfRule type="cellIs" dxfId="13" priority="9" operator="greaterThan">
      <formula>4000</formula>
    </cfRule>
  </conditionalFormatting>
  <conditionalFormatting sqref="F241">
    <cfRule type="cellIs" dxfId="12" priority="10" operator="lessThan">
      <formula>2000</formula>
    </cfRule>
    <cfRule type="cellIs" dxfId="11" priority="11" operator="between">
      <formula>2000</formula>
      <formula>4000</formula>
    </cfRule>
    <cfRule type="cellIs" dxfId="10" priority="12" operator="greaterThan">
      <formula>4000</formula>
    </cfRule>
  </conditionalFormatting>
  <conditionalFormatting sqref="F2">
    <cfRule type="cellIs" dxfId="9" priority="1" operator="lessThan">
      <formula>2000</formula>
    </cfRule>
    <cfRule type="cellIs" dxfId="8" priority="2" operator="between">
      <formula>2000</formula>
      <formula>4000</formula>
    </cfRule>
    <cfRule type="cellIs" dxfId="7" priority="3" operator="greaterThan">
      <formula>4000</formula>
    </cfRule>
  </conditionalFormatting>
  <conditionalFormatting sqref="F2">
    <cfRule type="cellIs" dxfId="6" priority="4" operator="lessThan">
      <formula>2000</formula>
    </cfRule>
    <cfRule type="cellIs" dxfId="5" priority="5" operator="between">
      <formula>2000</formula>
      <formula>4000</formula>
    </cfRule>
    <cfRule type="cellIs" dxfId="4" priority="6" operator="greaterThan">
      <formula>4000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ignoredErrors>
    <ignoredError sqref="G255 D25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"/>
  <sheetViews>
    <sheetView showGridLines="0" zoomScale="80" zoomScaleNormal="80" workbookViewId="0">
      <pane ySplit="1" topLeftCell="A2" activePane="bottomLeft" state="frozen"/>
      <selection pane="bottomLeft" activeCell="D13" sqref="D13:D14"/>
    </sheetView>
  </sheetViews>
  <sheetFormatPr baseColWidth="10" defaultColWidth="9.140625" defaultRowHeight="15" x14ac:dyDescent="0.25"/>
  <cols>
    <col min="1" max="1" width="25.5703125" style="347" customWidth="1"/>
    <col min="2" max="2" width="28.5703125" style="347" bestFit="1" customWidth="1"/>
    <col min="3" max="3" width="44.85546875" style="347" customWidth="1"/>
    <col min="4" max="4" width="32.42578125" style="342" customWidth="1"/>
    <col min="5" max="5" width="32.7109375" style="342" customWidth="1"/>
    <col min="6" max="6" width="19.85546875" style="342" customWidth="1"/>
    <col min="7" max="7" width="17.28515625" style="344" bestFit="1" customWidth="1"/>
    <col min="8" max="8" width="15.7109375" style="342" customWidth="1"/>
    <col min="9" max="9" width="14" style="342" customWidth="1"/>
    <col min="10" max="10" width="15.7109375" style="342" customWidth="1"/>
    <col min="11" max="1027" width="10.5703125" style="339" customWidth="1"/>
    <col min="1028" max="16384" width="9.140625" style="339"/>
  </cols>
  <sheetData>
    <row r="1" spans="1:10" ht="20.100000000000001" customHeight="1" x14ac:dyDescent="0.25">
      <c r="A1" s="389" t="s">
        <v>214</v>
      </c>
      <c r="B1" s="389" t="s">
        <v>447</v>
      </c>
      <c r="C1" s="389" t="s">
        <v>215</v>
      </c>
      <c r="D1" s="390" t="s">
        <v>427</v>
      </c>
      <c r="E1" s="390" t="s">
        <v>216</v>
      </c>
      <c r="F1" s="390" t="s">
        <v>217</v>
      </c>
      <c r="G1" s="390" t="s">
        <v>218</v>
      </c>
      <c r="H1" s="390" t="s">
        <v>219</v>
      </c>
      <c r="I1" s="390" t="s">
        <v>220</v>
      </c>
      <c r="J1" s="390" t="s">
        <v>221</v>
      </c>
    </row>
    <row r="2" spans="1:10" x14ac:dyDescent="0.25">
      <c r="A2" s="346"/>
      <c r="B2" s="346"/>
      <c r="C2" s="345"/>
      <c r="D2" s="340"/>
      <c r="E2" s="341"/>
      <c r="F2" s="338"/>
      <c r="G2" s="438"/>
      <c r="H2" s="338"/>
      <c r="I2" s="343" t="e">
        <f t="shared" ref="I2" si="0">F2/G2</f>
        <v>#DIV/0!</v>
      </c>
      <c r="J2" s="343" t="e">
        <f t="shared" ref="J2" si="1">H2/F2</f>
        <v>#DIV/0!</v>
      </c>
    </row>
    <row r="3" spans="1:10" x14ac:dyDescent="0.25">
      <c r="A3" s="346"/>
      <c r="B3" s="346"/>
      <c r="C3" s="345"/>
      <c r="D3" s="340"/>
      <c r="E3" s="341"/>
      <c r="F3" s="338"/>
      <c r="G3" s="438"/>
      <c r="H3" s="338"/>
      <c r="I3" s="343" t="e">
        <f t="shared" ref="I3:I4" si="2">F3/G3</f>
        <v>#DIV/0!</v>
      </c>
      <c r="J3" s="343" t="e">
        <f t="shared" ref="J3:J4" si="3">H3/F3</f>
        <v>#DIV/0!</v>
      </c>
    </row>
    <row r="4" spans="1:10" x14ac:dyDescent="0.25">
      <c r="A4" s="346"/>
      <c r="B4" s="346"/>
      <c r="C4" s="345"/>
      <c r="D4" s="340"/>
      <c r="E4" s="341"/>
      <c r="F4" s="439"/>
      <c r="G4" s="438"/>
      <c r="H4" s="338"/>
      <c r="I4" s="343" t="e">
        <f t="shared" si="2"/>
        <v>#DIV/0!</v>
      </c>
      <c r="J4" s="343" t="e">
        <f t="shared" si="3"/>
        <v>#DIV/0!</v>
      </c>
    </row>
    <row r="6" spans="1:10" x14ac:dyDescent="0.25">
      <c r="A6"/>
    </row>
    <row r="7" spans="1:10" x14ac:dyDescent="0.25">
      <c r="A7"/>
    </row>
    <row r="8" spans="1:10" x14ac:dyDescent="0.25">
      <c r="A8"/>
    </row>
  </sheetData>
  <autoFilter ref="A1:J1" xr:uid="{00000000-0001-0000-0300-000000000000}"/>
  <phoneticPr fontId="46" type="noConversion"/>
  <conditionalFormatting sqref="G4">
    <cfRule type="colorScale" priority="3">
      <colorScale>
        <cfvo type="min"/>
        <cfvo type="max"/>
        <color rgb="FFFCFCFF"/>
        <color rgb="FFF8696B"/>
      </colorScale>
    </cfRule>
  </conditionalFormatting>
  <conditionalFormatting sqref="G3">
    <cfRule type="colorScale" priority="1">
      <colorScale>
        <cfvo type="min"/>
        <cfvo type="max"/>
        <color rgb="FFFCFCFF"/>
        <color rgb="FFF8696B"/>
      </colorScale>
    </cfRule>
  </conditionalFormatting>
  <conditionalFormatting sqref="G2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9849-C2E6-4A87-B5CE-C11562AFFD45}">
  <dimension ref="B1:M13"/>
  <sheetViews>
    <sheetView workbookViewId="0">
      <selection activeCell="I17" sqref="I17"/>
    </sheetView>
  </sheetViews>
  <sheetFormatPr baseColWidth="10" defaultRowHeight="15" x14ac:dyDescent="0.25"/>
  <cols>
    <col min="1" max="1" width="1" customWidth="1"/>
    <col min="2" max="2" width="19.7109375" style="354" customWidth="1"/>
    <col min="3" max="10" width="15.7109375" customWidth="1"/>
    <col min="11" max="11" width="12.140625" customWidth="1"/>
    <col min="12" max="12" width="7.7109375" customWidth="1"/>
    <col min="13" max="13" width="14.42578125" customWidth="1"/>
  </cols>
  <sheetData>
    <row r="1" spans="2:13" ht="4.5" customHeight="1" thickBot="1" x14ac:dyDescent="0.3"/>
    <row r="2" spans="2:13" ht="16.5" thickBot="1" x14ac:dyDescent="0.3">
      <c r="B2" s="349" t="s">
        <v>438</v>
      </c>
      <c r="C2" s="350" t="s">
        <v>439</v>
      </c>
      <c r="D2" s="350" t="s">
        <v>440</v>
      </c>
      <c r="E2" s="350" t="s">
        <v>441</v>
      </c>
      <c r="F2" s="350" t="s">
        <v>442</v>
      </c>
      <c r="G2" s="350" t="s">
        <v>443</v>
      </c>
      <c r="H2" s="350" t="s">
        <v>444</v>
      </c>
      <c r="I2" s="350" t="s">
        <v>445</v>
      </c>
      <c r="J2" s="350" t="s">
        <v>16</v>
      </c>
      <c r="M2" s="361" t="s">
        <v>410</v>
      </c>
    </row>
    <row r="3" spans="2:13" ht="15.75" x14ac:dyDescent="0.25">
      <c r="B3" s="355" t="s">
        <v>403</v>
      </c>
      <c r="C3" s="356">
        <v>5396.2333333333299</v>
      </c>
      <c r="D3" s="356">
        <v>7406.8666666666604</v>
      </c>
      <c r="E3" s="356">
        <v>5413.2833333333301</v>
      </c>
      <c r="F3" s="356">
        <v>2897.6666666666601</v>
      </c>
      <c r="G3" s="356">
        <v>5109.3833333333296</v>
      </c>
      <c r="H3" s="356">
        <v>2615.25</v>
      </c>
      <c r="I3" s="356">
        <v>5590.9</v>
      </c>
      <c r="J3" s="301">
        <f>SUM(C3:I3)</f>
        <v>34429.583333333314</v>
      </c>
      <c r="K3" s="360">
        <f>J3/$M$3</f>
        <v>8.3327133538861516E-3</v>
      </c>
      <c r="M3" s="362">
        <f>Resumen!C6</f>
        <v>4131857.4</v>
      </c>
    </row>
    <row r="4" spans="2:13" x14ac:dyDescent="0.25">
      <c r="B4" s="355" t="s">
        <v>342</v>
      </c>
      <c r="C4" s="379">
        <v>2594.1833333333302</v>
      </c>
      <c r="D4" s="379">
        <v>7769.2333333333299</v>
      </c>
      <c r="E4" s="379">
        <v>2540.0666666666598</v>
      </c>
      <c r="F4" s="379">
        <v>2819.6833333333302</v>
      </c>
      <c r="G4" s="379">
        <v>7966.1833333333298</v>
      </c>
      <c r="H4" s="379">
        <v>3181.4</v>
      </c>
      <c r="I4" s="356">
        <v>4712.7166666666599</v>
      </c>
      <c r="J4" s="301">
        <f t="shared" ref="J4:J12" si="0">SUM(C4:I4)</f>
        <v>31583.466666666642</v>
      </c>
      <c r="K4" s="360">
        <f t="shared" ref="K4:K13" si="1">J4/$M$3</f>
        <v>7.6438907757723296E-3</v>
      </c>
    </row>
    <row r="5" spans="2:13" x14ac:dyDescent="0.25">
      <c r="B5" s="355" t="s">
        <v>390</v>
      </c>
      <c r="C5" s="379">
        <v>862.8</v>
      </c>
      <c r="D5" s="379">
        <v>988.26666666666597</v>
      </c>
      <c r="E5" s="379">
        <v>948.61666666666599</v>
      </c>
      <c r="F5" s="379">
        <v>718.06666666666604</v>
      </c>
      <c r="G5" s="379">
        <v>750.33333333333303</v>
      </c>
      <c r="H5" s="379">
        <v>1098.9000000000001</v>
      </c>
      <c r="I5" s="356">
        <v>2893.0666666666598</v>
      </c>
      <c r="J5" s="301">
        <f t="shared" si="0"/>
        <v>8260.049999999992</v>
      </c>
      <c r="K5" s="360">
        <f t="shared" si="1"/>
        <v>1.9991130381217881E-3</v>
      </c>
    </row>
    <row r="6" spans="2:13" x14ac:dyDescent="0.25">
      <c r="B6" s="355" t="s">
        <v>397</v>
      </c>
      <c r="C6" s="379">
        <v>458.73333333333301</v>
      </c>
      <c r="D6" s="379">
        <v>840.7</v>
      </c>
      <c r="E6" s="379">
        <v>624.35</v>
      </c>
      <c r="F6" s="379">
        <v>370.46666666666601</v>
      </c>
      <c r="G6" s="379">
        <v>896.31666666666604</v>
      </c>
      <c r="H6" s="379">
        <v>722.36666666666599</v>
      </c>
      <c r="I6" s="356">
        <v>1282.61666666666</v>
      </c>
      <c r="J6" s="301">
        <f t="shared" si="0"/>
        <v>5195.5499999999911</v>
      </c>
      <c r="K6" s="360">
        <f t="shared" si="1"/>
        <v>1.2574369096087371E-3</v>
      </c>
    </row>
    <row r="7" spans="2:13" x14ac:dyDescent="0.25">
      <c r="B7" s="355" t="s">
        <v>398</v>
      </c>
      <c r="C7" s="379">
        <v>114.15</v>
      </c>
      <c r="D7" s="379">
        <v>197.73333333333301</v>
      </c>
      <c r="E7" s="379">
        <v>88.733333333333306</v>
      </c>
      <c r="F7" s="379">
        <v>97.95</v>
      </c>
      <c r="G7" s="379">
        <v>319.21666666666601</v>
      </c>
      <c r="H7" s="379">
        <v>149.9</v>
      </c>
      <c r="I7" s="356">
        <v>131.98333333333301</v>
      </c>
      <c r="J7" s="301">
        <f t="shared" si="0"/>
        <v>1099.6666666666652</v>
      </c>
      <c r="K7" s="360">
        <f t="shared" si="1"/>
        <v>2.6614342176152186E-4</v>
      </c>
    </row>
    <row r="8" spans="2:13" x14ac:dyDescent="0.25">
      <c r="B8" s="355" t="s">
        <v>399</v>
      </c>
      <c r="C8" s="379">
        <v>250.81666666666601</v>
      </c>
      <c r="D8" s="379">
        <v>118.216666666666</v>
      </c>
      <c r="E8" s="379">
        <v>148.266666666666</v>
      </c>
      <c r="F8" s="379">
        <v>173.083333333333</v>
      </c>
      <c r="G8" s="379">
        <v>116.7</v>
      </c>
      <c r="H8" s="379">
        <v>1890.9666666666601</v>
      </c>
      <c r="I8" s="356">
        <v>283.13333333333298</v>
      </c>
      <c r="J8" s="301">
        <f t="shared" si="0"/>
        <v>2981.1833333333243</v>
      </c>
      <c r="K8" s="360">
        <f t="shared" si="1"/>
        <v>7.215116701107169E-4</v>
      </c>
    </row>
    <row r="9" spans="2:13" x14ac:dyDescent="0.25">
      <c r="B9" s="355" t="s">
        <v>402</v>
      </c>
      <c r="C9" s="379">
        <v>132.98333333333301</v>
      </c>
      <c r="D9" s="379">
        <v>128.083333333333</v>
      </c>
      <c r="E9" s="379">
        <v>140.35</v>
      </c>
      <c r="F9" s="379">
        <v>183.15</v>
      </c>
      <c r="G9" s="379">
        <v>187.48333333333301</v>
      </c>
      <c r="H9" s="379">
        <v>227.083333333333</v>
      </c>
      <c r="I9" s="356">
        <v>153.13333333333301</v>
      </c>
      <c r="J9" s="301">
        <f t="shared" si="0"/>
        <v>1152.2666666666651</v>
      </c>
      <c r="K9" s="360">
        <f t="shared" si="1"/>
        <v>2.7887377397551645E-4</v>
      </c>
    </row>
    <row r="10" spans="2:13" x14ac:dyDescent="0.25">
      <c r="B10" s="355" t="s">
        <v>400</v>
      </c>
      <c r="C10" s="379">
        <v>1688.5833333333301</v>
      </c>
      <c r="D10" s="379">
        <v>258.06666666666598</v>
      </c>
      <c r="E10" s="379">
        <v>137.73333333333301</v>
      </c>
      <c r="F10" s="379">
        <v>398.9</v>
      </c>
      <c r="G10" s="379">
        <v>1041.11666666666</v>
      </c>
      <c r="H10" s="379">
        <v>691.73333333333301</v>
      </c>
      <c r="I10" s="356">
        <v>431.53333333333302</v>
      </c>
      <c r="J10" s="301">
        <f t="shared" si="0"/>
        <v>4647.6666666666551</v>
      </c>
      <c r="K10" s="360">
        <f t="shared" si="1"/>
        <v>1.1248371414431329E-3</v>
      </c>
    </row>
    <row r="11" spans="2:13" x14ac:dyDescent="0.25">
      <c r="B11" s="355" t="s">
        <v>401</v>
      </c>
      <c r="C11" s="379">
        <v>89.866666666666603</v>
      </c>
      <c r="D11" s="379">
        <v>165.35</v>
      </c>
      <c r="E11" s="379">
        <v>92.233333333333306</v>
      </c>
      <c r="F11" s="379">
        <v>135.666666666666</v>
      </c>
      <c r="G11" s="379">
        <v>263.03333333333302</v>
      </c>
      <c r="H11" s="379">
        <v>344.51666666666603</v>
      </c>
      <c r="I11" s="356">
        <v>193.96666666666599</v>
      </c>
      <c r="J11" s="301">
        <f t="shared" si="0"/>
        <v>1284.6333333333309</v>
      </c>
      <c r="K11" s="360">
        <f t="shared" si="1"/>
        <v>3.1090940682835058E-4</v>
      </c>
    </row>
    <row r="12" spans="2:13" x14ac:dyDescent="0.25">
      <c r="B12" s="355" t="s">
        <v>468</v>
      </c>
      <c r="C12" s="379">
        <v>166.416666666666</v>
      </c>
      <c r="D12" s="379">
        <v>144.61666666666599</v>
      </c>
      <c r="E12" s="379">
        <v>122.75</v>
      </c>
      <c r="F12" s="379">
        <v>124.333333333333</v>
      </c>
      <c r="G12" s="379">
        <v>117.933333333333</v>
      </c>
      <c r="H12" s="379">
        <v>286.05</v>
      </c>
      <c r="I12" s="356">
        <v>386.166666666666</v>
      </c>
      <c r="J12" s="301">
        <f t="shared" si="0"/>
        <v>1348.2666666666639</v>
      </c>
      <c r="K12" s="360">
        <f t="shared" si="1"/>
        <v>3.2631006739648467E-4</v>
      </c>
    </row>
    <row r="13" spans="2:13" ht="20.25" customHeight="1" x14ac:dyDescent="0.25">
      <c r="B13" s="357" t="s">
        <v>16</v>
      </c>
      <c r="C13" s="358">
        <f t="shared" ref="C13:I13" si="2">SUM(C3:C11)</f>
        <v>11588.349999999989</v>
      </c>
      <c r="D13" s="358">
        <f t="shared" si="2"/>
        <v>17872.516666666656</v>
      </c>
      <c r="E13" s="358">
        <f t="shared" si="2"/>
        <v>10133.633333333324</v>
      </c>
      <c r="F13" s="358">
        <f t="shared" si="2"/>
        <v>7794.6333333333205</v>
      </c>
      <c r="G13" s="358">
        <f t="shared" si="2"/>
        <v>16649.766666666648</v>
      </c>
      <c r="H13" s="358">
        <f t="shared" si="2"/>
        <v>10922.116666666658</v>
      </c>
      <c r="I13" s="358">
        <f t="shared" si="2"/>
        <v>15673.049999999977</v>
      </c>
      <c r="J13" s="359">
        <f>SUM(J3:J12)</f>
        <v>91982.333333333241</v>
      </c>
      <c r="K13" s="360">
        <f t="shared" si="1"/>
        <v>2.2261739558904731E-2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3"/>
  <sheetViews>
    <sheetView showGridLines="0" zoomScale="70" zoomScaleNormal="70" workbookViewId="0">
      <pane ySplit="1" topLeftCell="A5" activePane="bottomLeft" state="frozen"/>
      <selection activeCell="L33" sqref="L33:L37"/>
      <selection pane="bottomLeft" activeCell="C30" sqref="C30:D30"/>
    </sheetView>
  </sheetViews>
  <sheetFormatPr baseColWidth="10" defaultColWidth="9.140625" defaultRowHeight="15" x14ac:dyDescent="0.25"/>
  <cols>
    <col min="1" max="1" width="6.5703125" customWidth="1"/>
    <col min="2" max="2" width="53.7109375" customWidth="1"/>
    <col min="3" max="3" width="13.42578125" customWidth="1"/>
    <col min="4" max="4" width="12.85546875" customWidth="1"/>
    <col min="5" max="5" width="14.140625" customWidth="1"/>
    <col min="6" max="6" width="13.140625" customWidth="1"/>
    <col min="7" max="7" width="14.140625" customWidth="1"/>
    <col min="8" max="8" width="15.42578125" customWidth="1"/>
    <col min="9" max="9" width="14.5703125" customWidth="1"/>
    <col min="10" max="16" width="13.42578125" customWidth="1"/>
    <col min="17" max="1025" width="10.5703125" customWidth="1"/>
  </cols>
  <sheetData>
    <row r="1" spans="1:16" x14ac:dyDescent="0.25">
      <c r="A1" s="479"/>
      <c r="B1" s="479"/>
    </row>
    <row r="2" spans="1:16" ht="15.75" thickBot="1" x14ac:dyDescent="0.3">
      <c r="A2" s="479"/>
      <c r="B2" s="479"/>
      <c r="C2" s="480" t="s">
        <v>533</v>
      </c>
      <c r="D2" s="481"/>
      <c r="E2" s="481"/>
      <c r="F2" s="481"/>
      <c r="G2" s="481"/>
      <c r="H2" s="481"/>
      <c r="I2" s="482"/>
      <c r="J2" s="480" t="s">
        <v>550</v>
      </c>
      <c r="K2" s="481"/>
      <c r="L2" s="481"/>
      <c r="M2" s="481"/>
      <c r="N2" s="481"/>
      <c r="O2" s="481"/>
      <c r="P2" s="482"/>
    </row>
    <row r="3" spans="1:16" ht="15.75" thickBot="1" x14ac:dyDescent="0.3">
      <c r="A3" s="479"/>
      <c r="B3" s="479"/>
      <c r="C3" s="483" t="s">
        <v>2</v>
      </c>
      <c r="D3" s="484"/>
      <c r="E3" s="484"/>
      <c r="F3" s="484"/>
      <c r="G3" s="484"/>
      <c r="H3" s="484"/>
      <c r="I3" s="485"/>
      <c r="J3" s="483" t="s">
        <v>2</v>
      </c>
      <c r="K3" s="484"/>
      <c r="L3" s="484"/>
      <c r="M3" s="484"/>
      <c r="N3" s="484"/>
      <c r="O3" s="484"/>
      <c r="P3" s="485"/>
    </row>
    <row r="4" spans="1:16" ht="15.75" thickBot="1" x14ac:dyDescent="0.3">
      <c r="A4" s="479"/>
      <c r="B4" s="479"/>
      <c r="C4" s="128">
        <v>44900</v>
      </c>
      <c r="D4" s="128">
        <v>44901</v>
      </c>
      <c r="E4" s="128">
        <v>44902</v>
      </c>
      <c r="F4" s="128">
        <v>44903</v>
      </c>
      <c r="G4" s="128">
        <v>44904</v>
      </c>
      <c r="H4" s="128">
        <v>44905</v>
      </c>
      <c r="I4" s="128">
        <v>44906</v>
      </c>
      <c r="J4" s="128">
        <v>44907</v>
      </c>
      <c r="K4" s="128">
        <v>44908</v>
      </c>
      <c r="L4" s="128">
        <v>44909</v>
      </c>
      <c r="M4" s="128">
        <v>44910</v>
      </c>
      <c r="N4" s="128">
        <v>44911</v>
      </c>
      <c r="O4" s="128">
        <v>44912</v>
      </c>
      <c r="P4" s="128">
        <v>44913</v>
      </c>
    </row>
    <row r="5" spans="1:16" ht="15.75" thickBot="1" x14ac:dyDescent="0.3">
      <c r="B5" s="15" t="s">
        <v>417</v>
      </c>
      <c r="C5" s="130">
        <v>44767</v>
      </c>
      <c r="D5" s="130">
        <v>44768</v>
      </c>
      <c r="E5" s="130">
        <v>44769</v>
      </c>
      <c r="F5" s="130">
        <v>44770</v>
      </c>
      <c r="G5" s="130">
        <v>44771</v>
      </c>
      <c r="H5" s="130">
        <v>44772</v>
      </c>
      <c r="I5" s="130">
        <v>44773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</row>
    <row r="6" spans="1:16" x14ac:dyDescent="0.25">
      <c r="B6" s="284" t="s">
        <v>346</v>
      </c>
      <c r="C6" s="189">
        <v>28113</v>
      </c>
      <c r="D6" s="190">
        <v>25109</v>
      </c>
      <c r="E6" s="190">
        <v>25471</v>
      </c>
      <c r="F6" s="190">
        <v>39816</v>
      </c>
      <c r="G6" s="190">
        <v>31385</v>
      </c>
      <c r="H6" s="190"/>
      <c r="I6" s="190"/>
      <c r="J6" s="193">
        <v>42290</v>
      </c>
      <c r="K6" s="193">
        <v>41115</v>
      </c>
      <c r="L6" s="193">
        <v>38281</v>
      </c>
      <c r="M6" s="193">
        <v>41240</v>
      </c>
      <c r="N6" s="193">
        <v>34921</v>
      </c>
      <c r="O6" s="193"/>
      <c r="P6" s="194"/>
    </row>
    <row r="7" spans="1:16" x14ac:dyDescent="0.25">
      <c r="B7" s="188" t="s">
        <v>347</v>
      </c>
      <c r="C7" s="189">
        <v>48062</v>
      </c>
      <c r="D7" s="190">
        <v>46057</v>
      </c>
      <c r="E7" s="190">
        <v>45525</v>
      </c>
      <c r="F7" s="190">
        <v>62345</v>
      </c>
      <c r="G7" s="190">
        <v>49304</v>
      </c>
      <c r="H7" s="190"/>
      <c r="I7" s="190"/>
      <c r="J7" s="192">
        <v>61943</v>
      </c>
      <c r="K7" s="193">
        <v>65041</v>
      </c>
      <c r="L7" s="193">
        <v>61337</v>
      </c>
      <c r="M7" s="193">
        <v>65673</v>
      </c>
      <c r="N7" s="193">
        <v>57808</v>
      </c>
      <c r="O7" s="193"/>
      <c r="P7" s="194"/>
    </row>
    <row r="8" spans="1:16" ht="18" customHeight="1" x14ac:dyDescent="0.25">
      <c r="B8" s="188" t="s">
        <v>348</v>
      </c>
      <c r="C8" s="189">
        <v>16134</v>
      </c>
      <c r="D8" s="190">
        <v>15618</v>
      </c>
      <c r="E8" s="190">
        <v>39054</v>
      </c>
      <c r="F8" s="190">
        <v>17089</v>
      </c>
      <c r="G8" s="190">
        <v>15463</v>
      </c>
      <c r="H8" s="190"/>
      <c r="I8" s="190"/>
      <c r="J8" s="192">
        <v>20660</v>
      </c>
      <c r="K8" s="193">
        <v>18296</v>
      </c>
      <c r="L8" s="193">
        <v>19287</v>
      </c>
      <c r="M8" s="193">
        <v>19999</v>
      </c>
      <c r="N8" s="193">
        <v>17998</v>
      </c>
      <c r="O8" s="193"/>
      <c r="P8" s="194"/>
    </row>
    <row r="9" spans="1:16" x14ac:dyDescent="0.25">
      <c r="B9" s="188" t="s">
        <v>349</v>
      </c>
      <c r="C9" s="189">
        <v>45012</v>
      </c>
      <c r="D9" s="190">
        <v>44229</v>
      </c>
      <c r="E9" s="190">
        <v>56552</v>
      </c>
      <c r="F9" s="190">
        <v>42498</v>
      </c>
      <c r="G9" s="190">
        <v>41694</v>
      </c>
      <c r="H9" s="190"/>
      <c r="I9" s="190"/>
      <c r="J9" s="192">
        <v>49465</v>
      </c>
      <c r="K9" s="193">
        <v>47823</v>
      </c>
      <c r="L9" s="193">
        <v>47772</v>
      </c>
      <c r="M9" s="193">
        <v>49356</v>
      </c>
      <c r="N9" s="193">
        <v>44710</v>
      </c>
      <c r="O9" s="193"/>
      <c r="P9" s="194"/>
    </row>
    <row r="10" spans="1:16" x14ac:dyDescent="0.25">
      <c r="B10" s="188" t="s">
        <v>350</v>
      </c>
      <c r="C10" s="189">
        <v>24432</v>
      </c>
      <c r="D10" s="190">
        <v>25666</v>
      </c>
      <c r="E10" s="190">
        <v>33728</v>
      </c>
      <c r="F10" s="190">
        <v>24102</v>
      </c>
      <c r="G10" s="190">
        <v>23665</v>
      </c>
      <c r="H10" s="190"/>
      <c r="I10" s="190"/>
      <c r="J10" s="192">
        <v>30696</v>
      </c>
      <c r="K10" s="193">
        <v>27682</v>
      </c>
      <c r="L10" s="193">
        <v>26317</v>
      </c>
      <c r="M10" s="193">
        <v>26181</v>
      </c>
      <c r="N10" s="193">
        <v>23967</v>
      </c>
      <c r="O10" s="193"/>
      <c r="P10" s="194"/>
    </row>
    <row r="11" spans="1:16" x14ac:dyDescent="0.25">
      <c r="B11" s="188" t="s">
        <v>351</v>
      </c>
      <c r="C11" s="189">
        <v>27696</v>
      </c>
      <c r="D11" s="190">
        <v>27344</v>
      </c>
      <c r="E11" s="190">
        <v>30889</v>
      </c>
      <c r="F11" s="190">
        <v>24251</v>
      </c>
      <c r="G11" s="190">
        <v>24366</v>
      </c>
      <c r="H11" s="190"/>
      <c r="I11" s="190"/>
      <c r="J11" s="192">
        <v>30719</v>
      </c>
      <c r="K11" s="193">
        <v>28491</v>
      </c>
      <c r="L11" s="193">
        <v>29637</v>
      </c>
      <c r="M11" s="193">
        <v>28113</v>
      </c>
      <c r="N11" s="193">
        <v>25812</v>
      </c>
      <c r="O11" s="193"/>
      <c r="P11" s="194"/>
    </row>
    <row r="12" spans="1:16" x14ac:dyDescent="0.25">
      <c r="B12" s="188" t="s">
        <v>352</v>
      </c>
      <c r="C12" s="189">
        <v>33583</v>
      </c>
      <c r="D12" s="190">
        <v>29148</v>
      </c>
      <c r="E12" s="190">
        <v>30716</v>
      </c>
      <c r="F12" s="190">
        <v>24946</v>
      </c>
      <c r="G12" s="190">
        <v>24293</v>
      </c>
      <c r="H12" s="190"/>
      <c r="I12" s="190"/>
      <c r="J12" s="192">
        <v>31726</v>
      </c>
      <c r="K12" s="193">
        <v>30889</v>
      </c>
      <c r="L12" s="193">
        <v>31404</v>
      </c>
      <c r="M12" s="193">
        <v>30240</v>
      </c>
      <c r="N12" s="193">
        <v>25743</v>
      </c>
      <c r="O12" s="193"/>
      <c r="P12" s="194"/>
    </row>
    <row r="13" spans="1:16" x14ac:dyDescent="0.25">
      <c r="B13" s="188" t="s">
        <v>353</v>
      </c>
      <c r="C13" s="189">
        <v>5605</v>
      </c>
      <c r="D13" s="190">
        <v>5659</v>
      </c>
      <c r="E13" s="190">
        <v>5175</v>
      </c>
      <c r="F13" s="190">
        <v>4147</v>
      </c>
      <c r="G13" s="190">
        <v>4637</v>
      </c>
      <c r="H13" s="190"/>
      <c r="I13" s="190"/>
      <c r="J13" s="193">
        <v>5267</v>
      </c>
      <c r="K13" s="193">
        <v>5509</v>
      </c>
      <c r="L13" s="193">
        <v>5223</v>
      </c>
      <c r="M13" s="193">
        <v>3834</v>
      </c>
      <c r="N13" s="193">
        <v>4139</v>
      </c>
      <c r="O13" s="193"/>
      <c r="P13" s="194"/>
    </row>
    <row r="14" spans="1:16" ht="15.75" thickBot="1" x14ac:dyDescent="0.3">
      <c r="B14" s="188" t="s">
        <v>393</v>
      </c>
      <c r="C14" s="189">
        <v>46207</v>
      </c>
      <c r="D14" s="190">
        <v>45230</v>
      </c>
      <c r="E14" s="190">
        <v>46944</v>
      </c>
      <c r="F14" s="190">
        <v>40646</v>
      </c>
      <c r="G14" s="190">
        <v>41365</v>
      </c>
      <c r="H14" s="190"/>
      <c r="I14" s="190"/>
      <c r="J14" s="192">
        <v>49785</v>
      </c>
      <c r="K14" s="193">
        <v>49234</v>
      </c>
      <c r="L14" s="193">
        <v>49155</v>
      </c>
      <c r="M14" s="193">
        <v>48185</v>
      </c>
      <c r="N14" s="193">
        <v>44971</v>
      </c>
      <c r="O14" s="193"/>
      <c r="P14" s="194"/>
    </row>
    <row r="15" spans="1:16" ht="15.75" thickBot="1" x14ac:dyDescent="0.3">
      <c r="B15" s="196" t="s">
        <v>16</v>
      </c>
      <c r="C15" s="195">
        <v>274844</v>
      </c>
      <c r="D15" s="195">
        <v>264060</v>
      </c>
      <c r="E15" s="195">
        <v>314054</v>
      </c>
      <c r="F15" s="195">
        <v>279840</v>
      </c>
      <c r="G15" s="195">
        <v>256172</v>
      </c>
      <c r="H15" s="195"/>
      <c r="I15" s="195"/>
      <c r="J15" s="195">
        <f>SUM(J6:J14)</f>
        <v>322551</v>
      </c>
      <c r="K15" s="195">
        <f t="shared" ref="K15:P15" si="0">SUM(K6:K14)</f>
        <v>314080</v>
      </c>
      <c r="L15" s="195">
        <f t="shared" si="0"/>
        <v>308413</v>
      </c>
      <c r="M15" s="195">
        <f t="shared" si="0"/>
        <v>312821</v>
      </c>
      <c r="N15" s="195">
        <f t="shared" si="0"/>
        <v>280069</v>
      </c>
      <c r="O15" s="195">
        <f t="shared" si="0"/>
        <v>0</v>
      </c>
      <c r="P15" s="195">
        <f t="shared" si="0"/>
        <v>0</v>
      </c>
    </row>
    <row r="16" spans="1:16" ht="15.75" thickBot="1" x14ac:dyDescent="0.3">
      <c r="B16" s="197" t="s">
        <v>418</v>
      </c>
    </row>
    <row r="17" spans="2:16" x14ac:dyDescent="0.25">
      <c r="B17" s="198" t="s">
        <v>358</v>
      </c>
      <c r="C17" s="183"/>
      <c r="D17" s="184"/>
      <c r="E17" s="184"/>
      <c r="F17" s="184"/>
      <c r="G17" s="184"/>
      <c r="H17" s="184">
        <v>22323</v>
      </c>
      <c r="I17" s="185"/>
      <c r="J17" s="186"/>
      <c r="K17" s="187"/>
      <c r="L17" s="187"/>
      <c r="M17" s="187"/>
      <c r="N17" s="187"/>
      <c r="O17" s="187">
        <v>22137</v>
      </c>
      <c r="P17" s="382"/>
    </row>
    <row r="18" spans="2:16" x14ac:dyDescent="0.25">
      <c r="B18" s="188" t="s">
        <v>359</v>
      </c>
      <c r="C18" s="189"/>
      <c r="D18" s="190"/>
      <c r="E18" s="190"/>
      <c r="F18" s="190"/>
      <c r="G18" s="190"/>
      <c r="H18" s="190">
        <v>7685</v>
      </c>
      <c r="I18" s="191"/>
      <c r="J18" s="192"/>
      <c r="K18" s="193"/>
      <c r="L18" s="193"/>
      <c r="M18" s="193"/>
      <c r="N18" s="193"/>
      <c r="O18" s="193">
        <v>6677</v>
      </c>
      <c r="P18" s="383"/>
    </row>
    <row r="19" spans="2:16" x14ac:dyDescent="0.25">
      <c r="B19" s="188" t="s">
        <v>421</v>
      </c>
      <c r="C19" s="189"/>
      <c r="D19" s="190"/>
      <c r="E19" s="190"/>
      <c r="F19" s="190"/>
      <c r="G19" s="190"/>
      <c r="H19" s="190">
        <v>36208</v>
      </c>
      <c r="I19" s="191"/>
      <c r="J19" s="192"/>
      <c r="K19" s="193"/>
      <c r="L19" s="193"/>
      <c r="M19" s="193"/>
      <c r="N19" s="193"/>
      <c r="O19" s="193">
        <v>31595</v>
      </c>
      <c r="P19" s="383"/>
    </row>
    <row r="20" spans="2:16" x14ac:dyDescent="0.25">
      <c r="B20" s="188" t="s">
        <v>463</v>
      </c>
      <c r="C20" s="189"/>
      <c r="D20" s="190"/>
      <c r="E20" s="190"/>
      <c r="F20" s="190"/>
      <c r="G20" s="190"/>
      <c r="H20" s="190">
        <v>36393</v>
      </c>
      <c r="I20" s="191"/>
      <c r="J20" s="192"/>
      <c r="K20" s="193"/>
      <c r="L20" s="193"/>
      <c r="M20" s="193"/>
      <c r="N20" s="193"/>
      <c r="O20" s="193">
        <v>35987</v>
      </c>
      <c r="P20" s="383"/>
    </row>
    <row r="21" spans="2:16" x14ac:dyDescent="0.25">
      <c r="B21" s="188" t="s">
        <v>354</v>
      </c>
      <c r="C21" s="189"/>
      <c r="D21" s="190"/>
      <c r="E21" s="190"/>
      <c r="F21" s="190"/>
      <c r="G21" s="190"/>
      <c r="H21" s="190">
        <v>18622</v>
      </c>
      <c r="I21" s="191"/>
      <c r="J21" s="192"/>
      <c r="K21" s="193"/>
      <c r="L21" s="193"/>
      <c r="M21" s="193"/>
      <c r="N21" s="193"/>
      <c r="O21" s="193">
        <v>17989</v>
      </c>
      <c r="P21" s="383"/>
    </row>
    <row r="22" spans="2:16" x14ac:dyDescent="0.25">
      <c r="B22" s="188" t="s">
        <v>422</v>
      </c>
      <c r="C22" s="189"/>
      <c r="D22" s="190"/>
      <c r="E22" s="190"/>
      <c r="F22" s="190"/>
      <c r="G22" s="190"/>
      <c r="H22" s="190">
        <v>52057</v>
      </c>
      <c r="I22" s="191"/>
      <c r="J22" s="192"/>
      <c r="K22" s="193"/>
      <c r="L22" s="193"/>
      <c r="M22" s="193"/>
      <c r="N22" s="193"/>
      <c r="O22" s="193">
        <v>37513</v>
      </c>
      <c r="P22" s="383"/>
    </row>
    <row r="23" spans="2:16" x14ac:dyDescent="0.25">
      <c r="B23" s="257" t="s">
        <v>419</v>
      </c>
      <c r="C23" s="189"/>
      <c r="D23" s="190"/>
      <c r="E23" s="190"/>
      <c r="F23" s="190"/>
      <c r="G23" s="190"/>
      <c r="H23" s="190"/>
      <c r="I23" s="191"/>
      <c r="J23" s="192"/>
      <c r="K23" s="193"/>
      <c r="L23" s="193"/>
      <c r="M23" s="193"/>
      <c r="N23" s="193"/>
      <c r="O23" s="193"/>
      <c r="P23" s="383"/>
    </row>
    <row r="24" spans="2:16" x14ac:dyDescent="0.25">
      <c r="B24" s="188" t="s">
        <v>355</v>
      </c>
      <c r="C24" s="189"/>
      <c r="D24" s="190"/>
      <c r="E24" s="190"/>
      <c r="F24" s="190"/>
      <c r="G24" s="190"/>
      <c r="H24" s="190"/>
      <c r="I24" s="191">
        <v>47518</v>
      </c>
      <c r="J24" s="192"/>
      <c r="K24" s="193"/>
      <c r="L24" s="193"/>
      <c r="M24" s="376"/>
      <c r="N24" s="193"/>
      <c r="O24" s="193"/>
      <c r="P24" s="435">
        <v>43747</v>
      </c>
    </row>
    <row r="25" spans="2:16" x14ac:dyDescent="0.25">
      <c r="B25" s="188" t="s">
        <v>356</v>
      </c>
      <c r="I25" s="190">
        <v>56077</v>
      </c>
      <c r="J25" s="192"/>
      <c r="K25" s="193"/>
      <c r="L25" s="193"/>
      <c r="M25" s="193"/>
      <c r="N25" s="193"/>
      <c r="O25" s="193"/>
      <c r="P25" s="383">
        <v>48449</v>
      </c>
    </row>
    <row r="26" spans="2:16" x14ac:dyDescent="0.25">
      <c r="B26" s="188" t="s">
        <v>420</v>
      </c>
      <c r="I26" s="190">
        <v>38699</v>
      </c>
      <c r="J26" s="192"/>
      <c r="K26" s="193"/>
      <c r="L26" s="193"/>
      <c r="M26" s="193"/>
      <c r="N26" s="193"/>
      <c r="O26" s="193"/>
      <c r="P26" s="383">
        <v>31804</v>
      </c>
    </row>
    <row r="27" spans="2:16" ht="15.75" thickBot="1" x14ac:dyDescent="0.3">
      <c r="B27" s="188" t="s">
        <v>357</v>
      </c>
      <c r="I27" s="190">
        <v>5739</v>
      </c>
      <c r="J27" s="192"/>
      <c r="K27" s="193"/>
      <c r="L27" s="193"/>
      <c r="M27" s="193"/>
      <c r="N27" s="193"/>
      <c r="O27" s="193"/>
      <c r="P27" s="383">
        <v>6872</v>
      </c>
    </row>
    <row r="28" spans="2:16" ht="15.75" thickBot="1" x14ac:dyDescent="0.3">
      <c r="B28" s="196" t="s">
        <v>222</v>
      </c>
      <c r="C28" s="199"/>
      <c r="D28" s="199"/>
      <c r="E28" s="199"/>
      <c r="F28" s="199"/>
      <c r="G28" s="199"/>
      <c r="H28" s="199">
        <v>173288</v>
      </c>
      <c r="I28" s="293">
        <v>148033</v>
      </c>
      <c r="J28" s="195"/>
      <c r="K28" s="195"/>
      <c r="L28" s="195"/>
      <c r="M28" s="195"/>
      <c r="N28" s="195"/>
      <c r="O28" s="195">
        <f>SUM(O17:O27)</f>
        <v>151898</v>
      </c>
      <c r="P28" s="195">
        <f>SUM(P17:P27)</f>
        <v>130872</v>
      </c>
    </row>
    <row r="29" spans="2:16" ht="15.75" thickBot="1" x14ac:dyDescent="0.3"/>
    <row r="30" spans="2:16" ht="15.75" thickBot="1" x14ac:dyDescent="0.3">
      <c r="B30" s="131" t="s">
        <v>417</v>
      </c>
      <c r="C30" s="200" t="s">
        <v>533</v>
      </c>
      <c r="D30" s="201" t="s">
        <v>550</v>
      </c>
      <c r="E30" s="202" t="s">
        <v>223</v>
      </c>
    </row>
    <row r="31" spans="2:16" x14ac:dyDescent="0.25">
      <c r="B31" s="203" t="s">
        <v>346</v>
      </c>
      <c r="C31" s="204">
        <f t="shared" ref="C31:C40" si="1">SUM(C6:I6)</f>
        <v>149894</v>
      </c>
      <c r="D31" s="205">
        <f t="shared" ref="D31:D40" si="2">SUM(J6:P6)</f>
        <v>197847</v>
      </c>
      <c r="E31" s="206">
        <f t="shared" ref="E31:E40" si="3">+IFERROR((D31-C31)/C31,"-")</f>
        <v>0.31991273833509015</v>
      </c>
    </row>
    <row r="32" spans="2:16" x14ac:dyDescent="0.25">
      <c r="B32" s="207" t="s">
        <v>347</v>
      </c>
      <c r="C32" s="208">
        <f t="shared" si="1"/>
        <v>251293</v>
      </c>
      <c r="D32" s="209">
        <f t="shared" si="2"/>
        <v>311802</v>
      </c>
      <c r="E32" s="210">
        <f t="shared" si="3"/>
        <v>0.24079063085720653</v>
      </c>
    </row>
    <row r="33" spans="2:5" x14ac:dyDescent="0.25">
      <c r="B33" s="207" t="s">
        <v>348</v>
      </c>
      <c r="C33" s="208">
        <f t="shared" si="1"/>
        <v>103358</v>
      </c>
      <c r="D33" s="209">
        <f t="shared" si="2"/>
        <v>96240</v>
      </c>
      <c r="E33" s="210">
        <f t="shared" si="3"/>
        <v>-6.886743164534917E-2</v>
      </c>
    </row>
    <row r="34" spans="2:5" x14ac:dyDescent="0.25">
      <c r="B34" s="207" t="s">
        <v>349</v>
      </c>
      <c r="C34" s="208">
        <f t="shared" si="1"/>
        <v>229985</v>
      </c>
      <c r="D34" s="209">
        <f t="shared" si="2"/>
        <v>239126</v>
      </c>
      <c r="E34" s="210">
        <f t="shared" si="3"/>
        <v>3.9746070395895387E-2</v>
      </c>
    </row>
    <row r="35" spans="2:5" x14ac:dyDescent="0.25">
      <c r="B35" s="207" t="s">
        <v>350</v>
      </c>
      <c r="C35" s="208">
        <f t="shared" si="1"/>
        <v>131593</v>
      </c>
      <c r="D35" s="209">
        <f t="shared" si="2"/>
        <v>134843</v>
      </c>
      <c r="E35" s="210">
        <f t="shared" si="3"/>
        <v>2.4697362321704042E-2</v>
      </c>
    </row>
    <row r="36" spans="2:5" x14ac:dyDescent="0.25">
      <c r="B36" s="207" t="s">
        <v>351</v>
      </c>
      <c r="C36" s="208">
        <f t="shared" si="1"/>
        <v>134546</v>
      </c>
      <c r="D36" s="209">
        <f t="shared" si="2"/>
        <v>142772</v>
      </c>
      <c r="E36" s="210">
        <f t="shared" si="3"/>
        <v>6.1138941328616234E-2</v>
      </c>
    </row>
    <row r="37" spans="2:5" x14ac:dyDescent="0.25">
      <c r="B37" s="207" t="s">
        <v>352</v>
      </c>
      <c r="C37" s="208">
        <f t="shared" si="1"/>
        <v>142686</v>
      </c>
      <c r="D37" s="209">
        <f t="shared" si="2"/>
        <v>150002</v>
      </c>
      <c r="E37" s="210">
        <f t="shared" si="3"/>
        <v>5.1273425563825463E-2</v>
      </c>
    </row>
    <row r="38" spans="2:5" x14ac:dyDescent="0.25">
      <c r="B38" s="203" t="s">
        <v>353</v>
      </c>
      <c r="C38" s="208">
        <f t="shared" si="1"/>
        <v>25223</v>
      </c>
      <c r="D38" s="209">
        <f t="shared" si="2"/>
        <v>23972</v>
      </c>
      <c r="E38" s="211">
        <f t="shared" si="3"/>
        <v>-4.9597589501645327E-2</v>
      </c>
    </row>
    <row r="39" spans="2:5" ht="15.75" thickBot="1" x14ac:dyDescent="0.3">
      <c r="B39" s="203" t="s">
        <v>393</v>
      </c>
      <c r="C39" s="208">
        <f t="shared" si="1"/>
        <v>220392</v>
      </c>
      <c r="D39" s="209">
        <f t="shared" si="2"/>
        <v>241330</v>
      </c>
      <c r="E39" s="211">
        <f t="shared" ref="E39" si="4">+IFERROR((D39-C39)/C39,"-")</f>
        <v>9.5003448401030893E-2</v>
      </c>
    </row>
    <row r="40" spans="2:5" ht="15.75" thickBot="1" x14ac:dyDescent="0.3">
      <c r="B40" s="212" t="s">
        <v>16</v>
      </c>
      <c r="C40" s="213">
        <f t="shared" si="1"/>
        <v>1388970</v>
      </c>
      <c r="D40" s="214">
        <f t="shared" si="2"/>
        <v>1537934</v>
      </c>
      <c r="E40" s="215">
        <f t="shared" si="3"/>
        <v>0.10724781672750311</v>
      </c>
    </row>
    <row r="41" spans="2:5" ht="15.75" thickBot="1" x14ac:dyDescent="0.3">
      <c r="B41" s="131" t="s">
        <v>418</v>
      </c>
      <c r="E41" s="216" t="str">
        <f t="shared" ref="E41:E53" si="5">+IFERROR((D41-C41)/C41,"-")</f>
        <v>-</v>
      </c>
    </row>
    <row r="42" spans="2:5" x14ac:dyDescent="0.25">
      <c r="B42" s="207" t="s">
        <v>358</v>
      </c>
      <c r="C42" s="208">
        <f t="shared" ref="C42:C48" si="6">H17</f>
        <v>22323</v>
      </c>
      <c r="D42" s="209" t="e">
        <f>#REF!</f>
        <v>#REF!</v>
      </c>
      <c r="E42" s="216" t="str">
        <f t="shared" si="5"/>
        <v>-</v>
      </c>
    </row>
    <row r="43" spans="2:5" x14ac:dyDescent="0.25">
      <c r="B43" s="207" t="s">
        <v>359</v>
      </c>
      <c r="C43" s="208">
        <f t="shared" si="6"/>
        <v>7685</v>
      </c>
      <c r="D43" s="209" t="e">
        <f>#REF!</f>
        <v>#REF!</v>
      </c>
      <c r="E43" s="216" t="str">
        <f t="shared" si="5"/>
        <v>-</v>
      </c>
    </row>
    <row r="44" spans="2:5" x14ac:dyDescent="0.25">
      <c r="B44" s="299" t="s">
        <v>421</v>
      </c>
      <c r="C44" s="208">
        <f t="shared" si="6"/>
        <v>36208</v>
      </c>
      <c r="D44" s="209" t="e">
        <f>#REF!</f>
        <v>#REF!</v>
      </c>
      <c r="E44" s="216" t="str">
        <f t="shared" si="5"/>
        <v>-</v>
      </c>
    </row>
    <row r="45" spans="2:5" ht="15.75" thickBot="1" x14ac:dyDescent="0.3">
      <c r="B45" s="299" t="s">
        <v>463</v>
      </c>
      <c r="C45" s="208">
        <f t="shared" si="6"/>
        <v>36393</v>
      </c>
      <c r="D45" s="209" t="e">
        <f>#REF!</f>
        <v>#REF!</v>
      </c>
      <c r="E45" s="216" t="str">
        <f t="shared" si="5"/>
        <v>-</v>
      </c>
    </row>
    <row r="46" spans="2:5" ht="15.75" thickBot="1" x14ac:dyDescent="0.3">
      <c r="B46" s="299" t="s">
        <v>354</v>
      </c>
      <c r="C46" s="208">
        <f t="shared" si="6"/>
        <v>18622</v>
      </c>
      <c r="D46" s="209" t="e">
        <f>#REF!</f>
        <v>#REF!</v>
      </c>
      <c r="E46" s="216" t="str">
        <f t="shared" si="5"/>
        <v>-</v>
      </c>
    </row>
    <row r="47" spans="2:5" ht="15.75" thickBot="1" x14ac:dyDescent="0.3">
      <c r="B47" s="299" t="s">
        <v>422</v>
      </c>
      <c r="C47" s="208">
        <f t="shared" si="6"/>
        <v>52057</v>
      </c>
      <c r="D47" s="209" t="e">
        <f>#REF!</f>
        <v>#REF!</v>
      </c>
      <c r="E47" s="216" t="str">
        <f t="shared" si="5"/>
        <v>-</v>
      </c>
    </row>
    <row r="48" spans="2:5" ht="15.75" thickBot="1" x14ac:dyDescent="0.3">
      <c r="B48" s="131" t="s">
        <v>419</v>
      </c>
      <c r="C48" s="208">
        <f t="shared" si="6"/>
        <v>0</v>
      </c>
      <c r="D48" s="209">
        <f>I23</f>
        <v>0</v>
      </c>
      <c r="E48" s="216" t="str">
        <f t="shared" si="5"/>
        <v>-</v>
      </c>
    </row>
    <row r="49" spans="2:5" ht="15.75" thickBot="1" x14ac:dyDescent="0.3">
      <c r="B49" s="207" t="s">
        <v>355</v>
      </c>
      <c r="C49" s="208">
        <f>I24</f>
        <v>47518</v>
      </c>
      <c r="D49" s="209">
        <f>P24</f>
        <v>43747</v>
      </c>
      <c r="E49" s="216">
        <f t="shared" si="5"/>
        <v>-7.9359400648175427E-2</v>
      </c>
    </row>
    <row r="50" spans="2:5" ht="15.75" thickBot="1" x14ac:dyDescent="0.3">
      <c r="B50" s="207" t="s">
        <v>356</v>
      </c>
      <c r="C50" s="208">
        <f>I25</f>
        <v>56077</v>
      </c>
      <c r="D50" s="209">
        <f>P25</f>
        <v>48449</v>
      </c>
      <c r="E50" s="216">
        <f t="shared" si="5"/>
        <v>-0.13602724824794479</v>
      </c>
    </row>
    <row r="51" spans="2:5" ht="15.75" thickBot="1" x14ac:dyDescent="0.3">
      <c r="B51" s="299" t="s">
        <v>420</v>
      </c>
      <c r="C51" s="208">
        <f>I26</f>
        <v>38699</v>
      </c>
      <c r="D51" s="209">
        <f>P26</f>
        <v>31804</v>
      </c>
      <c r="E51" s="216">
        <f t="shared" ref="E51" si="7">+IFERROR((D51-C51)/C51,"-")</f>
        <v>-0.17816997855241737</v>
      </c>
    </row>
    <row r="52" spans="2:5" ht="15.75" thickBot="1" x14ac:dyDescent="0.3">
      <c r="B52" s="207" t="s">
        <v>357</v>
      </c>
      <c r="C52" s="208">
        <f>I27</f>
        <v>5739</v>
      </c>
      <c r="D52" s="209">
        <f>P27</f>
        <v>6872</v>
      </c>
      <c r="E52" s="216">
        <f t="shared" si="5"/>
        <v>0.19742115351106465</v>
      </c>
    </row>
    <row r="53" spans="2:5" ht="15.75" thickBot="1" x14ac:dyDescent="0.3">
      <c r="B53" s="196" t="s">
        <v>222</v>
      </c>
      <c r="C53" s="217">
        <f>SUM(C42:C52)</f>
        <v>321321</v>
      </c>
      <c r="D53" s="218" t="e">
        <f>SUM(D42:D52)</f>
        <v>#REF!</v>
      </c>
      <c r="E53" s="215" t="str">
        <f t="shared" si="5"/>
        <v>-</v>
      </c>
    </row>
  </sheetData>
  <mergeCells count="5">
    <mergeCell ref="A1:B4"/>
    <mergeCell ref="C2:I2"/>
    <mergeCell ref="J2:P2"/>
    <mergeCell ref="C3:I3"/>
    <mergeCell ref="J3:P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4"/>
  <sheetViews>
    <sheetView showGridLines="0" zoomScale="70" zoomScaleNormal="70" workbookViewId="0">
      <selection activeCell="G31" sqref="G31"/>
    </sheetView>
  </sheetViews>
  <sheetFormatPr baseColWidth="10" defaultColWidth="9.140625" defaultRowHeight="15" x14ac:dyDescent="0.25"/>
  <cols>
    <col min="1" max="1" width="1.85546875" customWidth="1"/>
    <col min="2" max="2" width="53.7109375" customWidth="1"/>
    <col min="3" max="3" width="14.42578125" customWidth="1"/>
    <col min="4" max="4" width="16.28515625" bestFit="1" customWidth="1"/>
    <col min="5" max="5" width="13.5703125" customWidth="1"/>
    <col min="6" max="6" width="12" customWidth="1"/>
    <col min="7" max="7" width="14.5703125" customWidth="1"/>
    <col min="8" max="8" width="14" customWidth="1"/>
    <col min="9" max="9" width="14.140625" customWidth="1"/>
    <col min="10" max="16" width="13.42578125" customWidth="1"/>
    <col min="17" max="17" width="12.85546875" customWidth="1"/>
    <col min="18" max="18" width="14.5703125" bestFit="1" customWidth="1"/>
    <col min="19" max="19" width="18.140625" bestFit="1" customWidth="1"/>
    <col min="20" max="20" width="8.7109375" bestFit="1" customWidth="1"/>
    <col min="21" max="1025" width="10.5703125" customWidth="1"/>
  </cols>
  <sheetData>
    <row r="1" spans="1:20" ht="7.5" customHeight="1" x14ac:dyDescent="0.25"/>
    <row r="2" spans="1:20" x14ac:dyDescent="0.25">
      <c r="A2" s="479"/>
      <c r="B2" s="479"/>
    </row>
    <row r="3" spans="1:20" ht="15.75" thickBot="1" x14ac:dyDescent="0.3">
      <c r="A3" s="479"/>
      <c r="B3" s="479"/>
      <c r="C3" s="480" t="s">
        <v>533</v>
      </c>
      <c r="D3" s="481"/>
      <c r="E3" s="481"/>
      <c r="F3" s="481"/>
      <c r="G3" s="481"/>
      <c r="H3" s="481"/>
      <c r="I3" s="482"/>
      <c r="J3" s="480" t="s">
        <v>550</v>
      </c>
      <c r="K3" s="481"/>
      <c r="L3" s="481"/>
      <c r="M3" s="481"/>
      <c r="N3" s="481"/>
      <c r="O3" s="481"/>
      <c r="P3" s="482"/>
    </row>
    <row r="4" spans="1:20" ht="15.75" thickBot="1" x14ac:dyDescent="0.3">
      <c r="A4" s="479"/>
      <c r="B4" s="479"/>
      <c r="C4" s="483" t="s">
        <v>2</v>
      </c>
      <c r="D4" s="484"/>
      <c r="E4" s="484"/>
      <c r="F4" s="484"/>
      <c r="G4" s="484"/>
      <c r="H4" s="484"/>
      <c r="I4" s="485"/>
      <c r="J4" s="483" t="s">
        <v>2</v>
      </c>
      <c r="K4" s="484"/>
      <c r="L4" s="484"/>
      <c r="M4" s="484"/>
      <c r="N4" s="484"/>
      <c r="O4" s="484"/>
      <c r="P4" s="485"/>
    </row>
    <row r="5" spans="1:20" ht="15.75" thickBot="1" x14ac:dyDescent="0.3">
      <c r="A5" s="479"/>
      <c r="B5" s="479"/>
      <c r="C5" s="128">
        <v>44900</v>
      </c>
      <c r="D5" s="128">
        <v>44901</v>
      </c>
      <c r="E5" s="128">
        <v>44902</v>
      </c>
      <c r="F5" s="128">
        <v>44903</v>
      </c>
      <c r="G5" s="128">
        <v>44904</v>
      </c>
      <c r="H5" s="128">
        <v>44905</v>
      </c>
      <c r="I5" s="128">
        <v>44906</v>
      </c>
      <c r="J5" s="128">
        <v>44907</v>
      </c>
      <c r="K5" s="128">
        <v>44908</v>
      </c>
      <c r="L5" s="128">
        <v>44909</v>
      </c>
      <c r="M5" s="128">
        <v>44910</v>
      </c>
      <c r="N5" s="128">
        <v>44911</v>
      </c>
      <c r="O5" s="128">
        <v>44912</v>
      </c>
      <c r="P5" s="128">
        <v>44913</v>
      </c>
    </row>
    <row r="6" spans="1:20" ht="15.75" thickBot="1" x14ac:dyDescent="0.3">
      <c r="B6" s="15" t="s">
        <v>417</v>
      </c>
      <c r="C6" s="130">
        <v>44767</v>
      </c>
      <c r="D6" s="130">
        <v>44768</v>
      </c>
      <c r="E6" s="130">
        <v>44769</v>
      </c>
      <c r="F6" s="130">
        <v>44770</v>
      </c>
      <c r="G6" s="130">
        <v>44771</v>
      </c>
      <c r="H6" s="130">
        <v>44772</v>
      </c>
      <c r="I6" s="130">
        <v>44773</v>
      </c>
      <c r="J6" s="130">
        <v>44767</v>
      </c>
      <c r="K6" s="130">
        <v>44768</v>
      </c>
      <c r="L6" s="130">
        <v>44769</v>
      </c>
      <c r="M6" s="130">
        <v>44770</v>
      </c>
      <c r="N6" s="130">
        <v>44771</v>
      </c>
      <c r="O6" s="130">
        <v>44772</v>
      </c>
      <c r="P6" s="130">
        <v>44773</v>
      </c>
    </row>
    <row r="7" spans="1:20" x14ac:dyDescent="0.25">
      <c r="B7" s="284" t="s">
        <v>346</v>
      </c>
      <c r="C7" s="219">
        <v>19272.833333333299</v>
      </c>
      <c r="D7" s="220">
        <v>17940.3166666666</v>
      </c>
      <c r="E7" s="220">
        <v>18522.150000000001</v>
      </c>
      <c r="F7" s="220">
        <v>23799.2833333333</v>
      </c>
      <c r="G7" s="220">
        <v>19914.900000000001</v>
      </c>
      <c r="H7" s="220"/>
      <c r="I7" s="220"/>
      <c r="J7" s="222">
        <v>29185.15</v>
      </c>
      <c r="K7" s="222">
        <v>27099.733333333301</v>
      </c>
      <c r="L7" s="222">
        <v>25026.35</v>
      </c>
      <c r="M7" s="222">
        <v>25872.3</v>
      </c>
      <c r="N7" s="365">
        <v>23461.05</v>
      </c>
      <c r="O7" s="222"/>
      <c r="P7" s="223"/>
    </row>
    <row r="8" spans="1:20" x14ac:dyDescent="0.25">
      <c r="B8" s="188" t="s">
        <v>347</v>
      </c>
      <c r="C8" s="220">
        <v>46897.883333333302</v>
      </c>
      <c r="D8" s="220">
        <v>44564.800000000003</v>
      </c>
      <c r="E8" s="220">
        <v>43169.7</v>
      </c>
      <c r="F8" s="220">
        <v>49007.483333333301</v>
      </c>
      <c r="G8" s="220">
        <v>35776.716666666602</v>
      </c>
      <c r="H8" s="220"/>
      <c r="I8" s="220"/>
      <c r="J8" s="221">
        <v>53663</v>
      </c>
      <c r="K8" s="365">
        <v>55255.5</v>
      </c>
      <c r="L8" s="222">
        <v>54469.466666666602</v>
      </c>
      <c r="M8" s="365">
        <v>55378.366666666603</v>
      </c>
      <c r="N8" s="365">
        <v>51787.85</v>
      </c>
      <c r="O8" s="222"/>
      <c r="P8" s="223"/>
    </row>
    <row r="9" spans="1:20" x14ac:dyDescent="0.25">
      <c r="B9" s="188" t="s">
        <v>348</v>
      </c>
      <c r="C9" s="220">
        <v>14974.6</v>
      </c>
      <c r="D9" s="220">
        <v>14781.05</v>
      </c>
      <c r="E9" s="220">
        <v>16666.633333333299</v>
      </c>
      <c r="F9" s="220">
        <v>12805.4666666666</v>
      </c>
      <c r="G9" s="220">
        <v>9356.26</v>
      </c>
      <c r="H9" s="220"/>
      <c r="I9" s="220"/>
      <c r="J9" s="221">
        <v>17865.016666666601</v>
      </c>
      <c r="K9" s="222">
        <v>11759.083333333299</v>
      </c>
      <c r="L9" s="222">
        <v>13160.7166666666</v>
      </c>
      <c r="M9" s="222">
        <v>16696.166666666599</v>
      </c>
      <c r="N9" s="222">
        <v>14752.8166666666</v>
      </c>
      <c r="O9" s="222"/>
      <c r="P9" s="223"/>
    </row>
    <row r="10" spans="1:20" ht="17.25" customHeight="1" x14ac:dyDescent="0.25">
      <c r="B10" s="188" t="s">
        <v>349</v>
      </c>
      <c r="C10" s="220">
        <v>46247.283333333296</v>
      </c>
      <c r="D10" s="220">
        <v>43674.283333333296</v>
      </c>
      <c r="E10" s="220">
        <v>39724.966666666602</v>
      </c>
      <c r="F10" s="220">
        <v>37035.383333333302</v>
      </c>
      <c r="G10" s="220">
        <v>37968.466666666602</v>
      </c>
      <c r="H10" s="220"/>
      <c r="I10" s="220"/>
      <c r="J10" s="365">
        <v>41862.216666666602</v>
      </c>
      <c r="K10" s="365">
        <v>43416.766666666597</v>
      </c>
      <c r="L10" s="365">
        <v>43464.1</v>
      </c>
      <c r="M10" s="365">
        <v>42131.966666666602</v>
      </c>
      <c r="N10" s="365">
        <v>41742.8166666666</v>
      </c>
      <c r="O10" s="222"/>
      <c r="P10" s="223"/>
    </row>
    <row r="11" spans="1:20" x14ac:dyDescent="0.25">
      <c r="B11" s="188" t="s">
        <v>350</v>
      </c>
      <c r="C11" s="220">
        <v>12780.5333333333</v>
      </c>
      <c r="D11" s="220">
        <v>16152.4333333333</v>
      </c>
      <c r="E11" s="220">
        <v>12370.4666666666</v>
      </c>
      <c r="F11" s="220">
        <v>10386.7833333333</v>
      </c>
      <c r="G11" s="220">
        <v>10564.2</v>
      </c>
      <c r="H11" s="220"/>
      <c r="I11" s="220"/>
      <c r="J11" s="222">
        <v>11819.5</v>
      </c>
      <c r="K11" s="222">
        <v>11449.6</v>
      </c>
      <c r="L11" s="365">
        <v>11703.9</v>
      </c>
      <c r="M11" s="365">
        <v>11540.9666666666</v>
      </c>
      <c r="N11" s="222">
        <v>10840.6333333333</v>
      </c>
      <c r="O11" s="222"/>
      <c r="P11" s="223"/>
    </row>
    <row r="12" spans="1:20" x14ac:dyDescent="0.25">
      <c r="B12" s="188" t="s">
        <v>351</v>
      </c>
      <c r="C12" s="220">
        <v>11671.233333333301</v>
      </c>
      <c r="D12" s="220">
        <v>10738.8</v>
      </c>
      <c r="E12" s="220">
        <v>10911.5</v>
      </c>
      <c r="F12" s="220">
        <v>9275.7833333333292</v>
      </c>
      <c r="G12" s="220">
        <v>9685.75</v>
      </c>
      <c r="H12" s="220"/>
      <c r="I12" s="220"/>
      <c r="J12" s="365">
        <v>10792.85</v>
      </c>
      <c r="K12" s="365">
        <v>10480.0333333333</v>
      </c>
      <c r="L12" s="222">
        <v>11061.7833333333</v>
      </c>
      <c r="M12" s="222">
        <v>11045.9666666666</v>
      </c>
      <c r="N12" s="365">
        <v>9963.8333333333303</v>
      </c>
      <c r="O12" s="222"/>
      <c r="P12" s="223"/>
    </row>
    <row r="13" spans="1:20" x14ac:dyDescent="0.25">
      <c r="B13" s="188" t="s">
        <v>352</v>
      </c>
      <c r="C13" s="220">
        <v>31161.016666666601</v>
      </c>
      <c r="D13" s="220">
        <v>24269.75</v>
      </c>
      <c r="E13" s="220">
        <v>16930</v>
      </c>
      <c r="F13" s="220">
        <v>18352.183333333302</v>
      </c>
      <c r="G13" s="220">
        <v>18503.400000000001</v>
      </c>
      <c r="H13" s="220"/>
      <c r="I13" s="220"/>
      <c r="J13" s="222">
        <v>23115.333333333299</v>
      </c>
      <c r="K13" s="222">
        <v>24007.8166666666</v>
      </c>
      <c r="L13" s="365">
        <v>24694.216666666602</v>
      </c>
      <c r="M13" s="365">
        <v>22941.25</v>
      </c>
      <c r="N13" s="222">
        <v>18851.3</v>
      </c>
      <c r="O13" s="222"/>
      <c r="P13" s="223"/>
    </row>
    <row r="14" spans="1:20" x14ac:dyDescent="0.25">
      <c r="B14" s="188" t="s">
        <v>353</v>
      </c>
      <c r="C14" s="220">
        <v>2365.1</v>
      </c>
      <c r="D14" s="220">
        <v>2212.7333333333299</v>
      </c>
      <c r="E14" s="220">
        <v>1169.93333333333</v>
      </c>
      <c r="F14" s="220">
        <v>1143.45</v>
      </c>
      <c r="G14" s="220">
        <v>1102.2666666666601</v>
      </c>
      <c r="H14" s="220"/>
      <c r="I14" s="220"/>
      <c r="J14" s="365">
        <v>1477.0166666666601</v>
      </c>
      <c r="K14" s="222">
        <v>1837.3</v>
      </c>
      <c r="L14" s="365">
        <v>1436.63333333333</v>
      </c>
      <c r="M14" s="365">
        <v>422.35</v>
      </c>
      <c r="N14" s="222">
        <v>740.38333333333298</v>
      </c>
      <c r="O14" s="365"/>
      <c r="P14" s="366"/>
    </row>
    <row r="15" spans="1:20" ht="15.75" thickBot="1" x14ac:dyDescent="0.3">
      <c r="B15" s="188" t="s">
        <v>393</v>
      </c>
      <c r="C15" s="220">
        <v>38065.25</v>
      </c>
      <c r="D15" s="220">
        <v>35511.483333333301</v>
      </c>
      <c r="E15" s="220">
        <v>29559.866666666599</v>
      </c>
      <c r="F15" s="220">
        <v>30399.616666666599</v>
      </c>
      <c r="G15" s="220">
        <v>31788.7833333333</v>
      </c>
      <c r="H15" s="220"/>
      <c r="I15" s="220"/>
      <c r="J15" s="222">
        <v>36824.35</v>
      </c>
      <c r="K15" s="365">
        <v>37568.383333333302</v>
      </c>
      <c r="L15" s="222">
        <v>38022.983333333301</v>
      </c>
      <c r="M15" s="222">
        <v>37920.933333333298</v>
      </c>
      <c r="N15" s="222">
        <v>33998.35</v>
      </c>
      <c r="O15" s="365"/>
      <c r="P15" s="366"/>
    </row>
    <row r="16" spans="1:20" ht="15.75" thickBot="1" x14ac:dyDescent="0.3">
      <c r="B16" s="196" t="s">
        <v>16</v>
      </c>
      <c r="C16" s="224">
        <v>223435.73333333313</v>
      </c>
      <c r="D16" s="224">
        <v>209845.64999999982</v>
      </c>
      <c r="E16" s="224">
        <v>189025.21666666644</v>
      </c>
      <c r="F16" s="224">
        <v>192205.43333333306</v>
      </c>
      <c r="G16" s="224">
        <v>174660.74333333317</v>
      </c>
      <c r="H16" s="224">
        <v>0</v>
      </c>
      <c r="I16" s="225">
        <v>0</v>
      </c>
      <c r="J16" s="226">
        <f>SUM(J7:J15)</f>
        <v>226604.43333333315</v>
      </c>
      <c r="K16" s="226">
        <f t="shared" ref="K16:P16" si="0">SUM(K7:K15)</f>
        <v>222874.21666666638</v>
      </c>
      <c r="L16" s="226">
        <f t="shared" si="0"/>
        <v>223040.14999999973</v>
      </c>
      <c r="M16" s="226">
        <f t="shared" si="0"/>
        <v>223950.26666666628</v>
      </c>
      <c r="N16" s="226">
        <f t="shared" si="0"/>
        <v>206139.03333333315</v>
      </c>
      <c r="O16" s="226">
        <f t="shared" si="0"/>
        <v>0</v>
      </c>
      <c r="P16" s="226">
        <f t="shared" si="0"/>
        <v>0</v>
      </c>
      <c r="Q16" s="290"/>
      <c r="S16" s="290"/>
      <c r="T16" s="291"/>
    </row>
    <row r="17" spans="2:18" ht="15.75" thickBot="1" x14ac:dyDescent="0.3">
      <c r="B17" s="197" t="s">
        <v>418</v>
      </c>
      <c r="C17" s="200"/>
      <c r="D17" s="201"/>
      <c r="R17" s="291"/>
    </row>
    <row r="18" spans="2:18" x14ac:dyDescent="0.25">
      <c r="B18" s="198" t="s">
        <v>358</v>
      </c>
      <c r="C18" s="227"/>
      <c r="D18" s="228"/>
      <c r="E18" s="228"/>
      <c r="F18" s="228"/>
      <c r="G18" s="228"/>
      <c r="H18" s="371">
        <v>9804.2666666666591</v>
      </c>
      <c r="I18" s="372"/>
      <c r="J18" s="229"/>
      <c r="K18" s="230"/>
      <c r="L18" s="230"/>
      <c r="M18" s="230"/>
      <c r="N18" s="230"/>
      <c r="O18" s="107">
        <v>10377.299999999999</v>
      </c>
      <c r="P18" s="411"/>
    </row>
    <row r="19" spans="2:18" x14ac:dyDescent="0.25">
      <c r="B19" s="188" t="s">
        <v>359</v>
      </c>
      <c r="C19" s="219"/>
      <c r="D19" s="220"/>
      <c r="E19" s="220"/>
      <c r="F19" s="220"/>
      <c r="G19" s="220"/>
      <c r="H19" s="373">
        <v>1886.75</v>
      </c>
      <c r="I19" s="374"/>
      <c r="J19" s="192"/>
      <c r="K19" s="222"/>
      <c r="L19" s="222"/>
      <c r="M19" s="193"/>
      <c r="N19" s="193"/>
      <c r="O19" s="447">
        <v>2163.7666666666601</v>
      </c>
      <c r="P19" s="384"/>
    </row>
    <row r="20" spans="2:18" x14ac:dyDescent="0.25">
      <c r="B20" s="188" t="s">
        <v>421</v>
      </c>
      <c r="C20" s="219"/>
      <c r="D20" s="220"/>
      <c r="E20" s="220"/>
      <c r="F20" s="220"/>
      <c r="G20" s="220"/>
      <c r="H20" s="373">
        <v>29950.75</v>
      </c>
      <c r="I20" s="374"/>
      <c r="J20" s="192"/>
      <c r="K20" s="222"/>
      <c r="L20" s="222"/>
      <c r="M20" s="193"/>
      <c r="N20" s="193"/>
      <c r="O20" s="447">
        <v>20848.7833333333</v>
      </c>
      <c r="P20" s="384"/>
    </row>
    <row r="21" spans="2:18" x14ac:dyDescent="0.25">
      <c r="B21" s="188" t="s">
        <v>463</v>
      </c>
      <c r="C21" s="219"/>
      <c r="D21" s="220"/>
      <c r="E21" s="220"/>
      <c r="F21" s="220"/>
      <c r="G21" s="220"/>
      <c r="H21" s="373">
        <v>24834.15</v>
      </c>
      <c r="I21" s="374"/>
      <c r="J21" s="192"/>
      <c r="K21" s="222"/>
      <c r="L21" s="222"/>
      <c r="M21" s="193"/>
      <c r="N21" s="193"/>
      <c r="O21" s="447">
        <v>29973.766666666601</v>
      </c>
      <c r="P21" s="384"/>
    </row>
    <row r="22" spans="2:18" x14ac:dyDescent="0.25">
      <c r="B22" s="188" t="s">
        <v>354</v>
      </c>
      <c r="C22" s="219"/>
      <c r="D22" s="220"/>
      <c r="E22" s="220"/>
      <c r="F22" s="220"/>
      <c r="G22" s="220"/>
      <c r="H22" s="373">
        <v>7150.5333333333301</v>
      </c>
      <c r="I22" s="374"/>
      <c r="J22" s="192"/>
      <c r="K22" s="222"/>
      <c r="L22" s="222"/>
      <c r="M22" s="193"/>
      <c r="N22" s="193"/>
      <c r="O22" s="447">
        <v>10306.266666666599</v>
      </c>
      <c r="P22" s="384"/>
    </row>
    <row r="23" spans="2:18" x14ac:dyDescent="0.25">
      <c r="B23" s="188" t="s">
        <v>422</v>
      </c>
      <c r="C23" s="219"/>
      <c r="D23" s="220"/>
      <c r="E23" s="220"/>
      <c r="F23" s="220"/>
      <c r="G23" s="220"/>
      <c r="H23" s="373">
        <v>55549.033333333296</v>
      </c>
      <c r="I23" s="374"/>
      <c r="J23" s="192"/>
      <c r="K23" s="222"/>
      <c r="L23" s="222"/>
      <c r="M23" s="193"/>
      <c r="N23" s="193"/>
      <c r="O23" s="447">
        <v>20410.116666666599</v>
      </c>
      <c r="P23" s="384"/>
    </row>
    <row r="24" spans="2:18" x14ac:dyDescent="0.25">
      <c r="B24" s="257" t="s">
        <v>419</v>
      </c>
      <c r="C24" s="219"/>
      <c r="D24" s="220"/>
      <c r="E24" s="220"/>
      <c r="F24" s="220"/>
      <c r="G24" s="220"/>
      <c r="H24" s="373"/>
      <c r="I24" s="374"/>
      <c r="J24" s="367"/>
      <c r="K24" s="222"/>
      <c r="L24" s="222"/>
      <c r="M24" s="193"/>
      <c r="N24" s="193"/>
      <c r="O24" s="193"/>
      <c r="P24" s="410"/>
    </row>
    <row r="25" spans="2:18" x14ac:dyDescent="0.25">
      <c r="B25" s="188" t="s">
        <v>355</v>
      </c>
      <c r="C25" s="219"/>
      <c r="D25" s="220"/>
      <c r="E25" s="220"/>
      <c r="F25" s="220"/>
      <c r="G25" s="220"/>
      <c r="H25" s="373"/>
      <c r="I25" s="374">
        <v>25431.8166666666</v>
      </c>
      <c r="J25" s="192"/>
      <c r="K25" s="222"/>
      <c r="L25" s="222"/>
      <c r="M25" s="193"/>
      <c r="N25" s="193"/>
      <c r="O25" s="193"/>
      <c r="P25" s="410">
        <v>25700</v>
      </c>
    </row>
    <row r="26" spans="2:18" x14ac:dyDescent="0.25">
      <c r="B26" s="188" t="s">
        <v>356</v>
      </c>
      <c r="C26" s="219"/>
      <c r="D26" s="220"/>
      <c r="E26" s="220"/>
      <c r="F26" s="220"/>
      <c r="G26" s="220"/>
      <c r="H26" s="373"/>
      <c r="I26" s="374">
        <v>31711.35</v>
      </c>
      <c r="J26" s="192"/>
      <c r="K26" s="222"/>
      <c r="L26" s="222"/>
      <c r="M26" s="193"/>
      <c r="N26" s="193"/>
      <c r="O26" s="193"/>
      <c r="P26" s="410">
        <v>27625.95</v>
      </c>
    </row>
    <row r="27" spans="2:18" x14ac:dyDescent="0.25">
      <c r="B27" s="188" t="s">
        <v>420</v>
      </c>
      <c r="C27" s="220"/>
      <c r="D27" s="220"/>
      <c r="E27" s="220"/>
      <c r="F27" s="220"/>
      <c r="G27" s="220"/>
      <c r="H27" s="373"/>
      <c r="I27" s="373">
        <v>19693.900000000001</v>
      </c>
      <c r="J27" s="192"/>
      <c r="K27" s="222"/>
      <c r="L27" s="222"/>
      <c r="M27" s="193"/>
      <c r="N27" s="193"/>
      <c r="O27" s="193"/>
      <c r="P27" s="413">
        <v>14313.0333333333</v>
      </c>
    </row>
    <row r="28" spans="2:18" ht="15.75" thickBot="1" x14ac:dyDescent="0.3">
      <c r="B28" s="188" t="s">
        <v>357</v>
      </c>
      <c r="E28" s="220"/>
      <c r="H28" s="375"/>
      <c r="I28" s="374">
        <v>822.08333333333303</v>
      </c>
      <c r="J28" s="192"/>
      <c r="K28" s="222"/>
      <c r="L28" s="222"/>
      <c r="M28" s="193"/>
      <c r="N28" s="193"/>
      <c r="O28" s="412"/>
      <c r="P28" s="413">
        <v>1427.2833333333299</v>
      </c>
    </row>
    <row r="29" spans="2:18" ht="15.75" thickBot="1" x14ac:dyDescent="0.3">
      <c r="B29" s="196" t="s">
        <v>222</v>
      </c>
      <c r="C29" s="224"/>
      <c r="D29" s="224"/>
      <c r="E29" s="224"/>
      <c r="F29" s="224"/>
      <c r="G29" s="224"/>
      <c r="H29" s="224">
        <v>129175.48333333328</v>
      </c>
      <c r="I29" s="225">
        <v>77659.149999999921</v>
      </c>
      <c r="J29" s="195"/>
      <c r="K29" s="195"/>
      <c r="L29" s="195"/>
      <c r="M29" s="195"/>
      <c r="N29" s="195"/>
      <c r="O29" s="195">
        <f>SUM(O18:O28)</f>
        <v>94079.999999999767</v>
      </c>
      <c r="P29" s="195">
        <f>SUM(P18:P28)</f>
        <v>69066.266666666619</v>
      </c>
    </row>
    <row r="30" spans="2:18" ht="15.75" thickBot="1" x14ac:dyDescent="0.3">
      <c r="C30" s="282"/>
      <c r="D30" s="282"/>
      <c r="E30" s="282"/>
      <c r="F30" s="283"/>
      <c r="G30" s="283"/>
      <c r="H30" s="283"/>
      <c r="I30" s="283"/>
      <c r="J30" s="285"/>
      <c r="K30" s="285"/>
      <c r="L30" s="285"/>
      <c r="M30" s="285"/>
      <c r="N30" s="285"/>
      <c r="O30" s="285"/>
      <c r="P30" s="285"/>
    </row>
    <row r="31" spans="2:18" ht="15.75" thickBot="1" x14ac:dyDescent="0.3">
      <c r="B31" s="131" t="s">
        <v>417</v>
      </c>
      <c r="C31" s="200" t="s">
        <v>533</v>
      </c>
      <c r="D31" s="201" t="s">
        <v>550</v>
      </c>
      <c r="E31" s="202" t="s">
        <v>223</v>
      </c>
    </row>
    <row r="32" spans="2:18" x14ac:dyDescent="0.25">
      <c r="B32" s="203" t="s">
        <v>346</v>
      </c>
      <c r="C32" s="204">
        <f t="shared" ref="C32:C41" si="1">SUM(C7:I7)</f>
        <v>99449.483333333192</v>
      </c>
      <c r="D32" s="363">
        <f t="shared" ref="D32:D41" si="2">SUM(J7:P7)</f>
        <v>130644.58333333331</v>
      </c>
      <c r="E32" s="206">
        <f t="shared" ref="E32:E41" si="3">+IFERROR((D32-C32)/C32,"-")</f>
        <v>0.31367784883749356</v>
      </c>
    </row>
    <row r="33" spans="2:5" x14ac:dyDescent="0.25">
      <c r="B33" s="207" t="s">
        <v>347</v>
      </c>
      <c r="C33" s="204">
        <f t="shared" si="1"/>
        <v>219416.5833333332</v>
      </c>
      <c r="D33" s="363">
        <f t="shared" si="2"/>
        <v>270554.18333333323</v>
      </c>
      <c r="E33" s="210">
        <f t="shared" si="3"/>
        <v>0.2330616912501679</v>
      </c>
    </row>
    <row r="34" spans="2:5" x14ac:dyDescent="0.25">
      <c r="B34" s="207" t="s">
        <v>348</v>
      </c>
      <c r="C34" s="204">
        <f t="shared" si="1"/>
        <v>68584.009999999893</v>
      </c>
      <c r="D34" s="205">
        <f t="shared" si="2"/>
        <v>74233.799999999697</v>
      </c>
      <c r="E34" s="210">
        <f t="shared" si="3"/>
        <v>8.2377656249609979E-2</v>
      </c>
    </row>
    <row r="35" spans="2:5" x14ac:dyDescent="0.25">
      <c r="B35" s="207" t="s">
        <v>349</v>
      </c>
      <c r="C35" s="204">
        <f t="shared" si="1"/>
        <v>204650.38333333313</v>
      </c>
      <c r="D35" s="363">
        <f t="shared" si="2"/>
        <v>212617.86666666641</v>
      </c>
      <c r="E35" s="210">
        <f t="shared" si="3"/>
        <v>3.8932169114757519E-2</v>
      </c>
    </row>
    <row r="36" spans="2:5" x14ac:dyDescent="0.25">
      <c r="B36" s="207" t="s">
        <v>350</v>
      </c>
      <c r="C36" s="204">
        <f t="shared" si="1"/>
        <v>62254.416666666497</v>
      </c>
      <c r="D36" s="205">
        <f t="shared" si="2"/>
        <v>57354.599999999904</v>
      </c>
      <c r="E36" s="210">
        <f t="shared" si="3"/>
        <v>-7.8706330072965736E-2</v>
      </c>
    </row>
    <row r="37" spans="2:5" x14ac:dyDescent="0.25">
      <c r="B37" s="207" t="s">
        <v>351</v>
      </c>
      <c r="C37" s="204">
        <f t="shared" si="1"/>
        <v>52283.066666666622</v>
      </c>
      <c r="D37" s="205">
        <f t="shared" si="2"/>
        <v>53344.466666666529</v>
      </c>
      <c r="E37" s="210">
        <f t="shared" si="3"/>
        <v>2.0301027993765496E-2</v>
      </c>
    </row>
    <row r="38" spans="2:5" x14ac:dyDescent="0.25">
      <c r="B38" s="207" t="s">
        <v>352</v>
      </c>
      <c r="C38" s="204">
        <f t="shared" si="1"/>
        <v>109216.34999999992</v>
      </c>
      <c r="D38" s="205">
        <f t="shared" si="2"/>
        <v>113609.9166666665</v>
      </c>
      <c r="E38" s="210">
        <f t="shared" si="3"/>
        <v>4.0228103820230045E-2</v>
      </c>
    </row>
    <row r="39" spans="2:5" x14ac:dyDescent="0.25">
      <c r="B39" s="203" t="s">
        <v>353</v>
      </c>
      <c r="C39" s="204">
        <f t="shared" si="1"/>
        <v>7993.4833333333199</v>
      </c>
      <c r="D39" s="205">
        <f t="shared" si="2"/>
        <v>5913.6833333333234</v>
      </c>
      <c r="E39" s="211">
        <f t="shared" si="3"/>
        <v>-0.26018694394809105</v>
      </c>
    </row>
    <row r="40" spans="2:5" ht="15.75" thickBot="1" x14ac:dyDescent="0.3">
      <c r="B40" s="203" t="s">
        <v>393</v>
      </c>
      <c r="C40" s="204">
        <f t="shared" si="1"/>
        <v>165324.9999999998</v>
      </c>
      <c r="D40" s="205">
        <f t="shared" si="2"/>
        <v>184334.99999999991</v>
      </c>
      <c r="E40" s="211">
        <f t="shared" ref="E40" si="4">+IFERROR((D40-C40)/C40,"-")</f>
        <v>0.11498563435657123</v>
      </c>
    </row>
    <row r="41" spans="2:5" ht="15.75" thickBot="1" x14ac:dyDescent="0.3">
      <c r="B41" s="212" t="s">
        <v>16</v>
      </c>
      <c r="C41" s="213">
        <f t="shared" si="1"/>
        <v>989172.77666666568</v>
      </c>
      <c r="D41" s="214">
        <f t="shared" si="2"/>
        <v>1102608.0999999987</v>
      </c>
      <c r="E41" s="215">
        <f t="shared" si="3"/>
        <v>0.11467695635093159</v>
      </c>
    </row>
    <row r="42" spans="2:5" ht="15.75" thickBot="1" x14ac:dyDescent="0.3">
      <c r="B42" s="131" t="s">
        <v>418</v>
      </c>
      <c r="E42" s="286" t="str">
        <f t="shared" ref="E42:E54" si="5">+IFERROR((D42-C42)/C42,"-")</f>
        <v>-</v>
      </c>
    </row>
    <row r="43" spans="2:5" ht="15.75" thickBot="1" x14ac:dyDescent="0.3">
      <c r="B43" s="207" t="s">
        <v>358</v>
      </c>
      <c r="C43" s="287">
        <f t="shared" ref="C43:C49" si="6">H18</f>
        <v>9804.2666666666591</v>
      </c>
      <c r="D43" s="288">
        <f>'Más Vistos-U'!O17</f>
        <v>22137</v>
      </c>
      <c r="E43" s="289">
        <f t="shared" si="5"/>
        <v>1.2578945221128233</v>
      </c>
    </row>
    <row r="44" spans="2:5" ht="15.75" thickBot="1" x14ac:dyDescent="0.3">
      <c r="B44" s="207" t="s">
        <v>359</v>
      </c>
      <c r="C44" s="287">
        <f t="shared" si="6"/>
        <v>1886.75</v>
      </c>
      <c r="D44" s="288">
        <f>'Más Vistos-U'!O18</f>
        <v>6677</v>
      </c>
      <c r="E44" s="289">
        <f t="shared" si="5"/>
        <v>2.5388896250165627</v>
      </c>
    </row>
    <row r="45" spans="2:5" ht="15.75" thickBot="1" x14ac:dyDescent="0.3">
      <c r="B45" s="299" t="s">
        <v>421</v>
      </c>
      <c r="C45" s="287">
        <f t="shared" si="6"/>
        <v>29950.75</v>
      </c>
      <c r="D45" s="288">
        <f>'Más Vistos-U'!O19</f>
        <v>31595</v>
      </c>
      <c r="E45" s="289">
        <f t="shared" si="5"/>
        <v>5.4898458302379743E-2</v>
      </c>
    </row>
    <row r="46" spans="2:5" ht="15.75" thickBot="1" x14ac:dyDescent="0.3">
      <c r="B46" s="207" t="s">
        <v>463</v>
      </c>
      <c r="C46" s="287">
        <f t="shared" si="6"/>
        <v>24834.15</v>
      </c>
      <c r="D46" s="288">
        <f>'Más Vistos-U'!O20</f>
        <v>35987</v>
      </c>
      <c r="E46" s="289">
        <f t="shared" si="5"/>
        <v>0.44909328485170613</v>
      </c>
    </row>
    <row r="47" spans="2:5" ht="15.75" thickBot="1" x14ac:dyDescent="0.3">
      <c r="B47" s="207" t="s">
        <v>455</v>
      </c>
      <c r="C47" s="287">
        <f t="shared" si="6"/>
        <v>7150.5333333333301</v>
      </c>
      <c r="D47" s="288">
        <f>'Más Vistos-U'!O21</f>
        <v>17989</v>
      </c>
      <c r="E47" s="289">
        <f t="shared" si="5"/>
        <v>1.5157564004549791</v>
      </c>
    </row>
    <row r="48" spans="2:5" ht="15.75" thickBot="1" x14ac:dyDescent="0.3">
      <c r="B48" s="299" t="s">
        <v>422</v>
      </c>
      <c r="C48" s="287">
        <f t="shared" si="6"/>
        <v>55549.033333333296</v>
      </c>
      <c r="D48" s="288">
        <f>'Más Vistos-U'!O22</f>
        <v>37513</v>
      </c>
      <c r="E48" s="289">
        <f t="shared" si="5"/>
        <v>-0.32468671822071865</v>
      </c>
    </row>
    <row r="49" spans="2:5" ht="15.75" thickBot="1" x14ac:dyDescent="0.3">
      <c r="B49" s="131" t="s">
        <v>419</v>
      </c>
      <c r="C49" s="287">
        <f t="shared" si="6"/>
        <v>0</v>
      </c>
      <c r="D49" s="209"/>
      <c r="E49" s="210" t="str">
        <f t="shared" si="5"/>
        <v>-</v>
      </c>
    </row>
    <row r="50" spans="2:5" ht="15.75" thickBot="1" x14ac:dyDescent="0.3">
      <c r="B50" s="207" t="s">
        <v>355</v>
      </c>
      <c r="C50" s="287">
        <f>I25</f>
        <v>25431.8166666666</v>
      </c>
      <c r="D50" s="231">
        <f>P25</f>
        <v>25700</v>
      </c>
      <c r="E50" s="210">
        <f t="shared" si="5"/>
        <v>1.0545189785238851E-2</v>
      </c>
    </row>
    <row r="51" spans="2:5" ht="15.75" thickBot="1" x14ac:dyDescent="0.3">
      <c r="B51" s="207" t="s">
        <v>356</v>
      </c>
      <c r="C51" s="287">
        <f>I26</f>
        <v>31711.35</v>
      </c>
      <c r="D51" s="231">
        <f>P26</f>
        <v>27625.95</v>
      </c>
      <c r="E51" s="210">
        <f t="shared" si="5"/>
        <v>-0.12883084447681975</v>
      </c>
    </row>
    <row r="52" spans="2:5" ht="15.75" thickBot="1" x14ac:dyDescent="0.3">
      <c r="B52" s="299" t="s">
        <v>420</v>
      </c>
      <c r="C52" s="287">
        <f>I27</f>
        <v>19693.900000000001</v>
      </c>
      <c r="D52" s="364">
        <f>P27</f>
        <v>14313.0333333333</v>
      </c>
      <c r="E52" s="210">
        <f t="shared" ref="E52" si="7">+IFERROR((D52-C52)/C52,"-")</f>
        <v>-0.27322504261048858</v>
      </c>
    </row>
    <row r="53" spans="2:5" ht="15.75" thickBot="1" x14ac:dyDescent="0.3">
      <c r="B53" s="207" t="s">
        <v>357</v>
      </c>
      <c r="C53" s="287">
        <f>I28</f>
        <v>822.08333333333303</v>
      </c>
      <c r="D53" s="364">
        <f t="shared" ref="D53" si="8">P28</f>
        <v>1427.2833333333299</v>
      </c>
      <c r="E53" s="210">
        <f t="shared" si="5"/>
        <v>0.73617840851494831</v>
      </c>
    </row>
    <row r="54" spans="2:5" ht="15.75" thickBot="1" x14ac:dyDescent="0.3">
      <c r="B54" s="196" t="s">
        <v>222</v>
      </c>
      <c r="C54" s="213">
        <f>SUM(C43:C53)</f>
        <v>206834.63333333321</v>
      </c>
      <c r="D54" s="214">
        <f>SUM(D43:D53)</f>
        <v>220964.26666666663</v>
      </c>
      <c r="E54" s="215">
        <f t="shared" si="5"/>
        <v>6.8313672162254382E-2</v>
      </c>
    </row>
  </sheetData>
  <mergeCells count="5">
    <mergeCell ref="A2:B5"/>
    <mergeCell ref="C3:I3"/>
    <mergeCell ref="J3:P3"/>
    <mergeCell ref="C4:I4"/>
    <mergeCell ref="J4:P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6"/>
  <sheetViews>
    <sheetView showGridLines="0" zoomScale="70" zoomScaleNormal="70" workbookViewId="0">
      <selection activeCell="J33" sqref="J33"/>
    </sheetView>
  </sheetViews>
  <sheetFormatPr baseColWidth="10" defaultColWidth="9.140625" defaultRowHeight="15" x14ac:dyDescent="0.25"/>
  <cols>
    <col min="1" max="1" width="1.42578125" customWidth="1"/>
    <col min="2" max="2" width="53.7109375" customWidth="1"/>
    <col min="3" max="9" width="13.42578125" customWidth="1"/>
    <col min="10" max="1021" width="10.5703125" customWidth="1"/>
    <col min="1022" max="1025" width="9.140625" customWidth="1"/>
  </cols>
  <sheetData>
    <row r="1" spans="1:23" ht="6.75" customHeight="1" x14ac:dyDescent="0.25"/>
    <row r="2" spans="1:23" ht="15.75" thickBot="1" x14ac:dyDescent="0.3">
      <c r="A2" s="296"/>
      <c r="B2" s="296"/>
      <c r="C2" s="480" t="s">
        <v>533</v>
      </c>
      <c r="D2" s="481"/>
      <c r="E2" s="481"/>
      <c r="F2" s="481"/>
      <c r="G2" s="481"/>
      <c r="H2" s="481"/>
      <c r="I2" s="482"/>
      <c r="J2" s="480" t="s">
        <v>550</v>
      </c>
      <c r="K2" s="481"/>
      <c r="L2" s="481"/>
      <c r="M2" s="481"/>
      <c r="N2" s="481"/>
      <c r="O2" s="481"/>
      <c r="P2" s="482"/>
      <c r="Q2" s="480" t="s">
        <v>550</v>
      </c>
      <c r="R2" s="481"/>
      <c r="S2" s="481"/>
      <c r="T2" s="481"/>
      <c r="U2" s="481"/>
      <c r="V2" s="481"/>
      <c r="W2" s="482"/>
    </row>
    <row r="3" spans="1:23" ht="15.75" thickBot="1" x14ac:dyDescent="0.3">
      <c r="A3" s="296"/>
      <c r="B3" s="296"/>
      <c r="C3" s="483" t="s">
        <v>2</v>
      </c>
      <c r="D3" s="484"/>
      <c r="E3" s="484"/>
      <c r="F3" s="484"/>
      <c r="G3" s="484"/>
      <c r="H3" s="484"/>
      <c r="I3" s="485"/>
      <c r="J3" s="483" t="s">
        <v>2</v>
      </c>
      <c r="K3" s="484"/>
      <c r="L3" s="484"/>
      <c r="M3" s="484"/>
      <c r="N3" s="484"/>
      <c r="O3" s="484"/>
      <c r="P3" s="485"/>
      <c r="Q3" s="486" t="s">
        <v>224</v>
      </c>
      <c r="R3" s="487"/>
      <c r="S3" s="487"/>
      <c r="T3" s="487"/>
      <c r="U3" s="487"/>
      <c r="V3" s="487"/>
      <c r="W3" s="488"/>
    </row>
    <row r="4" spans="1:23" ht="15.75" thickBot="1" x14ac:dyDescent="0.3">
      <c r="A4" s="296"/>
      <c r="B4" s="296"/>
      <c r="C4" s="128">
        <v>44900</v>
      </c>
      <c r="D4" s="128">
        <v>44901</v>
      </c>
      <c r="E4" s="128">
        <v>44902</v>
      </c>
      <c r="F4" s="128">
        <v>44903</v>
      </c>
      <c r="G4" s="128">
        <v>44904</v>
      </c>
      <c r="H4" s="128">
        <v>44905</v>
      </c>
      <c r="I4" s="128">
        <v>44906</v>
      </c>
      <c r="J4" s="128">
        <v>44907</v>
      </c>
      <c r="K4" s="128">
        <v>44908</v>
      </c>
      <c r="L4" s="128">
        <v>44909</v>
      </c>
      <c r="M4" s="128">
        <v>44910</v>
      </c>
      <c r="N4" s="128">
        <v>44911</v>
      </c>
      <c r="O4" s="128">
        <v>44912</v>
      </c>
      <c r="P4" s="128">
        <v>44913</v>
      </c>
      <c r="Q4" s="128">
        <v>44907</v>
      </c>
      <c r="R4" s="128">
        <v>44908</v>
      </c>
      <c r="S4" s="128">
        <v>44909</v>
      </c>
      <c r="T4" s="128">
        <v>44910</v>
      </c>
      <c r="U4" s="128">
        <v>44911</v>
      </c>
      <c r="V4" s="128">
        <v>44912</v>
      </c>
      <c r="W4" s="128">
        <v>44913</v>
      </c>
    </row>
    <row r="5" spans="1:23" ht="15.75" thickBot="1" x14ac:dyDescent="0.3">
      <c r="A5" s="296"/>
      <c r="B5" s="296"/>
      <c r="C5" s="130">
        <v>44767</v>
      </c>
      <c r="D5" s="130">
        <v>44768</v>
      </c>
      <c r="E5" s="130">
        <v>44769</v>
      </c>
      <c r="F5" s="130">
        <v>44770</v>
      </c>
      <c r="G5" s="130">
        <v>44771</v>
      </c>
      <c r="H5" s="130">
        <v>44772</v>
      </c>
      <c r="I5" s="130">
        <v>44773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  <c r="Q5" s="130">
        <v>44767</v>
      </c>
      <c r="R5" s="130">
        <v>44768</v>
      </c>
      <c r="S5" s="130">
        <v>44769</v>
      </c>
      <c r="T5" s="130">
        <v>44770</v>
      </c>
      <c r="U5" s="130">
        <v>44771</v>
      </c>
      <c r="V5" s="130">
        <v>44772</v>
      </c>
      <c r="W5" s="130">
        <v>44773</v>
      </c>
    </row>
    <row r="6" spans="1:23" x14ac:dyDescent="0.25">
      <c r="B6" s="15" t="s">
        <v>417</v>
      </c>
      <c r="C6" s="232"/>
      <c r="D6" s="233"/>
      <c r="E6" s="233"/>
      <c r="F6" s="233"/>
      <c r="G6" s="233"/>
      <c r="H6" s="233"/>
      <c r="I6" s="234"/>
      <c r="J6" s="235"/>
      <c r="K6" s="236"/>
      <c r="L6" s="236"/>
      <c r="M6" s="236"/>
      <c r="N6" s="236"/>
      <c r="O6" s="236"/>
      <c r="P6" s="237"/>
      <c r="Q6" s="40"/>
      <c r="R6" s="41"/>
      <c r="S6" s="41"/>
      <c r="T6" s="41"/>
      <c r="U6" s="41"/>
      <c r="V6" s="41"/>
      <c r="W6" s="42"/>
    </row>
    <row r="7" spans="1:23" x14ac:dyDescent="0.25">
      <c r="B7" s="188" t="s">
        <v>346</v>
      </c>
      <c r="C7" s="238">
        <f>IFERROR('Más Vistos-H'!C7/'Más Vistos-U'!C6,0)</f>
        <v>0.68554879711639805</v>
      </c>
      <c r="D7" s="239">
        <f>IFERROR('Más Vistos-H'!D7/'Más Vistos-U'!D6,0)</f>
        <v>0.71449745775087026</v>
      </c>
      <c r="E7" s="239">
        <f>IFERROR('Más Vistos-H'!E7/'Más Vistos-U'!E6,0)</f>
        <v>0.72718581916689573</v>
      </c>
      <c r="F7" s="239">
        <f>IFERROR('Más Vistos-H'!F7/'Más Vistos-U'!F6,0)</f>
        <v>0.59773164891835695</v>
      </c>
      <c r="G7" s="239">
        <f>IFERROR('Más Vistos-H'!G7/'Más Vistos-U'!G6,0)</f>
        <v>0.6345356061812969</v>
      </c>
      <c r="H7" s="239">
        <f>IFERROR('Más Vistos-H'!H7/'Más Vistos-U'!H6,0)</f>
        <v>0</v>
      </c>
      <c r="I7" s="239">
        <f>IFERROR('Más Vistos-H'!I7/'Más Vistos-U'!I6,0)</f>
        <v>0</v>
      </c>
      <c r="J7" s="240">
        <f>IFERROR('Más Vistos-H'!J7/'Más Vistos-U'!J6,0)</f>
        <v>0.6901194135729487</v>
      </c>
      <c r="K7" s="241">
        <f>IFERROR('Más Vistos-H'!K7/'Más Vistos-U'!K6,0)</f>
        <v>0.65912035348007547</v>
      </c>
      <c r="L7" s="241">
        <f>IFERROR('Más Vistos-H'!L7/'Más Vistos-U'!L6,0)</f>
        <v>0.65375382043311303</v>
      </c>
      <c r="M7" s="241">
        <f>IFERROR('Más Vistos-H'!M7/'Más Vistos-U'!M6,0)</f>
        <v>0.62735935984481084</v>
      </c>
      <c r="N7" s="241">
        <f>IFERROR('Más Vistos-H'!N7/'Más Vistos-U'!N6,0)</f>
        <v>0.67183213539131181</v>
      </c>
      <c r="O7" s="241">
        <f>IFERROR('Más Vistos-H'!O7/'Más Vistos-U'!O6,0)</f>
        <v>0</v>
      </c>
      <c r="P7" s="241">
        <f>IFERROR('Más Vistos-H'!P7/'Más Vistos-U'!P6,0)</f>
        <v>0</v>
      </c>
      <c r="Q7" s="27">
        <f t="shared" ref="Q7:Q16" si="0">IFERROR((J7-C7)/C7,"-")</f>
        <v>6.6670913518861027E-3</v>
      </c>
      <c r="R7" s="28">
        <f t="shared" ref="R7:R16" si="1">IFERROR((K7-D7)/D7,"-")</f>
        <v>-7.7504970339731541E-2</v>
      </c>
      <c r="S7" s="28">
        <f t="shared" ref="S7:S16" si="2">IFERROR((L7-E7)/E7,"-")</f>
        <v>-0.10098106535948467</v>
      </c>
      <c r="T7" s="28">
        <f t="shared" ref="T7:T16" si="3">IFERROR((M7-F7)/F7,"-")</f>
        <v>4.9566910134451789E-2</v>
      </c>
      <c r="U7" s="28">
        <f t="shared" ref="U7:U16" si="4">IFERROR((N7-G7)/G7,"-")</f>
        <v>5.8777677480495408E-2</v>
      </c>
      <c r="V7" s="28" t="str">
        <f t="shared" ref="V7:V16" si="5">IFERROR((O7-H7)/H7,"-")</f>
        <v>-</v>
      </c>
      <c r="W7" s="29" t="str">
        <f t="shared" ref="W7:W16" si="6">IFERROR((P7-I7)/I7,"-")</f>
        <v>-</v>
      </c>
    </row>
    <row r="8" spans="1:23" x14ac:dyDescent="0.25">
      <c r="B8" s="188" t="s">
        <v>347</v>
      </c>
      <c r="C8" s="238">
        <f>IFERROR('Más Vistos-H'!C8/'Más Vistos-U'!C7,0)</f>
        <v>0.97577885508995266</v>
      </c>
      <c r="D8" s="239">
        <f>IFERROR('Más Vistos-H'!D8/'Más Vistos-U'!D7,0)</f>
        <v>0.96760101613218408</v>
      </c>
      <c r="E8" s="239">
        <f>IFERROR('Más Vistos-H'!E8/'Más Vistos-U'!E7,0)</f>
        <v>0.94826359143327832</v>
      </c>
      <c r="F8" s="239">
        <f>IFERROR('Más Vistos-H'!F8/'Más Vistos-U'!F7,0)</f>
        <v>0.78606918491191435</v>
      </c>
      <c r="G8" s="239">
        <f>IFERROR('Más Vistos-H'!G8/'Más Vistos-U'!G7,0)</f>
        <v>0.72563517496889907</v>
      </c>
      <c r="H8" s="239">
        <f>IFERROR('Más Vistos-H'!H8/'Más Vistos-U'!H7,0)</f>
        <v>0</v>
      </c>
      <c r="I8" s="239">
        <f>IFERROR('Más Vistos-H'!I8/'Más Vistos-U'!I7,0)</f>
        <v>0</v>
      </c>
      <c r="J8" s="240">
        <f>IFERROR('Más Vistos-H'!J8/'Más Vistos-U'!J7,0)</f>
        <v>0.86632872156660157</v>
      </c>
      <c r="K8" s="241">
        <f>IFERROR('Más Vistos-H'!K8/'Más Vistos-U'!K7,0)</f>
        <v>0.84954874617548926</v>
      </c>
      <c r="L8" s="241">
        <f>IFERROR('Más Vistos-H'!L8/'Más Vistos-U'!L7,0)</f>
        <v>0.88803604132361547</v>
      </c>
      <c r="M8" s="241">
        <f>IFERROR('Más Vistos-H'!M8/'Más Vistos-U'!M7,0)</f>
        <v>0.84324405260406265</v>
      </c>
      <c r="N8" s="241">
        <f>IFERROR('Más Vistos-H'!N8/'Más Vistos-U'!N7,0)</f>
        <v>0.89585956960974256</v>
      </c>
      <c r="O8" s="241">
        <f>IFERROR('Más Vistos-H'!O8/'Más Vistos-U'!O7,0)</f>
        <v>0</v>
      </c>
      <c r="P8" s="241">
        <f>IFERROR('Más Vistos-H'!P8/'Más Vistos-U'!P7,0)</f>
        <v>0</v>
      </c>
      <c r="Q8" s="27">
        <f t="shared" si="0"/>
        <v>-0.11216694536105866</v>
      </c>
      <c r="R8" s="28">
        <f t="shared" si="1"/>
        <v>-0.12200511159918799</v>
      </c>
      <c r="S8" s="28">
        <f t="shared" si="2"/>
        <v>-6.3513511067772116E-2</v>
      </c>
      <c r="T8" s="28">
        <f t="shared" si="3"/>
        <v>7.2735159690244341E-2</v>
      </c>
      <c r="U8" s="28">
        <f t="shared" si="4"/>
        <v>0.23458674622290651</v>
      </c>
      <c r="V8" s="28" t="str">
        <f t="shared" si="5"/>
        <v>-</v>
      </c>
      <c r="W8" s="29" t="str">
        <f t="shared" si="6"/>
        <v>-</v>
      </c>
    </row>
    <row r="9" spans="1:23" x14ac:dyDescent="0.25">
      <c r="B9" s="188" t="s">
        <v>348</v>
      </c>
      <c r="C9" s="238">
        <f>IFERROR('Más Vistos-H'!C9/'Más Vistos-U'!C8,0)</f>
        <v>0.92813933308540975</v>
      </c>
      <c r="D9" s="239">
        <f>IFERROR('Más Vistos-H'!D9/'Más Vistos-U'!D8,0)</f>
        <v>0.94641119221411185</v>
      </c>
      <c r="E9" s="239">
        <f>IFERROR('Más Vistos-H'!E9/'Más Vistos-U'!E8,0)</f>
        <v>0.42675867602123468</v>
      </c>
      <c r="F9" s="239">
        <f>IFERROR('Más Vistos-H'!F9/'Más Vistos-U'!F8,0)</f>
        <v>0.74933973121110653</v>
      </c>
      <c r="G9" s="239">
        <f>IFERROR('Más Vistos-H'!G9/'Más Vistos-U'!G8,0)</f>
        <v>0.60507404772683182</v>
      </c>
      <c r="H9" s="239">
        <f>IFERROR('Más Vistos-H'!H9/'Más Vistos-U'!H8,0)</f>
        <v>0</v>
      </c>
      <c r="I9" s="239">
        <f>IFERROR('Más Vistos-H'!I9/'Más Vistos-U'!I8,0)</f>
        <v>0</v>
      </c>
      <c r="J9" s="240">
        <f>IFERROR('Más Vistos-H'!J9/'Más Vistos-U'!J8,0)</f>
        <v>0.86471523071958378</v>
      </c>
      <c r="K9" s="241">
        <f>IFERROR('Más Vistos-H'!K9/'Más Vistos-U'!K8,0)</f>
        <v>0.6427133435359258</v>
      </c>
      <c r="L9" s="241">
        <f>IFERROR('Más Vistos-H'!L9/'Más Vistos-U'!L8,0)</f>
        <v>0.68236204006152335</v>
      </c>
      <c r="M9" s="241">
        <f>IFERROR('Más Vistos-H'!M9/'Más Vistos-U'!M8,0)</f>
        <v>0.83485007583712179</v>
      </c>
      <c r="N9" s="241">
        <f>IFERROR('Más Vistos-H'!N9/'Más Vistos-U'!N8,0)</f>
        <v>0.81969200281512389</v>
      </c>
      <c r="O9" s="241">
        <f>IFERROR('Más Vistos-H'!O9/'Más Vistos-U'!O8,0)</f>
        <v>0</v>
      </c>
      <c r="P9" s="241">
        <f>IFERROR('Más Vistos-H'!P9/'Más Vistos-U'!P8,0)</f>
        <v>0</v>
      </c>
      <c r="Q9" s="27">
        <f t="shared" si="0"/>
        <v>-6.8334677892580506E-2</v>
      </c>
      <c r="R9" s="28">
        <f t="shared" si="1"/>
        <v>-0.32089418550481258</v>
      </c>
      <c r="S9" s="28">
        <f t="shared" si="2"/>
        <v>0.59894122463621646</v>
      </c>
      <c r="T9" s="28">
        <f t="shared" si="3"/>
        <v>0.11411425427530812</v>
      </c>
      <c r="U9" s="28">
        <f t="shared" si="4"/>
        <v>0.35469700922486763</v>
      </c>
      <c r="V9" s="28" t="str">
        <f t="shared" si="5"/>
        <v>-</v>
      </c>
      <c r="W9" s="29" t="str">
        <f t="shared" si="6"/>
        <v>-</v>
      </c>
    </row>
    <row r="10" spans="1:23" x14ac:dyDescent="0.25">
      <c r="B10" s="188" t="s">
        <v>349</v>
      </c>
      <c r="C10" s="238">
        <f>IFERROR('Más Vistos-H'!C10/'Más Vistos-U'!C9,0)</f>
        <v>1.0274434224947413</v>
      </c>
      <c r="D10" s="239">
        <f>IFERROR('Más Vistos-H'!D10/'Más Vistos-U'!D9,0)</f>
        <v>0.98745807803326546</v>
      </c>
      <c r="E10" s="239">
        <f>IFERROR('Más Vistos-H'!E10/'Más Vistos-U'!E9,0)</f>
        <v>0.70245025227519098</v>
      </c>
      <c r="F10" s="239">
        <f>IFERROR('Más Vistos-H'!F10/'Más Vistos-U'!F9,0)</f>
        <v>0.8714617942805144</v>
      </c>
      <c r="G10" s="239">
        <f>IFERROR('Más Vistos-H'!G10/'Más Vistos-U'!G9,0)</f>
        <v>0.9106458163444765</v>
      </c>
      <c r="H10" s="239">
        <f>IFERROR('Más Vistos-H'!H10/'Más Vistos-U'!H9,0)</f>
        <v>0</v>
      </c>
      <c r="I10" s="239">
        <f>IFERROR('Más Vistos-H'!I10/'Más Vistos-U'!I9,0)</f>
        <v>0</v>
      </c>
      <c r="J10" s="240">
        <f>IFERROR('Más Vistos-H'!J10/'Más Vistos-U'!J9,0)</f>
        <v>0.84629974055729507</v>
      </c>
      <c r="K10" s="241">
        <f>IFERROR('Más Vistos-H'!K10/'Más Vistos-U'!K9,0)</f>
        <v>0.90786371968857238</v>
      </c>
      <c r="L10" s="241">
        <f>IFERROR('Más Vistos-H'!L10/'Más Vistos-U'!L9,0)</f>
        <v>0.90982374612743866</v>
      </c>
      <c r="M10" s="241">
        <f>IFERROR('Más Vistos-H'!M10/'Más Vistos-U'!M9,0)</f>
        <v>0.85363414107031776</v>
      </c>
      <c r="N10" s="241">
        <f>IFERROR('Más Vistos-H'!N10/'Más Vistos-U'!N9,0)</f>
        <v>0.933634906434055</v>
      </c>
      <c r="O10" s="241">
        <f>IFERROR('Más Vistos-H'!O10/'Más Vistos-U'!O9,0)</f>
        <v>0</v>
      </c>
      <c r="P10" s="241">
        <f>IFERROR('Más Vistos-H'!P10/'Más Vistos-U'!P9,0)</f>
        <v>0</v>
      </c>
      <c r="Q10" s="27">
        <f t="shared" si="0"/>
        <v>-0.17630526214047895</v>
      </c>
      <c r="R10" s="28">
        <f t="shared" si="1"/>
        <v>-8.0605303774740816E-2</v>
      </c>
      <c r="S10" s="28">
        <f t="shared" si="2"/>
        <v>0.29521449124771232</v>
      </c>
      <c r="T10" s="28">
        <f t="shared" si="3"/>
        <v>-2.0457182778638373E-2</v>
      </c>
      <c r="U10" s="28">
        <f t="shared" si="4"/>
        <v>2.5244820408730953E-2</v>
      </c>
      <c r="V10" s="28" t="str">
        <f t="shared" si="5"/>
        <v>-</v>
      </c>
      <c r="W10" s="29" t="str">
        <f t="shared" si="6"/>
        <v>-</v>
      </c>
    </row>
    <row r="11" spans="1:23" x14ac:dyDescent="0.25">
      <c r="B11" s="188" t="s">
        <v>350</v>
      </c>
      <c r="C11" s="238">
        <f>IFERROR('Más Vistos-H'!C11/'Más Vistos-U'!C10,0)</f>
        <v>0.52310630866622876</v>
      </c>
      <c r="D11" s="239">
        <f>IFERROR('Más Vistos-H'!D11/'Más Vistos-U'!D10,0)</f>
        <v>0.62933193069949733</v>
      </c>
      <c r="E11" s="239">
        <f>IFERROR('Más Vistos-H'!E11/'Más Vistos-U'!E10,0)</f>
        <v>0.36677142631245846</v>
      </c>
      <c r="F11" s="239">
        <f>IFERROR('Más Vistos-H'!F11/'Más Vistos-U'!F10,0)</f>
        <v>0.43095109672779436</v>
      </c>
      <c r="G11" s="239">
        <f>IFERROR('Más Vistos-H'!G11/'Más Vistos-U'!G10,0)</f>
        <v>0.44640608493555889</v>
      </c>
      <c r="H11" s="239">
        <f>IFERROR('Más Vistos-H'!H11/'Más Vistos-U'!H10,0)</f>
        <v>0</v>
      </c>
      <c r="I11" s="239">
        <f>IFERROR('Más Vistos-H'!I11/'Más Vistos-U'!I10,0)</f>
        <v>0</v>
      </c>
      <c r="J11" s="240">
        <f>IFERROR('Más Vistos-H'!J11/'Más Vistos-U'!J10,0)</f>
        <v>0.38505016940317954</v>
      </c>
      <c r="K11" s="241">
        <f>IFERROR('Más Vistos-H'!K11/'Más Vistos-U'!K10,0)</f>
        <v>0.4136117332562676</v>
      </c>
      <c r="L11" s="241">
        <f>IFERROR('Más Vistos-H'!L11/'Más Vistos-U'!L10,0)</f>
        <v>0.44472774252384389</v>
      </c>
      <c r="M11" s="241">
        <f>IFERROR('Más Vistos-H'!M11/'Más Vistos-U'!M10,0)</f>
        <v>0.44081458564098391</v>
      </c>
      <c r="N11" s="241">
        <f>IFERROR('Más Vistos-H'!N11/'Más Vistos-U'!N10,0)</f>
        <v>0.4523149886649685</v>
      </c>
      <c r="O11" s="241">
        <f>IFERROR('Más Vistos-H'!O11/'Más Vistos-U'!O10,0)</f>
        <v>0</v>
      </c>
      <c r="P11" s="241">
        <f>IFERROR('Más Vistos-H'!P11/'Más Vistos-U'!P10,0)</f>
        <v>0</v>
      </c>
      <c r="Q11" s="27">
        <f t="shared" si="0"/>
        <v>-0.26391602811109816</v>
      </c>
      <c r="R11" s="28">
        <f t="shared" si="1"/>
        <v>-0.34277650142979155</v>
      </c>
      <c r="S11" s="28">
        <f t="shared" si="2"/>
        <v>0.21254740860039953</v>
      </c>
      <c r="T11" s="28">
        <f t="shared" si="3"/>
        <v>2.2887722036404799E-2</v>
      </c>
      <c r="U11" s="28">
        <f t="shared" si="4"/>
        <v>1.3236611078593589E-2</v>
      </c>
      <c r="V11" s="28" t="str">
        <f t="shared" si="5"/>
        <v>-</v>
      </c>
      <c r="W11" s="29" t="str">
        <f t="shared" si="6"/>
        <v>-</v>
      </c>
    </row>
    <row r="12" spans="1:23" x14ac:dyDescent="0.25">
      <c r="B12" s="188" t="s">
        <v>351</v>
      </c>
      <c r="C12" s="238">
        <f>IFERROR('Más Vistos-H'!C12/'Más Vistos-U'!C11,0)</f>
        <v>0.42140501636818678</v>
      </c>
      <c r="D12" s="239">
        <f>IFERROR('Más Vistos-H'!D12/'Más Vistos-U'!D11,0)</f>
        <v>0.39272966647162083</v>
      </c>
      <c r="E12" s="239">
        <f>IFERROR('Más Vistos-H'!E12/'Más Vistos-U'!E11,0)</f>
        <v>0.35324872932111756</v>
      </c>
      <c r="F12" s="239">
        <f>IFERROR('Más Vistos-H'!F12/'Más Vistos-U'!F11,0)</f>
        <v>0.38249075639492514</v>
      </c>
      <c r="G12" s="239">
        <f>IFERROR('Más Vistos-H'!G12/'Más Vistos-U'!G11,0)</f>
        <v>0.39751087581055572</v>
      </c>
      <c r="H12" s="239">
        <f>IFERROR('Más Vistos-H'!H12/'Más Vistos-U'!H11,0)</f>
        <v>0</v>
      </c>
      <c r="I12" s="239">
        <f>IFERROR('Más Vistos-H'!I12/'Más Vistos-U'!I11,0)</f>
        <v>0</v>
      </c>
      <c r="J12" s="240">
        <f>IFERROR('Más Vistos-H'!J12/'Más Vistos-U'!J11,0)</f>
        <v>0.35134118949184545</v>
      </c>
      <c r="K12" s="241">
        <f>IFERROR('Más Vistos-H'!K12/'Más Vistos-U'!K11,0)</f>
        <v>0.36783662677102597</v>
      </c>
      <c r="L12" s="241">
        <f>IFERROR('Más Vistos-H'!L12/'Más Vistos-U'!L11,0)</f>
        <v>0.37324234346706142</v>
      </c>
      <c r="M12" s="241">
        <f>IFERROR('Más Vistos-H'!M12/'Más Vistos-U'!M11,0)</f>
        <v>0.39291312441456266</v>
      </c>
      <c r="N12" s="241">
        <f>IFERROR('Más Vistos-H'!N12/'Más Vistos-U'!N11,0)</f>
        <v>0.38601554832377694</v>
      </c>
      <c r="O12" s="241">
        <f>IFERROR('Más Vistos-H'!O12/'Más Vistos-U'!O11,0)</f>
        <v>0</v>
      </c>
      <c r="P12" s="241">
        <f>IFERROR('Más Vistos-H'!P12/'Más Vistos-U'!P11,0)</f>
        <v>0</v>
      </c>
      <c r="Q12" s="27">
        <f t="shared" si="0"/>
        <v>-0.16626244148723113</v>
      </c>
      <c r="R12" s="28">
        <f t="shared" si="1"/>
        <v>-6.3384668452067833E-2</v>
      </c>
      <c r="S12" s="28">
        <f t="shared" si="2"/>
        <v>5.6599252839120186E-2</v>
      </c>
      <c r="T12" s="28">
        <f t="shared" si="3"/>
        <v>2.7248679465802152E-2</v>
      </c>
      <c r="U12" s="28">
        <f t="shared" si="4"/>
        <v>-2.8918271640590746E-2</v>
      </c>
      <c r="V12" s="28" t="str">
        <f t="shared" si="5"/>
        <v>-</v>
      </c>
      <c r="W12" s="29" t="str">
        <f t="shared" si="6"/>
        <v>-</v>
      </c>
    </row>
    <row r="13" spans="1:23" x14ac:dyDescent="0.25">
      <c r="B13" s="188" t="s">
        <v>352</v>
      </c>
      <c r="C13" s="238">
        <f>IFERROR('Más Vistos-H'!C13/'Más Vistos-U'!C12,0)</f>
        <v>0.92788067375358374</v>
      </c>
      <c r="D13" s="239">
        <f>IFERROR('Más Vistos-H'!D13/'Más Vistos-U'!D12,0)</f>
        <v>0.83263860299162895</v>
      </c>
      <c r="E13" s="239">
        <f>IFERROR('Más Vistos-H'!E13/'Más Vistos-U'!E12,0)</f>
        <v>0.55117853887224899</v>
      </c>
      <c r="F13" s="239">
        <f>IFERROR('Más Vistos-H'!F13/'Más Vistos-U'!F12,0)</f>
        <v>0.73567639434511756</v>
      </c>
      <c r="G13" s="239">
        <f>IFERROR('Más Vistos-H'!G13/'Más Vistos-U'!G12,0)</f>
        <v>0.76167620302144656</v>
      </c>
      <c r="H13" s="239">
        <f>IFERROR('Más Vistos-H'!H13/'Más Vistos-U'!H12,0)</f>
        <v>0</v>
      </c>
      <c r="I13" s="239">
        <f>IFERROR('Más Vistos-H'!I13/'Más Vistos-U'!I12,0)</f>
        <v>0</v>
      </c>
      <c r="J13" s="240">
        <f>IFERROR('Más Vistos-H'!J13/'Más Vistos-U'!J12,0)</f>
        <v>0.72859274202021374</v>
      </c>
      <c r="K13" s="241">
        <f>IFERROR('Más Vistos-H'!K13/'Más Vistos-U'!K12,0)</f>
        <v>0.77722867903352655</v>
      </c>
      <c r="L13" s="241">
        <f>IFERROR('Más Vistos-H'!L13/'Más Vistos-U'!L12,0)</f>
        <v>0.7863398505498217</v>
      </c>
      <c r="M13" s="241">
        <f>IFERROR('Más Vistos-H'!M13/'Más Vistos-U'!M12,0)</f>
        <v>0.75863921957671954</v>
      </c>
      <c r="N13" s="241">
        <f>IFERROR('Más Vistos-H'!N13/'Más Vistos-U'!N12,0)</f>
        <v>0.73228838907664218</v>
      </c>
      <c r="O13" s="241">
        <f>IFERROR('Más Vistos-H'!O13/'Más Vistos-U'!O12,0)</f>
        <v>0</v>
      </c>
      <c r="P13" s="241">
        <f>IFERROR('Más Vistos-H'!P13/'Más Vistos-U'!P12,0)</f>
        <v>0</v>
      </c>
      <c r="Q13" s="27">
        <f t="shared" si="0"/>
        <v>-0.21477754346060957</v>
      </c>
      <c r="R13" s="28">
        <f t="shared" si="1"/>
        <v>-6.6547387737029381E-2</v>
      </c>
      <c r="S13" s="28">
        <f t="shared" si="2"/>
        <v>0.42665179264550046</v>
      </c>
      <c r="T13" s="28">
        <f t="shared" si="3"/>
        <v>3.1213214679863373E-2</v>
      </c>
      <c r="U13" s="28">
        <f t="shared" si="4"/>
        <v>-3.8583080091287705E-2</v>
      </c>
      <c r="V13" s="28" t="str">
        <f t="shared" si="5"/>
        <v>-</v>
      </c>
      <c r="W13" s="29" t="str">
        <f t="shared" si="6"/>
        <v>-</v>
      </c>
    </row>
    <row r="14" spans="1:23" x14ac:dyDescent="0.25">
      <c r="B14" s="188" t="s">
        <v>353</v>
      </c>
      <c r="C14" s="238">
        <f>IFERROR('Más Vistos-H'!C14/'Más Vistos-U'!C13,0)</f>
        <v>0.42196253345227475</v>
      </c>
      <c r="D14" s="239">
        <f>IFERROR('Más Vistos-H'!D14/'Más Vistos-U'!D13,0)</f>
        <v>0.39101136832184663</v>
      </c>
      <c r="E14" s="239">
        <f>IFERROR('Más Vistos-H'!E14/'Más Vistos-U'!E13,0)</f>
        <v>0.22607407407407343</v>
      </c>
      <c r="F14" s="239">
        <f>IFERROR('Más Vistos-H'!F14/'Más Vistos-U'!F13,0)</f>
        <v>0.2757294429708223</v>
      </c>
      <c r="G14" s="239">
        <f>IFERROR('Más Vistos-H'!G14/'Más Vistos-U'!G13,0)</f>
        <v>0.23771116382718568</v>
      </c>
      <c r="H14" s="239">
        <f>IFERROR('Más Vistos-H'!H14/'Más Vistos-U'!H13,0)</f>
        <v>0</v>
      </c>
      <c r="I14" s="239">
        <f>IFERROR('Más Vistos-H'!I14/'Más Vistos-U'!I13,0)</f>
        <v>0</v>
      </c>
      <c r="J14" s="240">
        <f>IFERROR('Más Vistos-H'!J14/'Más Vistos-U'!J13,0)</f>
        <v>0.28042845389532184</v>
      </c>
      <c r="K14" s="241">
        <f>IFERROR('Más Vistos-H'!K14/'Más Vistos-U'!K13,0)</f>
        <v>0.33350880377563985</v>
      </c>
      <c r="L14" s="241">
        <f>IFERROR('Más Vistos-H'!L14/'Más Vistos-U'!L13,0)</f>
        <v>0.27505903376092861</v>
      </c>
      <c r="M14" s="241">
        <f>IFERROR('Más Vistos-H'!M14/'Más Vistos-U'!M13,0)</f>
        <v>0.11015910276473657</v>
      </c>
      <c r="N14" s="241">
        <f>IFERROR('Más Vistos-H'!N14/'Más Vistos-U'!N13,0)</f>
        <v>0.1788797616171377</v>
      </c>
      <c r="O14" s="241">
        <f>IFERROR('Más Vistos-H'!O14/'Más Vistos-U'!O13,0)</f>
        <v>0</v>
      </c>
      <c r="P14" s="241">
        <f>IFERROR('Más Vistos-H'!P14/'Más Vistos-U'!P13,0)</f>
        <v>0</v>
      </c>
      <c r="Q14" s="27">
        <f t="shared" si="0"/>
        <v>-0.33541859368175597</v>
      </c>
      <c r="R14" s="28">
        <f t="shared" si="1"/>
        <v>-0.14706110667062666</v>
      </c>
      <c r="S14" s="28">
        <f t="shared" si="2"/>
        <v>0.21667659101328532</v>
      </c>
      <c r="T14" s="28">
        <f t="shared" si="3"/>
        <v>-0.60048117612019547</v>
      </c>
      <c r="U14" s="28">
        <f t="shared" si="4"/>
        <v>-0.24749112015966568</v>
      </c>
      <c r="V14" s="28" t="str">
        <f t="shared" si="5"/>
        <v>-</v>
      </c>
      <c r="W14" s="29" t="str">
        <f t="shared" si="6"/>
        <v>-</v>
      </c>
    </row>
    <row r="15" spans="1:23" ht="15.75" thickBot="1" x14ac:dyDescent="0.3">
      <c r="B15" s="188" t="s">
        <v>393</v>
      </c>
      <c r="C15" s="238">
        <f>IFERROR('Más Vistos-H'!C15/'Más Vistos-U'!C14,0)</f>
        <v>0.82379834224251736</v>
      </c>
      <c r="D15" s="239">
        <f>IFERROR('Más Vistos-H'!D15/'Más Vistos-U'!D14,0)</f>
        <v>0.78513118136929694</v>
      </c>
      <c r="E15" s="239">
        <f>IFERROR('Más Vistos-H'!E15/'Más Vistos-U'!E14,0)</f>
        <v>0.62968359463758095</v>
      </c>
      <c r="F15" s="239">
        <f>IFERROR('Más Vistos-H'!F15/'Más Vistos-U'!F14,0)</f>
        <v>0.747911643622167</v>
      </c>
      <c r="G15" s="239">
        <f>IFERROR('Más Vistos-H'!G15/'Más Vistos-U'!G14,0)</f>
        <v>0.76849470163987188</v>
      </c>
      <c r="H15" s="239">
        <f>IFERROR('Más Vistos-H'!H15/'Más Vistos-U'!H14,0)</f>
        <v>0</v>
      </c>
      <c r="I15" s="239">
        <f>IFERROR('Más Vistos-H'!I15/'Más Vistos-U'!I14,0)</f>
        <v>0</v>
      </c>
      <c r="J15" s="240">
        <f>IFERROR('Más Vistos-H'!J15/'Más Vistos-U'!J14,0)</f>
        <v>0.73966757055337951</v>
      </c>
      <c r="K15" s="241">
        <f>IFERROR('Más Vistos-H'!K15/'Más Vistos-U'!K14,0)</f>
        <v>0.76305771079606166</v>
      </c>
      <c r="L15" s="241">
        <f>IFERROR('Más Vistos-H'!L15/'Más Vistos-U'!L14,0)</f>
        <v>0.77353236361170385</v>
      </c>
      <c r="M15" s="241">
        <f>IFERROR('Más Vistos-H'!M15/'Más Vistos-U'!M14,0)</f>
        <v>0.78698626820241357</v>
      </c>
      <c r="N15" s="241">
        <f>IFERROR('Más Vistos-H'!N15/'Más Vistos-U'!N14,0)</f>
        <v>0.7560060928153699</v>
      </c>
      <c r="O15" s="241">
        <f>IFERROR('Más Vistos-H'!O15/'Más Vistos-U'!O14,0)</f>
        <v>0</v>
      </c>
      <c r="P15" s="241">
        <f>IFERROR('Más Vistos-H'!P15/'Más Vistos-U'!P14,0)</f>
        <v>0</v>
      </c>
      <c r="Q15" s="27">
        <f t="shared" ref="Q15" si="7">IFERROR((J15-C15)/C15,"-")</f>
        <v>-0.10212544426845989</v>
      </c>
      <c r="R15" s="28">
        <f t="shared" ref="R15" si="8">IFERROR((K15-D15)/D15,"-")</f>
        <v>-2.811437260043392E-2</v>
      </c>
      <c r="S15" s="28">
        <f t="shared" ref="S15" si="9">IFERROR((L15-E15)/E15,"-")</f>
        <v>0.2284461119825047</v>
      </c>
      <c r="T15" s="28">
        <f t="shared" ref="T15" si="10">IFERROR((M15-F15)/F15,"-")</f>
        <v>5.2244974273975134E-2</v>
      </c>
      <c r="U15" s="28">
        <f t="shared" ref="U15" si="11">IFERROR((N15-G15)/G15,"-")</f>
        <v>-1.6250741609347266E-2</v>
      </c>
      <c r="V15" s="28" t="str">
        <f t="shared" ref="V15" si="12">IFERROR((O15-H15)/H15,"-")</f>
        <v>-</v>
      </c>
      <c r="W15" s="29" t="str">
        <f t="shared" ref="W15" si="13">IFERROR((P15-I15)/I15,"-")</f>
        <v>-</v>
      </c>
    </row>
    <row r="16" spans="1:23" ht="15.75" thickBot="1" x14ac:dyDescent="0.3">
      <c r="B16" s="196" t="s">
        <v>16</v>
      </c>
      <c r="C16" s="243">
        <f>IFERROR('Más Vistos-H'!C16/'Más Vistos-U'!C15,0)</f>
        <v>0.81295474281167912</v>
      </c>
      <c r="D16" s="242">
        <f>IFERROR('Más Vistos-H'!D16/'Más Vistos-U'!D15,0)</f>
        <v>0.79468927516473464</v>
      </c>
      <c r="E16" s="242">
        <f>IFERROR('Más Vistos-H'!E16/'Más Vistos-U'!E15,0)</f>
        <v>0.60188762654405437</v>
      </c>
      <c r="F16" s="242">
        <f>IFERROR('Más Vistos-H'!F16/'Más Vistos-U'!F15,0)</f>
        <v>0.68684045645130454</v>
      </c>
      <c r="G16" s="242">
        <f>IFERROR('Más Vistos-H'!G16/'Más Vistos-U'!G15,0)</f>
        <v>0.68181043725829982</v>
      </c>
      <c r="H16" s="242">
        <f>IFERROR('Más Vistos-H'!H16/'Más Vistos-U'!H15,0)</f>
        <v>0</v>
      </c>
      <c r="I16" s="242">
        <f>IFERROR('Más Vistos-H'!I16/'Más Vistos-U'!I15,0)</f>
        <v>0</v>
      </c>
      <c r="J16" s="244">
        <f>IFERROR('Más Vistos-H'!J16/'Más Vistos-U'!J15,0)</f>
        <v>0.70253830660370964</v>
      </c>
      <c r="K16" s="244">
        <f>IFERROR('Más Vistos-H'!K16/'Más Vistos-U'!K15,0)</f>
        <v>0.70960970665647727</v>
      </c>
      <c r="L16" s="244">
        <f>IFERROR('Más Vistos-H'!L16/'Más Vistos-U'!L15,0)</f>
        <v>0.7231866036775354</v>
      </c>
      <c r="M16" s="244">
        <f>IFERROR('Más Vistos-H'!M16/'Más Vistos-U'!M15,0)</f>
        <v>0.71590547522917669</v>
      </c>
      <c r="N16" s="244">
        <f>IFERROR('Más Vistos-H'!N16/'Más Vistos-U'!N15,0)</f>
        <v>0.73602945464629488</v>
      </c>
      <c r="O16" s="244">
        <f>IFERROR('Más Vistos-H'!O16/'Más Vistos-U'!O15,0)</f>
        <v>0</v>
      </c>
      <c r="P16" s="245">
        <f>IFERROR('Más Vistos-H'!P16/'Más Vistos-U'!P15,0)</f>
        <v>0</v>
      </c>
      <c r="Q16" s="120">
        <f t="shared" si="0"/>
        <v>-0.13582113541288168</v>
      </c>
      <c r="R16" s="121">
        <f t="shared" si="1"/>
        <v>-0.10706016951168852</v>
      </c>
      <c r="S16" s="121">
        <f t="shared" si="2"/>
        <v>0.20153093664669766</v>
      </c>
      <c r="T16" s="121">
        <f t="shared" si="3"/>
        <v>4.2316987161825401E-2</v>
      </c>
      <c r="U16" s="121">
        <f t="shared" si="4"/>
        <v>7.9522128769428782E-2</v>
      </c>
      <c r="V16" s="121" t="str">
        <f t="shared" si="5"/>
        <v>-</v>
      </c>
      <c r="W16" s="122" t="str">
        <f t="shared" si="6"/>
        <v>-</v>
      </c>
    </row>
  </sheetData>
  <mergeCells count="6">
    <mergeCell ref="C2:I2"/>
    <mergeCell ref="J2:P2"/>
    <mergeCell ref="Q2:W2"/>
    <mergeCell ref="C3:I3"/>
    <mergeCell ref="J3:P3"/>
    <mergeCell ref="Q3:W3"/>
  </mergeCells>
  <conditionalFormatting sqref="Q6:W6">
    <cfRule type="cellIs" dxfId="3" priority="2" operator="lessThan">
      <formula>0</formula>
    </cfRule>
    <cfRule type="cellIs" dxfId="2" priority="3" operator="greaterThan">
      <formula>0</formula>
    </cfRule>
  </conditionalFormatting>
  <conditionalFormatting sqref="Q7:W16">
    <cfRule type="cellIs" dxfId="1" priority="6" operator="lessThan">
      <formula>0</formula>
    </cfRule>
    <cfRule type="cellIs" dxfId="0" priority="7" operator="greater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20B3-CC60-4656-A4C8-018EEB9B3F1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75"/>
  <sheetViews>
    <sheetView topLeftCell="A58" zoomScale="45" zoomScaleNormal="45" workbookViewId="0">
      <selection activeCell="C78" sqref="C78"/>
    </sheetView>
  </sheetViews>
  <sheetFormatPr baseColWidth="10" defaultColWidth="9.140625" defaultRowHeight="15" x14ac:dyDescent="0.25"/>
  <cols>
    <col min="1" max="1" width="11.42578125" style="1"/>
    <col min="2" max="2" width="46.140625" style="1" customWidth="1"/>
    <col min="3" max="15" width="11" style="1" customWidth="1"/>
    <col min="16" max="16" width="12" style="1" customWidth="1"/>
    <col min="17" max="1025" width="11.42578125" style="1"/>
  </cols>
  <sheetData>
    <row r="2" spans="1:23" x14ac:dyDescent="0.25">
      <c r="J2" s="489" t="s">
        <v>203</v>
      </c>
      <c r="K2" s="489"/>
      <c r="L2" s="489"/>
      <c r="M2" s="489"/>
      <c r="N2" s="489"/>
      <c r="O2" s="489"/>
      <c r="P2" s="489"/>
    </row>
    <row r="3" spans="1:23" x14ac:dyDescent="0.25">
      <c r="C3" s="246">
        <v>43138</v>
      </c>
      <c r="D3" s="246">
        <v>43139</v>
      </c>
      <c r="E3" s="246">
        <v>43140</v>
      </c>
      <c r="F3" s="246">
        <v>43141</v>
      </c>
      <c r="G3" s="246">
        <v>43142</v>
      </c>
      <c r="H3" s="246">
        <v>43143</v>
      </c>
      <c r="I3" s="246">
        <v>43144</v>
      </c>
      <c r="J3" s="247">
        <v>43145</v>
      </c>
      <c r="K3" s="247">
        <v>43146</v>
      </c>
      <c r="L3" s="247">
        <v>43147</v>
      </c>
      <c r="M3" s="247">
        <v>43148</v>
      </c>
      <c r="N3" s="247">
        <v>43149</v>
      </c>
      <c r="O3" s="247">
        <v>43150</v>
      </c>
      <c r="P3" s="247">
        <v>43151</v>
      </c>
      <c r="Q3" s="246">
        <v>43152</v>
      </c>
      <c r="R3" s="246">
        <v>43153</v>
      </c>
      <c r="S3" s="246">
        <v>43154</v>
      </c>
      <c r="T3" s="246">
        <v>43155</v>
      </c>
      <c r="U3" s="246">
        <v>43156</v>
      </c>
      <c r="V3" s="246">
        <v>43157</v>
      </c>
      <c r="W3" s="246">
        <v>43158</v>
      </c>
    </row>
    <row r="4" spans="1:23" x14ac:dyDescent="0.25">
      <c r="C4" s="90" t="s">
        <v>225</v>
      </c>
      <c r="D4" s="90" t="s">
        <v>226</v>
      </c>
      <c r="E4" s="90" t="s">
        <v>227</v>
      </c>
      <c r="F4" s="90" t="s">
        <v>228</v>
      </c>
      <c r="G4" s="90" t="s">
        <v>229</v>
      </c>
      <c r="H4" s="90" t="s">
        <v>230</v>
      </c>
      <c r="I4" s="90" t="s">
        <v>231</v>
      </c>
      <c r="J4" s="248" t="s">
        <v>225</v>
      </c>
      <c r="K4" s="248" t="s">
        <v>226</v>
      </c>
      <c r="L4" s="248" t="s">
        <v>227</v>
      </c>
      <c r="M4" s="248" t="s">
        <v>228</v>
      </c>
      <c r="N4" s="248" t="s">
        <v>229</v>
      </c>
      <c r="O4" s="248" t="s">
        <v>230</v>
      </c>
      <c r="P4" s="248" t="s">
        <v>231</v>
      </c>
      <c r="Q4" s="90" t="s">
        <v>225</v>
      </c>
      <c r="R4" s="90" t="s">
        <v>226</v>
      </c>
      <c r="S4" s="90" t="s">
        <v>227</v>
      </c>
      <c r="T4" s="90" t="s">
        <v>228</v>
      </c>
      <c r="U4" s="90" t="s">
        <v>229</v>
      </c>
      <c r="V4" s="90" t="s">
        <v>230</v>
      </c>
      <c r="W4" s="90" t="s">
        <v>231</v>
      </c>
    </row>
    <row r="5" spans="1:23" s="250" customFormat="1" x14ac:dyDescent="0.25">
      <c r="A5" s="1"/>
      <c r="B5" s="249" t="s">
        <v>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23" s="250" customFormat="1" x14ac:dyDescent="0.25">
      <c r="A6" s="1"/>
      <c r="B6" s="2" t="s">
        <v>232</v>
      </c>
      <c r="C6" s="22" t="e">
        <f>NA()</f>
        <v>#N/A</v>
      </c>
      <c r="D6" s="22" t="e">
        <f>NA()</f>
        <v>#N/A</v>
      </c>
      <c r="E6" s="22" t="e">
        <f>NA()</f>
        <v>#N/A</v>
      </c>
      <c r="F6" s="22" t="e">
        <f>NA()</f>
        <v>#N/A</v>
      </c>
      <c r="G6" s="22" t="e">
        <f>NA()</f>
        <v>#N/A</v>
      </c>
      <c r="H6" s="22" t="e">
        <f>NA()</f>
        <v>#N/A</v>
      </c>
      <c r="I6" s="22" t="e">
        <f>NA()</f>
        <v>#N/A</v>
      </c>
      <c r="J6" s="22" t="e">
        <f>NA()</f>
        <v>#N/A</v>
      </c>
      <c r="K6" s="22" t="e">
        <f>NA()</f>
        <v>#N/A</v>
      </c>
      <c r="L6" s="22" t="e">
        <f>NA()</f>
        <v>#N/A</v>
      </c>
      <c r="M6" s="22" t="e">
        <f>NA()</f>
        <v>#N/A</v>
      </c>
      <c r="N6" s="22" t="e">
        <f>NA()</f>
        <v>#N/A</v>
      </c>
      <c r="O6" s="22" t="e">
        <f>NA()</f>
        <v>#N/A</v>
      </c>
      <c r="P6" s="22" t="e">
        <f>NA()</f>
        <v>#N/A</v>
      </c>
      <c r="Q6" s="22" t="e">
        <f>NA()</f>
        <v>#N/A</v>
      </c>
      <c r="R6" s="22" t="e">
        <f>NA()</f>
        <v>#N/A</v>
      </c>
      <c r="S6" s="22" t="e">
        <f>NA()</f>
        <v>#N/A</v>
      </c>
      <c r="T6" s="22" t="e">
        <f>NA()</f>
        <v>#N/A</v>
      </c>
      <c r="U6" s="22" t="e">
        <f>NA()</f>
        <v>#N/A</v>
      </c>
      <c r="V6" s="22" t="e">
        <f>NA()</f>
        <v>#N/A</v>
      </c>
      <c r="W6" s="22" t="e">
        <f>NA()</f>
        <v>#N/A</v>
      </c>
    </row>
    <row r="7" spans="1:23" s="250" customFormat="1" x14ac:dyDescent="0.25">
      <c r="A7" s="1"/>
      <c r="B7" s="2" t="s">
        <v>233</v>
      </c>
      <c r="C7" s="22" t="e">
        <f>NA()</f>
        <v>#N/A</v>
      </c>
      <c r="D7" s="22" t="e">
        <f>NA()</f>
        <v>#N/A</v>
      </c>
      <c r="E7" s="22" t="e">
        <f>NA()</f>
        <v>#N/A</v>
      </c>
      <c r="F7" s="22" t="e">
        <f>NA()</f>
        <v>#N/A</v>
      </c>
      <c r="G7" s="22" t="e">
        <f>NA()</f>
        <v>#N/A</v>
      </c>
      <c r="H7" s="22" t="e">
        <f>NA()</f>
        <v>#N/A</v>
      </c>
      <c r="I7" s="22" t="e">
        <f>NA()</f>
        <v>#N/A</v>
      </c>
      <c r="J7" s="22" t="e">
        <f>NA()</f>
        <v>#N/A</v>
      </c>
      <c r="K7" s="22" t="e">
        <f>NA()</f>
        <v>#N/A</v>
      </c>
      <c r="L7" s="22" t="e">
        <f>NA()</f>
        <v>#N/A</v>
      </c>
      <c r="M7" s="22" t="e">
        <f>NA()</f>
        <v>#N/A</v>
      </c>
      <c r="N7" s="22" t="e">
        <f>NA()</f>
        <v>#N/A</v>
      </c>
      <c r="O7" s="22" t="e">
        <f>NA()</f>
        <v>#N/A</v>
      </c>
      <c r="P7" s="22" t="e">
        <f>NA()</f>
        <v>#N/A</v>
      </c>
      <c r="Q7" s="22" t="e">
        <f>NA()</f>
        <v>#N/A</v>
      </c>
      <c r="R7" s="22" t="e">
        <f>NA()</f>
        <v>#N/A</v>
      </c>
      <c r="S7" s="22" t="e">
        <f>NA()</f>
        <v>#N/A</v>
      </c>
      <c r="T7" s="22" t="e">
        <f>NA()</f>
        <v>#N/A</v>
      </c>
      <c r="U7" s="22" t="e">
        <f>NA()</f>
        <v>#N/A</v>
      </c>
      <c r="V7" s="22" t="e">
        <f>NA()</f>
        <v>#N/A</v>
      </c>
      <c r="W7" s="22" t="e">
        <f>NA()</f>
        <v>#N/A</v>
      </c>
    </row>
    <row r="8" spans="1:23" s="250" customFormat="1" x14ac:dyDescent="0.25">
      <c r="A8" s="1"/>
      <c r="B8" s="251" t="s">
        <v>234</v>
      </c>
      <c r="C8" s="22" t="e">
        <f>NA()</f>
        <v>#N/A</v>
      </c>
      <c r="D8" s="22" t="e">
        <f>NA()</f>
        <v>#N/A</v>
      </c>
      <c r="E8" s="22" t="e">
        <f>NA()</f>
        <v>#N/A</v>
      </c>
      <c r="F8" s="22" t="e">
        <f>NA()</f>
        <v>#N/A</v>
      </c>
      <c r="G8" s="22" t="e">
        <f>NA()</f>
        <v>#N/A</v>
      </c>
      <c r="H8" s="22" t="e">
        <f>NA()</f>
        <v>#N/A</v>
      </c>
      <c r="I8" s="22" t="e">
        <f>NA()</f>
        <v>#N/A</v>
      </c>
      <c r="J8" s="22" t="e">
        <f>NA()</f>
        <v>#N/A</v>
      </c>
      <c r="K8" s="22" t="e">
        <f>NA()</f>
        <v>#N/A</v>
      </c>
      <c r="L8" s="22" t="e">
        <f>NA()</f>
        <v>#N/A</v>
      </c>
      <c r="M8" s="22" t="e">
        <f>NA()</f>
        <v>#N/A</v>
      </c>
      <c r="N8" s="22" t="e">
        <f>NA()</f>
        <v>#N/A</v>
      </c>
      <c r="O8" s="22" t="e">
        <f>NA()</f>
        <v>#N/A</v>
      </c>
      <c r="P8" s="22" t="e">
        <f>NA()</f>
        <v>#N/A</v>
      </c>
      <c r="Q8" s="22" t="e">
        <f>NA()</f>
        <v>#N/A</v>
      </c>
      <c r="R8" s="22" t="e">
        <f>NA()</f>
        <v>#N/A</v>
      </c>
      <c r="S8" s="22" t="e">
        <f>NA()</f>
        <v>#N/A</v>
      </c>
      <c r="T8" s="22" t="e">
        <f>NA()</f>
        <v>#N/A</v>
      </c>
      <c r="U8" s="22" t="e">
        <f>NA()</f>
        <v>#N/A</v>
      </c>
      <c r="V8" s="22" t="e">
        <f>NA()</f>
        <v>#N/A</v>
      </c>
      <c r="W8" s="22" t="e">
        <f>NA()</f>
        <v>#N/A</v>
      </c>
    </row>
    <row r="9" spans="1:23" s="250" customFormat="1" x14ac:dyDescent="0.25">
      <c r="A9" s="1"/>
      <c r="B9" s="251" t="s">
        <v>235</v>
      </c>
      <c r="C9" s="22" t="e">
        <f>NA()</f>
        <v>#N/A</v>
      </c>
      <c r="D9" s="22" t="e">
        <f>NA()</f>
        <v>#N/A</v>
      </c>
      <c r="E9" s="22" t="e">
        <f>NA()</f>
        <v>#N/A</v>
      </c>
      <c r="F9" s="22" t="e">
        <f>NA()</f>
        <v>#N/A</v>
      </c>
      <c r="G9" s="22" t="e">
        <f>NA()</f>
        <v>#N/A</v>
      </c>
      <c r="H9" s="22" t="e">
        <f>NA()</f>
        <v>#N/A</v>
      </c>
      <c r="I9" s="22" t="e">
        <f>NA()</f>
        <v>#N/A</v>
      </c>
      <c r="J9" s="22" t="e">
        <f>NA()</f>
        <v>#N/A</v>
      </c>
      <c r="K9" s="22" t="e">
        <f>NA()</f>
        <v>#N/A</v>
      </c>
      <c r="L9" s="22" t="e">
        <f>NA()</f>
        <v>#N/A</v>
      </c>
      <c r="M9" s="22" t="e">
        <f>NA()</f>
        <v>#N/A</v>
      </c>
      <c r="N9" s="22" t="e">
        <f>NA()</f>
        <v>#N/A</v>
      </c>
      <c r="O9" s="22" t="e">
        <f>NA()</f>
        <v>#N/A</v>
      </c>
      <c r="P9" s="22" t="e">
        <f>NA()</f>
        <v>#N/A</v>
      </c>
      <c r="Q9" s="22" t="e">
        <f>NA()</f>
        <v>#N/A</v>
      </c>
      <c r="R9" s="22" t="e">
        <f>NA()</f>
        <v>#N/A</v>
      </c>
      <c r="S9" s="22" t="e">
        <f>NA()</f>
        <v>#N/A</v>
      </c>
      <c r="T9" s="22" t="e">
        <f>NA()</f>
        <v>#N/A</v>
      </c>
      <c r="U9" s="22" t="e">
        <f>NA()</f>
        <v>#N/A</v>
      </c>
      <c r="V9" s="22" t="e">
        <f>NA()</f>
        <v>#N/A</v>
      </c>
      <c r="W9" s="22" t="e">
        <f>NA()</f>
        <v>#N/A</v>
      </c>
    </row>
    <row r="10" spans="1:23" s="250" customFormat="1" x14ac:dyDescent="0.25">
      <c r="A10" s="1"/>
      <c r="B10" s="2" t="s">
        <v>236</v>
      </c>
      <c r="C10" s="22" t="e">
        <f>NA()</f>
        <v>#N/A</v>
      </c>
      <c r="D10" s="22" t="e">
        <f>NA()</f>
        <v>#N/A</v>
      </c>
      <c r="E10" s="22" t="e">
        <f>NA()</f>
        <v>#N/A</v>
      </c>
      <c r="F10" s="22" t="e">
        <f>NA()</f>
        <v>#N/A</v>
      </c>
      <c r="G10" s="22" t="e">
        <f>NA()</f>
        <v>#N/A</v>
      </c>
      <c r="H10" s="22" t="e">
        <f>NA()</f>
        <v>#N/A</v>
      </c>
      <c r="I10" s="22" t="e">
        <f>NA()</f>
        <v>#N/A</v>
      </c>
      <c r="J10" s="22" t="e">
        <f>NA()</f>
        <v>#N/A</v>
      </c>
      <c r="K10" s="22" t="e">
        <f>NA()</f>
        <v>#N/A</v>
      </c>
      <c r="L10" s="22" t="e">
        <f>NA()</f>
        <v>#N/A</v>
      </c>
      <c r="M10" s="22" t="e">
        <f>NA()</f>
        <v>#N/A</v>
      </c>
      <c r="N10" s="22" t="e">
        <f>NA()</f>
        <v>#N/A</v>
      </c>
      <c r="O10" s="22" t="e">
        <f>NA()</f>
        <v>#N/A</v>
      </c>
      <c r="P10" s="22" t="e">
        <f>NA()</f>
        <v>#N/A</v>
      </c>
      <c r="Q10" s="22" t="e">
        <f>NA()</f>
        <v>#N/A</v>
      </c>
      <c r="R10" s="22" t="e">
        <f>NA()</f>
        <v>#N/A</v>
      </c>
      <c r="S10" s="22" t="e">
        <f>NA()</f>
        <v>#N/A</v>
      </c>
      <c r="T10" s="22" t="e">
        <f>NA()</f>
        <v>#N/A</v>
      </c>
      <c r="U10" s="22" t="e">
        <f>NA()</f>
        <v>#N/A</v>
      </c>
      <c r="V10" s="22" t="e">
        <f>NA()</f>
        <v>#N/A</v>
      </c>
      <c r="W10" s="22" t="e">
        <f>NA()</f>
        <v>#N/A</v>
      </c>
    </row>
    <row r="11" spans="1:23" s="250" customFormat="1" x14ac:dyDescent="0.25">
      <c r="A11" s="1"/>
      <c r="B11" s="251" t="s">
        <v>237</v>
      </c>
      <c r="C11" s="22" t="e">
        <f>NA()</f>
        <v>#N/A</v>
      </c>
      <c r="D11" s="22" t="e">
        <f>NA()</f>
        <v>#N/A</v>
      </c>
      <c r="E11" s="22" t="e">
        <f>NA()</f>
        <v>#N/A</v>
      </c>
      <c r="F11" s="22" t="e">
        <f>NA()</f>
        <v>#N/A</v>
      </c>
      <c r="G11" s="22" t="e">
        <f>NA()</f>
        <v>#N/A</v>
      </c>
      <c r="H11" s="22" t="e">
        <f>NA()</f>
        <v>#N/A</v>
      </c>
      <c r="I11" s="22" t="e">
        <f>NA()</f>
        <v>#N/A</v>
      </c>
      <c r="J11" s="22" t="e">
        <f>NA()</f>
        <v>#N/A</v>
      </c>
      <c r="K11" s="22" t="e">
        <f>NA()</f>
        <v>#N/A</v>
      </c>
      <c r="L11" s="22" t="e">
        <f>NA()</f>
        <v>#N/A</v>
      </c>
      <c r="M11" s="22" t="e">
        <f>NA()</f>
        <v>#N/A</v>
      </c>
      <c r="N11" s="22" t="e">
        <f>NA()</f>
        <v>#N/A</v>
      </c>
      <c r="O11" s="22" t="e">
        <f>NA()</f>
        <v>#N/A</v>
      </c>
      <c r="P11" s="22" t="e">
        <f>NA()</f>
        <v>#N/A</v>
      </c>
      <c r="Q11" s="22" t="e">
        <f>NA()</f>
        <v>#N/A</v>
      </c>
      <c r="R11" s="22" t="e">
        <f>NA()</f>
        <v>#N/A</v>
      </c>
      <c r="S11" s="22" t="e">
        <f>NA()</f>
        <v>#N/A</v>
      </c>
      <c r="T11" s="22" t="e">
        <f>NA()</f>
        <v>#N/A</v>
      </c>
      <c r="U11" s="22" t="e">
        <f>NA()</f>
        <v>#N/A</v>
      </c>
      <c r="V11" s="22" t="e">
        <f>NA()</f>
        <v>#N/A</v>
      </c>
      <c r="W11" s="22" t="e">
        <f>NA()</f>
        <v>#N/A</v>
      </c>
    </row>
    <row r="12" spans="1:23" s="250" customFormat="1" x14ac:dyDescent="0.25">
      <c r="A12" s="1"/>
      <c r="B12" s="249" t="s">
        <v>238</v>
      </c>
      <c r="C12" s="252"/>
      <c r="D12" s="252"/>
      <c r="E12" s="252"/>
      <c r="F12" s="252"/>
      <c r="G12" s="252"/>
      <c r="H12" s="252"/>
      <c r="I12" s="252"/>
      <c r="J12" s="252"/>
      <c r="K12" s="252"/>
      <c r="L12" s="252"/>
      <c r="M12" s="252"/>
      <c r="N12" s="252"/>
      <c r="O12" s="252"/>
    </row>
    <row r="13" spans="1:23" s="250" customFormat="1" x14ac:dyDescent="0.25">
      <c r="A13" s="1"/>
      <c r="B13" s="2" t="s">
        <v>239</v>
      </c>
      <c r="C13" s="22" t="e">
        <f>NA()</f>
        <v>#N/A</v>
      </c>
      <c r="D13" s="22" t="e">
        <f>NA()</f>
        <v>#N/A</v>
      </c>
      <c r="E13" s="22" t="e">
        <f>NA()</f>
        <v>#N/A</v>
      </c>
      <c r="F13" s="22" t="e">
        <f>NA()</f>
        <v>#N/A</v>
      </c>
      <c r="G13" s="22" t="e">
        <f>NA()</f>
        <v>#N/A</v>
      </c>
      <c r="H13" s="22" t="e">
        <f>NA()</f>
        <v>#N/A</v>
      </c>
      <c r="I13" s="22" t="e">
        <f>NA()</f>
        <v>#N/A</v>
      </c>
      <c r="J13" s="22" t="e">
        <f>NA()</f>
        <v>#N/A</v>
      </c>
      <c r="K13" s="22" t="e">
        <f>NA()</f>
        <v>#N/A</v>
      </c>
      <c r="L13" s="22" t="e">
        <f>NA()</f>
        <v>#N/A</v>
      </c>
      <c r="M13" s="22" t="e">
        <f>NA()</f>
        <v>#N/A</v>
      </c>
      <c r="N13" s="22" t="e">
        <f>NA()</f>
        <v>#N/A</v>
      </c>
      <c r="O13" s="22" t="e">
        <f>NA()</f>
        <v>#N/A</v>
      </c>
      <c r="P13" s="22" t="e">
        <f>NA()</f>
        <v>#N/A</v>
      </c>
      <c r="Q13" s="22" t="e">
        <f>NA()</f>
        <v>#N/A</v>
      </c>
      <c r="R13" s="22" t="e">
        <f>NA()</f>
        <v>#N/A</v>
      </c>
      <c r="S13" s="22" t="e">
        <f>NA()</f>
        <v>#N/A</v>
      </c>
      <c r="T13" s="22" t="e">
        <f>NA()</f>
        <v>#N/A</v>
      </c>
      <c r="U13" s="22" t="e">
        <f>NA()</f>
        <v>#N/A</v>
      </c>
      <c r="V13" s="22" t="e">
        <f>NA()</f>
        <v>#N/A</v>
      </c>
      <c r="W13" s="22" t="e">
        <f>NA()</f>
        <v>#N/A</v>
      </c>
    </row>
    <row r="14" spans="1:23" s="250" customFormat="1" x14ac:dyDescent="0.25">
      <c r="A14" s="1"/>
      <c r="B14" s="2" t="s">
        <v>240</v>
      </c>
      <c r="C14" s="22" t="e">
        <f>NA()</f>
        <v>#N/A</v>
      </c>
      <c r="D14" s="22" t="e">
        <f>NA()</f>
        <v>#N/A</v>
      </c>
      <c r="E14" s="22" t="e">
        <f>NA()</f>
        <v>#N/A</v>
      </c>
      <c r="F14" s="22" t="e">
        <f>NA()</f>
        <v>#N/A</v>
      </c>
      <c r="G14" s="22" t="e">
        <f>NA()</f>
        <v>#N/A</v>
      </c>
      <c r="H14" s="22" t="e">
        <f>NA()</f>
        <v>#N/A</v>
      </c>
      <c r="I14" s="22" t="e">
        <f>NA()</f>
        <v>#N/A</v>
      </c>
      <c r="J14" s="22" t="e">
        <f>NA()</f>
        <v>#N/A</v>
      </c>
      <c r="K14" s="22" t="e">
        <f>NA()</f>
        <v>#N/A</v>
      </c>
      <c r="L14" s="22" t="e">
        <f>NA()</f>
        <v>#N/A</v>
      </c>
      <c r="M14" s="22" t="e">
        <f>NA()</f>
        <v>#N/A</v>
      </c>
      <c r="N14" s="22" t="e">
        <f>NA()</f>
        <v>#N/A</v>
      </c>
      <c r="O14" s="22" t="e">
        <f>NA()</f>
        <v>#N/A</v>
      </c>
      <c r="P14" s="22" t="e">
        <f>NA()</f>
        <v>#N/A</v>
      </c>
      <c r="Q14" s="22" t="e">
        <f>NA()</f>
        <v>#N/A</v>
      </c>
      <c r="R14" s="22" t="e">
        <f>NA()</f>
        <v>#N/A</v>
      </c>
      <c r="S14" s="22" t="e">
        <f>NA()</f>
        <v>#N/A</v>
      </c>
      <c r="T14" s="22" t="e">
        <f>NA()</f>
        <v>#N/A</v>
      </c>
      <c r="U14" s="22" t="e">
        <f>NA()</f>
        <v>#N/A</v>
      </c>
      <c r="V14" s="22" t="e">
        <f>NA()</f>
        <v>#N/A</v>
      </c>
      <c r="W14" s="22" t="e">
        <f>NA()</f>
        <v>#N/A</v>
      </c>
    </row>
    <row r="15" spans="1:23" s="250" customFormat="1" x14ac:dyDescent="0.25">
      <c r="A15" s="1"/>
      <c r="B15" s="2" t="s">
        <v>241</v>
      </c>
      <c r="C15" s="22" t="e">
        <f>NA()</f>
        <v>#N/A</v>
      </c>
      <c r="D15" s="22" t="e">
        <f>NA()</f>
        <v>#N/A</v>
      </c>
      <c r="E15" s="22" t="e">
        <f>NA()</f>
        <v>#N/A</v>
      </c>
      <c r="F15" s="22" t="e">
        <f>NA()</f>
        <v>#N/A</v>
      </c>
      <c r="G15" s="22" t="e">
        <f>NA()</f>
        <v>#N/A</v>
      </c>
      <c r="H15" s="22" t="e">
        <f>NA()</f>
        <v>#N/A</v>
      </c>
      <c r="I15" s="22" t="e">
        <f>NA()</f>
        <v>#N/A</v>
      </c>
      <c r="J15" s="22" t="e">
        <f>NA()</f>
        <v>#N/A</v>
      </c>
      <c r="K15" s="22" t="e">
        <f>NA()</f>
        <v>#N/A</v>
      </c>
      <c r="L15" s="22" t="e">
        <f>NA()</f>
        <v>#N/A</v>
      </c>
      <c r="M15" s="22" t="e">
        <f>NA()</f>
        <v>#N/A</v>
      </c>
      <c r="N15" s="22" t="e">
        <f>NA()</f>
        <v>#N/A</v>
      </c>
      <c r="O15" s="22" t="e">
        <f>NA()</f>
        <v>#N/A</v>
      </c>
      <c r="P15" s="22" t="e">
        <f>NA()</f>
        <v>#N/A</v>
      </c>
      <c r="Q15" s="22" t="e">
        <f>NA()</f>
        <v>#N/A</v>
      </c>
      <c r="R15" s="22" t="e">
        <f>NA()</f>
        <v>#N/A</v>
      </c>
      <c r="S15" s="22" t="e">
        <f>NA()</f>
        <v>#N/A</v>
      </c>
      <c r="T15" s="22" t="e">
        <f>NA()</f>
        <v>#N/A</v>
      </c>
      <c r="U15" s="22" t="e">
        <f>NA()</f>
        <v>#N/A</v>
      </c>
      <c r="V15" s="22" t="e">
        <f>NA()</f>
        <v>#N/A</v>
      </c>
      <c r="W15" s="22" t="e">
        <f>NA()</f>
        <v>#N/A</v>
      </c>
    </row>
    <row r="16" spans="1:23" s="250" customFormat="1" x14ac:dyDescent="0.25">
      <c r="A16" s="1"/>
      <c r="B16" s="2" t="s">
        <v>242</v>
      </c>
      <c r="C16" s="22" t="e">
        <f>NA()</f>
        <v>#N/A</v>
      </c>
      <c r="D16" s="22" t="e">
        <f>NA()</f>
        <v>#N/A</v>
      </c>
      <c r="E16" s="22" t="e">
        <f>NA()</f>
        <v>#N/A</v>
      </c>
      <c r="F16" s="22" t="e">
        <f>NA()</f>
        <v>#N/A</v>
      </c>
      <c r="G16" s="22" t="e">
        <f>NA()</f>
        <v>#N/A</v>
      </c>
      <c r="H16" s="22" t="e">
        <f>NA()</f>
        <v>#N/A</v>
      </c>
      <c r="I16" s="22" t="e">
        <f>NA()</f>
        <v>#N/A</v>
      </c>
      <c r="J16" s="22" t="e">
        <f>NA()</f>
        <v>#N/A</v>
      </c>
      <c r="K16" s="22" t="e">
        <f>NA()</f>
        <v>#N/A</v>
      </c>
      <c r="L16" s="22" t="e">
        <f>NA()</f>
        <v>#N/A</v>
      </c>
      <c r="M16" s="22" t="e">
        <f>NA()</f>
        <v>#N/A</v>
      </c>
      <c r="N16" s="22" t="e">
        <f>NA()</f>
        <v>#N/A</v>
      </c>
      <c r="O16" s="22" t="e">
        <f>NA()</f>
        <v>#N/A</v>
      </c>
      <c r="P16" s="22" t="e">
        <f>NA()</f>
        <v>#N/A</v>
      </c>
      <c r="Q16" s="22" t="e">
        <f>NA()</f>
        <v>#N/A</v>
      </c>
      <c r="R16" s="22" t="e">
        <f>NA()</f>
        <v>#N/A</v>
      </c>
      <c r="S16" s="22" t="e">
        <f>NA()</f>
        <v>#N/A</v>
      </c>
      <c r="T16" s="22" t="e">
        <f>NA()</f>
        <v>#N/A</v>
      </c>
      <c r="U16" s="22" t="e">
        <f>NA()</f>
        <v>#N/A</v>
      </c>
      <c r="V16" s="22" t="e">
        <f>NA()</f>
        <v>#N/A</v>
      </c>
      <c r="W16" s="22" t="e">
        <f>NA()</f>
        <v>#N/A</v>
      </c>
    </row>
    <row r="17" spans="1:23" s="250" customFormat="1" x14ac:dyDescent="0.25">
      <c r="A17" s="1"/>
      <c r="B17" s="2" t="s">
        <v>243</v>
      </c>
      <c r="C17" s="22" t="e">
        <f>NA()</f>
        <v>#N/A</v>
      </c>
      <c r="D17" s="22" t="e">
        <f>NA()</f>
        <v>#N/A</v>
      </c>
      <c r="E17" s="22" t="e">
        <f>NA()</f>
        <v>#N/A</v>
      </c>
      <c r="F17" s="22" t="e">
        <f>NA()</f>
        <v>#N/A</v>
      </c>
      <c r="G17" s="22" t="e">
        <f>NA()</f>
        <v>#N/A</v>
      </c>
      <c r="H17" s="22" t="e">
        <f>NA()</f>
        <v>#N/A</v>
      </c>
      <c r="I17" s="22" t="e">
        <f>NA()</f>
        <v>#N/A</v>
      </c>
      <c r="J17" s="22" t="e">
        <f>NA()</f>
        <v>#N/A</v>
      </c>
      <c r="K17" s="22" t="e">
        <f>NA()</f>
        <v>#N/A</v>
      </c>
      <c r="L17" s="22" t="e">
        <f>NA()</f>
        <v>#N/A</v>
      </c>
      <c r="M17" s="22" t="e">
        <f>NA()</f>
        <v>#N/A</v>
      </c>
      <c r="N17" s="22" t="e">
        <f>NA()</f>
        <v>#N/A</v>
      </c>
      <c r="O17" s="22" t="e">
        <f>NA()</f>
        <v>#N/A</v>
      </c>
      <c r="P17" s="22" t="e">
        <f>NA()</f>
        <v>#N/A</v>
      </c>
      <c r="Q17" s="22" t="e">
        <f>NA()</f>
        <v>#N/A</v>
      </c>
      <c r="R17" s="22" t="e">
        <f>NA()</f>
        <v>#N/A</v>
      </c>
      <c r="S17" s="22" t="e">
        <f>NA()</f>
        <v>#N/A</v>
      </c>
      <c r="T17" s="22" t="e">
        <f>NA()</f>
        <v>#N/A</v>
      </c>
      <c r="U17" s="22" t="e">
        <f>NA()</f>
        <v>#N/A</v>
      </c>
      <c r="V17" s="22" t="e">
        <f>NA()</f>
        <v>#N/A</v>
      </c>
      <c r="W17" s="22" t="e">
        <f>NA()</f>
        <v>#N/A</v>
      </c>
    </row>
    <row r="18" spans="1:23" s="250" customFormat="1" x14ac:dyDescent="0.25">
      <c r="A18" s="1"/>
      <c r="B18" s="2" t="s">
        <v>244</v>
      </c>
      <c r="C18" s="22" t="e">
        <f>NA()</f>
        <v>#N/A</v>
      </c>
      <c r="D18" s="22" t="e">
        <f>NA()</f>
        <v>#N/A</v>
      </c>
      <c r="E18" s="22" t="e">
        <f>NA()</f>
        <v>#N/A</v>
      </c>
      <c r="F18" s="22" t="e">
        <f>NA()</f>
        <v>#N/A</v>
      </c>
      <c r="G18" s="22" t="e">
        <f>NA()</f>
        <v>#N/A</v>
      </c>
      <c r="H18" s="22" t="e">
        <f>NA()</f>
        <v>#N/A</v>
      </c>
      <c r="I18" s="22" t="e">
        <f>NA()</f>
        <v>#N/A</v>
      </c>
      <c r="J18" s="22" t="e">
        <f>NA()</f>
        <v>#N/A</v>
      </c>
      <c r="K18" s="22" t="e">
        <f>NA()</f>
        <v>#N/A</v>
      </c>
      <c r="L18" s="22" t="e">
        <f>NA()</f>
        <v>#N/A</v>
      </c>
      <c r="M18" s="22" t="e">
        <f>NA()</f>
        <v>#N/A</v>
      </c>
      <c r="N18" s="22" t="e">
        <f>NA()</f>
        <v>#N/A</v>
      </c>
      <c r="O18" s="22" t="e">
        <f>NA()</f>
        <v>#N/A</v>
      </c>
      <c r="P18" s="22" t="e">
        <f>NA()</f>
        <v>#N/A</v>
      </c>
      <c r="Q18" s="22" t="e">
        <f>NA()</f>
        <v>#N/A</v>
      </c>
      <c r="R18" s="22" t="e">
        <f>NA()</f>
        <v>#N/A</v>
      </c>
      <c r="S18" s="22" t="e">
        <f>NA()</f>
        <v>#N/A</v>
      </c>
      <c r="T18" s="22" t="e">
        <f>NA()</f>
        <v>#N/A</v>
      </c>
      <c r="U18" s="22" t="e">
        <f>NA()</f>
        <v>#N/A</v>
      </c>
      <c r="V18" s="22" t="e">
        <f>NA()</f>
        <v>#N/A</v>
      </c>
      <c r="W18" s="22" t="e">
        <f>NA()</f>
        <v>#N/A</v>
      </c>
    </row>
    <row r="19" spans="1:23" x14ac:dyDescent="0.25">
      <c r="B19" s="2" t="s">
        <v>245</v>
      </c>
      <c r="C19" s="22" t="e">
        <f>NA()</f>
        <v>#N/A</v>
      </c>
      <c r="D19" s="22" t="e">
        <f>NA()</f>
        <v>#N/A</v>
      </c>
      <c r="E19" s="22" t="e">
        <f>NA()</f>
        <v>#N/A</v>
      </c>
      <c r="F19" s="22" t="e">
        <f>NA()</f>
        <v>#N/A</v>
      </c>
      <c r="G19" s="22" t="e">
        <f>NA()</f>
        <v>#N/A</v>
      </c>
      <c r="H19" s="22" t="e">
        <f>NA()</f>
        <v>#N/A</v>
      </c>
      <c r="I19" s="22" t="e">
        <f>NA()</f>
        <v>#N/A</v>
      </c>
      <c r="J19" s="22" t="e">
        <f>NA()</f>
        <v>#N/A</v>
      </c>
      <c r="K19" s="22" t="e">
        <f>NA()</f>
        <v>#N/A</v>
      </c>
      <c r="L19" s="22" t="e">
        <f>NA()</f>
        <v>#N/A</v>
      </c>
      <c r="M19" s="22" t="e">
        <f>NA()</f>
        <v>#N/A</v>
      </c>
      <c r="N19" s="22" t="e">
        <f>NA()</f>
        <v>#N/A</v>
      </c>
      <c r="O19" s="22" t="e">
        <f>NA()</f>
        <v>#N/A</v>
      </c>
      <c r="P19" s="22" t="e">
        <f>NA()</f>
        <v>#N/A</v>
      </c>
      <c r="Q19" s="22" t="e">
        <f>NA()</f>
        <v>#N/A</v>
      </c>
      <c r="R19" s="22" t="e">
        <f>NA()</f>
        <v>#N/A</v>
      </c>
      <c r="S19" s="22" t="e">
        <f>NA()</f>
        <v>#N/A</v>
      </c>
      <c r="T19" s="22" t="e">
        <f>NA()</f>
        <v>#N/A</v>
      </c>
      <c r="U19" s="22" t="e">
        <f>NA()</f>
        <v>#N/A</v>
      </c>
      <c r="V19" s="22" t="e">
        <f>NA()</f>
        <v>#N/A</v>
      </c>
      <c r="W19" s="22" t="e">
        <f>NA()</f>
        <v>#N/A</v>
      </c>
    </row>
    <row r="20" spans="1:23" x14ac:dyDescent="0.25">
      <c r="B20" s="249" t="s">
        <v>246</v>
      </c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</row>
    <row r="21" spans="1:23" x14ac:dyDescent="0.25">
      <c r="B21" s="251" t="s">
        <v>247</v>
      </c>
      <c r="C21" s="22" t="e">
        <f>NA()</f>
        <v>#N/A</v>
      </c>
      <c r="D21" s="22" t="e">
        <f>NA()</f>
        <v>#N/A</v>
      </c>
      <c r="E21" s="22" t="e">
        <f>NA()</f>
        <v>#N/A</v>
      </c>
      <c r="F21" s="22" t="e">
        <f>NA()</f>
        <v>#N/A</v>
      </c>
      <c r="G21" s="22" t="e">
        <f>NA()</f>
        <v>#N/A</v>
      </c>
      <c r="H21" s="22" t="e">
        <f>NA()</f>
        <v>#N/A</v>
      </c>
      <c r="I21" s="22" t="e">
        <f>NA()</f>
        <v>#N/A</v>
      </c>
      <c r="J21" s="22" t="e">
        <f>NA()</f>
        <v>#N/A</v>
      </c>
      <c r="K21" s="22" t="e">
        <f>NA()</f>
        <v>#N/A</v>
      </c>
      <c r="L21" s="22" t="e">
        <f>NA()</f>
        <v>#N/A</v>
      </c>
      <c r="M21" s="22" t="e">
        <f>NA()</f>
        <v>#N/A</v>
      </c>
      <c r="N21" s="22" t="e">
        <f>NA()</f>
        <v>#N/A</v>
      </c>
      <c r="O21" s="22" t="e">
        <f>NA()</f>
        <v>#N/A</v>
      </c>
      <c r="P21" s="22" t="e">
        <f>NA()</f>
        <v>#N/A</v>
      </c>
      <c r="Q21" s="22" t="e">
        <f>NA()</f>
        <v>#N/A</v>
      </c>
      <c r="R21" s="22" t="e">
        <f>NA()</f>
        <v>#N/A</v>
      </c>
      <c r="S21" s="22" t="e">
        <f>NA()</f>
        <v>#N/A</v>
      </c>
      <c r="T21" s="22" t="e">
        <f>NA()</f>
        <v>#N/A</v>
      </c>
      <c r="U21" s="22" t="e">
        <f>NA()</f>
        <v>#N/A</v>
      </c>
      <c r="V21" s="22" t="e">
        <f>NA()</f>
        <v>#N/A</v>
      </c>
      <c r="W21" s="22" t="e">
        <f>NA()</f>
        <v>#N/A</v>
      </c>
    </row>
    <row r="22" spans="1:23" x14ac:dyDescent="0.25">
      <c r="B22" s="251" t="s">
        <v>248</v>
      </c>
      <c r="C22" s="22" t="e">
        <f>NA()</f>
        <v>#N/A</v>
      </c>
      <c r="D22" s="22" t="e">
        <f>NA()</f>
        <v>#N/A</v>
      </c>
      <c r="E22" s="22" t="e">
        <f>NA()</f>
        <v>#N/A</v>
      </c>
      <c r="F22" s="22" t="e">
        <f>NA()</f>
        <v>#N/A</v>
      </c>
      <c r="G22" s="22" t="e">
        <f>NA()</f>
        <v>#N/A</v>
      </c>
      <c r="H22" s="22" t="e">
        <f>NA()</f>
        <v>#N/A</v>
      </c>
      <c r="I22" s="22" t="e">
        <f>NA()</f>
        <v>#N/A</v>
      </c>
      <c r="J22" s="22" t="e">
        <f>NA()</f>
        <v>#N/A</v>
      </c>
      <c r="K22" s="22" t="e">
        <f>NA()</f>
        <v>#N/A</v>
      </c>
      <c r="L22" s="22" t="e">
        <f>NA()</f>
        <v>#N/A</v>
      </c>
      <c r="M22" s="22" t="e">
        <f>NA()</f>
        <v>#N/A</v>
      </c>
      <c r="N22" s="22" t="e">
        <f>NA()</f>
        <v>#N/A</v>
      </c>
      <c r="O22" s="22" t="e">
        <f>NA()</f>
        <v>#N/A</v>
      </c>
      <c r="P22" s="22" t="e">
        <f>NA()</f>
        <v>#N/A</v>
      </c>
      <c r="Q22" s="22" t="e">
        <f>NA()</f>
        <v>#N/A</v>
      </c>
      <c r="R22" s="22" t="e">
        <f>NA()</f>
        <v>#N/A</v>
      </c>
      <c r="S22" s="22" t="e">
        <f>NA()</f>
        <v>#N/A</v>
      </c>
      <c r="T22" s="22" t="e">
        <f>NA()</f>
        <v>#N/A</v>
      </c>
      <c r="U22" s="22" t="e">
        <f>NA()</f>
        <v>#N/A</v>
      </c>
      <c r="V22" s="22" t="e">
        <f>NA()</f>
        <v>#N/A</v>
      </c>
      <c r="W22" s="22" t="e">
        <f>NA()</f>
        <v>#N/A</v>
      </c>
    </row>
    <row r="23" spans="1:23" x14ac:dyDescent="0.25">
      <c r="B23" s="251" t="s">
        <v>249</v>
      </c>
      <c r="C23" s="22" t="e">
        <f>NA()</f>
        <v>#N/A</v>
      </c>
      <c r="D23" s="22" t="e">
        <f>NA()</f>
        <v>#N/A</v>
      </c>
      <c r="E23" s="22" t="e">
        <f>NA()</f>
        <v>#N/A</v>
      </c>
      <c r="F23" s="22" t="e">
        <f>NA()</f>
        <v>#N/A</v>
      </c>
      <c r="G23" s="22" t="e">
        <f>NA()</f>
        <v>#N/A</v>
      </c>
      <c r="H23" s="22" t="e">
        <f>NA()</f>
        <v>#N/A</v>
      </c>
      <c r="I23" s="22" t="e">
        <f>NA()</f>
        <v>#N/A</v>
      </c>
      <c r="J23" s="22" t="e">
        <f>NA()</f>
        <v>#N/A</v>
      </c>
      <c r="K23" s="22" t="e">
        <f>NA()</f>
        <v>#N/A</v>
      </c>
      <c r="L23" s="22" t="e">
        <f>NA()</f>
        <v>#N/A</v>
      </c>
      <c r="M23" s="22" t="e">
        <f>NA()</f>
        <v>#N/A</v>
      </c>
      <c r="N23" s="22" t="e">
        <f>NA()</f>
        <v>#N/A</v>
      </c>
      <c r="O23" s="22" t="e">
        <f>NA()</f>
        <v>#N/A</v>
      </c>
      <c r="P23" s="22" t="e">
        <f>NA()</f>
        <v>#N/A</v>
      </c>
      <c r="Q23" s="22" t="e">
        <f>NA()</f>
        <v>#N/A</v>
      </c>
      <c r="R23" s="22" t="e">
        <f>NA()</f>
        <v>#N/A</v>
      </c>
      <c r="S23" s="22" t="e">
        <f>NA()</f>
        <v>#N/A</v>
      </c>
      <c r="T23" s="22" t="e">
        <f>NA()</f>
        <v>#N/A</v>
      </c>
      <c r="U23" s="22" t="e">
        <f>NA()</f>
        <v>#N/A</v>
      </c>
      <c r="V23" s="22" t="e">
        <f>NA()</f>
        <v>#N/A</v>
      </c>
      <c r="W23" s="22" t="e">
        <f>NA()</f>
        <v>#N/A</v>
      </c>
    </row>
    <row r="24" spans="1:23" x14ac:dyDescent="0.25">
      <c r="B24" s="251" t="s">
        <v>250</v>
      </c>
      <c r="C24" s="22" t="e">
        <f>NA()</f>
        <v>#N/A</v>
      </c>
      <c r="D24" s="22" t="e">
        <f>NA()</f>
        <v>#N/A</v>
      </c>
      <c r="E24" s="22" t="e">
        <f>NA()</f>
        <v>#N/A</v>
      </c>
      <c r="F24" s="22" t="e">
        <f>NA()</f>
        <v>#N/A</v>
      </c>
      <c r="G24" s="22" t="e">
        <f>NA()</f>
        <v>#N/A</v>
      </c>
      <c r="H24" s="22" t="e">
        <f>NA()</f>
        <v>#N/A</v>
      </c>
      <c r="I24" s="22" t="e">
        <f>NA()</f>
        <v>#N/A</v>
      </c>
      <c r="J24" s="22" t="e">
        <f>NA()</f>
        <v>#N/A</v>
      </c>
      <c r="K24" s="22" t="e">
        <f>NA()</f>
        <v>#N/A</v>
      </c>
      <c r="L24" s="22" t="e">
        <f>NA()</f>
        <v>#N/A</v>
      </c>
      <c r="M24" s="22" t="e">
        <f>NA()</f>
        <v>#N/A</v>
      </c>
      <c r="N24" s="22" t="e">
        <f>NA()</f>
        <v>#N/A</v>
      </c>
      <c r="O24" s="22" t="e">
        <f>NA()</f>
        <v>#N/A</v>
      </c>
      <c r="P24" s="22" t="e">
        <f>NA()</f>
        <v>#N/A</v>
      </c>
      <c r="Q24" s="22" t="e">
        <f>NA()</f>
        <v>#N/A</v>
      </c>
      <c r="R24" s="22" t="e">
        <f>NA()</f>
        <v>#N/A</v>
      </c>
      <c r="S24" s="22" t="e">
        <f>NA()</f>
        <v>#N/A</v>
      </c>
      <c r="T24" s="22" t="e">
        <f>NA()</f>
        <v>#N/A</v>
      </c>
      <c r="U24" s="22" t="e">
        <f>NA()</f>
        <v>#N/A</v>
      </c>
      <c r="V24" s="22" t="e">
        <f>NA()</f>
        <v>#N/A</v>
      </c>
      <c r="W24" s="22" t="e">
        <f>NA()</f>
        <v>#N/A</v>
      </c>
    </row>
    <row r="25" spans="1:23" x14ac:dyDescent="0.25">
      <c r="B25" s="251" t="s">
        <v>251</v>
      </c>
      <c r="C25" s="22" t="e">
        <f>NA()</f>
        <v>#N/A</v>
      </c>
      <c r="D25" s="22" t="e">
        <f>NA()</f>
        <v>#N/A</v>
      </c>
      <c r="E25" s="22" t="e">
        <f>NA()</f>
        <v>#N/A</v>
      </c>
      <c r="F25" s="22" t="e">
        <f>NA()</f>
        <v>#N/A</v>
      </c>
      <c r="G25" s="22" t="e">
        <f>NA()</f>
        <v>#N/A</v>
      </c>
      <c r="H25" s="22" t="e">
        <f>NA()</f>
        <v>#N/A</v>
      </c>
      <c r="I25" s="22" t="e">
        <f>NA()</f>
        <v>#N/A</v>
      </c>
      <c r="J25" s="22" t="e">
        <f>NA()</f>
        <v>#N/A</v>
      </c>
      <c r="K25" s="22" t="e">
        <f>NA()</f>
        <v>#N/A</v>
      </c>
      <c r="L25" s="22" t="e">
        <f>NA()</f>
        <v>#N/A</v>
      </c>
      <c r="M25" s="22" t="e">
        <f>NA()</f>
        <v>#N/A</v>
      </c>
      <c r="N25" s="22" t="e">
        <f>NA()</f>
        <v>#N/A</v>
      </c>
      <c r="O25" s="22" t="e">
        <f>NA()</f>
        <v>#N/A</v>
      </c>
      <c r="P25" s="22" t="e">
        <f>NA()</f>
        <v>#N/A</v>
      </c>
      <c r="Q25" s="22" t="e">
        <f>NA()</f>
        <v>#N/A</v>
      </c>
      <c r="R25" s="22" t="e">
        <f>NA()</f>
        <v>#N/A</v>
      </c>
      <c r="S25" s="22" t="e">
        <f>NA()</f>
        <v>#N/A</v>
      </c>
      <c r="T25" s="22" t="e">
        <f>NA()</f>
        <v>#N/A</v>
      </c>
      <c r="U25" s="22" t="e">
        <f>NA()</f>
        <v>#N/A</v>
      </c>
      <c r="V25" s="22" t="e">
        <f>NA()</f>
        <v>#N/A</v>
      </c>
      <c r="W25" s="22" t="e">
        <f>NA()</f>
        <v>#N/A</v>
      </c>
    </row>
    <row r="26" spans="1:23" x14ac:dyDescent="0.25">
      <c r="B26" s="251" t="s">
        <v>252</v>
      </c>
      <c r="C26" s="22" t="e">
        <f>NA()</f>
        <v>#N/A</v>
      </c>
      <c r="D26" s="22" t="e">
        <f>NA()</f>
        <v>#N/A</v>
      </c>
      <c r="E26" s="22" t="e">
        <f>NA()</f>
        <v>#N/A</v>
      </c>
      <c r="F26" s="22" t="e">
        <f>NA()</f>
        <v>#N/A</v>
      </c>
      <c r="G26" s="22" t="e">
        <f>NA()</f>
        <v>#N/A</v>
      </c>
      <c r="H26" s="22" t="e">
        <f>NA()</f>
        <v>#N/A</v>
      </c>
      <c r="I26" s="22" t="e">
        <f>NA()</f>
        <v>#N/A</v>
      </c>
      <c r="J26" s="22" t="e">
        <f>NA()</f>
        <v>#N/A</v>
      </c>
      <c r="K26" s="22" t="e">
        <f>NA()</f>
        <v>#N/A</v>
      </c>
      <c r="L26" s="22" t="e">
        <f>NA()</f>
        <v>#N/A</v>
      </c>
      <c r="M26" s="22" t="e">
        <f>NA()</f>
        <v>#N/A</v>
      </c>
      <c r="N26" s="22" t="e">
        <f>NA()</f>
        <v>#N/A</v>
      </c>
      <c r="O26" s="22" t="e">
        <f>NA()</f>
        <v>#N/A</v>
      </c>
      <c r="P26" s="22" t="e">
        <f>NA()</f>
        <v>#N/A</v>
      </c>
      <c r="Q26" s="22" t="e">
        <f>NA()</f>
        <v>#N/A</v>
      </c>
      <c r="R26" s="22" t="e">
        <f>NA()</f>
        <v>#N/A</v>
      </c>
      <c r="S26" s="22" t="e">
        <f>NA()</f>
        <v>#N/A</v>
      </c>
      <c r="T26" s="22" t="e">
        <f>NA()</f>
        <v>#N/A</v>
      </c>
      <c r="U26" s="22" t="e">
        <f>NA()</f>
        <v>#N/A</v>
      </c>
      <c r="V26" s="22" t="e">
        <f>NA()</f>
        <v>#N/A</v>
      </c>
      <c r="W26" s="22" t="e">
        <f>NA()</f>
        <v>#N/A</v>
      </c>
    </row>
    <row r="27" spans="1:23" x14ac:dyDescent="0.25">
      <c r="B27" s="251" t="s">
        <v>253</v>
      </c>
      <c r="C27" s="22" t="e">
        <f>NA()</f>
        <v>#N/A</v>
      </c>
      <c r="D27" s="22" t="e">
        <f>NA()</f>
        <v>#N/A</v>
      </c>
      <c r="E27" s="22" t="e">
        <f>NA()</f>
        <v>#N/A</v>
      </c>
      <c r="F27" s="22" t="e">
        <f>NA()</f>
        <v>#N/A</v>
      </c>
      <c r="G27" s="22" t="e">
        <f>NA()</f>
        <v>#N/A</v>
      </c>
      <c r="H27" s="22" t="e">
        <f>NA()</f>
        <v>#N/A</v>
      </c>
      <c r="I27" s="22" t="e">
        <f>NA()</f>
        <v>#N/A</v>
      </c>
      <c r="J27" s="22" t="e">
        <f>NA()</f>
        <v>#N/A</v>
      </c>
      <c r="K27" s="22" t="e">
        <f>NA()</f>
        <v>#N/A</v>
      </c>
      <c r="L27" s="22" t="e">
        <f>NA()</f>
        <v>#N/A</v>
      </c>
      <c r="M27" s="22" t="e">
        <f>NA()</f>
        <v>#N/A</v>
      </c>
      <c r="N27" s="22" t="e">
        <f>NA()</f>
        <v>#N/A</v>
      </c>
      <c r="O27" s="22" t="e">
        <f>NA()</f>
        <v>#N/A</v>
      </c>
      <c r="P27" s="22" t="e">
        <f>NA()</f>
        <v>#N/A</v>
      </c>
      <c r="Q27" s="22" t="e">
        <f>NA()</f>
        <v>#N/A</v>
      </c>
      <c r="R27" s="22" t="e">
        <f>NA()</f>
        <v>#N/A</v>
      </c>
      <c r="S27" s="22" t="e">
        <f>NA()</f>
        <v>#N/A</v>
      </c>
      <c r="T27" s="22" t="e">
        <f>NA()</f>
        <v>#N/A</v>
      </c>
      <c r="U27" s="22" t="e">
        <f>NA()</f>
        <v>#N/A</v>
      </c>
      <c r="V27" s="22" t="e">
        <f>NA()</f>
        <v>#N/A</v>
      </c>
      <c r="W27" s="22" t="e">
        <f>NA()</f>
        <v>#N/A</v>
      </c>
    </row>
    <row r="28" spans="1:23" x14ac:dyDescent="0.25">
      <c r="B28" s="249" t="s">
        <v>254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</row>
    <row r="29" spans="1:23" x14ac:dyDescent="0.25">
      <c r="B29" s="2" t="s">
        <v>255</v>
      </c>
      <c r="C29" s="22" t="e">
        <f>NA()</f>
        <v>#N/A</v>
      </c>
      <c r="D29" s="22" t="e">
        <f>NA()</f>
        <v>#N/A</v>
      </c>
      <c r="E29" s="22" t="e">
        <f>NA()</f>
        <v>#N/A</v>
      </c>
      <c r="F29" s="22" t="e">
        <f>NA()</f>
        <v>#N/A</v>
      </c>
      <c r="G29" s="22" t="e">
        <f>NA()</f>
        <v>#N/A</v>
      </c>
      <c r="H29" s="22" t="e">
        <f>NA()</f>
        <v>#N/A</v>
      </c>
      <c r="I29" s="22" t="e">
        <f>NA()</f>
        <v>#N/A</v>
      </c>
      <c r="J29" s="22" t="e">
        <f>NA()</f>
        <v>#N/A</v>
      </c>
      <c r="K29" s="22" t="e">
        <f>NA()</f>
        <v>#N/A</v>
      </c>
      <c r="L29" s="22" t="e">
        <f>NA()</f>
        <v>#N/A</v>
      </c>
      <c r="M29" s="22" t="e">
        <f>NA()</f>
        <v>#N/A</v>
      </c>
      <c r="N29" s="22" t="e">
        <f>NA()</f>
        <v>#N/A</v>
      </c>
      <c r="O29" s="22" t="e">
        <f>NA()</f>
        <v>#N/A</v>
      </c>
      <c r="P29" s="22" t="e">
        <f>NA()</f>
        <v>#N/A</v>
      </c>
      <c r="Q29" s="22" t="e">
        <f>NA()</f>
        <v>#N/A</v>
      </c>
      <c r="R29" s="22" t="e">
        <f>NA()</f>
        <v>#N/A</v>
      </c>
      <c r="S29" s="22" t="e">
        <f>NA()</f>
        <v>#N/A</v>
      </c>
      <c r="T29" s="22" t="e">
        <f>NA()</f>
        <v>#N/A</v>
      </c>
      <c r="U29" s="22" t="e">
        <f>NA()</f>
        <v>#N/A</v>
      </c>
      <c r="V29" s="22" t="e">
        <f>NA()</f>
        <v>#N/A</v>
      </c>
      <c r="W29" s="22" t="e">
        <f>NA()</f>
        <v>#N/A</v>
      </c>
    </row>
    <row r="30" spans="1:23" x14ac:dyDescent="0.25">
      <c r="B30" s="2" t="s">
        <v>256</v>
      </c>
      <c r="C30" s="22" t="e">
        <f>NA()</f>
        <v>#N/A</v>
      </c>
      <c r="D30" s="22" t="e">
        <f>NA()</f>
        <v>#N/A</v>
      </c>
      <c r="E30" s="22" t="e">
        <f>NA()</f>
        <v>#N/A</v>
      </c>
      <c r="F30" s="22" t="e">
        <f>NA()</f>
        <v>#N/A</v>
      </c>
      <c r="G30" s="22" t="e">
        <f>NA()</f>
        <v>#N/A</v>
      </c>
      <c r="H30" s="22" t="e">
        <f>NA()</f>
        <v>#N/A</v>
      </c>
      <c r="I30" s="22" t="e">
        <f>NA()</f>
        <v>#N/A</v>
      </c>
      <c r="J30" s="22" t="e">
        <f>NA()</f>
        <v>#N/A</v>
      </c>
      <c r="K30" s="22" t="e">
        <f>NA()</f>
        <v>#N/A</v>
      </c>
      <c r="L30" s="22" t="e">
        <f>NA()</f>
        <v>#N/A</v>
      </c>
      <c r="M30" s="22" t="e">
        <f>NA()</f>
        <v>#N/A</v>
      </c>
      <c r="N30" s="22" t="e">
        <f>NA()</f>
        <v>#N/A</v>
      </c>
      <c r="O30" s="22" t="e">
        <f>NA()</f>
        <v>#N/A</v>
      </c>
      <c r="P30" s="22" t="e">
        <f>NA()</f>
        <v>#N/A</v>
      </c>
      <c r="Q30" s="22" t="e">
        <f>NA()</f>
        <v>#N/A</v>
      </c>
      <c r="R30" s="22" t="e">
        <f>NA()</f>
        <v>#N/A</v>
      </c>
      <c r="S30" s="22" t="e">
        <f>NA()</f>
        <v>#N/A</v>
      </c>
      <c r="T30" s="22" t="e">
        <f>NA()</f>
        <v>#N/A</v>
      </c>
      <c r="U30" s="22" t="e">
        <f>NA()</f>
        <v>#N/A</v>
      </c>
      <c r="V30" s="22" t="e">
        <f>NA()</f>
        <v>#N/A</v>
      </c>
      <c r="W30" s="22" t="e">
        <f>NA()</f>
        <v>#N/A</v>
      </c>
    </row>
    <row r="31" spans="1:23" x14ac:dyDescent="0.25">
      <c r="B31" s="2" t="s">
        <v>257</v>
      </c>
      <c r="C31" s="22" t="e">
        <f>NA()</f>
        <v>#N/A</v>
      </c>
      <c r="D31" s="22" t="e">
        <f>NA()</f>
        <v>#N/A</v>
      </c>
      <c r="E31" s="22" t="e">
        <f>NA()</f>
        <v>#N/A</v>
      </c>
      <c r="F31" s="22" t="e">
        <f>NA()</f>
        <v>#N/A</v>
      </c>
      <c r="G31" s="22" t="e">
        <f>NA()</f>
        <v>#N/A</v>
      </c>
      <c r="H31" s="22" t="e">
        <f>NA()</f>
        <v>#N/A</v>
      </c>
      <c r="I31" s="22" t="e">
        <f>NA()</f>
        <v>#N/A</v>
      </c>
      <c r="J31" s="22" t="e">
        <f>NA()</f>
        <v>#N/A</v>
      </c>
      <c r="K31" s="22" t="e">
        <f>NA()</f>
        <v>#N/A</v>
      </c>
      <c r="L31" s="22" t="e">
        <f>NA()</f>
        <v>#N/A</v>
      </c>
      <c r="M31" s="22" t="e">
        <f>NA()</f>
        <v>#N/A</v>
      </c>
      <c r="N31" s="22" t="e">
        <f>NA()</f>
        <v>#N/A</v>
      </c>
      <c r="O31" s="22" t="e">
        <f>NA()</f>
        <v>#N/A</v>
      </c>
      <c r="P31" s="22" t="e">
        <f>NA()</f>
        <v>#N/A</v>
      </c>
      <c r="Q31" s="22" t="e">
        <f>NA()</f>
        <v>#N/A</v>
      </c>
      <c r="R31" s="22" t="e">
        <f>NA()</f>
        <v>#N/A</v>
      </c>
      <c r="S31" s="22" t="e">
        <f>NA()</f>
        <v>#N/A</v>
      </c>
      <c r="T31" s="22" t="e">
        <f>NA()</f>
        <v>#N/A</v>
      </c>
      <c r="U31" s="22" t="e">
        <f>NA()</f>
        <v>#N/A</v>
      </c>
      <c r="V31" s="22" t="e">
        <f>NA()</f>
        <v>#N/A</v>
      </c>
      <c r="W31" s="22" t="e">
        <f>NA()</f>
        <v>#N/A</v>
      </c>
    </row>
    <row r="32" spans="1:23" x14ac:dyDescent="0.25">
      <c r="B32" s="251" t="s">
        <v>258</v>
      </c>
      <c r="C32" s="22" t="e">
        <f>NA()</f>
        <v>#N/A</v>
      </c>
      <c r="D32" s="22" t="e">
        <f>NA()</f>
        <v>#N/A</v>
      </c>
      <c r="E32" s="22" t="e">
        <f>NA()</f>
        <v>#N/A</v>
      </c>
      <c r="F32" s="22" t="e">
        <f>NA()</f>
        <v>#N/A</v>
      </c>
      <c r="G32" s="22" t="e">
        <f>NA()</f>
        <v>#N/A</v>
      </c>
      <c r="H32" s="22" t="e">
        <f>NA()</f>
        <v>#N/A</v>
      </c>
      <c r="I32" s="22" t="e">
        <f>NA()</f>
        <v>#N/A</v>
      </c>
      <c r="J32" s="22" t="e">
        <f>NA()</f>
        <v>#N/A</v>
      </c>
      <c r="K32" s="22" t="e">
        <f>NA()</f>
        <v>#N/A</v>
      </c>
      <c r="L32" s="22" t="e">
        <f>NA()</f>
        <v>#N/A</v>
      </c>
      <c r="M32" s="22" t="e">
        <f>NA()</f>
        <v>#N/A</v>
      </c>
      <c r="N32" s="22" t="e">
        <f>NA()</f>
        <v>#N/A</v>
      </c>
      <c r="O32" s="22" t="e">
        <f>NA()</f>
        <v>#N/A</v>
      </c>
      <c r="P32" s="22" t="e">
        <f>NA()</f>
        <v>#N/A</v>
      </c>
      <c r="Q32" s="22" t="e">
        <f>NA()</f>
        <v>#N/A</v>
      </c>
      <c r="R32" s="22" t="e">
        <f>NA()</f>
        <v>#N/A</v>
      </c>
      <c r="S32" s="22" t="e">
        <f>NA()</f>
        <v>#N/A</v>
      </c>
      <c r="T32" s="22" t="e">
        <f>NA()</f>
        <v>#N/A</v>
      </c>
      <c r="U32" s="22" t="e">
        <f>NA()</f>
        <v>#N/A</v>
      </c>
      <c r="V32" s="22" t="e">
        <f>NA()</f>
        <v>#N/A</v>
      </c>
      <c r="W32" s="22" t="e">
        <f>NA()</f>
        <v>#N/A</v>
      </c>
    </row>
    <row r="33" spans="2:23" x14ac:dyDescent="0.25">
      <c r="B33" s="2" t="s">
        <v>259</v>
      </c>
      <c r="C33" s="22" t="e">
        <f>NA()</f>
        <v>#N/A</v>
      </c>
      <c r="D33" s="22" t="e">
        <f>NA()</f>
        <v>#N/A</v>
      </c>
      <c r="E33" s="22" t="e">
        <f>NA()</f>
        <v>#N/A</v>
      </c>
      <c r="F33" s="22" t="e">
        <f>NA()</f>
        <v>#N/A</v>
      </c>
      <c r="G33" s="22" t="e">
        <f>NA()</f>
        <v>#N/A</v>
      </c>
      <c r="H33" s="22" t="e">
        <f>NA()</f>
        <v>#N/A</v>
      </c>
      <c r="I33" s="22" t="e">
        <f>NA()</f>
        <v>#N/A</v>
      </c>
      <c r="J33" s="22" t="e">
        <f>NA()</f>
        <v>#N/A</v>
      </c>
      <c r="K33" s="22" t="e">
        <f>NA()</f>
        <v>#N/A</v>
      </c>
      <c r="L33" s="22" t="e">
        <f>NA()</f>
        <v>#N/A</v>
      </c>
      <c r="M33" s="22" t="e">
        <f>NA()</f>
        <v>#N/A</v>
      </c>
      <c r="N33" s="22" t="e">
        <f>NA()</f>
        <v>#N/A</v>
      </c>
      <c r="O33" s="22" t="e">
        <f>NA()</f>
        <v>#N/A</v>
      </c>
      <c r="P33" s="22" t="e">
        <f>NA()</f>
        <v>#N/A</v>
      </c>
      <c r="Q33" s="22" t="e">
        <f>NA()</f>
        <v>#N/A</v>
      </c>
      <c r="R33" s="22" t="e">
        <f>NA()</f>
        <v>#N/A</v>
      </c>
      <c r="S33" s="22" t="e">
        <f>NA()</f>
        <v>#N/A</v>
      </c>
      <c r="T33" s="22" t="e">
        <f>NA()</f>
        <v>#N/A</v>
      </c>
      <c r="U33" s="22" t="e">
        <f>NA()</f>
        <v>#N/A</v>
      </c>
      <c r="V33" s="22" t="e">
        <f>NA()</f>
        <v>#N/A</v>
      </c>
      <c r="W33" s="22" t="e">
        <f>NA()</f>
        <v>#N/A</v>
      </c>
    </row>
    <row r="34" spans="2:23" x14ac:dyDescent="0.25">
      <c r="B34" s="2" t="s">
        <v>260</v>
      </c>
      <c r="C34" s="22" t="e">
        <f>NA()</f>
        <v>#N/A</v>
      </c>
      <c r="D34" s="22" t="e">
        <f>NA()</f>
        <v>#N/A</v>
      </c>
      <c r="E34" s="22" t="e">
        <f>NA()</f>
        <v>#N/A</v>
      </c>
      <c r="F34" s="22" t="e">
        <f>NA()</f>
        <v>#N/A</v>
      </c>
      <c r="G34" s="22" t="e">
        <f>NA()</f>
        <v>#N/A</v>
      </c>
      <c r="H34" s="22" t="e">
        <f>NA()</f>
        <v>#N/A</v>
      </c>
      <c r="I34" s="22" t="e">
        <f>NA()</f>
        <v>#N/A</v>
      </c>
      <c r="J34" s="22" t="e">
        <f>NA()</f>
        <v>#N/A</v>
      </c>
      <c r="K34" s="22" t="e">
        <f>NA()</f>
        <v>#N/A</v>
      </c>
      <c r="L34" s="22" t="e">
        <f>NA()</f>
        <v>#N/A</v>
      </c>
      <c r="M34" s="22" t="e">
        <f>NA()</f>
        <v>#N/A</v>
      </c>
      <c r="N34" s="22" t="e">
        <f>NA()</f>
        <v>#N/A</v>
      </c>
      <c r="O34" s="22" t="e">
        <f>NA()</f>
        <v>#N/A</v>
      </c>
      <c r="P34" s="22" t="e">
        <f>NA()</f>
        <v>#N/A</v>
      </c>
      <c r="Q34" s="22" t="e">
        <f>NA()</f>
        <v>#N/A</v>
      </c>
      <c r="R34" s="22" t="e">
        <f>NA()</f>
        <v>#N/A</v>
      </c>
      <c r="S34" s="22" t="e">
        <f>NA()</f>
        <v>#N/A</v>
      </c>
      <c r="T34" s="22" t="e">
        <f>NA()</f>
        <v>#N/A</v>
      </c>
      <c r="U34" s="22" t="e">
        <f>NA()</f>
        <v>#N/A</v>
      </c>
      <c r="V34" s="22" t="e">
        <f>NA()</f>
        <v>#N/A</v>
      </c>
      <c r="W34" s="22" t="e">
        <f>NA()</f>
        <v>#N/A</v>
      </c>
    </row>
    <row r="35" spans="2:23" x14ac:dyDescent="0.25">
      <c r="B35" s="2" t="s">
        <v>261</v>
      </c>
      <c r="C35" s="22" t="e">
        <f>NA()</f>
        <v>#N/A</v>
      </c>
      <c r="D35" s="22" t="e">
        <f>NA()</f>
        <v>#N/A</v>
      </c>
      <c r="E35" s="22" t="e">
        <f>NA()</f>
        <v>#N/A</v>
      </c>
      <c r="F35" s="22" t="e">
        <f>NA()</f>
        <v>#N/A</v>
      </c>
      <c r="G35" s="22" t="e">
        <f>NA()</f>
        <v>#N/A</v>
      </c>
      <c r="H35" s="22" t="e">
        <f>NA()</f>
        <v>#N/A</v>
      </c>
      <c r="I35" s="22" t="e">
        <f>NA()</f>
        <v>#N/A</v>
      </c>
      <c r="J35" s="22" t="e">
        <f>NA()</f>
        <v>#N/A</v>
      </c>
      <c r="K35" s="22" t="e">
        <f>NA()</f>
        <v>#N/A</v>
      </c>
      <c r="L35" s="22" t="e">
        <f>NA()</f>
        <v>#N/A</v>
      </c>
      <c r="M35" s="22" t="e">
        <f>NA()</f>
        <v>#N/A</v>
      </c>
      <c r="N35" s="22" t="e">
        <f>NA()</f>
        <v>#N/A</v>
      </c>
      <c r="O35" s="22" t="e">
        <f>NA()</f>
        <v>#N/A</v>
      </c>
      <c r="P35" s="22" t="e">
        <f>NA()</f>
        <v>#N/A</v>
      </c>
      <c r="Q35" s="22" t="e">
        <f>NA()</f>
        <v>#N/A</v>
      </c>
      <c r="R35" s="22" t="e">
        <f>NA()</f>
        <v>#N/A</v>
      </c>
      <c r="S35" s="22" t="e">
        <f>NA()</f>
        <v>#N/A</v>
      </c>
      <c r="T35" s="22" t="e">
        <f>NA()</f>
        <v>#N/A</v>
      </c>
      <c r="U35" s="22" t="e">
        <f>NA()</f>
        <v>#N/A</v>
      </c>
      <c r="V35" s="22" t="e">
        <f>NA()</f>
        <v>#N/A</v>
      </c>
      <c r="W35" s="22" t="e">
        <f>NA()</f>
        <v>#N/A</v>
      </c>
    </row>
    <row r="36" spans="2:23" x14ac:dyDescent="0.25">
      <c r="B36" s="253" t="s">
        <v>262</v>
      </c>
      <c r="C36" s="254"/>
      <c r="D36" s="254"/>
      <c r="E36" s="254"/>
      <c r="F36" s="254"/>
      <c r="G36" s="254"/>
      <c r="H36" s="254"/>
      <c r="I36" s="254"/>
      <c r="J36" s="254"/>
      <c r="K36" s="254"/>
      <c r="L36" s="254"/>
      <c r="M36" s="254"/>
      <c r="N36" s="254"/>
      <c r="O36" s="254"/>
      <c r="P36" s="254"/>
      <c r="Q36" s="254"/>
      <c r="R36" s="254"/>
      <c r="S36" s="254"/>
      <c r="T36" s="254"/>
      <c r="U36" s="254"/>
      <c r="V36" s="254"/>
      <c r="W36" s="254"/>
    </row>
    <row r="37" spans="2:23" x14ac:dyDescent="0.25">
      <c r="B37" s="2" t="s">
        <v>263</v>
      </c>
      <c r="C37" s="22" t="e">
        <f>NA()</f>
        <v>#N/A</v>
      </c>
      <c r="D37" s="22" t="e">
        <f>NA()</f>
        <v>#N/A</v>
      </c>
      <c r="E37" s="22" t="e">
        <f>NA()</f>
        <v>#N/A</v>
      </c>
      <c r="F37" s="22" t="e">
        <f>NA()</f>
        <v>#N/A</v>
      </c>
      <c r="G37" s="22" t="e">
        <f>NA()</f>
        <v>#N/A</v>
      </c>
      <c r="H37" s="22" t="e">
        <f>NA()</f>
        <v>#N/A</v>
      </c>
      <c r="I37" s="22" t="e">
        <f>NA()</f>
        <v>#N/A</v>
      </c>
      <c r="J37" s="22" t="e">
        <f>NA()</f>
        <v>#N/A</v>
      </c>
      <c r="K37" s="22" t="e">
        <f>NA()</f>
        <v>#N/A</v>
      </c>
      <c r="L37" s="22" t="e">
        <f>NA()</f>
        <v>#N/A</v>
      </c>
      <c r="M37" s="22" t="e">
        <f>NA()</f>
        <v>#N/A</v>
      </c>
      <c r="N37" s="22" t="e">
        <f>NA()</f>
        <v>#N/A</v>
      </c>
      <c r="O37" s="22" t="e">
        <f>NA()</f>
        <v>#N/A</v>
      </c>
      <c r="P37" s="22" t="e">
        <f>NA()</f>
        <v>#N/A</v>
      </c>
      <c r="Q37" s="22" t="e">
        <f>NA()</f>
        <v>#N/A</v>
      </c>
      <c r="R37" s="22" t="e">
        <f>NA()</f>
        <v>#N/A</v>
      </c>
      <c r="S37" s="22" t="e">
        <f>NA()</f>
        <v>#N/A</v>
      </c>
      <c r="T37" s="22" t="e">
        <f>NA()</f>
        <v>#N/A</v>
      </c>
      <c r="U37" s="22" t="e">
        <f>NA()</f>
        <v>#N/A</v>
      </c>
      <c r="V37" s="22" t="e">
        <f>NA()</f>
        <v>#N/A</v>
      </c>
      <c r="W37" s="22" t="e">
        <f>NA()</f>
        <v>#N/A</v>
      </c>
    </row>
    <row r="38" spans="2:23" x14ac:dyDescent="0.25">
      <c r="B38" s="2" t="s">
        <v>264</v>
      </c>
      <c r="C38" s="22" t="e">
        <f>NA()</f>
        <v>#N/A</v>
      </c>
      <c r="D38" s="22" t="e">
        <f>NA()</f>
        <v>#N/A</v>
      </c>
      <c r="E38" s="22" t="e">
        <f>NA()</f>
        <v>#N/A</v>
      </c>
      <c r="F38" s="22" t="e">
        <f>NA()</f>
        <v>#N/A</v>
      </c>
      <c r="G38" s="22" t="e">
        <f>NA()</f>
        <v>#N/A</v>
      </c>
      <c r="H38" s="22" t="e">
        <f>NA()</f>
        <v>#N/A</v>
      </c>
      <c r="I38" s="22" t="e">
        <f>NA()</f>
        <v>#N/A</v>
      </c>
      <c r="J38" s="22" t="e">
        <f>NA()</f>
        <v>#N/A</v>
      </c>
      <c r="K38" s="22" t="e">
        <f>NA()</f>
        <v>#N/A</v>
      </c>
      <c r="L38" s="22" t="e">
        <f>NA()</f>
        <v>#N/A</v>
      </c>
      <c r="M38" s="22" t="e">
        <f>NA()</f>
        <v>#N/A</v>
      </c>
      <c r="N38" s="22" t="e">
        <f>NA()</f>
        <v>#N/A</v>
      </c>
      <c r="O38" s="22" t="e">
        <f>NA()</f>
        <v>#N/A</v>
      </c>
      <c r="P38" s="22" t="e">
        <f>NA()</f>
        <v>#N/A</v>
      </c>
      <c r="Q38" s="22" t="e">
        <f>NA()</f>
        <v>#N/A</v>
      </c>
      <c r="R38" s="22" t="e">
        <f>NA()</f>
        <v>#N/A</v>
      </c>
      <c r="S38" s="22" t="e">
        <f>NA()</f>
        <v>#N/A</v>
      </c>
      <c r="T38" s="22" t="e">
        <f>NA()</f>
        <v>#N/A</v>
      </c>
      <c r="U38" s="22" t="e">
        <f>NA()</f>
        <v>#N/A</v>
      </c>
      <c r="V38" s="22" t="e">
        <f>NA()</f>
        <v>#N/A</v>
      </c>
      <c r="W38" s="22" t="e">
        <f>NA()</f>
        <v>#N/A</v>
      </c>
    </row>
    <row r="39" spans="2:23" x14ac:dyDescent="0.25">
      <c r="B39" s="2" t="s">
        <v>265</v>
      </c>
      <c r="C39" s="22" t="e">
        <f>NA()</f>
        <v>#N/A</v>
      </c>
      <c r="D39" s="22" t="e">
        <f>NA()</f>
        <v>#N/A</v>
      </c>
      <c r="E39" s="22" t="e">
        <f>NA()</f>
        <v>#N/A</v>
      </c>
      <c r="F39" s="22" t="e">
        <f>NA()</f>
        <v>#N/A</v>
      </c>
      <c r="G39" s="22" t="e">
        <f>NA()</f>
        <v>#N/A</v>
      </c>
      <c r="H39" s="22" t="e">
        <f>NA()</f>
        <v>#N/A</v>
      </c>
      <c r="I39" s="22" t="e">
        <f>NA()</f>
        <v>#N/A</v>
      </c>
      <c r="J39" s="22" t="e">
        <f>NA()</f>
        <v>#N/A</v>
      </c>
      <c r="K39" s="22" t="e">
        <f>NA()</f>
        <v>#N/A</v>
      </c>
      <c r="L39" s="22" t="e">
        <f>NA()</f>
        <v>#N/A</v>
      </c>
      <c r="M39" s="22" t="e">
        <f>NA()</f>
        <v>#N/A</v>
      </c>
      <c r="N39" s="22" t="e">
        <f>NA()</f>
        <v>#N/A</v>
      </c>
      <c r="O39" s="22" t="e">
        <f>NA()</f>
        <v>#N/A</v>
      </c>
      <c r="P39" s="22" t="e">
        <f>NA()</f>
        <v>#N/A</v>
      </c>
      <c r="Q39" s="22" t="e">
        <f>NA()</f>
        <v>#N/A</v>
      </c>
      <c r="R39" s="22" t="e">
        <f>NA()</f>
        <v>#N/A</v>
      </c>
      <c r="S39" s="22" t="e">
        <f>NA()</f>
        <v>#N/A</v>
      </c>
      <c r="T39" s="22" t="e">
        <f>NA()</f>
        <v>#N/A</v>
      </c>
      <c r="U39" s="22" t="e">
        <f>NA()</f>
        <v>#N/A</v>
      </c>
      <c r="V39" s="22" t="e">
        <f>NA()</f>
        <v>#N/A</v>
      </c>
      <c r="W39" s="22" t="e">
        <f>NA()</f>
        <v>#N/A</v>
      </c>
    </row>
    <row r="40" spans="2:23" x14ac:dyDescent="0.25">
      <c r="B40" s="2" t="s">
        <v>266</v>
      </c>
      <c r="C40" s="22" t="e">
        <f>NA()</f>
        <v>#N/A</v>
      </c>
      <c r="D40" s="22" t="e">
        <f>NA()</f>
        <v>#N/A</v>
      </c>
      <c r="E40" s="22" t="e">
        <f>NA()</f>
        <v>#N/A</v>
      </c>
      <c r="F40" s="22" t="e">
        <f>NA()</f>
        <v>#N/A</v>
      </c>
      <c r="G40" s="22" t="e">
        <f>NA()</f>
        <v>#N/A</v>
      </c>
      <c r="H40" s="22" t="e">
        <f>NA()</f>
        <v>#N/A</v>
      </c>
      <c r="I40" s="22" t="e">
        <f>NA()</f>
        <v>#N/A</v>
      </c>
      <c r="J40" s="22" t="e">
        <f>NA()</f>
        <v>#N/A</v>
      </c>
      <c r="K40" s="22" t="e">
        <f>NA()</f>
        <v>#N/A</v>
      </c>
      <c r="L40" s="22" t="e">
        <f>NA()</f>
        <v>#N/A</v>
      </c>
      <c r="M40" s="22" t="e">
        <f>NA()</f>
        <v>#N/A</v>
      </c>
      <c r="N40" s="22" t="e">
        <f>NA()</f>
        <v>#N/A</v>
      </c>
      <c r="O40" s="22" t="e">
        <f>NA()</f>
        <v>#N/A</v>
      </c>
      <c r="P40" s="22" t="e">
        <f>NA()</f>
        <v>#N/A</v>
      </c>
      <c r="Q40" s="22" t="e">
        <f>NA()</f>
        <v>#N/A</v>
      </c>
      <c r="R40" s="22" t="e">
        <f>NA()</f>
        <v>#N/A</v>
      </c>
      <c r="S40" s="22" t="e">
        <f>NA()</f>
        <v>#N/A</v>
      </c>
      <c r="T40" s="22" t="e">
        <f>NA()</f>
        <v>#N/A</v>
      </c>
      <c r="U40" s="22" t="e">
        <f>NA()</f>
        <v>#N/A</v>
      </c>
      <c r="V40" s="22" t="e">
        <f>NA()</f>
        <v>#N/A</v>
      </c>
      <c r="W40" s="22" t="e">
        <f>NA()</f>
        <v>#N/A</v>
      </c>
    </row>
    <row r="41" spans="2:23" x14ac:dyDescent="0.25">
      <c r="B41" s="2" t="s">
        <v>267</v>
      </c>
      <c r="C41" s="22" t="e">
        <f>NA()</f>
        <v>#N/A</v>
      </c>
      <c r="D41" s="22" t="e">
        <f>NA()</f>
        <v>#N/A</v>
      </c>
      <c r="E41" s="22" t="e">
        <f>NA()</f>
        <v>#N/A</v>
      </c>
      <c r="F41" s="22" t="e">
        <f>NA()</f>
        <v>#N/A</v>
      </c>
      <c r="G41" s="22" t="e">
        <f>NA()</f>
        <v>#N/A</v>
      </c>
      <c r="H41" s="22" t="e">
        <f>NA()</f>
        <v>#N/A</v>
      </c>
      <c r="I41" s="22" t="e">
        <f>NA()</f>
        <v>#N/A</v>
      </c>
      <c r="J41" s="22" t="e">
        <f>NA()</f>
        <v>#N/A</v>
      </c>
      <c r="K41" s="22" t="e">
        <f>NA()</f>
        <v>#N/A</v>
      </c>
      <c r="L41" s="22" t="e">
        <f>NA()</f>
        <v>#N/A</v>
      </c>
      <c r="M41" s="22" t="e">
        <f>NA()</f>
        <v>#N/A</v>
      </c>
      <c r="N41" s="22" t="e">
        <f>NA()</f>
        <v>#N/A</v>
      </c>
      <c r="O41" s="22" t="e">
        <f>NA()</f>
        <v>#N/A</v>
      </c>
      <c r="P41" s="22" t="e">
        <f>NA()</f>
        <v>#N/A</v>
      </c>
      <c r="Q41" s="22" t="e">
        <f>NA()</f>
        <v>#N/A</v>
      </c>
      <c r="R41" s="22" t="e">
        <f>NA()</f>
        <v>#N/A</v>
      </c>
      <c r="S41" s="22" t="e">
        <f>NA()</f>
        <v>#N/A</v>
      </c>
      <c r="T41" s="22" t="e">
        <f>NA()</f>
        <v>#N/A</v>
      </c>
      <c r="U41" s="22" t="e">
        <f>NA()</f>
        <v>#N/A</v>
      </c>
      <c r="V41" s="22" t="e">
        <f>NA()</f>
        <v>#N/A</v>
      </c>
      <c r="W41" s="22" t="e">
        <f>NA()</f>
        <v>#N/A</v>
      </c>
    </row>
    <row r="42" spans="2:23" x14ac:dyDescent="0.25">
      <c r="B42" s="255" t="s">
        <v>268</v>
      </c>
      <c r="C42" s="22" t="e">
        <f>NA()</f>
        <v>#N/A</v>
      </c>
      <c r="D42" s="22" t="e">
        <f>NA()</f>
        <v>#N/A</v>
      </c>
      <c r="E42" s="22" t="e">
        <f>NA()</f>
        <v>#N/A</v>
      </c>
      <c r="F42" s="22" t="e">
        <f>NA()</f>
        <v>#N/A</v>
      </c>
      <c r="G42" s="22" t="e">
        <f>NA()</f>
        <v>#N/A</v>
      </c>
      <c r="H42" s="22" t="e">
        <f>NA()</f>
        <v>#N/A</v>
      </c>
      <c r="I42" s="22" t="e">
        <f>NA()</f>
        <v>#N/A</v>
      </c>
      <c r="J42" s="22" t="e">
        <f>NA()</f>
        <v>#N/A</v>
      </c>
      <c r="K42" s="22" t="e">
        <f>NA()</f>
        <v>#N/A</v>
      </c>
      <c r="L42" s="22" t="e">
        <f>NA()</f>
        <v>#N/A</v>
      </c>
      <c r="M42" s="22" t="e">
        <f>NA()</f>
        <v>#N/A</v>
      </c>
      <c r="N42" s="22" t="e">
        <f>NA()</f>
        <v>#N/A</v>
      </c>
      <c r="O42" s="22" t="e">
        <f>NA()</f>
        <v>#N/A</v>
      </c>
      <c r="P42" s="22" t="e">
        <f>NA()</f>
        <v>#N/A</v>
      </c>
      <c r="Q42" s="22" t="e">
        <f>NA()</f>
        <v>#N/A</v>
      </c>
      <c r="R42" s="22" t="e">
        <f>NA()</f>
        <v>#N/A</v>
      </c>
      <c r="S42" s="22" t="e">
        <f>NA()</f>
        <v>#N/A</v>
      </c>
      <c r="T42" s="22" t="e">
        <f>NA()</f>
        <v>#N/A</v>
      </c>
      <c r="U42" s="22" t="e">
        <f>NA()</f>
        <v>#N/A</v>
      </c>
      <c r="V42" s="22" t="e">
        <f>NA()</f>
        <v>#N/A</v>
      </c>
      <c r="W42" s="22" t="e">
        <f>NA()</f>
        <v>#N/A</v>
      </c>
    </row>
    <row r="43" spans="2:23" x14ac:dyDescent="0.25">
      <c r="B43" s="2" t="s">
        <v>269</v>
      </c>
      <c r="C43" s="22" t="e">
        <f>NA()</f>
        <v>#N/A</v>
      </c>
      <c r="D43" s="22" t="e">
        <f>NA()</f>
        <v>#N/A</v>
      </c>
      <c r="E43" s="22" t="e">
        <f>NA()</f>
        <v>#N/A</v>
      </c>
      <c r="F43" s="22" t="e">
        <f>NA()</f>
        <v>#N/A</v>
      </c>
      <c r="G43" s="22" t="e">
        <f>NA()</f>
        <v>#N/A</v>
      </c>
      <c r="H43" s="22" t="e">
        <f>NA()</f>
        <v>#N/A</v>
      </c>
      <c r="I43" s="22" t="e">
        <f>NA()</f>
        <v>#N/A</v>
      </c>
      <c r="J43" s="22" t="e">
        <f>NA()</f>
        <v>#N/A</v>
      </c>
      <c r="K43" s="22" t="e">
        <f>NA()</f>
        <v>#N/A</v>
      </c>
      <c r="L43" s="22" t="e">
        <f>NA()</f>
        <v>#N/A</v>
      </c>
      <c r="M43" s="22" t="e">
        <f>NA()</f>
        <v>#N/A</v>
      </c>
      <c r="N43" s="22" t="e">
        <f>NA()</f>
        <v>#N/A</v>
      </c>
      <c r="O43" s="22" t="e">
        <f>NA()</f>
        <v>#N/A</v>
      </c>
      <c r="P43" s="22" t="e">
        <f>NA()</f>
        <v>#N/A</v>
      </c>
      <c r="Q43" s="22" t="e">
        <f>NA()</f>
        <v>#N/A</v>
      </c>
      <c r="R43" s="22" t="e">
        <f>NA()</f>
        <v>#N/A</v>
      </c>
      <c r="S43" s="22" t="e">
        <f>NA()</f>
        <v>#N/A</v>
      </c>
      <c r="T43" s="22" t="e">
        <f>NA()</f>
        <v>#N/A</v>
      </c>
      <c r="U43" s="22" t="e">
        <f>NA()</f>
        <v>#N/A</v>
      </c>
      <c r="V43" s="22" t="e">
        <f>NA()</f>
        <v>#N/A</v>
      </c>
      <c r="W43" s="22" t="e">
        <f>NA()</f>
        <v>#N/A</v>
      </c>
    </row>
    <row r="44" spans="2:23" x14ac:dyDescent="0.25">
      <c r="B44" s="253" t="s">
        <v>270</v>
      </c>
      <c r="C44" s="254"/>
      <c r="D44" s="254"/>
      <c r="E44" s="254"/>
      <c r="F44" s="254"/>
      <c r="G44" s="254"/>
      <c r="H44" s="254"/>
      <c r="I44" s="254"/>
      <c r="J44" s="254"/>
      <c r="K44" s="254"/>
      <c r="L44" s="254"/>
      <c r="M44" s="254"/>
      <c r="N44" s="254"/>
      <c r="O44" s="254"/>
      <c r="P44" s="254"/>
      <c r="Q44" s="254"/>
      <c r="R44" s="254"/>
      <c r="S44" s="254"/>
      <c r="T44" s="254"/>
      <c r="U44" s="254"/>
      <c r="V44" s="254"/>
      <c r="W44" s="254"/>
    </row>
    <row r="45" spans="2:23" x14ac:dyDescent="0.25">
      <c r="B45" s="2" t="s">
        <v>271</v>
      </c>
      <c r="C45" s="22" t="e">
        <f>NA()</f>
        <v>#N/A</v>
      </c>
      <c r="D45" s="22" t="e">
        <f>NA()</f>
        <v>#N/A</v>
      </c>
      <c r="E45" s="22" t="e">
        <f>NA()</f>
        <v>#N/A</v>
      </c>
      <c r="F45" s="22" t="e">
        <f>NA()</f>
        <v>#N/A</v>
      </c>
      <c r="G45" s="22" t="e">
        <f>NA()</f>
        <v>#N/A</v>
      </c>
      <c r="H45" s="22" t="e">
        <f>NA()</f>
        <v>#N/A</v>
      </c>
      <c r="I45" s="22" t="e">
        <f>NA()</f>
        <v>#N/A</v>
      </c>
      <c r="J45" s="22" t="e">
        <f>NA()</f>
        <v>#N/A</v>
      </c>
      <c r="K45" s="22" t="e">
        <f>NA()</f>
        <v>#N/A</v>
      </c>
      <c r="L45" s="22" t="e">
        <f>NA()</f>
        <v>#N/A</v>
      </c>
      <c r="M45" s="22" t="e">
        <f>NA()</f>
        <v>#N/A</v>
      </c>
      <c r="N45" s="22" t="e">
        <f>NA()</f>
        <v>#N/A</v>
      </c>
      <c r="O45" s="22" t="e">
        <f>NA()</f>
        <v>#N/A</v>
      </c>
      <c r="P45" s="22" t="e">
        <f>NA()</f>
        <v>#N/A</v>
      </c>
      <c r="Q45" s="22" t="e">
        <f>NA()</f>
        <v>#N/A</v>
      </c>
      <c r="R45" s="22" t="e">
        <f>NA()</f>
        <v>#N/A</v>
      </c>
      <c r="S45" s="22" t="e">
        <f>NA()</f>
        <v>#N/A</v>
      </c>
      <c r="T45" s="22" t="e">
        <f>NA()</f>
        <v>#N/A</v>
      </c>
      <c r="U45" s="22" t="e">
        <f>NA()</f>
        <v>#N/A</v>
      </c>
      <c r="V45" s="22" t="e">
        <f>NA()</f>
        <v>#N/A</v>
      </c>
      <c r="W45" s="22" t="e">
        <f>NA()</f>
        <v>#N/A</v>
      </c>
    </row>
    <row r="46" spans="2:23" x14ac:dyDescent="0.25">
      <c r="B46" s="2" t="s">
        <v>272</v>
      </c>
      <c r="C46" s="22" t="e">
        <f>NA()</f>
        <v>#N/A</v>
      </c>
      <c r="D46" s="22" t="e">
        <f>NA()</f>
        <v>#N/A</v>
      </c>
      <c r="E46" s="22" t="e">
        <f>NA()</f>
        <v>#N/A</v>
      </c>
      <c r="F46" s="22" t="e">
        <f>NA()</f>
        <v>#N/A</v>
      </c>
      <c r="G46" s="22" t="e">
        <f>NA()</f>
        <v>#N/A</v>
      </c>
      <c r="H46" s="22" t="e">
        <f>NA()</f>
        <v>#N/A</v>
      </c>
      <c r="I46" s="22" t="e">
        <f>NA()</f>
        <v>#N/A</v>
      </c>
      <c r="J46" s="22" t="e">
        <f>NA()</f>
        <v>#N/A</v>
      </c>
      <c r="K46" s="22" t="e">
        <f>NA()</f>
        <v>#N/A</v>
      </c>
      <c r="L46" s="22" t="e">
        <f>NA()</f>
        <v>#N/A</v>
      </c>
      <c r="M46" s="22" t="e">
        <f>NA()</f>
        <v>#N/A</v>
      </c>
      <c r="N46" s="22" t="e">
        <f>NA()</f>
        <v>#N/A</v>
      </c>
      <c r="O46" s="22" t="e">
        <f>NA()</f>
        <v>#N/A</v>
      </c>
      <c r="P46" s="22" t="e">
        <f>NA()</f>
        <v>#N/A</v>
      </c>
      <c r="Q46" s="22" t="e">
        <f>NA()</f>
        <v>#N/A</v>
      </c>
      <c r="R46" s="22" t="e">
        <f>NA()</f>
        <v>#N/A</v>
      </c>
      <c r="S46" s="22" t="e">
        <f>NA()</f>
        <v>#N/A</v>
      </c>
      <c r="T46" s="22" t="e">
        <f>NA()</f>
        <v>#N/A</v>
      </c>
      <c r="U46" s="22" t="e">
        <f>NA()</f>
        <v>#N/A</v>
      </c>
      <c r="V46" s="22" t="e">
        <f>NA()</f>
        <v>#N/A</v>
      </c>
      <c r="W46" s="22" t="e">
        <f>NA()</f>
        <v>#N/A</v>
      </c>
    </row>
    <row r="47" spans="2:23" x14ac:dyDescent="0.25">
      <c r="B47" s="2" t="s">
        <v>273</v>
      </c>
      <c r="C47" s="22" t="e">
        <f>NA()</f>
        <v>#N/A</v>
      </c>
      <c r="D47" s="22" t="e">
        <f>NA()</f>
        <v>#N/A</v>
      </c>
      <c r="E47" s="22" t="e">
        <f>NA()</f>
        <v>#N/A</v>
      </c>
      <c r="F47" s="22" t="e">
        <f>NA()</f>
        <v>#N/A</v>
      </c>
      <c r="G47" s="22" t="e">
        <f>NA()</f>
        <v>#N/A</v>
      </c>
      <c r="H47" s="22" t="e">
        <f>NA()</f>
        <v>#N/A</v>
      </c>
      <c r="I47" s="22" t="e">
        <f>NA()</f>
        <v>#N/A</v>
      </c>
      <c r="J47" s="22" t="e">
        <f>NA()</f>
        <v>#N/A</v>
      </c>
      <c r="K47" s="22" t="e">
        <f>NA()</f>
        <v>#N/A</v>
      </c>
      <c r="L47" s="22" t="e">
        <f>NA()</f>
        <v>#N/A</v>
      </c>
      <c r="M47" s="22" t="e">
        <f>NA()</f>
        <v>#N/A</v>
      </c>
      <c r="N47" s="22" t="e">
        <f>NA()</f>
        <v>#N/A</v>
      </c>
      <c r="O47" s="22" t="e">
        <f>NA()</f>
        <v>#N/A</v>
      </c>
      <c r="P47" s="22" t="e">
        <f>NA()</f>
        <v>#N/A</v>
      </c>
      <c r="Q47" s="22" t="e">
        <f>NA()</f>
        <v>#N/A</v>
      </c>
      <c r="R47" s="22" t="e">
        <f>NA()</f>
        <v>#N/A</v>
      </c>
      <c r="S47" s="22" t="e">
        <f>NA()</f>
        <v>#N/A</v>
      </c>
      <c r="T47" s="22" t="e">
        <f>NA()</f>
        <v>#N/A</v>
      </c>
      <c r="U47" s="22" t="e">
        <f>NA()</f>
        <v>#N/A</v>
      </c>
      <c r="V47" s="22" t="e">
        <f>NA()</f>
        <v>#N/A</v>
      </c>
      <c r="W47" s="22" t="e">
        <f>NA()</f>
        <v>#N/A</v>
      </c>
    </row>
    <row r="48" spans="2:23" x14ac:dyDescent="0.25">
      <c r="B48" s="2" t="s">
        <v>274</v>
      </c>
      <c r="C48" s="22" t="e">
        <f>NA()</f>
        <v>#N/A</v>
      </c>
      <c r="D48" s="22" t="e">
        <f>NA()</f>
        <v>#N/A</v>
      </c>
      <c r="E48" s="22" t="e">
        <f>NA()</f>
        <v>#N/A</v>
      </c>
      <c r="F48" s="22" t="e">
        <f>NA()</f>
        <v>#N/A</v>
      </c>
      <c r="G48" s="22" t="e">
        <f>NA()</f>
        <v>#N/A</v>
      </c>
      <c r="H48" s="22" t="e">
        <f>NA()</f>
        <v>#N/A</v>
      </c>
      <c r="I48" s="22" t="e">
        <f>NA()</f>
        <v>#N/A</v>
      </c>
      <c r="J48" s="22" t="e">
        <f>NA()</f>
        <v>#N/A</v>
      </c>
      <c r="K48" s="22" t="e">
        <f>NA()</f>
        <v>#N/A</v>
      </c>
      <c r="L48" s="22" t="e">
        <f>NA()</f>
        <v>#N/A</v>
      </c>
      <c r="M48" s="22" t="e">
        <f>NA()</f>
        <v>#N/A</v>
      </c>
      <c r="N48" s="22" t="e">
        <f>NA()</f>
        <v>#N/A</v>
      </c>
      <c r="O48" s="22" t="e">
        <f>NA()</f>
        <v>#N/A</v>
      </c>
      <c r="P48" s="22" t="e">
        <f>NA()</f>
        <v>#N/A</v>
      </c>
      <c r="Q48" s="22" t="e">
        <f>NA()</f>
        <v>#N/A</v>
      </c>
      <c r="R48" s="22" t="e">
        <f>NA()</f>
        <v>#N/A</v>
      </c>
      <c r="S48" s="22" t="e">
        <f>NA()</f>
        <v>#N/A</v>
      </c>
      <c r="T48" s="22" t="e">
        <f>NA()</f>
        <v>#N/A</v>
      </c>
      <c r="U48" s="22" t="e">
        <f>NA()</f>
        <v>#N/A</v>
      </c>
      <c r="V48" s="22" t="e">
        <f>NA()</f>
        <v>#N/A</v>
      </c>
      <c r="W48" s="22" t="e">
        <f>NA()</f>
        <v>#N/A</v>
      </c>
    </row>
    <row r="49" spans="2:23" x14ac:dyDescent="0.25">
      <c r="B49" s="2" t="s">
        <v>275</v>
      </c>
      <c r="C49" s="22" t="e">
        <f>NA()</f>
        <v>#N/A</v>
      </c>
      <c r="D49" s="22" t="e">
        <f>NA()</f>
        <v>#N/A</v>
      </c>
      <c r="E49" s="22" t="e">
        <f>NA()</f>
        <v>#N/A</v>
      </c>
      <c r="F49" s="22" t="e">
        <f>NA()</f>
        <v>#N/A</v>
      </c>
      <c r="G49" s="22" t="e">
        <f>NA()</f>
        <v>#N/A</v>
      </c>
      <c r="H49" s="22" t="e">
        <f>NA()</f>
        <v>#N/A</v>
      </c>
      <c r="I49" s="22" t="e">
        <f>NA()</f>
        <v>#N/A</v>
      </c>
      <c r="J49" s="22" t="e">
        <f>NA()</f>
        <v>#N/A</v>
      </c>
      <c r="K49" s="22" t="e">
        <f>NA()</f>
        <v>#N/A</v>
      </c>
      <c r="L49" s="22" t="e">
        <f>NA()</f>
        <v>#N/A</v>
      </c>
      <c r="M49" s="22" t="e">
        <f>NA()</f>
        <v>#N/A</v>
      </c>
      <c r="N49" s="22" t="e">
        <f>NA()</f>
        <v>#N/A</v>
      </c>
      <c r="O49" s="22" t="e">
        <f>NA()</f>
        <v>#N/A</v>
      </c>
      <c r="P49" s="22" t="e">
        <f>NA()</f>
        <v>#N/A</v>
      </c>
      <c r="Q49" s="22" t="e">
        <f>NA()</f>
        <v>#N/A</v>
      </c>
      <c r="R49" s="22" t="e">
        <f>NA()</f>
        <v>#N/A</v>
      </c>
      <c r="S49" s="22" t="e">
        <f>NA()</f>
        <v>#N/A</v>
      </c>
      <c r="T49" s="22" t="e">
        <f>NA()</f>
        <v>#N/A</v>
      </c>
      <c r="U49" s="22" t="e">
        <f>NA()</f>
        <v>#N/A</v>
      </c>
      <c r="V49" s="22" t="e">
        <f>NA()</f>
        <v>#N/A</v>
      </c>
      <c r="W49" s="22" t="e">
        <f>NA()</f>
        <v>#N/A</v>
      </c>
    </row>
    <row r="50" spans="2:23" x14ac:dyDescent="0.25">
      <c r="B50" s="2" t="s">
        <v>276</v>
      </c>
      <c r="C50" s="22" t="e">
        <f>NA()</f>
        <v>#N/A</v>
      </c>
      <c r="D50" s="22" t="e">
        <f>NA()</f>
        <v>#N/A</v>
      </c>
      <c r="E50" s="22" t="e">
        <f>NA()</f>
        <v>#N/A</v>
      </c>
      <c r="F50" s="22" t="e">
        <f>NA()</f>
        <v>#N/A</v>
      </c>
      <c r="G50" s="22" t="e">
        <f>NA()</f>
        <v>#N/A</v>
      </c>
      <c r="H50" s="22" t="e">
        <f>NA()</f>
        <v>#N/A</v>
      </c>
      <c r="I50" s="22" t="e">
        <f>NA()</f>
        <v>#N/A</v>
      </c>
      <c r="J50" s="22" t="e">
        <f>NA()</f>
        <v>#N/A</v>
      </c>
      <c r="K50" s="22" t="e">
        <f>NA()</f>
        <v>#N/A</v>
      </c>
      <c r="L50" s="22" t="e">
        <f>NA()</f>
        <v>#N/A</v>
      </c>
      <c r="M50" s="22" t="e">
        <f>NA()</f>
        <v>#N/A</v>
      </c>
      <c r="N50" s="22" t="e">
        <f>NA()</f>
        <v>#N/A</v>
      </c>
      <c r="O50" s="22" t="e">
        <f>NA()</f>
        <v>#N/A</v>
      </c>
      <c r="P50" s="22" t="e">
        <f>NA()</f>
        <v>#N/A</v>
      </c>
      <c r="Q50" s="22" t="e">
        <f>NA()</f>
        <v>#N/A</v>
      </c>
      <c r="R50" s="22" t="e">
        <f>NA()</f>
        <v>#N/A</v>
      </c>
      <c r="S50" s="22" t="e">
        <f>NA()</f>
        <v>#N/A</v>
      </c>
      <c r="T50" s="22" t="e">
        <f>NA()</f>
        <v>#N/A</v>
      </c>
      <c r="U50" s="22" t="e">
        <f>NA()</f>
        <v>#N/A</v>
      </c>
      <c r="V50" s="22" t="e">
        <f>NA()</f>
        <v>#N/A</v>
      </c>
      <c r="W50" s="22" t="e">
        <f>NA()</f>
        <v>#N/A</v>
      </c>
    </row>
    <row r="51" spans="2:23" x14ac:dyDescent="0.25">
      <c r="B51" s="2" t="s">
        <v>277</v>
      </c>
      <c r="C51" s="22" t="e">
        <f>NA()</f>
        <v>#N/A</v>
      </c>
      <c r="D51" s="22" t="e">
        <f>NA()</f>
        <v>#N/A</v>
      </c>
      <c r="E51" s="22" t="e">
        <f>NA()</f>
        <v>#N/A</v>
      </c>
      <c r="F51" s="22" t="e">
        <f>NA()</f>
        <v>#N/A</v>
      </c>
      <c r="G51" s="22" t="e">
        <f>NA()</f>
        <v>#N/A</v>
      </c>
      <c r="H51" s="22" t="e">
        <f>NA()</f>
        <v>#N/A</v>
      </c>
      <c r="I51" s="22" t="e">
        <f>NA()</f>
        <v>#N/A</v>
      </c>
      <c r="J51" s="22" t="e">
        <f>NA()</f>
        <v>#N/A</v>
      </c>
      <c r="K51" s="22" t="e">
        <f>NA()</f>
        <v>#N/A</v>
      </c>
      <c r="L51" s="22" t="e">
        <f>NA()</f>
        <v>#N/A</v>
      </c>
      <c r="M51" s="22" t="e">
        <f>NA()</f>
        <v>#N/A</v>
      </c>
      <c r="N51" s="22" t="e">
        <f>NA()</f>
        <v>#N/A</v>
      </c>
      <c r="O51" s="22" t="e">
        <f>NA()</f>
        <v>#N/A</v>
      </c>
      <c r="P51" s="22" t="e">
        <f>NA()</f>
        <v>#N/A</v>
      </c>
      <c r="Q51" s="22" t="e">
        <f>NA()</f>
        <v>#N/A</v>
      </c>
      <c r="R51" s="22" t="e">
        <f>NA()</f>
        <v>#N/A</v>
      </c>
      <c r="S51" s="22" t="e">
        <f>NA()</f>
        <v>#N/A</v>
      </c>
      <c r="T51" s="22" t="e">
        <f>NA()</f>
        <v>#N/A</v>
      </c>
      <c r="U51" s="22" t="e">
        <f>NA()</f>
        <v>#N/A</v>
      </c>
      <c r="V51" s="22" t="e">
        <f>NA()</f>
        <v>#N/A</v>
      </c>
      <c r="W51" s="22" t="e">
        <f>NA()</f>
        <v>#N/A</v>
      </c>
    </row>
    <row r="52" spans="2:23" x14ac:dyDescent="0.25">
      <c r="B52" s="253" t="s">
        <v>278</v>
      </c>
      <c r="C52" s="254"/>
      <c r="D52" s="254"/>
      <c r="E52" s="254"/>
      <c r="F52" s="254"/>
      <c r="G52" s="254"/>
      <c r="H52" s="254"/>
      <c r="I52" s="254"/>
      <c r="J52" s="254"/>
      <c r="K52" s="254"/>
      <c r="L52" s="254"/>
      <c r="M52" s="254"/>
      <c r="N52" s="254"/>
      <c r="O52" s="254"/>
      <c r="P52" s="254"/>
      <c r="Q52" s="254"/>
      <c r="R52" s="254"/>
      <c r="S52" s="254"/>
      <c r="T52" s="254"/>
      <c r="U52" s="254"/>
      <c r="V52" s="254"/>
      <c r="W52" s="254"/>
    </row>
    <row r="53" spans="2:23" x14ac:dyDescent="0.25">
      <c r="B53" s="2" t="s">
        <v>279</v>
      </c>
      <c r="C53" s="22" t="e">
        <f>NA()</f>
        <v>#N/A</v>
      </c>
      <c r="D53" s="22" t="e">
        <f>NA()</f>
        <v>#N/A</v>
      </c>
      <c r="E53" s="22" t="e">
        <f>NA()</f>
        <v>#N/A</v>
      </c>
      <c r="F53" s="22" t="e">
        <f>NA()</f>
        <v>#N/A</v>
      </c>
      <c r="G53" s="22" t="e">
        <f>NA()</f>
        <v>#N/A</v>
      </c>
      <c r="H53" s="22" t="e">
        <f>NA()</f>
        <v>#N/A</v>
      </c>
      <c r="I53" s="22" t="e">
        <f>NA()</f>
        <v>#N/A</v>
      </c>
      <c r="J53" s="22" t="e">
        <f>NA()</f>
        <v>#N/A</v>
      </c>
      <c r="K53" s="22" t="e">
        <f>NA()</f>
        <v>#N/A</v>
      </c>
      <c r="L53" s="22" t="e">
        <f>NA()</f>
        <v>#N/A</v>
      </c>
      <c r="M53" s="22" t="e">
        <f>NA()</f>
        <v>#N/A</v>
      </c>
      <c r="N53" s="22" t="e">
        <f>NA()</f>
        <v>#N/A</v>
      </c>
      <c r="O53" s="22" t="e">
        <f>NA()</f>
        <v>#N/A</v>
      </c>
      <c r="P53" s="22" t="e">
        <f>NA()</f>
        <v>#N/A</v>
      </c>
      <c r="Q53" s="22" t="e">
        <f>NA()</f>
        <v>#N/A</v>
      </c>
      <c r="R53" s="22" t="e">
        <f>NA()</f>
        <v>#N/A</v>
      </c>
      <c r="S53" s="22" t="e">
        <f>NA()</f>
        <v>#N/A</v>
      </c>
      <c r="T53" s="22" t="e">
        <f>NA()</f>
        <v>#N/A</v>
      </c>
      <c r="U53" s="22" t="e">
        <f>NA()</f>
        <v>#N/A</v>
      </c>
      <c r="V53" s="22" t="e">
        <f>NA()</f>
        <v>#N/A</v>
      </c>
      <c r="W53" s="22" t="e">
        <f>NA()</f>
        <v>#N/A</v>
      </c>
    </row>
    <row r="54" spans="2:23" x14ac:dyDescent="0.25">
      <c r="B54" s="2" t="s">
        <v>280</v>
      </c>
      <c r="C54" s="22" t="e">
        <f>NA()</f>
        <v>#N/A</v>
      </c>
      <c r="D54" s="22" t="e">
        <f>NA()</f>
        <v>#N/A</v>
      </c>
      <c r="E54" s="22" t="e">
        <f>NA()</f>
        <v>#N/A</v>
      </c>
      <c r="F54" s="22" t="e">
        <f>NA()</f>
        <v>#N/A</v>
      </c>
      <c r="G54" s="22" t="e">
        <f>NA()</f>
        <v>#N/A</v>
      </c>
      <c r="H54" s="22" t="e">
        <f>NA()</f>
        <v>#N/A</v>
      </c>
      <c r="I54" s="22" t="e">
        <f>NA()</f>
        <v>#N/A</v>
      </c>
      <c r="J54" s="22" t="e">
        <f>NA()</f>
        <v>#N/A</v>
      </c>
      <c r="K54" s="22" t="e">
        <f>NA()</f>
        <v>#N/A</v>
      </c>
      <c r="L54" s="22" t="e">
        <f>NA()</f>
        <v>#N/A</v>
      </c>
      <c r="M54" s="22" t="e">
        <f>NA()</f>
        <v>#N/A</v>
      </c>
      <c r="N54" s="22" t="e">
        <f>NA()</f>
        <v>#N/A</v>
      </c>
      <c r="O54" s="22" t="e">
        <f>NA()</f>
        <v>#N/A</v>
      </c>
      <c r="P54" s="22" t="e">
        <f>NA()</f>
        <v>#N/A</v>
      </c>
      <c r="Q54" s="22" t="e">
        <f>NA()</f>
        <v>#N/A</v>
      </c>
      <c r="R54" s="22" t="e">
        <f>NA()</f>
        <v>#N/A</v>
      </c>
      <c r="S54" s="22" t="e">
        <f>NA()</f>
        <v>#N/A</v>
      </c>
      <c r="T54" s="22" t="e">
        <f>NA()</f>
        <v>#N/A</v>
      </c>
      <c r="U54" s="22" t="e">
        <f>NA()</f>
        <v>#N/A</v>
      </c>
      <c r="V54" s="22" t="e">
        <f>NA()</f>
        <v>#N/A</v>
      </c>
      <c r="W54" s="22" t="e">
        <f>NA()</f>
        <v>#N/A</v>
      </c>
    </row>
    <row r="55" spans="2:23" x14ac:dyDescent="0.25">
      <c r="B55" s="2" t="s">
        <v>281</v>
      </c>
      <c r="C55" s="22" t="e">
        <f>NA()</f>
        <v>#N/A</v>
      </c>
      <c r="D55" s="22" t="e">
        <f>NA()</f>
        <v>#N/A</v>
      </c>
      <c r="E55" s="22" t="e">
        <f>NA()</f>
        <v>#N/A</v>
      </c>
      <c r="F55" s="22" t="e">
        <f>NA()</f>
        <v>#N/A</v>
      </c>
      <c r="G55" s="22" t="e">
        <f>NA()</f>
        <v>#N/A</v>
      </c>
      <c r="H55" s="22" t="e">
        <f>NA()</f>
        <v>#N/A</v>
      </c>
      <c r="I55" s="22" t="e">
        <f>NA()</f>
        <v>#N/A</v>
      </c>
      <c r="J55" s="22" t="e">
        <f>NA()</f>
        <v>#N/A</v>
      </c>
      <c r="K55" s="22" t="e">
        <f>NA()</f>
        <v>#N/A</v>
      </c>
      <c r="L55" s="22" t="e">
        <f>NA()</f>
        <v>#N/A</v>
      </c>
      <c r="M55" s="22" t="e">
        <f>NA()</f>
        <v>#N/A</v>
      </c>
      <c r="N55" s="22" t="e">
        <f>NA()</f>
        <v>#N/A</v>
      </c>
      <c r="O55" s="22" t="e">
        <f>NA()</f>
        <v>#N/A</v>
      </c>
      <c r="P55" s="22" t="e">
        <f>NA()</f>
        <v>#N/A</v>
      </c>
      <c r="Q55" s="22" t="e">
        <f>NA()</f>
        <v>#N/A</v>
      </c>
      <c r="R55" s="22" t="e">
        <f>NA()</f>
        <v>#N/A</v>
      </c>
      <c r="S55" s="22" t="e">
        <f>NA()</f>
        <v>#N/A</v>
      </c>
      <c r="T55" s="22" t="e">
        <f>NA()</f>
        <v>#N/A</v>
      </c>
      <c r="U55" s="22" t="e">
        <f>NA()</f>
        <v>#N/A</v>
      </c>
      <c r="V55" s="22" t="e">
        <f>NA()</f>
        <v>#N/A</v>
      </c>
      <c r="W55" s="22" t="e">
        <f>NA()</f>
        <v>#N/A</v>
      </c>
    </row>
    <row r="56" spans="2:23" x14ac:dyDescent="0.25">
      <c r="B56" s="2" t="s">
        <v>282</v>
      </c>
      <c r="C56" s="22" t="e">
        <f>NA()</f>
        <v>#N/A</v>
      </c>
      <c r="D56" s="22" t="e">
        <f>NA()</f>
        <v>#N/A</v>
      </c>
      <c r="E56" s="22" t="e">
        <f>NA()</f>
        <v>#N/A</v>
      </c>
      <c r="F56" s="22" t="e">
        <f>NA()</f>
        <v>#N/A</v>
      </c>
      <c r="G56" s="22" t="e">
        <f>NA()</f>
        <v>#N/A</v>
      </c>
      <c r="H56" s="22" t="e">
        <f>NA()</f>
        <v>#N/A</v>
      </c>
      <c r="I56" s="22" t="e">
        <f>NA()</f>
        <v>#N/A</v>
      </c>
      <c r="J56" s="22" t="e">
        <f>NA()</f>
        <v>#N/A</v>
      </c>
      <c r="K56" s="22" t="e">
        <f>NA()</f>
        <v>#N/A</v>
      </c>
      <c r="L56" s="22" t="e">
        <f>NA()</f>
        <v>#N/A</v>
      </c>
      <c r="M56" s="22" t="e">
        <f>NA()</f>
        <v>#N/A</v>
      </c>
      <c r="N56" s="22" t="e">
        <f>NA()</f>
        <v>#N/A</v>
      </c>
      <c r="O56" s="22" t="e">
        <f>NA()</f>
        <v>#N/A</v>
      </c>
      <c r="P56" s="22" t="e">
        <f>NA()</f>
        <v>#N/A</v>
      </c>
      <c r="Q56" s="22" t="e">
        <f>NA()</f>
        <v>#N/A</v>
      </c>
      <c r="R56" s="22" t="e">
        <f>NA()</f>
        <v>#N/A</v>
      </c>
      <c r="S56" s="22" t="e">
        <f>NA()</f>
        <v>#N/A</v>
      </c>
      <c r="T56" s="22" t="e">
        <f>NA()</f>
        <v>#N/A</v>
      </c>
      <c r="U56" s="22" t="e">
        <f>NA()</f>
        <v>#N/A</v>
      </c>
      <c r="V56" s="22" t="e">
        <f>NA()</f>
        <v>#N/A</v>
      </c>
      <c r="W56" s="22" t="e">
        <f>NA()</f>
        <v>#N/A</v>
      </c>
    </row>
    <row r="57" spans="2:23" x14ac:dyDescent="0.25">
      <c r="B57" s="2" t="s">
        <v>283</v>
      </c>
      <c r="C57" s="22" t="e">
        <f>NA()</f>
        <v>#N/A</v>
      </c>
      <c r="D57" s="22" t="e">
        <f>NA()</f>
        <v>#N/A</v>
      </c>
      <c r="E57" s="22" t="e">
        <f>NA()</f>
        <v>#N/A</v>
      </c>
      <c r="F57" s="22" t="e">
        <f>NA()</f>
        <v>#N/A</v>
      </c>
      <c r="G57" s="22" t="e">
        <f>NA()</f>
        <v>#N/A</v>
      </c>
      <c r="H57" s="22" t="e">
        <f>NA()</f>
        <v>#N/A</v>
      </c>
      <c r="I57" s="22" t="e">
        <f>NA()</f>
        <v>#N/A</v>
      </c>
      <c r="J57" s="22" t="e">
        <f>NA()</f>
        <v>#N/A</v>
      </c>
      <c r="K57" s="22" t="e">
        <f>NA()</f>
        <v>#N/A</v>
      </c>
      <c r="L57" s="22" t="e">
        <f>NA()</f>
        <v>#N/A</v>
      </c>
      <c r="M57" s="22" t="e">
        <f>NA()</f>
        <v>#N/A</v>
      </c>
      <c r="N57" s="22" t="e">
        <f>NA()</f>
        <v>#N/A</v>
      </c>
      <c r="O57" s="22" t="e">
        <f>NA()</f>
        <v>#N/A</v>
      </c>
      <c r="P57" s="22" t="e">
        <f>NA()</f>
        <v>#N/A</v>
      </c>
      <c r="Q57" s="22" t="e">
        <f>NA()</f>
        <v>#N/A</v>
      </c>
      <c r="R57" s="22" t="e">
        <f>NA()</f>
        <v>#N/A</v>
      </c>
      <c r="S57" s="22" t="e">
        <f>NA()</f>
        <v>#N/A</v>
      </c>
      <c r="T57" s="22" t="e">
        <f>NA()</f>
        <v>#N/A</v>
      </c>
      <c r="U57" s="22" t="e">
        <f>NA()</f>
        <v>#N/A</v>
      </c>
      <c r="V57" s="22" t="e">
        <f>NA()</f>
        <v>#N/A</v>
      </c>
      <c r="W57" s="22" t="e">
        <f>NA()</f>
        <v>#N/A</v>
      </c>
    </row>
    <row r="58" spans="2:23" x14ac:dyDescent="0.25">
      <c r="B58" s="2" t="s">
        <v>284</v>
      </c>
      <c r="C58" s="22" t="e">
        <f>NA()</f>
        <v>#N/A</v>
      </c>
      <c r="D58" s="22" t="e">
        <f>NA()</f>
        <v>#N/A</v>
      </c>
      <c r="E58" s="22" t="e">
        <f>NA()</f>
        <v>#N/A</v>
      </c>
      <c r="F58" s="22" t="e">
        <f>NA()</f>
        <v>#N/A</v>
      </c>
      <c r="G58" s="22" t="e">
        <f>NA()</f>
        <v>#N/A</v>
      </c>
      <c r="H58" s="22" t="e">
        <f>NA()</f>
        <v>#N/A</v>
      </c>
      <c r="I58" s="22" t="e">
        <f>NA()</f>
        <v>#N/A</v>
      </c>
      <c r="J58" s="22" t="e">
        <f>NA()</f>
        <v>#N/A</v>
      </c>
      <c r="K58" s="22" t="e">
        <f>NA()</f>
        <v>#N/A</v>
      </c>
      <c r="L58" s="22" t="e">
        <f>NA()</f>
        <v>#N/A</v>
      </c>
      <c r="M58" s="22" t="e">
        <f>NA()</f>
        <v>#N/A</v>
      </c>
      <c r="N58" s="22" t="e">
        <f>NA()</f>
        <v>#N/A</v>
      </c>
      <c r="O58" s="22" t="e">
        <f>NA()</f>
        <v>#N/A</v>
      </c>
      <c r="P58" s="22" t="e">
        <f>NA()</f>
        <v>#N/A</v>
      </c>
      <c r="Q58" s="22" t="e">
        <f>NA()</f>
        <v>#N/A</v>
      </c>
      <c r="R58" s="22" t="e">
        <f>NA()</f>
        <v>#N/A</v>
      </c>
      <c r="S58" s="22" t="e">
        <f>NA()</f>
        <v>#N/A</v>
      </c>
      <c r="T58" s="22" t="e">
        <f>NA()</f>
        <v>#N/A</v>
      </c>
      <c r="U58" s="22" t="e">
        <f>NA()</f>
        <v>#N/A</v>
      </c>
      <c r="V58" s="22" t="e">
        <f>NA()</f>
        <v>#N/A</v>
      </c>
      <c r="W58" s="22" t="e">
        <f>NA()</f>
        <v>#N/A</v>
      </c>
    </row>
    <row r="59" spans="2:23" x14ac:dyDescent="0.25">
      <c r="B59" s="2" t="s">
        <v>285</v>
      </c>
      <c r="C59" s="22" t="e">
        <f>NA()</f>
        <v>#N/A</v>
      </c>
      <c r="D59" s="22" t="e">
        <f>NA()</f>
        <v>#N/A</v>
      </c>
      <c r="E59" s="22" t="e">
        <f>NA()</f>
        <v>#N/A</v>
      </c>
      <c r="F59" s="22" t="e">
        <f>NA()</f>
        <v>#N/A</v>
      </c>
      <c r="G59" s="22" t="e">
        <f>NA()</f>
        <v>#N/A</v>
      </c>
      <c r="H59" s="22" t="e">
        <f>NA()</f>
        <v>#N/A</v>
      </c>
      <c r="I59" s="22" t="e">
        <f>NA()</f>
        <v>#N/A</v>
      </c>
      <c r="J59" s="22" t="e">
        <f>NA()</f>
        <v>#N/A</v>
      </c>
      <c r="K59" s="22" t="e">
        <f>NA()</f>
        <v>#N/A</v>
      </c>
      <c r="L59" s="22" t="e">
        <f>NA()</f>
        <v>#N/A</v>
      </c>
      <c r="M59" s="22" t="e">
        <f>NA()</f>
        <v>#N/A</v>
      </c>
      <c r="N59" s="22" t="e">
        <f>NA()</f>
        <v>#N/A</v>
      </c>
      <c r="O59" s="22" t="e">
        <f>NA()</f>
        <v>#N/A</v>
      </c>
      <c r="P59" s="22" t="e">
        <f>NA()</f>
        <v>#N/A</v>
      </c>
      <c r="Q59" s="22" t="e">
        <f>NA()</f>
        <v>#N/A</v>
      </c>
      <c r="R59" s="22" t="e">
        <f>NA()</f>
        <v>#N/A</v>
      </c>
      <c r="S59" s="22" t="e">
        <f>NA()</f>
        <v>#N/A</v>
      </c>
      <c r="T59" s="22" t="e">
        <f>NA()</f>
        <v>#N/A</v>
      </c>
      <c r="U59" s="22" t="e">
        <f>NA()</f>
        <v>#N/A</v>
      </c>
      <c r="V59" s="22" t="e">
        <f>NA()</f>
        <v>#N/A</v>
      </c>
      <c r="W59" s="22" t="e">
        <f>NA()</f>
        <v>#N/A</v>
      </c>
    </row>
    <row r="60" spans="2:23" x14ac:dyDescent="0.25">
      <c r="B60" s="92" t="s">
        <v>286</v>
      </c>
    </row>
    <row r="61" spans="2:23" x14ac:dyDescent="0.25">
      <c r="B61" s="2" t="s">
        <v>287</v>
      </c>
      <c r="C61" s="22" t="e">
        <f>NA()</f>
        <v>#N/A</v>
      </c>
      <c r="D61" s="22" t="e">
        <f>NA()</f>
        <v>#N/A</v>
      </c>
      <c r="E61" s="22" t="e">
        <f>NA()</f>
        <v>#N/A</v>
      </c>
      <c r="F61" s="22" t="e">
        <f>NA()</f>
        <v>#N/A</v>
      </c>
      <c r="G61" s="22" t="e">
        <f>NA()</f>
        <v>#N/A</v>
      </c>
      <c r="H61" s="22" t="e">
        <f>NA()</f>
        <v>#N/A</v>
      </c>
      <c r="I61" s="22" t="e">
        <f>NA()</f>
        <v>#N/A</v>
      </c>
      <c r="J61" s="22" t="e">
        <f>NA()</f>
        <v>#N/A</v>
      </c>
      <c r="K61" s="22" t="e">
        <f>NA()</f>
        <v>#N/A</v>
      </c>
      <c r="L61" s="22" t="e">
        <f>NA()</f>
        <v>#N/A</v>
      </c>
      <c r="M61" s="22" t="e">
        <f>NA()</f>
        <v>#N/A</v>
      </c>
      <c r="N61" s="22" t="e">
        <f>NA()</f>
        <v>#N/A</v>
      </c>
      <c r="O61" s="22" t="e">
        <f>NA()</f>
        <v>#N/A</v>
      </c>
      <c r="P61" s="22" t="e">
        <f>NA()</f>
        <v>#N/A</v>
      </c>
      <c r="Q61" s="22" t="e">
        <f>NA()</f>
        <v>#N/A</v>
      </c>
      <c r="R61" s="22" t="e">
        <f>NA()</f>
        <v>#N/A</v>
      </c>
      <c r="S61" s="22" t="e">
        <f>NA()</f>
        <v>#N/A</v>
      </c>
      <c r="T61" s="22" t="e">
        <f>NA()</f>
        <v>#N/A</v>
      </c>
      <c r="U61" s="22" t="e">
        <f>NA()</f>
        <v>#N/A</v>
      </c>
      <c r="V61" s="22" t="e">
        <f>NA()</f>
        <v>#N/A</v>
      </c>
      <c r="W61" s="22" t="e">
        <f>NA()</f>
        <v>#N/A</v>
      </c>
    </row>
    <row r="62" spans="2:23" x14ac:dyDescent="0.25">
      <c r="B62" s="2" t="s">
        <v>288</v>
      </c>
      <c r="C62" s="22" t="e">
        <f>NA()</f>
        <v>#N/A</v>
      </c>
      <c r="D62" s="22" t="e">
        <f>NA()</f>
        <v>#N/A</v>
      </c>
      <c r="E62" s="22" t="e">
        <f>NA()</f>
        <v>#N/A</v>
      </c>
      <c r="F62" s="22" t="e">
        <f>NA()</f>
        <v>#N/A</v>
      </c>
      <c r="G62" s="22" t="e">
        <f>NA()</f>
        <v>#N/A</v>
      </c>
      <c r="H62" s="22" t="e">
        <f>NA()</f>
        <v>#N/A</v>
      </c>
      <c r="I62" s="22" t="e">
        <f>NA()</f>
        <v>#N/A</v>
      </c>
      <c r="J62" s="22" t="e">
        <f>NA()</f>
        <v>#N/A</v>
      </c>
      <c r="K62" s="22" t="e">
        <f>NA()</f>
        <v>#N/A</v>
      </c>
      <c r="L62" s="22" t="e">
        <f>NA()</f>
        <v>#N/A</v>
      </c>
      <c r="M62" s="22" t="e">
        <f>NA()</f>
        <v>#N/A</v>
      </c>
      <c r="N62" s="22" t="e">
        <f>NA()</f>
        <v>#N/A</v>
      </c>
      <c r="O62" s="22" t="e">
        <f>NA()</f>
        <v>#N/A</v>
      </c>
      <c r="P62" s="22" t="e">
        <f>NA()</f>
        <v>#N/A</v>
      </c>
      <c r="Q62" s="22" t="e">
        <f>NA()</f>
        <v>#N/A</v>
      </c>
      <c r="R62" s="22" t="e">
        <f>NA()</f>
        <v>#N/A</v>
      </c>
      <c r="S62" s="22" t="e">
        <f>NA()</f>
        <v>#N/A</v>
      </c>
      <c r="T62" s="22" t="e">
        <f>NA()</f>
        <v>#N/A</v>
      </c>
      <c r="U62" s="22" t="e">
        <f>NA()</f>
        <v>#N/A</v>
      </c>
      <c r="V62" s="22" t="e">
        <f>NA()</f>
        <v>#N/A</v>
      </c>
      <c r="W62" s="22" t="e">
        <f>NA()</f>
        <v>#N/A</v>
      </c>
    </row>
    <row r="63" spans="2:23" x14ac:dyDescent="0.25">
      <c r="B63" s="2" t="s">
        <v>289</v>
      </c>
      <c r="C63" s="22" t="e">
        <f>NA()</f>
        <v>#N/A</v>
      </c>
      <c r="D63" s="22" t="e">
        <f>NA()</f>
        <v>#N/A</v>
      </c>
      <c r="E63" s="22" t="e">
        <f>NA()</f>
        <v>#N/A</v>
      </c>
      <c r="F63" s="22" t="e">
        <f>NA()</f>
        <v>#N/A</v>
      </c>
      <c r="G63" s="22" t="e">
        <f>NA()</f>
        <v>#N/A</v>
      </c>
      <c r="H63" s="22" t="e">
        <f>NA()</f>
        <v>#N/A</v>
      </c>
      <c r="I63" s="22" t="e">
        <f>NA()</f>
        <v>#N/A</v>
      </c>
      <c r="J63" s="22" t="e">
        <f>NA()</f>
        <v>#N/A</v>
      </c>
      <c r="K63" s="22" t="e">
        <f>NA()</f>
        <v>#N/A</v>
      </c>
      <c r="L63" s="22" t="e">
        <f>NA()</f>
        <v>#N/A</v>
      </c>
      <c r="M63" s="22" t="e">
        <f>NA()</f>
        <v>#N/A</v>
      </c>
      <c r="N63" s="22" t="e">
        <f>NA()</f>
        <v>#N/A</v>
      </c>
      <c r="O63" s="22" t="e">
        <f>NA()</f>
        <v>#N/A</v>
      </c>
      <c r="P63" s="22" t="e">
        <f>NA()</f>
        <v>#N/A</v>
      </c>
      <c r="Q63" s="22" t="e">
        <f>NA()</f>
        <v>#N/A</v>
      </c>
      <c r="R63" s="22" t="e">
        <f>NA()</f>
        <v>#N/A</v>
      </c>
      <c r="S63" s="22" t="e">
        <f>NA()</f>
        <v>#N/A</v>
      </c>
      <c r="T63" s="22" t="e">
        <f>NA()</f>
        <v>#N/A</v>
      </c>
      <c r="U63" s="22" t="e">
        <f>NA()</f>
        <v>#N/A</v>
      </c>
      <c r="V63" s="22" t="e">
        <f>NA()</f>
        <v>#N/A</v>
      </c>
      <c r="W63" s="22" t="e">
        <f>NA()</f>
        <v>#N/A</v>
      </c>
    </row>
    <row r="64" spans="2:23" x14ac:dyDescent="0.25">
      <c r="B64" s="2" t="s">
        <v>290</v>
      </c>
      <c r="C64" s="22" t="e">
        <f>NA()</f>
        <v>#N/A</v>
      </c>
      <c r="D64" s="22" t="e">
        <f>NA()</f>
        <v>#N/A</v>
      </c>
      <c r="E64" s="22" t="e">
        <f>NA()</f>
        <v>#N/A</v>
      </c>
      <c r="F64" s="22" t="e">
        <f>NA()</f>
        <v>#N/A</v>
      </c>
      <c r="G64" s="22" t="e">
        <f>NA()</f>
        <v>#N/A</v>
      </c>
      <c r="H64" s="22" t="e">
        <f>NA()</f>
        <v>#N/A</v>
      </c>
      <c r="I64" s="22" t="e">
        <f>NA()</f>
        <v>#N/A</v>
      </c>
      <c r="J64" s="22" t="e">
        <f>NA()</f>
        <v>#N/A</v>
      </c>
      <c r="K64" s="22" t="e">
        <f>NA()</f>
        <v>#N/A</v>
      </c>
      <c r="L64" s="22" t="e">
        <f>NA()</f>
        <v>#N/A</v>
      </c>
      <c r="M64" s="22" t="e">
        <f>NA()</f>
        <v>#N/A</v>
      </c>
      <c r="N64" s="22" t="e">
        <f>NA()</f>
        <v>#N/A</v>
      </c>
      <c r="O64" s="22" t="e">
        <f>NA()</f>
        <v>#N/A</v>
      </c>
      <c r="P64" s="22" t="e">
        <f>NA()</f>
        <v>#N/A</v>
      </c>
      <c r="Q64" s="22" t="e">
        <f>NA()</f>
        <v>#N/A</v>
      </c>
      <c r="R64" s="22" t="e">
        <f>NA()</f>
        <v>#N/A</v>
      </c>
      <c r="S64" s="22" t="e">
        <f>NA()</f>
        <v>#N/A</v>
      </c>
      <c r="T64" s="22" t="e">
        <f>NA()</f>
        <v>#N/A</v>
      </c>
      <c r="U64" s="22" t="e">
        <f>NA()</f>
        <v>#N/A</v>
      </c>
      <c r="V64" s="22" t="e">
        <f>NA()</f>
        <v>#N/A</v>
      </c>
      <c r="W64" s="22" t="e">
        <f>NA()</f>
        <v>#N/A</v>
      </c>
    </row>
    <row r="65" spans="2:23" x14ac:dyDescent="0.25">
      <c r="B65" s="2" t="s">
        <v>291</v>
      </c>
      <c r="C65" s="22" t="e">
        <f>NA()</f>
        <v>#N/A</v>
      </c>
      <c r="D65" s="22" t="e">
        <f>NA()</f>
        <v>#N/A</v>
      </c>
      <c r="E65" s="22" t="e">
        <f>NA()</f>
        <v>#N/A</v>
      </c>
      <c r="F65" s="22" t="e">
        <f>NA()</f>
        <v>#N/A</v>
      </c>
      <c r="G65" s="22" t="e">
        <f>NA()</f>
        <v>#N/A</v>
      </c>
      <c r="H65" s="22" t="e">
        <f>NA()</f>
        <v>#N/A</v>
      </c>
      <c r="I65" s="22" t="e">
        <f>NA()</f>
        <v>#N/A</v>
      </c>
      <c r="J65" s="22" t="e">
        <f>NA()</f>
        <v>#N/A</v>
      </c>
      <c r="K65" s="22" t="e">
        <f>NA()</f>
        <v>#N/A</v>
      </c>
      <c r="L65" s="22" t="e">
        <f>NA()</f>
        <v>#N/A</v>
      </c>
      <c r="M65" s="22" t="e">
        <f>NA()</f>
        <v>#N/A</v>
      </c>
      <c r="N65" s="22" t="e">
        <f>NA()</f>
        <v>#N/A</v>
      </c>
      <c r="O65" s="22" t="e">
        <f>NA()</f>
        <v>#N/A</v>
      </c>
      <c r="P65" s="22" t="e">
        <f>NA()</f>
        <v>#N/A</v>
      </c>
      <c r="Q65" s="22" t="e">
        <f>NA()</f>
        <v>#N/A</v>
      </c>
      <c r="R65" s="22" t="e">
        <f>NA()</f>
        <v>#N/A</v>
      </c>
      <c r="S65" s="22" t="e">
        <f>NA()</f>
        <v>#N/A</v>
      </c>
      <c r="T65" s="22" t="e">
        <f>NA()</f>
        <v>#N/A</v>
      </c>
      <c r="U65" s="22" t="e">
        <f>NA()</f>
        <v>#N/A</v>
      </c>
      <c r="V65" s="22" t="e">
        <f>NA()</f>
        <v>#N/A</v>
      </c>
      <c r="W65" s="22" t="e">
        <f>NA()</f>
        <v>#N/A</v>
      </c>
    </row>
    <row r="66" spans="2:23" x14ac:dyDescent="0.25">
      <c r="B66" s="2" t="s">
        <v>292</v>
      </c>
      <c r="C66" s="22" t="e">
        <f>NA()</f>
        <v>#N/A</v>
      </c>
      <c r="D66" s="22" t="e">
        <f>NA()</f>
        <v>#N/A</v>
      </c>
      <c r="E66" s="22" t="e">
        <f>NA()</f>
        <v>#N/A</v>
      </c>
      <c r="F66" s="22" t="e">
        <f>NA()</f>
        <v>#N/A</v>
      </c>
      <c r="G66" s="22" t="e">
        <f>NA()</f>
        <v>#N/A</v>
      </c>
      <c r="H66" s="22" t="e">
        <f>NA()</f>
        <v>#N/A</v>
      </c>
      <c r="I66" s="22" t="e">
        <f>NA()</f>
        <v>#N/A</v>
      </c>
      <c r="J66" s="22" t="e">
        <f>NA()</f>
        <v>#N/A</v>
      </c>
      <c r="K66" s="22" t="e">
        <f>NA()</f>
        <v>#N/A</v>
      </c>
      <c r="L66" s="22" t="e">
        <f>NA()</f>
        <v>#N/A</v>
      </c>
      <c r="M66" s="22" t="e">
        <f>NA()</f>
        <v>#N/A</v>
      </c>
      <c r="N66" s="22" t="e">
        <f>NA()</f>
        <v>#N/A</v>
      </c>
      <c r="O66" s="22" t="e">
        <f>NA()</f>
        <v>#N/A</v>
      </c>
      <c r="P66" s="22" t="e">
        <f>NA()</f>
        <v>#N/A</v>
      </c>
      <c r="Q66" s="22" t="e">
        <f>NA()</f>
        <v>#N/A</v>
      </c>
      <c r="R66" s="22" t="e">
        <f>NA()</f>
        <v>#N/A</v>
      </c>
      <c r="S66" s="22" t="e">
        <f>NA()</f>
        <v>#N/A</v>
      </c>
      <c r="T66" s="22" t="e">
        <f>NA()</f>
        <v>#N/A</v>
      </c>
      <c r="U66" s="22" t="e">
        <f>NA()</f>
        <v>#N/A</v>
      </c>
      <c r="V66" s="22" t="e">
        <f>NA()</f>
        <v>#N/A</v>
      </c>
      <c r="W66" s="22" t="e">
        <f>NA()</f>
        <v>#N/A</v>
      </c>
    </row>
    <row r="67" spans="2:23" x14ac:dyDescent="0.25">
      <c r="B67" s="256" t="s">
        <v>293</v>
      </c>
      <c r="C67" s="22" t="e">
        <f>NA()</f>
        <v>#N/A</v>
      </c>
      <c r="D67" s="22" t="e">
        <f>NA()</f>
        <v>#N/A</v>
      </c>
      <c r="E67" s="22" t="e">
        <f>NA()</f>
        <v>#N/A</v>
      </c>
      <c r="F67" s="22" t="e">
        <f>NA()</f>
        <v>#N/A</v>
      </c>
      <c r="G67" s="22" t="e">
        <f>NA()</f>
        <v>#N/A</v>
      </c>
      <c r="H67" s="22" t="e">
        <f>NA()</f>
        <v>#N/A</v>
      </c>
      <c r="I67" s="22" t="e">
        <f>NA()</f>
        <v>#N/A</v>
      </c>
      <c r="J67" s="22" t="e">
        <f>NA()</f>
        <v>#N/A</v>
      </c>
      <c r="K67" s="22" t="e">
        <f>NA()</f>
        <v>#N/A</v>
      </c>
      <c r="L67" s="22" t="e">
        <f>NA()</f>
        <v>#N/A</v>
      </c>
      <c r="M67" s="22" t="e">
        <f>NA()</f>
        <v>#N/A</v>
      </c>
      <c r="N67" s="22" t="e">
        <f>NA()</f>
        <v>#N/A</v>
      </c>
      <c r="O67" s="22" t="e">
        <f>NA()</f>
        <v>#N/A</v>
      </c>
      <c r="P67" s="22" t="e">
        <f>NA()</f>
        <v>#N/A</v>
      </c>
      <c r="Q67" s="22" t="e">
        <f>NA()</f>
        <v>#N/A</v>
      </c>
      <c r="R67" s="22" t="e">
        <f>NA()</f>
        <v>#N/A</v>
      </c>
      <c r="S67" s="22" t="e">
        <f>NA()</f>
        <v>#N/A</v>
      </c>
      <c r="T67" s="22" t="e">
        <f>NA()</f>
        <v>#N/A</v>
      </c>
      <c r="U67" s="22" t="e">
        <f>NA()</f>
        <v>#N/A</v>
      </c>
      <c r="V67" s="22" t="e">
        <f>NA()</f>
        <v>#N/A</v>
      </c>
      <c r="W67" s="22" t="e">
        <f>NA()</f>
        <v>#N/A</v>
      </c>
    </row>
    <row r="68" spans="2:23" x14ac:dyDescent="0.25">
      <c r="B68" s="92" t="s">
        <v>294</v>
      </c>
    </row>
    <row r="69" spans="2:23" x14ac:dyDescent="0.25">
      <c r="B69" s="2" t="s">
        <v>295</v>
      </c>
      <c r="C69" s="22" t="e">
        <f>NA()</f>
        <v>#N/A</v>
      </c>
      <c r="D69" s="22" t="e">
        <f>NA()</f>
        <v>#N/A</v>
      </c>
      <c r="E69" s="22" t="e">
        <f>NA()</f>
        <v>#N/A</v>
      </c>
      <c r="F69" s="22" t="e">
        <f>NA()</f>
        <v>#N/A</v>
      </c>
      <c r="G69" s="22" t="e">
        <f>NA()</f>
        <v>#N/A</v>
      </c>
      <c r="H69" s="22" t="e">
        <f>NA()</f>
        <v>#N/A</v>
      </c>
      <c r="I69" s="22" t="e">
        <f>NA()</f>
        <v>#N/A</v>
      </c>
      <c r="J69" s="22" t="e">
        <f>NA()</f>
        <v>#N/A</v>
      </c>
      <c r="K69" s="22" t="e">
        <f>NA()</f>
        <v>#N/A</v>
      </c>
      <c r="L69" s="22" t="e">
        <f>NA()</f>
        <v>#N/A</v>
      </c>
      <c r="M69" s="22" t="e">
        <f>NA()</f>
        <v>#N/A</v>
      </c>
      <c r="N69" s="22" t="e">
        <f>NA()</f>
        <v>#N/A</v>
      </c>
      <c r="O69" s="22" t="e">
        <f>NA()</f>
        <v>#N/A</v>
      </c>
      <c r="P69" s="22" t="e">
        <f>NA()</f>
        <v>#N/A</v>
      </c>
      <c r="Q69" s="22" t="e">
        <f>NA()</f>
        <v>#N/A</v>
      </c>
      <c r="R69" s="22" t="e">
        <f>NA()</f>
        <v>#N/A</v>
      </c>
      <c r="S69" s="22" t="e">
        <f>NA()</f>
        <v>#N/A</v>
      </c>
      <c r="T69" s="22" t="e">
        <f>NA()</f>
        <v>#N/A</v>
      </c>
      <c r="U69" s="22" t="e">
        <f>NA()</f>
        <v>#N/A</v>
      </c>
      <c r="V69" s="22" t="e">
        <f>NA()</f>
        <v>#N/A</v>
      </c>
      <c r="W69" s="22" t="e">
        <f>NA()</f>
        <v>#N/A</v>
      </c>
    </row>
    <row r="70" spans="2:23" x14ac:dyDescent="0.25">
      <c r="B70" s="2" t="s">
        <v>296</v>
      </c>
      <c r="C70" s="22" t="e">
        <f>NA()</f>
        <v>#N/A</v>
      </c>
      <c r="D70" s="22" t="e">
        <f>NA()</f>
        <v>#N/A</v>
      </c>
      <c r="E70" s="22" t="e">
        <f>NA()</f>
        <v>#N/A</v>
      </c>
      <c r="F70" s="22" t="e">
        <f>NA()</f>
        <v>#N/A</v>
      </c>
      <c r="G70" s="22" t="e">
        <f>NA()</f>
        <v>#N/A</v>
      </c>
      <c r="H70" s="22" t="e">
        <f>NA()</f>
        <v>#N/A</v>
      </c>
      <c r="I70" s="22" t="e">
        <f>NA()</f>
        <v>#N/A</v>
      </c>
      <c r="J70" s="22" t="e">
        <f>NA()</f>
        <v>#N/A</v>
      </c>
      <c r="K70" s="22" t="e">
        <f>NA()</f>
        <v>#N/A</v>
      </c>
      <c r="L70" s="22" t="e">
        <f>NA()</f>
        <v>#N/A</v>
      </c>
      <c r="M70" s="22" t="e">
        <f>NA()</f>
        <v>#N/A</v>
      </c>
      <c r="N70" s="22" t="e">
        <f>NA()</f>
        <v>#N/A</v>
      </c>
      <c r="O70" s="22" t="e">
        <f>NA()</f>
        <v>#N/A</v>
      </c>
      <c r="P70" s="22" t="e">
        <f>NA()</f>
        <v>#N/A</v>
      </c>
      <c r="Q70" s="22" t="e">
        <f>NA()</f>
        <v>#N/A</v>
      </c>
      <c r="R70" s="22" t="e">
        <f>NA()</f>
        <v>#N/A</v>
      </c>
      <c r="S70" s="22" t="e">
        <f>NA()</f>
        <v>#N/A</v>
      </c>
      <c r="T70" s="22" t="e">
        <f>NA()</f>
        <v>#N/A</v>
      </c>
      <c r="U70" s="22" t="e">
        <f>NA()</f>
        <v>#N/A</v>
      </c>
      <c r="V70" s="22" t="e">
        <f>NA()</f>
        <v>#N/A</v>
      </c>
      <c r="W70" s="22" t="e">
        <f>NA()</f>
        <v>#N/A</v>
      </c>
    </row>
    <row r="71" spans="2:23" x14ac:dyDescent="0.25">
      <c r="B71" s="2" t="s">
        <v>297</v>
      </c>
      <c r="C71" s="22" t="e">
        <f>NA()</f>
        <v>#N/A</v>
      </c>
      <c r="D71" s="22" t="e">
        <f>NA()</f>
        <v>#N/A</v>
      </c>
      <c r="E71" s="22" t="e">
        <f>NA()</f>
        <v>#N/A</v>
      </c>
      <c r="F71" s="22" t="e">
        <f>NA()</f>
        <v>#N/A</v>
      </c>
      <c r="G71" s="22" t="e">
        <f>NA()</f>
        <v>#N/A</v>
      </c>
      <c r="H71" s="22" t="e">
        <f>NA()</f>
        <v>#N/A</v>
      </c>
      <c r="I71" s="22" t="e">
        <f>NA()</f>
        <v>#N/A</v>
      </c>
      <c r="J71" s="22" t="e">
        <f>NA()</f>
        <v>#N/A</v>
      </c>
      <c r="K71" s="22" t="e">
        <f>NA()</f>
        <v>#N/A</v>
      </c>
      <c r="L71" s="22" t="e">
        <f>NA()</f>
        <v>#N/A</v>
      </c>
      <c r="M71" s="22" t="e">
        <f>NA()</f>
        <v>#N/A</v>
      </c>
      <c r="N71" s="22" t="e">
        <f>NA()</f>
        <v>#N/A</v>
      </c>
      <c r="O71" s="22" t="e">
        <f>NA()</f>
        <v>#N/A</v>
      </c>
      <c r="P71" s="22" t="e">
        <f>NA()</f>
        <v>#N/A</v>
      </c>
      <c r="Q71" s="22" t="e">
        <f>NA()</f>
        <v>#N/A</v>
      </c>
      <c r="R71" s="22" t="e">
        <f>NA()</f>
        <v>#N/A</v>
      </c>
      <c r="S71" s="22" t="e">
        <f>NA()</f>
        <v>#N/A</v>
      </c>
      <c r="T71" s="22" t="e">
        <f>NA()</f>
        <v>#N/A</v>
      </c>
      <c r="U71" s="22" t="e">
        <f>NA()</f>
        <v>#N/A</v>
      </c>
      <c r="V71" s="22" t="e">
        <f>NA()</f>
        <v>#N/A</v>
      </c>
      <c r="W71" s="22" t="e">
        <f>NA()</f>
        <v>#N/A</v>
      </c>
    </row>
    <row r="72" spans="2:23" x14ac:dyDescent="0.25">
      <c r="B72" s="2" t="s">
        <v>298</v>
      </c>
      <c r="C72" s="22" t="e">
        <f>NA()</f>
        <v>#N/A</v>
      </c>
      <c r="D72" s="22" t="e">
        <f>NA()</f>
        <v>#N/A</v>
      </c>
      <c r="E72" s="22" t="e">
        <f>NA()</f>
        <v>#N/A</v>
      </c>
      <c r="F72" s="22" t="e">
        <f>NA()</f>
        <v>#N/A</v>
      </c>
      <c r="G72" s="22" t="e">
        <f>NA()</f>
        <v>#N/A</v>
      </c>
      <c r="H72" s="22" t="e">
        <f>NA()</f>
        <v>#N/A</v>
      </c>
      <c r="I72" s="22" t="e">
        <f>NA()</f>
        <v>#N/A</v>
      </c>
      <c r="J72" s="22" t="e">
        <f>NA()</f>
        <v>#N/A</v>
      </c>
      <c r="K72" s="22" t="e">
        <f>NA()</f>
        <v>#N/A</v>
      </c>
      <c r="L72" s="22" t="e">
        <f>NA()</f>
        <v>#N/A</v>
      </c>
      <c r="M72" s="22" t="e">
        <f>NA()</f>
        <v>#N/A</v>
      </c>
      <c r="N72" s="22" t="e">
        <f>NA()</f>
        <v>#N/A</v>
      </c>
      <c r="O72" s="22" t="e">
        <f>NA()</f>
        <v>#N/A</v>
      </c>
      <c r="P72" s="22" t="e">
        <f>NA()</f>
        <v>#N/A</v>
      </c>
      <c r="Q72" s="22" t="e">
        <f>NA()</f>
        <v>#N/A</v>
      </c>
      <c r="R72" s="22" t="e">
        <f>NA()</f>
        <v>#N/A</v>
      </c>
      <c r="S72" s="22" t="e">
        <f>NA()</f>
        <v>#N/A</v>
      </c>
      <c r="T72" s="22" t="e">
        <f>NA()</f>
        <v>#N/A</v>
      </c>
      <c r="U72" s="22" t="e">
        <f>NA()</f>
        <v>#N/A</v>
      </c>
      <c r="V72" s="22" t="e">
        <f>NA()</f>
        <v>#N/A</v>
      </c>
      <c r="W72" s="22" t="e">
        <f>NA()</f>
        <v>#N/A</v>
      </c>
    </row>
    <row r="73" spans="2:23" x14ac:dyDescent="0.25">
      <c r="B73" s="2" t="s">
        <v>299</v>
      </c>
      <c r="C73" s="22" t="e">
        <f>NA()</f>
        <v>#N/A</v>
      </c>
      <c r="D73" s="22" t="e">
        <f>NA()</f>
        <v>#N/A</v>
      </c>
      <c r="E73" s="22" t="e">
        <f>NA()</f>
        <v>#N/A</v>
      </c>
      <c r="F73" s="22" t="e">
        <f>NA()</f>
        <v>#N/A</v>
      </c>
      <c r="G73" s="22" t="e">
        <f>NA()</f>
        <v>#N/A</v>
      </c>
      <c r="H73" s="22" t="e">
        <f>NA()</f>
        <v>#N/A</v>
      </c>
      <c r="I73" s="22" t="e">
        <f>NA()</f>
        <v>#N/A</v>
      </c>
      <c r="J73" s="22" t="e">
        <f>NA()</f>
        <v>#N/A</v>
      </c>
      <c r="K73" s="22" t="e">
        <f>NA()</f>
        <v>#N/A</v>
      </c>
      <c r="L73" s="22" t="e">
        <f>NA()</f>
        <v>#N/A</v>
      </c>
      <c r="M73" s="22" t="e">
        <f>NA()</f>
        <v>#N/A</v>
      </c>
      <c r="N73" s="22" t="e">
        <f>NA()</f>
        <v>#N/A</v>
      </c>
      <c r="O73" s="22" t="e">
        <f>NA()</f>
        <v>#N/A</v>
      </c>
      <c r="P73" s="22" t="e">
        <f>NA()</f>
        <v>#N/A</v>
      </c>
      <c r="Q73" s="22" t="e">
        <f>NA()</f>
        <v>#N/A</v>
      </c>
      <c r="R73" s="22" t="e">
        <f>NA()</f>
        <v>#N/A</v>
      </c>
      <c r="S73" s="22" t="e">
        <f>NA()</f>
        <v>#N/A</v>
      </c>
      <c r="T73" s="22" t="e">
        <f>NA()</f>
        <v>#N/A</v>
      </c>
      <c r="U73" s="22" t="e">
        <f>NA()</f>
        <v>#N/A</v>
      </c>
      <c r="V73" s="22" t="e">
        <f>NA()</f>
        <v>#N/A</v>
      </c>
      <c r="W73" s="22" t="e">
        <f>NA()</f>
        <v>#N/A</v>
      </c>
    </row>
    <row r="74" spans="2:23" x14ac:dyDescent="0.25">
      <c r="B74" s="2" t="s">
        <v>300</v>
      </c>
      <c r="C74" s="22" t="e">
        <f>NA()</f>
        <v>#N/A</v>
      </c>
      <c r="D74" s="22" t="e">
        <f>NA()</f>
        <v>#N/A</v>
      </c>
      <c r="E74" s="22" t="e">
        <f>NA()</f>
        <v>#N/A</v>
      </c>
      <c r="F74" s="22" t="e">
        <f>NA()</f>
        <v>#N/A</v>
      </c>
      <c r="G74" s="22" t="e">
        <f>NA()</f>
        <v>#N/A</v>
      </c>
      <c r="H74" s="22" t="e">
        <f>NA()</f>
        <v>#N/A</v>
      </c>
      <c r="I74" s="22" t="e">
        <f>NA()</f>
        <v>#N/A</v>
      </c>
      <c r="J74" s="22" t="e">
        <f>NA()</f>
        <v>#N/A</v>
      </c>
      <c r="K74" s="22" t="e">
        <f>NA()</f>
        <v>#N/A</v>
      </c>
      <c r="L74" s="22" t="e">
        <f>NA()</f>
        <v>#N/A</v>
      </c>
      <c r="M74" s="22" t="e">
        <f>NA()</f>
        <v>#N/A</v>
      </c>
      <c r="N74" s="22" t="e">
        <f>NA()</f>
        <v>#N/A</v>
      </c>
      <c r="O74" s="22" t="e">
        <f>NA()</f>
        <v>#N/A</v>
      </c>
      <c r="P74" s="22" t="e">
        <f>NA()</f>
        <v>#N/A</v>
      </c>
      <c r="Q74" s="22" t="e">
        <f>NA()</f>
        <v>#N/A</v>
      </c>
      <c r="R74" s="22" t="e">
        <f>NA()</f>
        <v>#N/A</v>
      </c>
      <c r="S74" s="22" t="e">
        <f>NA()</f>
        <v>#N/A</v>
      </c>
      <c r="T74" s="22" t="e">
        <f>NA()</f>
        <v>#N/A</v>
      </c>
      <c r="U74" s="22" t="e">
        <f>NA()</f>
        <v>#N/A</v>
      </c>
      <c r="V74" s="22" t="e">
        <f>NA()</f>
        <v>#N/A</v>
      </c>
      <c r="W74" s="22" t="e">
        <f>NA()</f>
        <v>#N/A</v>
      </c>
    </row>
    <row r="75" spans="2:23" x14ac:dyDescent="0.25">
      <c r="B75" s="2" t="s">
        <v>301</v>
      </c>
      <c r="C75" s="22" t="e">
        <f>NA()</f>
        <v>#N/A</v>
      </c>
      <c r="D75" s="22" t="e">
        <f>NA()</f>
        <v>#N/A</v>
      </c>
      <c r="E75" s="22" t="e">
        <f>NA()</f>
        <v>#N/A</v>
      </c>
      <c r="F75" s="22" t="e">
        <f>NA()</f>
        <v>#N/A</v>
      </c>
      <c r="G75" s="22" t="e">
        <f>NA()</f>
        <v>#N/A</v>
      </c>
      <c r="H75" s="22" t="e">
        <f>NA()</f>
        <v>#N/A</v>
      </c>
      <c r="I75" s="22" t="e">
        <f>NA()</f>
        <v>#N/A</v>
      </c>
      <c r="J75" s="22" t="e">
        <f>NA()</f>
        <v>#N/A</v>
      </c>
      <c r="K75" s="22" t="e">
        <f>NA()</f>
        <v>#N/A</v>
      </c>
      <c r="L75" s="22" t="e">
        <f>NA()</f>
        <v>#N/A</v>
      </c>
      <c r="M75" s="22" t="e">
        <f>NA()</f>
        <v>#N/A</v>
      </c>
      <c r="N75" s="22" t="e">
        <f>NA()</f>
        <v>#N/A</v>
      </c>
      <c r="O75" s="22" t="e">
        <f>NA()</f>
        <v>#N/A</v>
      </c>
      <c r="P75" s="22" t="e">
        <f>NA()</f>
        <v>#N/A</v>
      </c>
      <c r="Q75" s="22" t="e">
        <f>NA()</f>
        <v>#N/A</v>
      </c>
      <c r="R75" s="22" t="e">
        <f>NA()</f>
        <v>#N/A</v>
      </c>
      <c r="S75" s="22" t="e">
        <f>NA()</f>
        <v>#N/A</v>
      </c>
      <c r="T75" s="22" t="e">
        <f>NA()</f>
        <v>#N/A</v>
      </c>
      <c r="U75" s="22" t="e">
        <f>NA()</f>
        <v>#N/A</v>
      </c>
      <c r="V75" s="22" t="e">
        <f>NA()</f>
        <v>#N/A</v>
      </c>
      <c r="W75" s="22" t="e">
        <f>NA()</f>
        <v>#N/A</v>
      </c>
    </row>
  </sheetData>
  <mergeCells count="1">
    <mergeCell ref="J2:P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K260"/>
  <sheetViews>
    <sheetView showGridLines="0" zoomScale="45" zoomScaleNormal="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7" sqref="B17"/>
    </sheetView>
  </sheetViews>
  <sheetFormatPr baseColWidth="10" defaultColWidth="9.140625" defaultRowHeight="15" x14ac:dyDescent="0.25"/>
  <cols>
    <col min="1" max="1" width="1.85546875" style="1" customWidth="1"/>
    <col min="2" max="2" width="88.5703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6" width="11.42578125" style="1"/>
    <col min="17" max="1025" width="9.140625" style="1" customWidth="1"/>
  </cols>
  <sheetData>
    <row r="2" spans="2:16" x14ac:dyDescent="0.25">
      <c r="J2" s="462" t="s">
        <v>203</v>
      </c>
      <c r="K2" s="462"/>
      <c r="L2" s="462"/>
      <c r="M2" s="462"/>
      <c r="N2" s="462"/>
      <c r="O2" s="462"/>
      <c r="P2" s="462"/>
    </row>
    <row r="3" spans="2:16" x14ac:dyDescent="0.25">
      <c r="C3" s="128">
        <v>44610</v>
      </c>
      <c r="D3" s="128">
        <v>44611</v>
      </c>
      <c r="E3" s="128">
        <v>44612</v>
      </c>
      <c r="F3" s="128">
        <v>44613</v>
      </c>
      <c r="G3" s="128">
        <v>44614</v>
      </c>
      <c r="H3" s="128">
        <v>44615</v>
      </c>
      <c r="I3" s="128">
        <v>44616</v>
      </c>
      <c r="J3" s="128">
        <v>44617</v>
      </c>
      <c r="K3" s="128">
        <v>44618</v>
      </c>
      <c r="L3" s="128">
        <v>44619</v>
      </c>
      <c r="M3" s="128">
        <v>44620</v>
      </c>
      <c r="N3" s="128">
        <v>44621</v>
      </c>
      <c r="O3" s="128">
        <v>44622</v>
      </c>
      <c r="P3" s="128">
        <v>44623</v>
      </c>
    </row>
    <row r="4" spans="2:16" x14ac:dyDescent="0.25"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12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204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205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206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23" t="s">
        <v>171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207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x14ac:dyDescent="0.25">
      <c r="B12" s="23" t="s">
        <v>208</v>
      </c>
      <c r="C12" s="135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x14ac:dyDescent="0.25">
      <c r="B13" s="131" t="s">
        <v>9</v>
      </c>
      <c r="C13" s="132"/>
      <c r="D13" s="133"/>
      <c r="E13" s="133"/>
      <c r="F13" s="133"/>
      <c r="G13" s="133"/>
      <c r="H13" s="133"/>
      <c r="I13" s="134"/>
      <c r="J13" s="132"/>
      <c r="K13" s="133"/>
      <c r="L13" s="133"/>
      <c r="M13" s="133"/>
      <c r="N13" s="133"/>
      <c r="O13" s="133"/>
      <c r="P13" s="134"/>
    </row>
    <row r="14" spans="2:16" x14ac:dyDescent="0.25">
      <c r="B14" s="23" t="s">
        <v>11</v>
      </c>
      <c r="C14" s="138"/>
      <c r="D14" s="139"/>
      <c r="E14" s="139"/>
      <c r="F14" s="139"/>
      <c r="G14" s="139"/>
      <c r="H14" s="139"/>
      <c r="I14" s="137"/>
      <c r="J14" s="138"/>
      <c r="K14" s="139"/>
      <c r="L14" s="139"/>
      <c r="M14" s="139"/>
      <c r="N14" s="139"/>
      <c r="O14" s="139"/>
      <c r="P14" s="137"/>
    </row>
    <row r="15" spans="2:16" x14ac:dyDescent="0.25">
      <c r="B15" s="23" t="s">
        <v>10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13</v>
      </c>
      <c r="C16" s="135"/>
      <c r="D16" s="136"/>
      <c r="E16" s="136"/>
      <c r="F16" s="136"/>
      <c r="G16" s="136"/>
      <c r="H16" s="136"/>
      <c r="I16" s="137"/>
      <c r="J16" s="136"/>
      <c r="K16" s="136"/>
      <c r="L16" s="136"/>
      <c r="M16" s="136"/>
      <c r="N16" s="136"/>
      <c r="O16" s="136"/>
      <c r="P16" s="136"/>
    </row>
    <row r="17" spans="2:17" x14ac:dyDescent="0.25">
      <c r="B17" s="23" t="s">
        <v>209</v>
      </c>
      <c r="C17" s="138"/>
      <c r="D17" s="139"/>
      <c r="E17" s="139"/>
      <c r="F17" s="139"/>
      <c r="G17" s="139"/>
      <c r="H17" s="139"/>
      <c r="I17" s="137"/>
      <c r="J17" s="138"/>
      <c r="K17" s="139"/>
      <c r="L17" s="139"/>
      <c r="M17" s="139"/>
      <c r="N17" s="139"/>
      <c r="O17" s="139"/>
      <c r="P17" s="137"/>
    </row>
    <row r="18" spans="2:17" x14ac:dyDescent="0.25">
      <c r="B18" s="23" t="s">
        <v>210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15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211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  <c r="Q20" s="136"/>
    </row>
    <row r="21" spans="2:17" x14ac:dyDescent="0.25">
      <c r="B21" s="23" t="s">
        <v>96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</row>
    <row r="22" spans="2:17" x14ac:dyDescent="0.25">
      <c r="B22" s="23" t="s">
        <v>212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19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x14ac:dyDescent="0.25">
      <c r="B24" s="15" t="s">
        <v>17</v>
      </c>
      <c r="C24" s="132"/>
      <c r="D24" s="133"/>
      <c r="E24" s="133"/>
      <c r="F24" s="133"/>
      <c r="G24" s="133"/>
      <c r="H24" s="133"/>
      <c r="I24" s="134"/>
      <c r="J24" s="132"/>
      <c r="K24" s="133"/>
      <c r="L24" s="133"/>
      <c r="M24" s="133"/>
      <c r="N24" s="133"/>
      <c r="O24" s="133"/>
      <c r="P24" s="134"/>
    </row>
    <row r="25" spans="2:17" x14ac:dyDescent="0.25">
      <c r="B25" s="23" t="s">
        <v>15</v>
      </c>
      <c r="C25" s="138"/>
      <c r="D25" s="139"/>
      <c r="E25" s="139"/>
      <c r="F25" s="139"/>
      <c r="G25" s="139"/>
      <c r="H25" s="139"/>
      <c r="I25" s="137"/>
      <c r="J25" s="138"/>
      <c r="K25" s="139"/>
      <c r="L25" s="139"/>
      <c r="M25" s="139"/>
      <c r="N25" s="139"/>
      <c r="O25" s="139"/>
      <c r="P25" s="137"/>
    </row>
    <row r="26" spans="2:17" x14ac:dyDescent="0.25">
      <c r="B26" s="23" t="s">
        <v>18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19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20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21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22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23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24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30" t="s">
        <v>25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26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27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28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29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30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ht="17.25" customHeight="1" x14ac:dyDescent="0.25">
      <c r="B39" s="30" t="s">
        <v>31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32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33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34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23" t="s">
        <v>35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x14ac:dyDescent="0.25">
      <c r="B44" s="30" t="s">
        <v>36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30" t="s">
        <v>37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53" t="s">
        <v>38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30" t="s">
        <v>39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30" t="s">
        <v>40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53" t="s">
        <v>41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53" t="s">
        <v>42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43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54" t="s">
        <v>44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53" t="s">
        <v>45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4" t="s">
        <v>46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47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30" t="s">
        <v>48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30" t="s">
        <v>49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ht="18" customHeight="1" x14ac:dyDescent="0.25">
      <c r="B58" s="30" t="s">
        <v>50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ht="18" customHeight="1" x14ac:dyDescent="0.25">
      <c r="B59" s="15" t="s">
        <v>51</v>
      </c>
      <c r="C59" s="132"/>
      <c r="D59" s="133"/>
      <c r="E59" s="133"/>
      <c r="F59" s="133"/>
      <c r="G59" s="133"/>
      <c r="H59" s="133"/>
      <c r="I59" s="134"/>
      <c r="J59" s="132"/>
      <c r="K59" s="133"/>
      <c r="L59" s="133"/>
      <c r="M59" s="133"/>
      <c r="N59" s="133"/>
      <c r="O59" s="133"/>
      <c r="P59" s="134"/>
    </row>
    <row r="60" spans="2:16" ht="18" customHeight="1" x14ac:dyDescent="0.25">
      <c r="B60" s="30" t="s">
        <v>11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ht="18" customHeight="1" x14ac:dyDescent="0.25">
      <c r="B61" s="30" t="s">
        <v>13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ht="18" customHeight="1" x14ac:dyDescent="0.25">
      <c r="B62" s="57" t="s">
        <v>52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x14ac:dyDescent="0.25">
      <c r="B63" s="30" t="s">
        <v>53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30" t="s">
        <v>54</v>
      </c>
      <c r="C64" s="138"/>
      <c r="D64" s="139"/>
      <c r="E64" s="139"/>
      <c r="F64" s="139"/>
      <c r="G64" s="139"/>
      <c r="H64" s="139"/>
      <c r="I64" s="137"/>
      <c r="J64" s="138"/>
      <c r="K64" s="139"/>
      <c r="L64" s="139"/>
      <c r="M64" s="139"/>
      <c r="N64" s="139"/>
      <c r="O64" s="139"/>
      <c r="P64" s="137"/>
    </row>
    <row r="65" spans="2:16" ht="18" customHeight="1" x14ac:dyDescent="0.25">
      <c r="B65" s="30" t="s">
        <v>55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8" customHeight="1" x14ac:dyDescent="0.25">
      <c r="B66" s="30" t="s">
        <v>56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8" customHeight="1" x14ac:dyDescent="0.25">
      <c r="B67" s="57" t="s">
        <v>57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8" customHeight="1" x14ac:dyDescent="0.25">
      <c r="B68" s="57" t="s">
        <v>58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8" customHeight="1" x14ac:dyDescent="0.25">
      <c r="B69" s="30" t="s">
        <v>59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8" customHeight="1" x14ac:dyDescent="0.25">
      <c r="B70" s="30" t="s">
        <v>60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8" customHeight="1" x14ac:dyDescent="0.25">
      <c r="B71" s="57" t="s">
        <v>61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8" customHeight="1" x14ac:dyDescent="0.25">
      <c r="B72" s="30" t="s">
        <v>62</v>
      </c>
      <c r="C72" s="140"/>
      <c r="D72" s="124"/>
      <c r="E72" s="124"/>
      <c r="F72" s="124"/>
      <c r="G72" s="124"/>
      <c r="H72" s="124"/>
      <c r="I72" s="141"/>
      <c r="J72" s="140"/>
      <c r="K72" s="124"/>
      <c r="L72" s="124"/>
      <c r="M72" s="124"/>
      <c r="N72" s="124"/>
      <c r="O72" s="124"/>
      <c r="P72" s="141"/>
    </row>
    <row r="73" spans="2:16" ht="18" customHeight="1" x14ac:dyDescent="0.25">
      <c r="B73" s="30" t="s">
        <v>63</v>
      </c>
      <c r="C73" s="140"/>
      <c r="D73" s="124"/>
      <c r="E73" s="124"/>
      <c r="F73" s="124"/>
      <c r="G73" s="124"/>
      <c r="H73" s="124"/>
      <c r="I73" s="141"/>
      <c r="J73" s="140"/>
      <c r="K73" s="124"/>
      <c r="L73" s="124"/>
      <c r="M73" s="124"/>
      <c r="N73" s="124"/>
      <c r="O73" s="124"/>
      <c r="P73" s="141"/>
    </row>
    <row r="74" spans="2:16" ht="18" customHeight="1" x14ac:dyDescent="0.25">
      <c r="B74" s="30" t="s">
        <v>64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8" customHeight="1" x14ac:dyDescent="0.25">
      <c r="B75" s="30" t="s">
        <v>65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8" customHeight="1" x14ac:dyDescent="0.25">
      <c r="B76" s="57" t="s">
        <v>66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8" customHeight="1" x14ac:dyDescent="0.25">
      <c r="B77" s="57" t="s">
        <v>67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8" customHeight="1" x14ac:dyDescent="0.25">
      <c r="B78" s="57" t="s">
        <v>37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8" customHeight="1" x14ac:dyDescent="0.25">
      <c r="B79" s="30" t="s">
        <v>68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8" customHeight="1" x14ac:dyDescent="0.25">
      <c r="B80" s="30" t="s">
        <v>69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8" customHeight="1" x14ac:dyDescent="0.25">
      <c r="B81" s="57" t="s">
        <v>70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8" customHeight="1" x14ac:dyDescent="0.25">
      <c r="B82" s="30" t="s">
        <v>71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8" customHeight="1" x14ac:dyDescent="0.25">
      <c r="B83" s="30" t="s">
        <v>72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8" customHeight="1" x14ac:dyDescent="0.25">
      <c r="B84" s="30" t="s">
        <v>73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8" customHeight="1" x14ac:dyDescent="0.25">
      <c r="B85" s="30" t="s">
        <v>74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8" customHeight="1" x14ac:dyDescent="0.25">
      <c r="B86" s="57" t="s">
        <v>75</v>
      </c>
      <c r="C86" s="138"/>
      <c r="D86" s="139"/>
      <c r="E86" s="139"/>
      <c r="F86" s="139"/>
      <c r="G86" s="139"/>
      <c r="H86" s="139"/>
      <c r="I86" s="137"/>
      <c r="J86" s="138"/>
      <c r="K86" s="139"/>
      <c r="L86" s="139"/>
      <c r="M86" s="139"/>
      <c r="N86" s="139"/>
      <c r="O86" s="139"/>
      <c r="P86" s="137"/>
    </row>
    <row r="87" spans="2:16" ht="18" customHeight="1" x14ac:dyDescent="0.25">
      <c r="B87" s="30" t="s">
        <v>76</v>
      </c>
      <c r="C87" s="138"/>
      <c r="D87" s="139"/>
      <c r="E87" s="139"/>
      <c r="F87" s="139"/>
      <c r="G87" s="139"/>
      <c r="H87" s="139"/>
      <c r="I87" s="137"/>
      <c r="J87" s="138"/>
      <c r="K87" s="139"/>
      <c r="L87" s="139"/>
      <c r="M87" s="139"/>
      <c r="N87" s="139"/>
      <c r="O87" s="139"/>
      <c r="P87" s="137"/>
    </row>
    <row r="88" spans="2:16" ht="18" customHeight="1" x14ac:dyDescent="0.25">
      <c r="B88" s="30" t="s">
        <v>77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8" customHeight="1" x14ac:dyDescent="0.25">
      <c r="B89" s="57" t="s">
        <v>78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8" customHeight="1" x14ac:dyDescent="0.25">
      <c r="B90" s="30" t="s">
        <v>79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8" customHeight="1" x14ac:dyDescent="0.25">
      <c r="B91" s="30" t="s">
        <v>80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8" customHeight="1" x14ac:dyDescent="0.25">
      <c r="B92" s="30" t="s">
        <v>81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8" customHeight="1" x14ac:dyDescent="0.25">
      <c r="B93" s="30" t="s">
        <v>82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8" customHeight="1" x14ac:dyDescent="0.25">
      <c r="B94" s="30" t="s">
        <v>83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8" customHeight="1" x14ac:dyDescent="0.25">
      <c r="B95" s="30" t="s">
        <v>84</v>
      </c>
      <c r="C95" s="140"/>
      <c r="D95" s="124"/>
      <c r="E95" s="124"/>
      <c r="F95" s="124"/>
      <c r="G95" s="124"/>
      <c r="H95" s="124"/>
      <c r="I95" s="141"/>
      <c r="J95" s="140"/>
      <c r="K95" s="124"/>
      <c r="L95" s="124"/>
      <c r="M95" s="124"/>
      <c r="N95" s="124"/>
      <c r="O95" s="124"/>
      <c r="P95" s="141"/>
    </row>
    <row r="96" spans="2:16" ht="18" customHeight="1" x14ac:dyDescent="0.25">
      <c r="B96" s="30" t="s">
        <v>85</v>
      </c>
      <c r="C96" s="140"/>
      <c r="D96" s="124"/>
      <c r="E96" s="124"/>
      <c r="F96" s="124"/>
      <c r="G96" s="124"/>
      <c r="H96" s="124"/>
      <c r="I96" s="141"/>
      <c r="J96" s="140"/>
      <c r="K96" s="124"/>
      <c r="L96" s="124"/>
      <c r="M96" s="124"/>
      <c r="N96" s="124"/>
      <c r="O96" s="124"/>
      <c r="P96" s="141"/>
    </row>
    <row r="97" spans="2:16" ht="18" customHeight="1" x14ac:dyDescent="0.25">
      <c r="B97" s="30" t="s">
        <v>86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8" customHeight="1" x14ac:dyDescent="0.25">
      <c r="B98" s="30" t="s">
        <v>87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8" customHeight="1" x14ac:dyDescent="0.25">
      <c r="B99" s="54" t="s">
        <v>88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8" customHeight="1" x14ac:dyDescent="0.25">
      <c r="B100" s="30" t="s">
        <v>89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8" customHeight="1" x14ac:dyDescent="0.25">
      <c r="B101" s="54" t="s">
        <v>90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8" customHeight="1" x14ac:dyDescent="0.25">
      <c r="B102" s="54" t="s">
        <v>91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x14ac:dyDescent="0.25">
      <c r="B103" s="142" t="s">
        <v>92</v>
      </c>
      <c r="C103" s="132"/>
      <c r="D103" s="133"/>
      <c r="E103" s="133"/>
      <c r="F103" s="133"/>
      <c r="G103" s="133"/>
      <c r="H103" s="133"/>
      <c r="I103" s="134"/>
      <c r="J103" s="132"/>
      <c r="K103" s="133"/>
      <c r="L103" s="133"/>
      <c r="M103" s="133"/>
      <c r="N103" s="133"/>
      <c r="O103" s="133"/>
      <c r="P103" s="134"/>
    </row>
    <row r="104" spans="2:16" x14ac:dyDescent="0.25">
      <c r="B104" s="61" t="s">
        <v>14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x14ac:dyDescent="0.25">
      <c r="B105" s="61" t="s">
        <v>93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x14ac:dyDescent="0.25">
      <c r="B106" s="61" t="s">
        <v>94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x14ac:dyDescent="0.25">
      <c r="B107" s="61" t="s">
        <v>10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x14ac:dyDescent="0.25">
      <c r="B108" s="61" t="s">
        <v>95</v>
      </c>
      <c r="C108" s="138"/>
      <c r="D108" s="139"/>
      <c r="E108" s="139"/>
      <c r="F108" s="139"/>
      <c r="G108" s="139"/>
      <c r="H108" s="139"/>
      <c r="I108" s="137"/>
      <c r="J108" s="138"/>
      <c r="K108" s="139"/>
      <c r="L108" s="139"/>
      <c r="M108" s="139"/>
      <c r="N108" s="139"/>
      <c r="O108" s="139"/>
      <c r="P108" s="137"/>
    </row>
    <row r="109" spans="2:16" x14ac:dyDescent="0.25">
      <c r="B109" s="61" t="s">
        <v>96</v>
      </c>
      <c r="C109" s="138"/>
      <c r="D109" s="139"/>
      <c r="E109" s="139"/>
      <c r="F109" s="139"/>
      <c r="G109" s="139"/>
      <c r="H109" s="139"/>
      <c r="I109" s="137"/>
      <c r="J109" s="138"/>
      <c r="K109" s="139"/>
      <c r="L109" s="139"/>
      <c r="M109" s="139"/>
      <c r="N109" s="139"/>
      <c r="O109" s="139"/>
      <c r="P109" s="137"/>
    </row>
    <row r="110" spans="2:16" x14ac:dyDescent="0.25">
      <c r="B110" s="61" t="s">
        <v>97</v>
      </c>
      <c r="C110" s="138"/>
      <c r="D110" s="139"/>
      <c r="E110" s="139"/>
      <c r="F110" s="139"/>
      <c r="G110" s="139"/>
      <c r="H110" s="139"/>
      <c r="I110" s="137"/>
      <c r="J110" s="138"/>
      <c r="K110" s="139"/>
      <c r="L110" s="139"/>
      <c r="M110" s="139"/>
      <c r="N110" s="139"/>
      <c r="O110" s="139"/>
      <c r="P110" s="137"/>
    </row>
    <row r="111" spans="2:16" x14ac:dyDescent="0.25">
      <c r="B111" s="61" t="s">
        <v>98</v>
      </c>
      <c r="C111" s="138"/>
      <c r="D111" s="139"/>
      <c r="E111" s="139"/>
      <c r="F111" s="139"/>
      <c r="G111" s="139"/>
      <c r="H111" s="139"/>
      <c r="I111" s="137"/>
      <c r="J111" s="138"/>
      <c r="K111" s="139"/>
      <c r="L111" s="139"/>
      <c r="M111" s="139"/>
      <c r="N111" s="139"/>
      <c r="O111" s="139"/>
      <c r="P111" s="137"/>
    </row>
    <row r="112" spans="2:16" ht="18" customHeight="1" x14ac:dyDescent="0.25">
      <c r="B112" s="61" t="s">
        <v>99</v>
      </c>
      <c r="C112" s="138"/>
      <c r="D112" s="139"/>
      <c r="E112" s="139"/>
      <c r="F112" s="139"/>
      <c r="G112" s="139"/>
      <c r="H112" s="139"/>
      <c r="I112" s="137"/>
      <c r="J112" s="138"/>
      <c r="K112" s="139"/>
      <c r="L112" s="139"/>
      <c r="M112" s="139"/>
      <c r="N112" s="139"/>
      <c r="O112" s="139"/>
      <c r="P112" s="137"/>
    </row>
    <row r="113" spans="2:16" x14ac:dyDescent="0.25">
      <c r="B113" s="61" t="s">
        <v>100</v>
      </c>
      <c r="C113" s="138"/>
      <c r="D113" s="139"/>
      <c r="E113" s="139"/>
      <c r="F113" s="139"/>
      <c r="G113" s="139"/>
      <c r="H113" s="139"/>
      <c r="I113" s="137"/>
      <c r="J113" s="138"/>
      <c r="K113" s="139"/>
      <c r="L113" s="139"/>
      <c r="M113" s="139"/>
      <c r="N113" s="139"/>
      <c r="O113" s="139"/>
      <c r="P113" s="137"/>
    </row>
    <row r="114" spans="2:16" x14ac:dyDescent="0.25">
      <c r="B114" s="61" t="s">
        <v>101</v>
      </c>
      <c r="C114" s="138"/>
      <c r="D114" s="139"/>
      <c r="E114" s="139"/>
      <c r="F114" s="139"/>
      <c r="G114" s="139"/>
      <c r="H114" s="139"/>
      <c r="I114" s="137"/>
      <c r="J114" s="138"/>
      <c r="K114" s="139"/>
      <c r="L114" s="139"/>
      <c r="M114" s="139"/>
      <c r="N114" s="139"/>
      <c r="O114" s="139"/>
      <c r="P114" s="137"/>
    </row>
    <row r="115" spans="2:16" x14ac:dyDescent="0.25">
      <c r="B115" s="61" t="s">
        <v>102</v>
      </c>
      <c r="C115" s="138"/>
      <c r="D115" s="139"/>
      <c r="E115" s="139"/>
      <c r="F115" s="139"/>
      <c r="G115" s="139"/>
      <c r="H115" s="139"/>
      <c r="I115" s="137"/>
      <c r="J115" s="138"/>
      <c r="K115" s="139"/>
      <c r="L115" s="139"/>
      <c r="M115" s="139"/>
      <c r="N115" s="139"/>
      <c r="O115" s="139"/>
      <c r="P115" s="137"/>
    </row>
    <row r="116" spans="2:16" x14ac:dyDescent="0.25">
      <c r="B116" s="61" t="s">
        <v>103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x14ac:dyDescent="0.25">
      <c r="B117" s="61" t="s">
        <v>104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x14ac:dyDescent="0.25">
      <c r="B118" s="61" t="s">
        <v>105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x14ac:dyDescent="0.25">
      <c r="B119" s="61" t="s">
        <v>106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x14ac:dyDescent="0.25">
      <c r="B120" s="61" t="s">
        <v>107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61" t="s">
        <v>108</v>
      </c>
      <c r="C121" s="138"/>
      <c r="D121" s="139"/>
      <c r="E121" s="139"/>
      <c r="F121" s="139"/>
      <c r="G121" s="139"/>
      <c r="H121" s="139"/>
      <c r="I121" s="137"/>
      <c r="J121" s="138"/>
      <c r="K121" s="139"/>
      <c r="L121" s="139"/>
      <c r="M121" s="139"/>
      <c r="N121" s="139"/>
      <c r="O121" s="139"/>
      <c r="P121" s="137"/>
    </row>
    <row r="122" spans="2:16" x14ac:dyDescent="0.25">
      <c r="B122" s="61" t="s">
        <v>109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ht="17.25" customHeight="1" x14ac:dyDescent="0.25">
      <c r="B123" s="61" t="s">
        <v>110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111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112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113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114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115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ht="22.5" customHeight="1" x14ac:dyDescent="0.25">
      <c r="B129" s="61" t="s">
        <v>116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117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118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119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120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x14ac:dyDescent="0.25">
      <c r="B134" s="64" t="s">
        <v>121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122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4" t="s">
        <v>123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4" t="s">
        <v>124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125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126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4" t="s">
        <v>127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128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4" t="s">
        <v>129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5" t="s">
        <v>130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5" t="s">
        <v>131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x14ac:dyDescent="0.25">
      <c r="B145" s="66" t="s">
        <v>132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5" t="s">
        <v>133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5" t="s">
        <v>134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5" t="s">
        <v>135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5" t="s">
        <v>136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5" t="s">
        <v>137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x14ac:dyDescent="0.25">
      <c r="B151" s="65" t="s">
        <v>138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5" t="s">
        <v>139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5" t="s">
        <v>140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7" t="s">
        <v>141</v>
      </c>
      <c r="C154" s="132"/>
      <c r="D154" s="133"/>
      <c r="E154" s="133"/>
      <c r="F154" s="133"/>
      <c r="G154" s="133"/>
      <c r="H154" s="133"/>
      <c r="I154" s="134"/>
      <c r="J154" s="132"/>
      <c r="K154" s="133"/>
      <c r="L154" s="133"/>
      <c r="M154" s="133"/>
      <c r="N154" s="133"/>
      <c r="O154" s="133"/>
      <c r="P154" s="134"/>
    </row>
    <row r="155" spans="2:16" x14ac:dyDescent="0.25">
      <c r="B155" s="61" t="s">
        <v>142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143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144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145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146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147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148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149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150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ht="16.5" customHeight="1" x14ac:dyDescent="0.25">
      <c r="B164" s="64" t="s">
        <v>151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152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153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154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155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156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1" t="s">
        <v>157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4" t="s">
        <v>158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1" t="s">
        <v>159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4" t="s">
        <v>160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4" t="s">
        <v>161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x14ac:dyDescent="0.25">
      <c r="B175" s="61" t="s">
        <v>162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1" t="s">
        <v>163</v>
      </c>
      <c r="C176" s="138"/>
      <c r="D176" s="139"/>
      <c r="E176" s="139"/>
      <c r="F176" s="139"/>
      <c r="G176" s="139"/>
      <c r="H176" s="139"/>
      <c r="I176" s="137"/>
      <c r="J176" s="138"/>
      <c r="K176" s="139"/>
      <c r="L176" s="139"/>
      <c r="M176" s="139"/>
      <c r="N176" s="139"/>
      <c r="O176" s="139"/>
      <c r="P176" s="137"/>
    </row>
    <row r="177" spans="1:16" x14ac:dyDescent="0.25">
      <c r="A177" s="143"/>
      <c r="B177" s="64" t="s">
        <v>164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1:16" x14ac:dyDescent="0.25">
      <c r="A178" s="143"/>
      <c r="B178" s="61" t="s">
        <v>165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1:16" x14ac:dyDescent="0.25">
      <c r="A179" s="143"/>
      <c r="B179" s="64" t="s">
        <v>166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1:16" x14ac:dyDescent="0.25">
      <c r="A180" s="143"/>
      <c r="B180" s="65" t="s">
        <v>167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1:16" x14ac:dyDescent="0.25">
      <c r="A181" s="143"/>
      <c r="B181" s="65" t="s">
        <v>168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1:16" x14ac:dyDescent="0.25">
      <c r="A182" s="143"/>
      <c r="B182" s="66" t="s">
        <v>169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1:16" x14ac:dyDescent="0.25">
      <c r="A183" s="143"/>
      <c r="B183" s="65" t="s">
        <v>170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1:16" x14ac:dyDescent="0.25">
      <c r="A184" s="143"/>
      <c r="B184" s="65" t="s">
        <v>171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1:16" x14ac:dyDescent="0.25">
      <c r="A185" s="143"/>
      <c r="B185" s="65" t="s">
        <v>172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1:16" x14ac:dyDescent="0.25">
      <c r="A186" s="143"/>
      <c r="B186" s="65" t="s">
        <v>173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1:16" x14ac:dyDescent="0.25">
      <c r="A187" s="143"/>
      <c r="B187" s="65" t="s">
        <v>174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1:16" x14ac:dyDescent="0.25">
      <c r="A188" s="143"/>
      <c r="B188" s="65" t="s">
        <v>175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1:16" x14ac:dyDescent="0.25">
      <c r="A189" s="143"/>
      <c r="B189" s="65" t="s">
        <v>176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1:16" x14ac:dyDescent="0.25">
      <c r="A190" s="143"/>
      <c r="B190" s="67" t="s">
        <v>177</v>
      </c>
      <c r="C190" s="132"/>
      <c r="D190" s="133"/>
      <c r="E190" s="133"/>
      <c r="F190" s="133"/>
      <c r="G190" s="133"/>
      <c r="H190" s="133"/>
      <c r="I190" s="134"/>
      <c r="J190" s="132"/>
      <c r="K190" s="133"/>
      <c r="L190" s="133"/>
      <c r="M190" s="133"/>
      <c r="N190" s="133"/>
      <c r="O190" s="133"/>
      <c r="P190" s="134"/>
    </row>
    <row r="191" spans="1:16" x14ac:dyDescent="0.25">
      <c r="A191" s="143"/>
      <c r="B191" s="65" t="s">
        <v>178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1:16" x14ac:dyDescent="0.25">
      <c r="A192" s="143"/>
      <c r="B192" s="65" t="s">
        <v>179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2:16" x14ac:dyDescent="0.25">
      <c r="B193" s="61" t="s">
        <v>180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2:16" x14ac:dyDescent="0.25">
      <c r="B194" s="64" t="s">
        <v>181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2:16" x14ac:dyDescent="0.25">
      <c r="B195" s="61" t="s">
        <v>182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2:16" x14ac:dyDescent="0.25">
      <c r="B196" s="64" t="s">
        <v>183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2:16" x14ac:dyDescent="0.25">
      <c r="B197" s="64" t="s">
        <v>184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2:16" x14ac:dyDescent="0.25">
      <c r="B198" s="61" t="s">
        <v>185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2:16" x14ac:dyDescent="0.25">
      <c r="B199" s="61" t="s">
        <v>186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2:16" x14ac:dyDescent="0.25">
      <c r="B200" s="64" t="s">
        <v>187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2:16" x14ac:dyDescent="0.25">
      <c r="B201" s="61" t="s">
        <v>188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2:16" x14ac:dyDescent="0.25">
      <c r="B202" s="61" t="s">
        <v>189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2:16" x14ac:dyDescent="0.25">
      <c r="B203" s="64" t="s">
        <v>190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2:16" x14ac:dyDescent="0.25">
      <c r="B204" s="61" t="s">
        <v>191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2:16" x14ac:dyDescent="0.25">
      <c r="B205" s="144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</row>
    <row r="207" spans="2:16" x14ac:dyDescent="0.25">
      <c r="C207" s="128">
        <v>44610</v>
      </c>
      <c r="D207" s="128">
        <v>44611</v>
      </c>
      <c r="E207" s="128">
        <v>44612</v>
      </c>
      <c r="F207" s="128">
        <v>44613</v>
      </c>
      <c r="G207" s="128">
        <v>44614</v>
      </c>
      <c r="H207" s="128">
        <v>44615</v>
      </c>
      <c r="I207" s="128">
        <v>44616</v>
      </c>
      <c r="J207" s="128">
        <v>44617</v>
      </c>
      <c r="K207" s="128">
        <v>44618</v>
      </c>
      <c r="L207" s="128">
        <v>44619</v>
      </c>
      <c r="M207" s="128">
        <v>44620</v>
      </c>
      <c r="N207" s="128">
        <v>44621</v>
      </c>
      <c r="O207" s="128">
        <v>44622</v>
      </c>
      <c r="P207" s="128">
        <v>44623</v>
      </c>
    </row>
    <row r="208" spans="2:16" x14ac:dyDescent="0.25">
      <c r="C208" s="129">
        <v>44295</v>
      </c>
      <c r="D208" s="129">
        <v>44296</v>
      </c>
      <c r="E208" s="129">
        <v>44297</v>
      </c>
      <c r="F208" s="129">
        <v>44298</v>
      </c>
      <c r="G208" s="129">
        <v>44299</v>
      </c>
      <c r="H208" s="129">
        <v>44300</v>
      </c>
      <c r="I208" s="129">
        <v>44301</v>
      </c>
      <c r="J208" s="130">
        <v>44302</v>
      </c>
      <c r="K208" s="130">
        <v>44303</v>
      </c>
      <c r="L208" s="130">
        <v>44304</v>
      </c>
      <c r="M208" s="130">
        <v>44305</v>
      </c>
      <c r="N208" s="130">
        <v>44306</v>
      </c>
      <c r="O208" s="130">
        <v>44307</v>
      </c>
      <c r="P208" s="130">
        <v>44308</v>
      </c>
    </row>
    <row r="209" spans="2:16" x14ac:dyDescent="0.25">
      <c r="B209" s="56" t="s">
        <v>8</v>
      </c>
      <c r="C209" s="34"/>
      <c r="D209" s="145"/>
      <c r="E209" s="145"/>
      <c r="F209" s="145"/>
      <c r="G209" s="145"/>
      <c r="H209" s="145"/>
      <c r="I209" s="36"/>
      <c r="J209" s="145"/>
      <c r="K209" s="145"/>
      <c r="L209" s="145"/>
      <c r="M209" s="145"/>
      <c r="N209" s="145"/>
      <c r="O209" s="145"/>
      <c r="P209" s="36"/>
    </row>
    <row r="210" spans="2:16" x14ac:dyDescent="0.25">
      <c r="B210" s="146"/>
      <c r="C210" s="147"/>
      <c r="D210" s="148"/>
      <c r="E210" s="148"/>
      <c r="F210" s="148"/>
      <c r="G210" s="148"/>
      <c r="H210" s="148"/>
      <c r="I210" s="149"/>
      <c r="J210" s="148"/>
      <c r="K210" s="148"/>
      <c r="L210" s="148"/>
      <c r="M210" s="148"/>
      <c r="N210" s="148"/>
      <c r="O210" s="148"/>
      <c r="P210" s="149"/>
    </row>
    <row r="211" spans="2:16" x14ac:dyDescent="0.25">
      <c r="B211" s="150" t="s">
        <v>197</v>
      </c>
      <c r="C211" s="147"/>
      <c r="D211" s="151"/>
      <c r="E211" s="148"/>
      <c r="F211" s="148"/>
      <c r="G211" s="148"/>
      <c r="H211" s="148"/>
      <c r="I211" s="149"/>
      <c r="J211" s="147"/>
      <c r="K211" s="148"/>
      <c r="L211" s="147"/>
      <c r="M211" s="148"/>
      <c r="N211" s="148"/>
      <c r="O211" s="148"/>
      <c r="P211" s="148"/>
    </row>
    <row r="212" spans="2:16" x14ac:dyDescent="0.25">
      <c r="B212" s="152" t="s">
        <v>198</v>
      </c>
      <c r="C212" s="147"/>
      <c r="D212" s="148"/>
      <c r="E212" s="148"/>
      <c r="F212" s="148"/>
      <c r="G212" s="148"/>
      <c r="H212" s="148"/>
      <c r="I212" s="149"/>
      <c r="J212" s="147"/>
      <c r="K212" s="148"/>
      <c r="L212" s="147"/>
      <c r="M212" s="148"/>
      <c r="N212" s="148"/>
      <c r="O212" s="148"/>
      <c r="P212" s="148"/>
    </row>
    <row r="213" spans="2:16" x14ac:dyDescent="0.25">
      <c r="B213" s="150" t="s">
        <v>199</v>
      </c>
      <c r="C213" s="147"/>
      <c r="D213" s="148"/>
      <c r="E213" s="148"/>
      <c r="F213" s="148"/>
      <c r="G213" s="148"/>
      <c r="H213" s="148"/>
      <c r="I213" s="149"/>
      <c r="J213" s="148"/>
      <c r="K213" s="148"/>
      <c r="L213" s="147"/>
      <c r="M213" s="148"/>
      <c r="N213" s="148"/>
      <c r="O213" s="148"/>
      <c r="P213" s="148"/>
    </row>
    <row r="214" spans="2:16" x14ac:dyDescent="0.25">
      <c r="B214" s="150" t="s">
        <v>200</v>
      </c>
      <c r="C214" s="147"/>
      <c r="D214" s="148"/>
      <c r="E214" s="148"/>
      <c r="F214" s="148"/>
      <c r="G214" s="148"/>
      <c r="H214" s="148"/>
      <c r="I214" s="149"/>
      <c r="J214" s="148"/>
      <c r="K214" s="148"/>
      <c r="L214" s="147"/>
      <c r="M214" s="148"/>
      <c r="N214" s="148"/>
      <c r="O214" s="148"/>
      <c r="P214" s="148"/>
    </row>
    <row r="215" spans="2:16" x14ac:dyDescent="0.25">
      <c r="B215" s="150" t="s">
        <v>201</v>
      </c>
      <c r="C215" s="147"/>
      <c r="D215" s="148"/>
      <c r="E215" s="148"/>
      <c r="F215" s="148"/>
      <c r="G215" s="148"/>
      <c r="H215" s="148"/>
      <c r="I215" s="149"/>
      <c r="J215" s="148"/>
      <c r="K215" s="148"/>
      <c r="L215" s="147"/>
      <c r="M215" s="148"/>
      <c r="N215" s="148"/>
      <c r="O215" s="148"/>
      <c r="P215" s="148"/>
    </row>
    <row r="216" spans="2:16" x14ac:dyDescent="0.25">
      <c r="B216" s="150" t="s">
        <v>202</v>
      </c>
      <c r="C216" s="153"/>
      <c r="D216" s="148"/>
      <c r="E216" s="148"/>
      <c r="F216" s="148"/>
      <c r="G216" s="148"/>
      <c r="H216" s="148"/>
      <c r="I216" s="149"/>
      <c r="J216" s="154"/>
      <c r="K216" s="148"/>
      <c r="L216" s="153"/>
      <c r="M216" s="148"/>
      <c r="N216" s="148"/>
      <c r="O216" s="148"/>
      <c r="P216" s="148"/>
    </row>
    <row r="217" spans="2:16" x14ac:dyDescent="0.25">
      <c r="B217" s="155" t="s">
        <v>213</v>
      </c>
      <c r="C217" s="156"/>
      <c r="D217" s="151"/>
      <c r="E217" s="151"/>
      <c r="F217" s="151"/>
      <c r="G217" s="151"/>
      <c r="H217" s="151"/>
      <c r="I217" s="157"/>
      <c r="J217" s="158"/>
      <c r="K217" s="151"/>
      <c r="L217" s="151"/>
      <c r="M217" s="151"/>
      <c r="N217" s="151"/>
      <c r="O217" s="151"/>
      <c r="P217" s="157"/>
    </row>
    <row r="218" spans="2:16" x14ac:dyDescent="0.25">
      <c r="B218" s="111"/>
      <c r="C218" s="159"/>
      <c r="D218" s="160"/>
      <c r="E218" s="161"/>
      <c r="F218" s="161"/>
      <c r="G218" s="161"/>
      <c r="H218" s="161"/>
      <c r="I218" s="162"/>
      <c r="J218" s="161"/>
      <c r="K218" s="160"/>
      <c r="L218" s="163"/>
      <c r="M218" s="163"/>
      <c r="N218" s="163"/>
      <c r="O218" s="163"/>
      <c r="P218" s="164"/>
    </row>
    <row r="219" spans="2:16" ht="19.5" customHeight="1" x14ac:dyDescent="0.25">
      <c r="B219" s="111"/>
      <c r="C219" s="159"/>
      <c r="D219" s="160"/>
      <c r="E219" s="161"/>
      <c r="F219" s="161"/>
      <c r="G219" s="161"/>
      <c r="H219" s="161"/>
      <c r="I219" s="162"/>
      <c r="J219" s="160"/>
      <c r="K219" s="160"/>
      <c r="L219" s="163"/>
      <c r="M219" s="163"/>
      <c r="N219" s="163"/>
      <c r="O219" s="163"/>
      <c r="P219" s="164"/>
    </row>
    <row r="220" spans="2:16" x14ac:dyDescent="0.25">
      <c r="B220" s="165"/>
      <c r="C220" s="159"/>
      <c r="D220" s="160"/>
      <c r="E220" s="161"/>
      <c r="F220" s="161"/>
      <c r="G220" s="161"/>
      <c r="H220" s="161"/>
      <c r="I220" s="162"/>
      <c r="J220" s="160"/>
      <c r="K220" s="160"/>
      <c r="L220" s="163"/>
      <c r="M220" s="163"/>
      <c r="N220" s="163"/>
      <c r="O220" s="163"/>
      <c r="P220" s="164"/>
    </row>
    <row r="221" spans="2:16" x14ac:dyDescent="0.25">
      <c r="B221" s="111"/>
      <c r="C221" s="159"/>
      <c r="D221" s="160"/>
      <c r="E221" s="161"/>
      <c r="F221" s="161"/>
      <c r="G221" s="161"/>
      <c r="H221" s="161"/>
      <c r="I221" s="162"/>
      <c r="J221" s="160"/>
      <c r="K221" s="160"/>
      <c r="L221" s="163"/>
      <c r="M221" s="163"/>
      <c r="N221" s="163"/>
      <c r="O221" s="163"/>
      <c r="P221" s="164"/>
    </row>
    <row r="222" spans="2:16" x14ac:dyDescent="0.25">
      <c r="B222" s="111"/>
      <c r="C222" s="159"/>
      <c r="D222" s="160"/>
      <c r="E222" s="160"/>
      <c r="F222" s="161"/>
      <c r="G222" s="161"/>
      <c r="H222" s="161"/>
      <c r="I222" s="166"/>
      <c r="J222" s="160"/>
      <c r="K222" s="160"/>
      <c r="L222" s="167"/>
      <c r="M222" s="163"/>
      <c r="N222" s="163"/>
      <c r="O222" s="163"/>
      <c r="P222" s="168"/>
    </row>
    <row r="223" spans="2:16" x14ac:dyDescent="0.25">
      <c r="B223" s="111"/>
      <c r="C223" s="159"/>
      <c r="D223" s="160"/>
      <c r="E223" s="160"/>
      <c r="F223" s="161"/>
      <c r="G223" s="161"/>
      <c r="H223" s="161"/>
      <c r="I223" s="166"/>
      <c r="J223" s="161"/>
      <c r="K223" s="161"/>
      <c r="L223" s="169"/>
      <c r="M223" s="169"/>
      <c r="N223" s="169"/>
      <c r="O223" s="169"/>
      <c r="P223" s="170"/>
    </row>
    <row r="224" spans="2:16" x14ac:dyDescent="0.25">
      <c r="B224" s="111"/>
      <c r="C224" s="159"/>
      <c r="D224" s="160"/>
      <c r="E224" s="160"/>
      <c r="F224" s="160"/>
      <c r="G224" s="161"/>
      <c r="H224" s="161"/>
      <c r="I224" s="166"/>
      <c r="J224" s="160"/>
      <c r="K224" s="161"/>
      <c r="L224" s="163"/>
      <c r="M224" s="163"/>
      <c r="N224" s="163"/>
      <c r="O224" s="163"/>
      <c r="P224" s="168"/>
    </row>
    <row r="225" spans="2:16" x14ac:dyDescent="0.25">
      <c r="B225" s="111"/>
      <c r="C225" s="161"/>
      <c r="D225" s="161"/>
      <c r="E225" s="161"/>
      <c r="F225" s="161"/>
      <c r="G225" s="161"/>
      <c r="H225" s="161"/>
      <c r="I225" s="166"/>
      <c r="J225" s="160"/>
      <c r="K225" s="161"/>
      <c r="L225" s="163"/>
      <c r="M225" s="163"/>
      <c r="N225" s="163"/>
      <c r="O225" s="163"/>
      <c r="P225" s="168"/>
    </row>
    <row r="226" spans="2:16" x14ac:dyDescent="0.25">
      <c r="B226" s="111"/>
      <c r="C226" s="160"/>
      <c r="D226" s="161"/>
      <c r="E226" s="161"/>
      <c r="F226" s="161"/>
      <c r="G226" s="161"/>
      <c r="H226" s="161"/>
      <c r="I226" s="166"/>
      <c r="J226" s="160"/>
      <c r="K226" s="160"/>
      <c r="L226" s="163"/>
      <c r="M226" s="163"/>
      <c r="N226" s="163"/>
      <c r="O226" s="163"/>
      <c r="P226" s="164"/>
    </row>
    <row r="227" spans="2:16" x14ac:dyDescent="0.25">
      <c r="B227" s="111"/>
      <c r="C227" s="160"/>
      <c r="D227" s="161"/>
      <c r="E227" s="161"/>
      <c r="F227" s="161"/>
      <c r="G227" s="161"/>
      <c r="H227" s="161"/>
      <c r="I227" s="166"/>
      <c r="J227" s="160"/>
      <c r="K227" s="160"/>
      <c r="L227" s="163"/>
      <c r="M227" s="163"/>
      <c r="N227" s="163"/>
      <c r="O227" s="163"/>
      <c r="P227" s="164"/>
    </row>
    <row r="228" spans="2:16" x14ac:dyDescent="0.25">
      <c r="B228" s="111"/>
      <c r="C228" s="160"/>
      <c r="D228" s="160"/>
      <c r="E228" s="160"/>
      <c r="F228" s="161"/>
      <c r="G228" s="161"/>
      <c r="H228" s="161"/>
      <c r="I228" s="166"/>
      <c r="J228" s="160"/>
      <c r="K228" s="161"/>
      <c r="L228" s="163"/>
      <c r="M228" s="163"/>
      <c r="N228" s="163"/>
      <c r="O228" s="163"/>
      <c r="P228" s="168"/>
    </row>
    <row r="229" spans="2:16" x14ac:dyDescent="0.25">
      <c r="B229" s="111"/>
      <c r="C229" s="159"/>
      <c r="D229" s="161"/>
      <c r="E229" s="160"/>
      <c r="F229" s="160"/>
      <c r="G229" s="161"/>
      <c r="H229" s="160"/>
      <c r="I229" s="166"/>
      <c r="J229" s="160"/>
      <c r="K229" s="161"/>
      <c r="L229" s="163"/>
      <c r="M229" s="163"/>
      <c r="N229" s="163"/>
      <c r="O229" s="163"/>
      <c r="P229" s="168"/>
    </row>
    <row r="230" spans="2:16" x14ac:dyDescent="0.25">
      <c r="B230" s="111"/>
      <c r="C230" s="159"/>
      <c r="D230" s="160"/>
      <c r="E230" s="160"/>
      <c r="F230" s="160"/>
      <c r="G230" s="160"/>
      <c r="H230" s="161"/>
      <c r="I230" s="162"/>
      <c r="J230" s="160"/>
      <c r="K230" s="160"/>
      <c r="L230" s="163"/>
      <c r="M230" s="163"/>
      <c r="N230" s="163"/>
      <c r="O230" s="163"/>
      <c r="P230" s="164"/>
    </row>
    <row r="231" spans="2:16" x14ac:dyDescent="0.25">
      <c r="B231" s="111"/>
      <c r="C231" s="159"/>
      <c r="D231" s="160"/>
      <c r="E231" s="160"/>
      <c r="F231" s="161"/>
      <c r="G231" s="160"/>
      <c r="H231" s="160"/>
      <c r="I231" s="166"/>
      <c r="J231" s="160"/>
      <c r="K231" s="160"/>
      <c r="L231" s="163"/>
      <c r="M231" s="163"/>
      <c r="N231" s="163"/>
      <c r="O231" s="163"/>
      <c r="P231" s="164"/>
    </row>
    <row r="232" spans="2:16" x14ac:dyDescent="0.25">
      <c r="B232" s="111"/>
      <c r="C232" s="171"/>
      <c r="D232" s="160"/>
      <c r="E232" s="160"/>
      <c r="F232" s="160"/>
      <c r="G232" s="160"/>
      <c r="H232" s="160"/>
      <c r="I232" s="162"/>
      <c r="J232" s="160"/>
      <c r="K232" s="160"/>
      <c r="L232" s="163"/>
      <c r="M232" s="163"/>
      <c r="N232" s="163"/>
      <c r="O232" s="163"/>
      <c r="P232" s="164"/>
    </row>
    <row r="233" spans="2:16" x14ac:dyDescent="0.25">
      <c r="B233" s="111"/>
      <c r="C233" s="156"/>
      <c r="D233" s="158"/>
      <c r="E233" s="158"/>
      <c r="F233" s="158"/>
      <c r="G233" s="151"/>
      <c r="H233" s="151"/>
      <c r="I233" s="172"/>
      <c r="J233" s="158"/>
      <c r="K233" s="158"/>
      <c r="L233" s="173"/>
      <c r="M233" s="173"/>
      <c r="N233" s="173"/>
      <c r="O233" s="173"/>
      <c r="P233" s="174"/>
    </row>
    <row r="234" spans="2:16" x14ac:dyDescent="0.25">
      <c r="B234" s="111"/>
      <c r="C234" s="175"/>
      <c r="D234" s="151"/>
      <c r="E234" s="158"/>
      <c r="F234" s="158"/>
      <c r="G234" s="158"/>
      <c r="H234" s="158"/>
      <c r="I234" s="172"/>
      <c r="J234" s="158"/>
      <c r="K234" s="158"/>
      <c r="L234" s="176"/>
      <c r="M234" s="173"/>
      <c r="N234" s="173"/>
      <c r="O234" s="173"/>
      <c r="P234" s="177"/>
    </row>
    <row r="235" spans="2:16" x14ac:dyDescent="0.25">
      <c r="B235" s="111"/>
      <c r="C235" s="175"/>
      <c r="D235" s="151"/>
      <c r="E235" s="158"/>
      <c r="F235" s="158"/>
      <c r="G235" s="158"/>
      <c r="H235" s="158"/>
      <c r="I235" s="157"/>
      <c r="J235" s="151"/>
      <c r="K235" s="151"/>
      <c r="L235" s="148"/>
      <c r="M235" s="148"/>
      <c r="N235" s="148"/>
      <c r="O235" s="148"/>
      <c r="P235" s="149"/>
    </row>
    <row r="236" spans="2:16" x14ac:dyDescent="0.25">
      <c r="B236" s="152"/>
      <c r="C236" s="175"/>
      <c r="D236" s="151"/>
      <c r="E236" s="158"/>
      <c r="F236" s="158"/>
      <c r="G236" s="158"/>
      <c r="H236" s="158"/>
      <c r="I236" s="172"/>
      <c r="J236" s="158"/>
      <c r="K236" s="151"/>
      <c r="L236" s="173"/>
      <c r="M236" s="173"/>
      <c r="N236" s="173"/>
      <c r="O236" s="173"/>
      <c r="P236" s="177"/>
    </row>
    <row r="237" spans="2:16" x14ac:dyDescent="0.25">
      <c r="B237" s="150"/>
      <c r="C237" s="175"/>
      <c r="D237" s="151"/>
      <c r="E237" s="158"/>
      <c r="F237" s="151"/>
      <c r="G237" s="158"/>
      <c r="H237" s="151"/>
      <c r="I237" s="172"/>
      <c r="J237" s="158"/>
      <c r="K237" s="151"/>
      <c r="L237" s="173"/>
      <c r="M237" s="173"/>
      <c r="N237" s="173"/>
      <c r="O237" s="173"/>
      <c r="P237" s="177"/>
    </row>
    <row r="238" spans="2:16" x14ac:dyDescent="0.25">
      <c r="B238" s="150"/>
      <c r="C238" s="175"/>
      <c r="D238" s="151"/>
      <c r="E238" s="158"/>
      <c r="F238" s="151"/>
      <c r="G238" s="158"/>
      <c r="H238" s="158"/>
      <c r="I238" s="172"/>
      <c r="J238" s="158"/>
      <c r="K238" s="158"/>
      <c r="L238" s="173"/>
      <c r="M238" s="173"/>
      <c r="N238" s="173"/>
      <c r="O238" s="173"/>
      <c r="P238" s="174"/>
    </row>
    <row r="239" spans="2:16" x14ac:dyDescent="0.25">
      <c r="B239" s="150"/>
      <c r="C239" s="175"/>
      <c r="D239" s="151"/>
      <c r="E239" s="151"/>
      <c r="F239" s="151"/>
      <c r="G239" s="158"/>
      <c r="H239" s="158"/>
      <c r="I239" s="172"/>
      <c r="J239" s="158"/>
      <c r="K239" s="158"/>
      <c r="L239" s="173"/>
      <c r="M239" s="173"/>
      <c r="N239" s="173"/>
      <c r="O239" s="173"/>
      <c r="P239" s="174"/>
    </row>
    <row r="240" spans="2:16" x14ac:dyDescent="0.25">
      <c r="B240" s="150"/>
      <c r="C240" s="175"/>
      <c r="D240" s="151"/>
      <c r="E240" s="151"/>
      <c r="F240" s="151"/>
      <c r="G240" s="158"/>
      <c r="H240" s="158"/>
      <c r="I240" s="172"/>
      <c r="J240" s="158"/>
      <c r="K240" s="158"/>
      <c r="L240" s="173"/>
      <c r="M240" s="173"/>
      <c r="N240" s="173"/>
      <c r="O240" s="173"/>
      <c r="P240" s="174"/>
    </row>
    <row r="241" spans="2:16" x14ac:dyDescent="0.25">
      <c r="B241" s="178"/>
      <c r="C241" s="175"/>
      <c r="D241" s="151"/>
      <c r="E241" s="151"/>
      <c r="F241" s="151"/>
      <c r="G241" s="158"/>
      <c r="H241" s="158"/>
      <c r="I241" s="172"/>
      <c r="J241" s="158"/>
      <c r="K241" s="158"/>
      <c r="L241" s="173"/>
      <c r="M241" s="173"/>
      <c r="N241" s="173"/>
      <c r="O241" s="173"/>
      <c r="P241" s="174"/>
    </row>
    <row r="242" spans="2:16" x14ac:dyDescent="0.25">
      <c r="B242" s="179"/>
      <c r="C242" s="175"/>
      <c r="D242" s="151"/>
      <c r="E242" s="151"/>
      <c r="F242" s="151"/>
      <c r="G242" s="158"/>
      <c r="H242" s="158"/>
      <c r="I242" s="157"/>
      <c r="J242" s="158"/>
      <c r="K242" s="158"/>
      <c r="L242" s="176"/>
      <c r="M242" s="173"/>
      <c r="N242" s="173"/>
      <c r="O242" s="173"/>
      <c r="P242" s="177"/>
    </row>
    <row r="243" spans="2:16" x14ac:dyDescent="0.25">
      <c r="B243" s="180"/>
      <c r="C243" s="175"/>
      <c r="D243" s="151"/>
      <c r="E243" s="151"/>
      <c r="F243" s="151"/>
      <c r="G243" s="158"/>
      <c r="H243" s="158"/>
      <c r="I243" s="157"/>
      <c r="J243" s="151"/>
      <c r="K243" s="151"/>
      <c r="L243" s="148"/>
      <c r="M243" s="148"/>
      <c r="N243" s="148"/>
      <c r="O243" s="148"/>
      <c r="P243" s="149"/>
    </row>
    <row r="244" spans="2:16" x14ac:dyDescent="0.25">
      <c r="B244" s="180"/>
      <c r="C244" s="175"/>
      <c r="D244" s="151"/>
      <c r="E244" s="151"/>
      <c r="F244" s="151"/>
      <c r="G244" s="158"/>
      <c r="H244" s="158"/>
      <c r="I244" s="157"/>
      <c r="J244" s="154"/>
      <c r="K244" s="151"/>
      <c r="L244" s="173"/>
      <c r="M244" s="173"/>
      <c r="N244" s="173"/>
      <c r="O244" s="173"/>
      <c r="P244" s="177"/>
    </row>
    <row r="245" spans="2:16" x14ac:dyDescent="0.25">
      <c r="B245" s="181"/>
      <c r="C245" s="175"/>
      <c r="D245" s="151"/>
      <c r="E245" s="151"/>
      <c r="F245" s="151"/>
      <c r="G245" s="158"/>
      <c r="H245" s="158"/>
      <c r="I245" s="157"/>
      <c r="J245" s="158"/>
      <c r="K245" s="151"/>
      <c r="L245" s="173"/>
      <c r="M245" s="173"/>
      <c r="N245" s="173"/>
      <c r="O245" s="173"/>
      <c r="P245" s="177"/>
    </row>
    <row r="246" spans="2:16" x14ac:dyDescent="0.25">
      <c r="B246" s="181"/>
      <c r="C246" s="175"/>
      <c r="D246" s="151"/>
      <c r="E246" s="151"/>
      <c r="F246" s="151"/>
      <c r="G246" s="151"/>
      <c r="H246" s="158"/>
      <c r="I246" s="157"/>
      <c r="J246" s="158"/>
      <c r="K246" s="158"/>
      <c r="L246" s="173"/>
      <c r="M246" s="173"/>
      <c r="N246" s="173"/>
      <c r="O246" s="173"/>
      <c r="P246" s="174"/>
    </row>
    <row r="247" spans="2:16" x14ac:dyDescent="0.25">
      <c r="B247" s="181"/>
      <c r="C247" s="175"/>
      <c r="D247" s="151"/>
      <c r="E247" s="151"/>
      <c r="F247" s="151"/>
      <c r="G247" s="151"/>
      <c r="H247" s="158"/>
      <c r="I247" s="157"/>
      <c r="J247" s="158"/>
      <c r="K247" s="158"/>
      <c r="L247" s="173"/>
      <c r="M247" s="173"/>
      <c r="N247" s="173"/>
      <c r="O247" s="173"/>
      <c r="P247" s="174"/>
    </row>
    <row r="248" spans="2:16" x14ac:dyDescent="0.25">
      <c r="B248" s="181"/>
      <c r="C248" s="175"/>
      <c r="D248" s="151"/>
      <c r="E248" s="151"/>
      <c r="F248" s="151"/>
      <c r="G248" s="151"/>
      <c r="H248" s="158"/>
      <c r="I248" s="172"/>
      <c r="J248" s="158"/>
      <c r="K248" s="158"/>
      <c r="L248" s="173"/>
      <c r="M248" s="173"/>
      <c r="N248" s="173"/>
      <c r="O248" s="173"/>
      <c r="P248" s="174"/>
    </row>
    <row r="249" spans="2:16" x14ac:dyDescent="0.25">
      <c r="B249" s="182"/>
      <c r="C249" s="175"/>
      <c r="D249" s="151"/>
      <c r="E249" s="151"/>
      <c r="F249" s="151"/>
      <c r="G249" s="151"/>
      <c r="H249" s="158"/>
      <c r="I249" s="172"/>
      <c r="J249" s="158"/>
      <c r="K249" s="158"/>
      <c r="L249" s="173"/>
      <c r="M249" s="173"/>
      <c r="N249" s="173"/>
      <c r="O249" s="173"/>
      <c r="P249" s="174"/>
    </row>
    <row r="250" spans="2:16" x14ac:dyDescent="0.25">
      <c r="B250" s="182"/>
      <c r="C250" s="175"/>
      <c r="D250" s="151"/>
      <c r="E250" s="151"/>
      <c r="F250" s="151"/>
      <c r="G250" s="151"/>
      <c r="H250" s="158"/>
      <c r="I250" s="172"/>
      <c r="J250" s="158"/>
      <c r="K250" s="158"/>
      <c r="L250" s="176"/>
      <c r="M250" s="173"/>
      <c r="N250" s="173"/>
      <c r="O250" s="173"/>
      <c r="P250" s="177"/>
    </row>
    <row r="251" spans="2:16" x14ac:dyDescent="0.25">
      <c r="B251" s="182"/>
      <c r="C251" s="175"/>
      <c r="D251" s="151"/>
      <c r="E251" s="151"/>
      <c r="F251" s="151"/>
      <c r="G251" s="151"/>
      <c r="H251" s="151"/>
      <c r="I251" s="172"/>
      <c r="J251" s="151"/>
      <c r="K251" s="151"/>
      <c r="L251" s="173"/>
      <c r="M251" s="173"/>
      <c r="N251" s="173"/>
      <c r="O251" s="173"/>
      <c r="P251" s="174"/>
    </row>
    <row r="252" spans="2:16" x14ac:dyDescent="0.25">
      <c r="B252" s="182"/>
      <c r="C252" s="175"/>
      <c r="D252" s="151"/>
      <c r="E252" s="151"/>
      <c r="F252" s="151"/>
      <c r="G252" s="151"/>
      <c r="H252" s="158"/>
      <c r="I252" s="172"/>
      <c r="J252" s="151"/>
      <c r="K252" s="151"/>
      <c r="L252" s="173"/>
      <c r="M252" s="173"/>
      <c r="N252" s="173"/>
      <c r="O252" s="176"/>
      <c r="P252" s="174"/>
    </row>
    <row r="253" spans="2:16" x14ac:dyDescent="0.25">
      <c r="B253" s="182"/>
      <c r="C253" s="175"/>
      <c r="D253" s="151"/>
      <c r="E253" s="151"/>
      <c r="F253" s="151"/>
      <c r="G253" s="151"/>
      <c r="H253" s="158"/>
      <c r="I253" s="172"/>
      <c r="J253" s="175"/>
      <c r="K253" s="151"/>
      <c r="L253" s="173"/>
      <c r="M253" s="173"/>
      <c r="N253" s="173"/>
      <c r="O253" s="176"/>
      <c r="P253" s="174"/>
    </row>
    <row r="254" spans="2:16" x14ac:dyDescent="0.25">
      <c r="B254" s="182"/>
      <c r="C254" s="175"/>
      <c r="D254" s="151"/>
      <c r="E254" s="151"/>
      <c r="F254" s="151"/>
      <c r="G254" s="151"/>
      <c r="H254" s="151"/>
      <c r="I254" s="172"/>
      <c r="J254" s="151"/>
      <c r="K254" s="151"/>
      <c r="L254" s="173"/>
      <c r="M254" s="173"/>
      <c r="N254" s="173"/>
      <c r="O254" s="173"/>
      <c r="P254" s="174"/>
    </row>
    <row r="255" spans="2:16" x14ac:dyDescent="0.25">
      <c r="B255" s="182"/>
      <c r="C255" s="175"/>
      <c r="D255" s="151"/>
      <c r="E255" s="151"/>
      <c r="F255" s="151"/>
      <c r="G255" s="151"/>
      <c r="H255" s="151"/>
      <c r="I255" s="172"/>
      <c r="J255" s="151"/>
      <c r="K255" s="151"/>
      <c r="L255" s="173"/>
      <c r="M255" s="173"/>
      <c r="N255" s="173"/>
      <c r="O255" s="173"/>
      <c r="P255" s="174"/>
    </row>
    <row r="256" spans="2:16" x14ac:dyDescent="0.25">
      <c r="B256" s="182"/>
      <c r="C256" s="175"/>
      <c r="D256" s="151"/>
      <c r="E256" s="151"/>
      <c r="F256" s="151"/>
      <c r="G256" s="151"/>
      <c r="H256" s="151"/>
      <c r="I256" s="172"/>
      <c r="J256" s="151"/>
      <c r="K256" s="151"/>
      <c r="L256" s="173"/>
      <c r="M256" s="173"/>
      <c r="N256" s="173"/>
      <c r="O256" s="173"/>
      <c r="P256" s="174"/>
    </row>
    <row r="257" spans="2:16" x14ac:dyDescent="0.25">
      <c r="B257" s="182"/>
      <c r="C257" s="175"/>
      <c r="D257" s="151"/>
      <c r="E257" s="151"/>
      <c r="F257" s="151"/>
      <c r="G257" s="151"/>
      <c r="H257" s="151"/>
      <c r="I257" s="172"/>
      <c r="J257" s="175"/>
      <c r="K257" s="151"/>
      <c r="L257" s="173"/>
      <c r="M257" s="173"/>
      <c r="N257" s="173"/>
      <c r="O257" s="173"/>
      <c r="P257" s="174"/>
    </row>
    <row r="258" spans="2:16" x14ac:dyDescent="0.25">
      <c r="B258" s="182"/>
      <c r="C258" s="175"/>
      <c r="D258" s="151"/>
      <c r="E258" s="151"/>
      <c r="F258" s="151"/>
      <c r="G258" s="151"/>
      <c r="H258" s="151"/>
      <c r="I258" s="172"/>
      <c r="J258" s="175"/>
      <c r="K258" s="151"/>
      <c r="L258" s="173"/>
      <c r="M258" s="173"/>
      <c r="N258" s="173"/>
      <c r="O258" s="173"/>
      <c r="P258" s="174"/>
    </row>
    <row r="259" spans="2:16" x14ac:dyDescent="0.25">
      <c r="B259" s="182"/>
      <c r="C259" s="136"/>
      <c r="D259" s="136"/>
      <c r="E259" s="136"/>
      <c r="F259" s="136"/>
      <c r="G259" s="136"/>
      <c r="H259" s="136"/>
      <c r="I259" s="136"/>
      <c r="J259" s="136"/>
      <c r="K259" s="136"/>
    </row>
    <row r="260" spans="2:16" x14ac:dyDescent="0.25">
      <c r="B260" s="182"/>
      <c r="C260" s="136"/>
      <c r="D260" s="136"/>
      <c r="E260" s="136"/>
      <c r="F260" s="136"/>
      <c r="G260" s="136"/>
      <c r="H260" s="136"/>
      <c r="I260" s="136"/>
      <c r="J260" s="136"/>
      <c r="K260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K282"/>
  <sheetViews>
    <sheetView showGridLines="0" zoomScale="70" zoomScaleNormal="70" workbookViewId="0">
      <pane xSplit="2" ySplit="4" topLeftCell="C200" activePane="bottomRight" state="frozen"/>
      <selection pane="topRight" activeCell="C1" sqref="C1"/>
      <selection pane="bottomLeft" activeCell="A5" sqref="A5"/>
      <selection pane="bottomRight" activeCell="C4" sqref="C4:P4"/>
    </sheetView>
  </sheetViews>
  <sheetFormatPr baseColWidth="10" defaultColWidth="9.140625" defaultRowHeight="15" x14ac:dyDescent="0.25"/>
  <cols>
    <col min="1" max="1" width="1.85546875" style="1" customWidth="1"/>
    <col min="2" max="2" width="70.42578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025" width="9.140625" style="1" customWidth="1"/>
  </cols>
  <sheetData>
    <row r="2" spans="2:16" x14ac:dyDescent="0.25">
      <c r="J2" s="462" t="s">
        <v>203</v>
      </c>
      <c r="K2" s="462"/>
      <c r="L2" s="462"/>
      <c r="M2" s="462"/>
      <c r="N2" s="462"/>
      <c r="O2" s="462"/>
      <c r="P2" s="462"/>
    </row>
    <row r="3" spans="2:16" ht="15.75" thickBot="1" x14ac:dyDescent="0.3">
      <c r="C3" s="128">
        <v>44687</v>
      </c>
      <c r="D3" s="128">
        <v>44688</v>
      </c>
      <c r="E3" s="128">
        <v>44689</v>
      </c>
      <c r="F3" s="128">
        <v>44690</v>
      </c>
      <c r="G3" s="128">
        <v>44691</v>
      </c>
      <c r="H3" s="128">
        <v>44692</v>
      </c>
      <c r="I3" s="128">
        <v>44693</v>
      </c>
      <c r="J3" s="128">
        <v>44694</v>
      </c>
      <c r="K3" s="128">
        <v>44695</v>
      </c>
      <c r="L3" s="128">
        <v>44696</v>
      </c>
      <c r="M3" s="128">
        <v>44697</v>
      </c>
      <c r="N3" s="128">
        <v>44698</v>
      </c>
      <c r="O3" s="128">
        <v>44699</v>
      </c>
      <c r="P3" s="128">
        <v>44700</v>
      </c>
    </row>
    <row r="4" spans="2:16" ht="15.75" thickBot="1" x14ac:dyDescent="0.3">
      <c r="C4" s="129">
        <v>44687</v>
      </c>
      <c r="D4" s="129">
        <v>44688</v>
      </c>
      <c r="E4" s="129">
        <v>44689</v>
      </c>
      <c r="F4" s="129">
        <v>44690</v>
      </c>
      <c r="G4" s="129">
        <v>44691</v>
      </c>
      <c r="H4" s="129">
        <v>44692</v>
      </c>
      <c r="I4" s="129">
        <v>44693</v>
      </c>
      <c r="J4" s="129">
        <v>44694</v>
      </c>
      <c r="K4" s="129">
        <v>44695</v>
      </c>
      <c r="L4" s="129">
        <v>44696</v>
      </c>
      <c r="M4" s="129">
        <v>44697</v>
      </c>
      <c r="N4" s="129">
        <v>44698</v>
      </c>
      <c r="O4" s="129">
        <v>44699</v>
      </c>
      <c r="P4" s="129">
        <v>44700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329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330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331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332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30" t="s">
        <v>333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334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thickBot="1" x14ac:dyDescent="0.3">
      <c r="B12" s="23" t="s">
        <v>335</v>
      </c>
      <c r="C12" s="23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ht="18" hidden="1" customHeight="1" thickBot="1" x14ac:dyDescent="0.3">
      <c r="B13" s="30"/>
      <c r="C13" s="23"/>
      <c r="D13" s="136"/>
      <c r="E13" s="136"/>
      <c r="F13" s="136"/>
      <c r="G13" s="136"/>
      <c r="H13" s="136"/>
      <c r="I13" s="137"/>
      <c r="J13" s="138"/>
      <c r="K13" s="136"/>
      <c r="L13" s="136"/>
      <c r="M13" s="136"/>
      <c r="N13" s="136"/>
      <c r="O13" s="136"/>
      <c r="P13" s="137"/>
    </row>
    <row r="14" spans="2:16" x14ac:dyDescent="0.25">
      <c r="B14" s="131" t="s">
        <v>9</v>
      </c>
      <c r="C14" s="132"/>
      <c r="D14" s="133"/>
      <c r="E14" s="133"/>
      <c r="F14" s="133"/>
      <c r="G14" s="133"/>
      <c r="H14" s="133"/>
      <c r="I14" s="134"/>
      <c r="J14" s="132"/>
      <c r="K14" s="133"/>
      <c r="L14" s="133"/>
      <c r="M14" s="133"/>
      <c r="N14" s="133"/>
      <c r="O14" s="133"/>
      <c r="P14" s="134"/>
    </row>
    <row r="15" spans="2:16" x14ac:dyDescent="0.25">
      <c r="B15" s="23" t="s">
        <v>324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10</v>
      </c>
      <c r="C16" s="138"/>
      <c r="D16" s="139"/>
      <c r="E16" s="139"/>
      <c r="F16" s="139"/>
      <c r="G16" s="139"/>
      <c r="H16" s="139"/>
      <c r="I16" s="137"/>
      <c r="J16" s="138"/>
      <c r="K16" s="139"/>
      <c r="L16" s="139"/>
      <c r="M16" s="139"/>
      <c r="N16" s="139"/>
      <c r="O16" s="139"/>
      <c r="P16" s="137"/>
    </row>
    <row r="17" spans="2:17" x14ac:dyDescent="0.25">
      <c r="B17" s="23" t="s">
        <v>336</v>
      </c>
      <c r="C17" s="135"/>
      <c r="D17" s="136"/>
      <c r="E17" s="136"/>
      <c r="F17" s="136"/>
      <c r="G17" s="136"/>
      <c r="H17" s="136"/>
      <c r="I17" s="137"/>
      <c r="J17" s="136"/>
      <c r="K17" s="136"/>
      <c r="L17" s="136"/>
      <c r="M17" s="136"/>
      <c r="N17" s="136"/>
      <c r="O17" s="136"/>
      <c r="P17" s="136"/>
    </row>
    <row r="18" spans="2:17" x14ac:dyDescent="0.25">
      <c r="B18" s="23" t="s">
        <v>337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325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112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</row>
    <row r="21" spans="2:17" x14ac:dyDescent="0.25">
      <c r="B21" s="30" t="s">
        <v>326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  <c r="Q21" s="136"/>
    </row>
    <row r="22" spans="2:17" x14ac:dyDescent="0.25">
      <c r="B22" s="23" t="s">
        <v>312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338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ht="15.75" thickBot="1" x14ac:dyDescent="0.3">
      <c r="B24" s="23" t="s">
        <v>317</v>
      </c>
      <c r="C24" s="138"/>
      <c r="D24" s="139"/>
      <c r="E24" s="139"/>
      <c r="F24" s="139"/>
      <c r="G24" s="139"/>
      <c r="H24" s="139"/>
      <c r="I24" s="137"/>
      <c r="J24" s="138"/>
      <c r="K24" s="139"/>
      <c r="L24" s="139"/>
      <c r="M24" s="139"/>
      <c r="N24" s="139"/>
      <c r="O24" s="139"/>
      <c r="P24" s="137"/>
    </row>
    <row r="25" spans="2:17" x14ac:dyDescent="0.25">
      <c r="B25" s="15" t="s">
        <v>17</v>
      </c>
      <c r="C25" s="132"/>
      <c r="D25" s="133"/>
      <c r="E25" s="133"/>
      <c r="F25" s="133"/>
      <c r="G25" s="133"/>
      <c r="H25" s="133"/>
      <c r="I25" s="134"/>
      <c r="J25" s="132"/>
      <c r="K25" s="133"/>
      <c r="L25" s="133"/>
      <c r="M25" s="133"/>
      <c r="N25" s="133"/>
      <c r="O25" s="133"/>
      <c r="P25" s="134"/>
    </row>
    <row r="26" spans="2:17" x14ac:dyDescent="0.25">
      <c r="B26" s="23" t="s">
        <v>313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314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315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316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15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18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19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23" t="s">
        <v>20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21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22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23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24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25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x14ac:dyDescent="0.25">
      <c r="B39" s="23" t="s">
        <v>26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27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28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29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30" t="s">
        <v>30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ht="17.25" customHeight="1" x14ac:dyDescent="0.25">
      <c r="B44" s="30" t="s">
        <v>31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23" t="s">
        <v>32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23" t="s">
        <v>33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23" t="s">
        <v>34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23" t="s">
        <v>35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30" t="s">
        <v>36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30" t="s">
        <v>37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38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30" t="s">
        <v>39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30" t="s">
        <v>40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3" t="s">
        <v>41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42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53" t="s">
        <v>43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54" t="s">
        <v>44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x14ac:dyDescent="0.25">
      <c r="B58" s="53" t="s">
        <v>45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x14ac:dyDescent="0.25">
      <c r="B59" s="54" t="s">
        <v>46</v>
      </c>
      <c r="C59" s="138"/>
      <c r="D59" s="139"/>
      <c r="E59" s="139"/>
      <c r="F59" s="139"/>
      <c r="G59" s="139"/>
      <c r="H59" s="139"/>
      <c r="I59" s="137"/>
      <c r="J59" s="138"/>
      <c r="K59" s="139"/>
      <c r="L59" s="139"/>
      <c r="M59" s="139"/>
      <c r="N59" s="139"/>
      <c r="O59" s="139"/>
      <c r="P59" s="137"/>
    </row>
    <row r="60" spans="2:16" x14ac:dyDescent="0.25">
      <c r="B60" s="53" t="s">
        <v>47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x14ac:dyDescent="0.25">
      <c r="B61" s="30" t="s">
        <v>48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x14ac:dyDescent="0.25">
      <c r="B62" s="30" t="s">
        <v>49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thickBot="1" x14ac:dyDescent="0.3">
      <c r="B63" s="30" t="s">
        <v>50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15" t="s">
        <v>51</v>
      </c>
      <c r="C64" s="132"/>
      <c r="D64" s="133"/>
      <c r="E64" s="133"/>
      <c r="F64" s="133"/>
      <c r="G64" s="133"/>
      <c r="H64" s="133"/>
      <c r="I64" s="134"/>
      <c r="J64" s="132"/>
      <c r="K64" s="133"/>
      <c r="L64" s="133"/>
      <c r="M64" s="133"/>
      <c r="N64" s="133"/>
      <c r="O64" s="133"/>
      <c r="P64" s="134"/>
    </row>
    <row r="65" spans="2:16" ht="14.45" customHeight="1" x14ac:dyDescent="0.25">
      <c r="B65" s="30" t="s">
        <v>318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4.45" customHeight="1" x14ac:dyDescent="0.25">
      <c r="B66" s="30" t="s">
        <v>319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4.45" customHeight="1" x14ac:dyDescent="0.25">
      <c r="B67" s="30" t="s">
        <v>320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4.45" customHeight="1" x14ac:dyDescent="0.25">
      <c r="B68" s="30" t="s">
        <v>321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4.45" customHeight="1" x14ac:dyDescent="0.25">
      <c r="B69" s="30" t="s">
        <v>322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4.45" customHeight="1" x14ac:dyDescent="0.25">
      <c r="B70" s="30" t="s">
        <v>307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4.45" customHeight="1" x14ac:dyDescent="0.25">
      <c r="B71" s="30" t="s">
        <v>308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4.45" customHeight="1" x14ac:dyDescent="0.25">
      <c r="B72" s="57" t="s">
        <v>309</v>
      </c>
      <c r="C72" s="138"/>
      <c r="D72" s="139"/>
      <c r="E72" s="139"/>
      <c r="F72" s="139"/>
      <c r="G72" s="139"/>
      <c r="H72" s="139"/>
      <c r="I72" s="137"/>
      <c r="J72" s="138"/>
      <c r="K72" s="139"/>
      <c r="L72" s="139"/>
      <c r="M72" s="139"/>
      <c r="N72" s="139"/>
      <c r="O72" s="139"/>
      <c r="P72" s="137"/>
    </row>
    <row r="73" spans="2:16" ht="14.45" customHeight="1" x14ac:dyDescent="0.25">
      <c r="B73" s="30" t="s">
        <v>310</v>
      </c>
      <c r="C73" s="138"/>
      <c r="D73" s="139"/>
      <c r="E73" s="139"/>
      <c r="F73" s="139"/>
      <c r="G73" s="139"/>
      <c r="H73" s="139"/>
      <c r="I73" s="137"/>
      <c r="J73" s="138"/>
      <c r="K73" s="139"/>
      <c r="L73" s="139"/>
      <c r="M73" s="139"/>
      <c r="N73" s="139"/>
      <c r="O73" s="139"/>
      <c r="P73" s="137"/>
    </row>
    <row r="74" spans="2:16" ht="14.45" customHeight="1" x14ac:dyDescent="0.25">
      <c r="B74" s="30" t="s">
        <v>302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4.45" customHeight="1" x14ac:dyDescent="0.25">
      <c r="B75" s="30" t="s">
        <v>303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4.45" customHeight="1" x14ac:dyDescent="0.25">
      <c r="B76" s="57" t="s">
        <v>311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4.45" customHeight="1" x14ac:dyDescent="0.25">
      <c r="B77" s="30" t="s">
        <v>304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4.45" customHeight="1" x14ac:dyDescent="0.25">
      <c r="B78" s="30" t="s">
        <v>305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4.45" customHeight="1" x14ac:dyDescent="0.25">
      <c r="B79" s="30" t="s">
        <v>11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4.45" customHeight="1" x14ac:dyDescent="0.25">
      <c r="B80" s="30" t="s">
        <v>13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4.45" customHeight="1" x14ac:dyDescent="0.25">
      <c r="B81" s="57" t="s">
        <v>52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4.45" customHeight="1" x14ac:dyDescent="0.25">
      <c r="B82" s="30" t="s">
        <v>53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4.45" customHeight="1" x14ac:dyDescent="0.25">
      <c r="B83" s="30" t="s">
        <v>54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4.45" customHeight="1" x14ac:dyDescent="0.25">
      <c r="B84" s="30" t="s">
        <v>55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4.45" customHeight="1" x14ac:dyDescent="0.25">
      <c r="B85" s="30" t="s">
        <v>56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4.45" customHeight="1" x14ac:dyDescent="0.25">
      <c r="B86" s="57" t="s">
        <v>57</v>
      </c>
      <c r="C86" s="140"/>
      <c r="D86" s="124"/>
      <c r="E86" s="124"/>
      <c r="F86" s="124"/>
      <c r="G86" s="124"/>
      <c r="H86" s="124"/>
      <c r="I86" s="141"/>
      <c r="J86" s="140"/>
      <c r="K86" s="124"/>
      <c r="L86" s="124"/>
      <c r="M86" s="124"/>
      <c r="N86" s="124"/>
      <c r="O86" s="124"/>
      <c r="P86" s="141"/>
    </row>
    <row r="87" spans="2:16" ht="14.45" customHeight="1" x14ac:dyDescent="0.25">
      <c r="B87" s="57" t="s">
        <v>58</v>
      </c>
      <c r="C87" s="140"/>
      <c r="D87" s="124"/>
      <c r="E87" s="124"/>
      <c r="F87" s="124"/>
      <c r="G87" s="124"/>
      <c r="H87" s="124"/>
      <c r="I87" s="141"/>
      <c r="J87" s="140"/>
      <c r="K87" s="124"/>
      <c r="L87" s="124"/>
      <c r="M87" s="124"/>
      <c r="N87" s="124"/>
      <c r="O87" s="124"/>
      <c r="P87" s="141"/>
    </row>
    <row r="88" spans="2:16" ht="14.45" customHeight="1" x14ac:dyDescent="0.25">
      <c r="B88" s="30" t="s">
        <v>59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4.45" customHeight="1" x14ac:dyDescent="0.25">
      <c r="B89" s="30" t="s">
        <v>60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4.45" customHeight="1" x14ac:dyDescent="0.25">
      <c r="B90" s="57" t="s">
        <v>61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4.45" customHeight="1" x14ac:dyDescent="0.25">
      <c r="B91" s="30" t="s">
        <v>62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4.45" customHeight="1" x14ac:dyDescent="0.25">
      <c r="B92" s="30" t="s">
        <v>63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4.45" customHeight="1" x14ac:dyDescent="0.25">
      <c r="B93" s="30" t="s">
        <v>64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4.45" customHeight="1" x14ac:dyDescent="0.25">
      <c r="B94" s="30" t="s">
        <v>65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4.45" customHeight="1" x14ac:dyDescent="0.25">
      <c r="B95" s="57" t="s">
        <v>66</v>
      </c>
      <c r="C95" s="138"/>
      <c r="D95" s="139"/>
      <c r="E95" s="139"/>
      <c r="F95" s="139"/>
      <c r="G95" s="139"/>
      <c r="H95" s="139"/>
      <c r="I95" s="137"/>
      <c r="J95" s="138"/>
      <c r="K95" s="139"/>
      <c r="L95" s="139"/>
      <c r="M95" s="139"/>
      <c r="N95" s="139"/>
      <c r="O95" s="139"/>
      <c r="P95" s="137"/>
    </row>
    <row r="96" spans="2:16" ht="14.45" customHeight="1" x14ac:dyDescent="0.25">
      <c r="B96" s="57" t="s">
        <v>67</v>
      </c>
      <c r="C96" s="138"/>
      <c r="D96" s="139"/>
      <c r="E96" s="139"/>
      <c r="F96" s="139"/>
      <c r="G96" s="139"/>
      <c r="H96" s="139"/>
      <c r="I96" s="137"/>
      <c r="J96" s="138"/>
      <c r="K96" s="139"/>
      <c r="L96" s="139"/>
      <c r="M96" s="139"/>
      <c r="N96" s="139"/>
      <c r="O96" s="139"/>
      <c r="P96" s="137"/>
    </row>
    <row r="97" spans="2:16" ht="14.45" customHeight="1" x14ac:dyDescent="0.25">
      <c r="B97" s="57" t="s">
        <v>37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4.45" customHeight="1" x14ac:dyDescent="0.25">
      <c r="B98" s="30" t="s">
        <v>68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4.45" customHeight="1" x14ac:dyDescent="0.25">
      <c r="B99" s="30" t="s">
        <v>69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4.45" customHeight="1" x14ac:dyDescent="0.25">
      <c r="B100" s="57" t="s">
        <v>70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4.45" customHeight="1" x14ac:dyDescent="0.25">
      <c r="B101" s="30" t="s">
        <v>71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4.45" customHeight="1" x14ac:dyDescent="0.25">
      <c r="B102" s="30" t="s">
        <v>72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ht="14.45" customHeight="1" x14ac:dyDescent="0.25">
      <c r="B103" s="30" t="s">
        <v>73</v>
      </c>
      <c r="C103" s="138"/>
      <c r="D103" s="139"/>
      <c r="E103" s="139"/>
      <c r="F103" s="139"/>
      <c r="G103" s="139"/>
      <c r="H103" s="139"/>
      <c r="I103" s="137"/>
      <c r="J103" s="138"/>
      <c r="K103" s="139"/>
      <c r="L103" s="139"/>
      <c r="M103" s="139"/>
      <c r="N103" s="139"/>
      <c r="O103" s="139"/>
      <c r="P103" s="137"/>
    </row>
    <row r="104" spans="2:16" ht="14.45" customHeight="1" x14ac:dyDescent="0.25">
      <c r="B104" s="30" t="s">
        <v>74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ht="14.45" customHeight="1" x14ac:dyDescent="0.25">
      <c r="B105" s="57" t="s">
        <v>75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ht="14.45" customHeight="1" x14ac:dyDescent="0.25">
      <c r="B106" s="30" t="s">
        <v>76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ht="14.45" customHeight="1" x14ac:dyDescent="0.25">
      <c r="B107" s="30" t="s">
        <v>77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ht="14.45" customHeight="1" x14ac:dyDescent="0.25">
      <c r="B108" s="30" t="s">
        <v>79</v>
      </c>
      <c r="C108" s="140"/>
      <c r="D108" s="124"/>
      <c r="E108" s="124"/>
      <c r="F108" s="124"/>
      <c r="G108" s="124"/>
      <c r="H108" s="124"/>
      <c r="I108" s="141"/>
      <c r="J108" s="140"/>
      <c r="K108" s="124"/>
      <c r="L108" s="124"/>
      <c r="M108" s="124"/>
      <c r="N108" s="124"/>
      <c r="O108" s="124"/>
      <c r="P108" s="141"/>
    </row>
    <row r="109" spans="2:16" ht="14.45" customHeight="1" x14ac:dyDescent="0.25">
      <c r="B109" s="30" t="s">
        <v>80</v>
      </c>
      <c r="C109" s="140"/>
      <c r="D109" s="124"/>
      <c r="E109" s="124"/>
      <c r="F109" s="124"/>
      <c r="G109" s="124"/>
      <c r="H109" s="124"/>
      <c r="I109" s="141"/>
      <c r="J109" s="140"/>
      <c r="K109" s="124"/>
      <c r="L109" s="124"/>
      <c r="M109" s="124"/>
      <c r="N109" s="124"/>
      <c r="O109" s="124"/>
      <c r="P109" s="141"/>
    </row>
    <row r="110" spans="2:16" ht="14.45" customHeight="1" x14ac:dyDescent="0.25">
      <c r="B110" s="30" t="s">
        <v>81</v>
      </c>
      <c r="C110" s="140"/>
      <c r="D110" s="124"/>
      <c r="E110" s="124"/>
      <c r="F110" s="124"/>
      <c r="G110" s="124"/>
      <c r="H110" s="124"/>
      <c r="I110" s="141"/>
      <c r="J110" s="140"/>
      <c r="K110" s="124"/>
      <c r="L110" s="124"/>
      <c r="M110" s="124"/>
      <c r="N110" s="124"/>
      <c r="O110" s="124"/>
      <c r="P110" s="141"/>
    </row>
    <row r="111" spans="2:16" ht="14.45" customHeight="1" x14ac:dyDescent="0.25">
      <c r="B111" s="30" t="s">
        <v>82</v>
      </c>
      <c r="C111" s="140"/>
      <c r="D111" s="124"/>
      <c r="E111" s="124"/>
      <c r="F111" s="124"/>
      <c r="G111" s="124"/>
      <c r="H111" s="124"/>
      <c r="I111" s="141"/>
      <c r="J111" s="140"/>
      <c r="K111" s="124"/>
      <c r="L111" s="124"/>
      <c r="M111" s="124"/>
      <c r="N111" s="124"/>
      <c r="O111" s="124"/>
      <c r="P111" s="141"/>
    </row>
    <row r="112" spans="2:16" ht="14.45" customHeight="1" x14ac:dyDescent="0.25">
      <c r="B112" s="30" t="s">
        <v>83</v>
      </c>
      <c r="C112" s="140"/>
      <c r="D112" s="124"/>
      <c r="E112" s="124"/>
      <c r="F112" s="124"/>
      <c r="G112" s="124"/>
      <c r="H112" s="124"/>
      <c r="I112" s="141"/>
      <c r="J112" s="140"/>
      <c r="K112" s="124"/>
      <c r="L112" s="124"/>
      <c r="M112" s="124"/>
      <c r="N112" s="124"/>
      <c r="O112" s="124"/>
      <c r="P112" s="141"/>
    </row>
    <row r="113" spans="2:16" ht="14.45" customHeight="1" x14ac:dyDescent="0.25">
      <c r="B113" s="30" t="s">
        <v>84</v>
      </c>
      <c r="C113" s="140"/>
      <c r="D113" s="124"/>
      <c r="E113" s="124"/>
      <c r="F113" s="124"/>
      <c r="G113" s="124"/>
      <c r="H113" s="124"/>
      <c r="I113" s="141"/>
      <c r="J113" s="140"/>
      <c r="K113" s="124"/>
      <c r="L113" s="124"/>
      <c r="M113" s="124"/>
      <c r="N113" s="124"/>
      <c r="O113" s="124"/>
      <c r="P113" s="141"/>
    </row>
    <row r="114" spans="2:16" ht="14.45" customHeight="1" x14ac:dyDescent="0.25">
      <c r="B114" s="30" t="s">
        <v>85</v>
      </c>
      <c r="C114" s="140"/>
      <c r="D114" s="124"/>
      <c r="E114" s="124"/>
      <c r="F114" s="124"/>
      <c r="G114" s="124"/>
      <c r="H114" s="124"/>
      <c r="I114" s="141"/>
      <c r="J114" s="140"/>
      <c r="K114" s="124"/>
      <c r="L114" s="124"/>
      <c r="M114" s="124"/>
      <c r="N114" s="124"/>
      <c r="O114" s="124"/>
      <c r="P114" s="141"/>
    </row>
    <row r="115" spans="2:16" ht="14.45" customHeight="1" x14ac:dyDescent="0.25">
      <c r="B115" s="30" t="s">
        <v>86</v>
      </c>
      <c r="C115" s="140"/>
      <c r="D115" s="124"/>
      <c r="E115" s="124"/>
      <c r="F115" s="124"/>
      <c r="G115" s="124"/>
      <c r="H115" s="124"/>
      <c r="I115" s="141"/>
      <c r="J115" s="140"/>
      <c r="K115" s="124"/>
      <c r="L115" s="124"/>
      <c r="M115" s="124"/>
      <c r="N115" s="124"/>
      <c r="O115" s="124"/>
      <c r="P115" s="141"/>
    </row>
    <row r="116" spans="2:16" ht="14.45" customHeight="1" x14ac:dyDescent="0.25">
      <c r="B116" s="30" t="s">
        <v>87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ht="14.45" customHeight="1" x14ac:dyDescent="0.25">
      <c r="B117" s="54" t="s">
        <v>88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ht="14.45" customHeight="1" x14ac:dyDescent="0.25">
      <c r="B118" s="30" t="s">
        <v>89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ht="14.45" customHeight="1" x14ac:dyDescent="0.25">
      <c r="B119" s="54" t="s">
        <v>90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ht="14.45" customHeight="1" thickBot="1" x14ac:dyDescent="0.3">
      <c r="B120" s="54" t="s">
        <v>91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142" t="s">
        <v>92</v>
      </c>
      <c r="C121" s="132"/>
      <c r="D121" s="133"/>
      <c r="E121" s="133"/>
      <c r="F121" s="133"/>
      <c r="G121" s="133"/>
      <c r="H121" s="133"/>
      <c r="I121" s="134"/>
      <c r="J121" s="132"/>
      <c r="K121" s="133"/>
      <c r="L121" s="133"/>
      <c r="M121" s="133"/>
      <c r="N121" s="133"/>
      <c r="O121" s="133"/>
      <c r="P121" s="134"/>
    </row>
    <row r="122" spans="2:16" x14ac:dyDescent="0.25">
      <c r="B122" s="281" t="s">
        <v>324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x14ac:dyDescent="0.25">
      <c r="B123" s="61" t="s">
        <v>323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312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306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14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93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94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x14ac:dyDescent="0.25">
      <c r="B129" s="61" t="s">
        <v>10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95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96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97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98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ht="18" customHeight="1" x14ac:dyDescent="0.25">
      <c r="B134" s="61" t="s">
        <v>99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100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1" t="s">
        <v>101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1" t="s">
        <v>102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103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104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1" t="s">
        <v>105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106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1" t="s">
        <v>107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1" t="s">
        <v>108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1" t="s">
        <v>109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ht="17.25" customHeight="1" x14ac:dyDescent="0.25">
      <c r="B145" s="61" t="s">
        <v>110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1" t="s">
        <v>111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1" t="s">
        <v>112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1" t="s">
        <v>113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1" t="s">
        <v>114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1" t="s">
        <v>115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ht="22.5" customHeight="1" x14ac:dyDescent="0.25">
      <c r="B151" s="61" t="s">
        <v>116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1" t="s">
        <v>117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1" t="s">
        <v>118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1" t="s">
        <v>119</v>
      </c>
      <c r="C154" s="138"/>
      <c r="D154" s="139"/>
      <c r="E154" s="139"/>
      <c r="F154" s="139"/>
      <c r="G154" s="139"/>
      <c r="H154" s="139"/>
      <c r="I154" s="137"/>
      <c r="J154" s="138"/>
      <c r="K154" s="139"/>
      <c r="L154" s="139"/>
      <c r="M154" s="139"/>
      <c r="N154" s="139"/>
      <c r="O154" s="139"/>
      <c r="P154" s="137"/>
    </row>
    <row r="155" spans="2:16" x14ac:dyDescent="0.25">
      <c r="B155" s="61" t="s">
        <v>120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121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122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123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124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125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126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127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128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x14ac:dyDescent="0.25">
      <c r="B164" s="64" t="s">
        <v>129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130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131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132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133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134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5" t="s">
        <v>135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5" t="s">
        <v>136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5" t="s">
        <v>137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5" t="s">
        <v>138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5" t="s">
        <v>139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ht="15.75" thickBot="1" x14ac:dyDescent="0.3">
      <c r="B175" s="65" t="s">
        <v>140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7" t="s">
        <v>141</v>
      </c>
      <c r="C176" s="132"/>
      <c r="D176" s="133"/>
      <c r="E176" s="133"/>
      <c r="F176" s="133"/>
      <c r="G176" s="133"/>
      <c r="H176" s="133"/>
      <c r="I176" s="134"/>
      <c r="J176" s="132"/>
      <c r="K176" s="133"/>
      <c r="L176" s="133"/>
      <c r="M176" s="133"/>
      <c r="N176" s="133"/>
      <c r="O176" s="133"/>
      <c r="P176" s="134"/>
    </row>
    <row r="177" spans="2:16" x14ac:dyDescent="0.25">
      <c r="B177" s="61" t="s">
        <v>142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2:16" x14ac:dyDescent="0.25">
      <c r="B178" s="64" t="s">
        <v>143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2:16" x14ac:dyDescent="0.25">
      <c r="B179" s="61" t="s">
        <v>144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2:16" x14ac:dyDescent="0.25">
      <c r="B180" s="64" t="s">
        <v>145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2:16" x14ac:dyDescent="0.25">
      <c r="B181" s="64" t="s">
        <v>146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2:16" x14ac:dyDescent="0.25">
      <c r="B182" s="61" t="s">
        <v>147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2:16" x14ac:dyDescent="0.25">
      <c r="B183" s="61" t="s">
        <v>148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2:16" x14ac:dyDescent="0.25">
      <c r="B184" s="64" t="s">
        <v>149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2:16" x14ac:dyDescent="0.25">
      <c r="B185" s="61" t="s">
        <v>150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2:16" ht="16.5" customHeight="1" x14ac:dyDescent="0.25">
      <c r="B186" s="64" t="s">
        <v>151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2:16" x14ac:dyDescent="0.25">
      <c r="B187" s="65" t="s">
        <v>152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2:16" x14ac:dyDescent="0.25">
      <c r="B188" s="65" t="s">
        <v>153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2:16" x14ac:dyDescent="0.25">
      <c r="B189" s="66" t="s">
        <v>154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2:16" x14ac:dyDescent="0.25">
      <c r="B190" s="65" t="s">
        <v>155</v>
      </c>
      <c r="C190" s="138"/>
      <c r="D190" s="139"/>
      <c r="E190" s="139"/>
      <c r="F190" s="139"/>
      <c r="G190" s="139"/>
      <c r="H190" s="139"/>
      <c r="I190" s="137"/>
      <c r="J190" s="138"/>
      <c r="K190" s="139"/>
      <c r="L190" s="139"/>
      <c r="M190" s="139"/>
      <c r="N190" s="139"/>
      <c r="O190" s="139"/>
      <c r="P190" s="137"/>
    </row>
    <row r="191" spans="2:16" x14ac:dyDescent="0.25">
      <c r="B191" s="65" t="s">
        <v>156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2:16" x14ac:dyDescent="0.25">
      <c r="B192" s="61" t="s">
        <v>157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1:16" x14ac:dyDescent="0.25">
      <c r="B193" s="64" t="s">
        <v>158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1:16" x14ac:dyDescent="0.25">
      <c r="B194" s="61" t="s">
        <v>159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1:16" x14ac:dyDescent="0.25">
      <c r="B195" s="64" t="s">
        <v>160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1:16" x14ac:dyDescent="0.25">
      <c r="B196" s="64" t="s">
        <v>161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1:16" x14ac:dyDescent="0.25">
      <c r="B197" s="61" t="s">
        <v>162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1:16" x14ac:dyDescent="0.25">
      <c r="B198" s="61" t="s">
        <v>163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1:16" x14ac:dyDescent="0.25">
      <c r="A199" s="143"/>
      <c r="B199" s="64" t="s">
        <v>164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1:16" x14ac:dyDescent="0.25">
      <c r="A200" s="143"/>
      <c r="B200" s="61" t="s">
        <v>165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1:16" x14ac:dyDescent="0.25">
      <c r="A201" s="143"/>
      <c r="B201" s="64" t="s">
        <v>166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1:16" x14ac:dyDescent="0.25">
      <c r="A202" s="143"/>
      <c r="B202" s="65" t="s">
        <v>167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1:16" x14ac:dyDescent="0.25">
      <c r="A203" s="143"/>
      <c r="B203" s="65" t="s">
        <v>168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1:16" x14ac:dyDescent="0.25">
      <c r="A204" s="143"/>
      <c r="B204" s="66" t="s">
        <v>169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1:16" x14ac:dyDescent="0.25">
      <c r="A205" s="143"/>
      <c r="B205" s="65" t="s">
        <v>170</v>
      </c>
      <c r="C205" s="138"/>
      <c r="D205" s="139"/>
      <c r="E205" s="139"/>
      <c r="F205" s="139"/>
      <c r="G205" s="139"/>
      <c r="H205" s="139"/>
      <c r="I205" s="137"/>
      <c r="J205" s="138"/>
      <c r="K205" s="139"/>
      <c r="L205" s="139"/>
      <c r="M205" s="139"/>
      <c r="N205" s="139"/>
      <c r="O205" s="139"/>
      <c r="P205" s="137"/>
    </row>
    <row r="206" spans="1:16" x14ac:dyDescent="0.25">
      <c r="A206" s="143"/>
      <c r="B206" s="65" t="s">
        <v>171</v>
      </c>
      <c r="C206" s="138"/>
      <c r="D206" s="139"/>
      <c r="E206" s="139"/>
      <c r="F206" s="139"/>
      <c r="G206" s="139"/>
      <c r="H206" s="139"/>
      <c r="I206" s="137"/>
      <c r="J206" s="138"/>
      <c r="K206" s="139"/>
      <c r="L206" s="139"/>
      <c r="M206" s="139"/>
      <c r="N206" s="139"/>
      <c r="O206" s="139"/>
      <c r="P206" s="137"/>
    </row>
    <row r="207" spans="1:16" x14ac:dyDescent="0.25">
      <c r="A207" s="143"/>
      <c r="B207" s="65" t="s">
        <v>172</v>
      </c>
      <c r="C207" s="138"/>
      <c r="D207" s="139"/>
      <c r="E207" s="139"/>
      <c r="F207" s="139"/>
      <c r="G207" s="139"/>
      <c r="H207" s="139"/>
      <c r="I207" s="137"/>
      <c r="J207" s="138"/>
      <c r="K207" s="139"/>
      <c r="L207" s="139"/>
      <c r="M207" s="139"/>
      <c r="N207" s="139"/>
      <c r="O207" s="139"/>
      <c r="P207" s="137"/>
    </row>
    <row r="208" spans="1:16" x14ac:dyDescent="0.25">
      <c r="A208" s="143"/>
      <c r="B208" s="65" t="s">
        <v>173</v>
      </c>
      <c r="C208" s="138"/>
      <c r="D208" s="139"/>
      <c r="E208" s="139"/>
      <c r="F208" s="139"/>
      <c r="G208" s="139"/>
      <c r="H208" s="139"/>
      <c r="I208" s="137"/>
      <c r="J208" s="138"/>
      <c r="K208" s="139"/>
      <c r="L208" s="139"/>
      <c r="M208" s="139"/>
      <c r="N208" s="139"/>
      <c r="O208" s="139"/>
      <c r="P208" s="137"/>
    </row>
    <row r="209" spans="1:16" x14ac:dyDescent="0.25">
      <c r="A209" s="143"/>
      <c r="B209" s="65" t="s">
        <v>174</v>
      </c>
      <c r="C209" s="138"/>
      <c r="D209" s="139"/>
      <c r="E209" s="139"/>
      <c r="F209" s="139"/>
      <c r="G209" s="139"/>
      <c r="H209" s="139"/>
      <c r="I209" s="137"/>
      <c r="J209" s="138"/>
      <c r="K209" s="139"/>
      <c r="L209" s="139"/>
      <c r="M209" s="139"/>
      <c r="N209" s="139"/>
      <c r="O209" s="139"/>
      <c r="P209" s="137"/>
    </row>
    <row r="210" spans="1:16" x14ac:dyDescent="0.25">
      <c r="A210" s="143"/>
      <c r="B210" s="65" t="s">
        <v>175</v>
      </c>
      <c r="C210" s="138"/>
      <c r="D210" s="139"/>
      <c r="E210" s="139"/>
      <c r="F210" s="139"/>
      <c r="G210" s="139"/>
      <c r="H210" s="139"/>
      <c r="I210" s="137"/>
      <c r="J210" s="138"/>
      <c r="K210" s="139"/>
      <c r="L210" s="139"/>
      <c r="M210" s="139"/>
      <c r="N210" s="139"/>
      <c r="O210" s="139"/>
      <c r="P210" s="137"/>
    </row>
    <row r="211" spans="1:16" ht="15.75" thickBot="1" x14ac:dyDescent="0.3">
      <c r="A211" s="143"/>
      <c r="B211" s="65" t="s">
        <v>176</v>
      </c>
      <c r="C211" s="138"/>
      <c r="D211" s="139"/>
      <c r="E211" s="139"/>
      <c r="F211" s="139"/>
      <c r="G211" s="139"/>
      <c r="H211" s="139"/>
      <c r="I211" s="137"/>
      <c r="J211" s="138"/>
      <c r="K211" s="139"/>
      <c r="L211" s="139"/>
      <c r="M211" s="139"/>
      <c r="N211" s="139"/>
      <c r="O211" s="139"/>
      <c r="P211" s="137"/>
    </row>
    <row r="212" spans="1:16" x14ac:dyDescent="0.25">
      <c r="A212" s="143"/>
      <c r="B212" s="67" t="s">
        <v>177</v>
      </c>
      <c r="C212" s="132"/>
      <c r="D212" s="133"/>
      <c r="E212" s="133"/>
      <c r="F212" s="133"/>
      <c r="G212" s="133"/>
      <c r="H212" s="133"/>
      <c r="I212" s="134"/>
      <c r="J212" s="132"/>
      <c r="K212" s="133"/>
      <c r="L212" s="133"/>
      <c r="M212" s="133"/>
      <c r="N212" s="133"/>
      <c r="O212" s="133"/>
      <c r="P212" s="134"/>
    </row>
    <row r="213" spans="1:16" x14ac:dyDescent="0.25">
      <c r="A213" s="143"/>
      <c r="B213" s="65" t="s">
        <v>178</v>
      </c>
      <c r="C213" s="138"/>
      <c r="D213" s="139"/>
      <c r="E213" s="139"/>
      <c r="F213" s="139"/>
      <c r="G213" s="139"/>
      <c r="H213" s="139"/>
      <c r="I213" s="137"/>
      <c r="J213" s="138"/>
      <c r="K213" s="139"/>
      <c r="L213" s="139"/>
      <c r="M213" s="139"/>
      <c r="N213" s="139"/>
      <c r="O213" s="139"/>
      <c r="P213" s="137"/>
    </row>
    <row r="214" spans="1:16" x14ac:dyDescent="0.25">
      <c r="A214" s="143"/>
      <c r="B214" s="65" t="s">
        <v>179</v>
      </c>
      <c r="C214" s="138"/>
      <c r="D214" s="139"/>
      <c r="E214" s="139"/>
      <c r="F214" s="139"/>
      <c r="G214" s="139"/>
      <c r="H214" s="139"/>
      <c r="I214" s="137"/>
      <c r="J214" s="138"/>
      <c r="K214" s="139"/>
      <c r="L214" s="139"/>
      <c r="M214" s="139"/>
      <c r="N214" s="139"/>
      <c r="O214" s="139"/>
      <c r="P214" s="137"/>
    </row>
    <row r="215" spans="1:16" x14ac:dyDescent="0.25">
      <c r="B215" s="61" t="s">
        <v>180</v>
      </c>
      <c r="C215" s="138"/>
      <c r="D215" s="139"/>
      <c r="E215" s="139"/>
      <c r="F215" s="139"/>
      <c r="G215" s="139"/>
      <c r="H215" s="139"/>
      <c r="I215" s="137"/>
      <c r="J215" s="138"/>
      <c r="K215" s="139"/>
      <c r="L215" s="139"/>
      <c r="M215" s="139"/>
      <c r="N215" s="139"/>
      <c r="O215" s="139"/>
      <c r="P215" s="137"/>
    </row>
    <row r="216" spans="1:16" x14ac:dyDescent="0.25">
      <c r="B216" s="64" t="s">
        <v>181</v>
      </c>
      <c r="C216" s="138"/>
      <c r="D216" s="139"/>
      <c r="E216" s="139"/>
      <c r="F216" s="139"/>
      <c r="G216" s="139"/>
      <c r="H216" s="139"/>
      <c r="I216" s="137"/>
      <c r="J216" s="138"/>
      <c r="K216" s="139"/>
      <c r="L216" s="139"/>
      <c r="M216" s="139"/>
      <c r="N216" s="139"/>
      <c r="O216" s="139"/>
      <c r="P216" s="137"/>
    </row>
    <row r="217" spans="1:16" x14ac:dyDescent="0.25">
      <c r="B217" s="61" t="s">
        <v>182</v>
      </c>
      <c r="C217" s="138"/>
      <c r="D217" s="139"/>
      <c r="E217" s="139"/>
      <c r="F217" s="139"/>
      <c r="G217" s="139"/>
      <c r="H217" s="139"/>
      <c r="I217" s="137"/>
      <c r="J217" s="138"/>
      <c r="K217" s="139"/>
      <c r="L217" s="139"/>
      <c r="M217" s="139"/>
      <c r="N217" s="139"/>
      <c r="O217" s="139"/>
      <c r="P217" s="137"/>
    </row>
    <row r="218" spans="1:16" x14ac:dyDescent="0.25">
      <c r="B218" s="64" t="s">
        <v>183</v>
      </c>
      <c r="C218" s="138"/>
      <c r="D218" s="139"/>
      <c r="E218" s="139"/>
      <c r="F218" s="139"/>
      <c r="G218" s="139"/>
      <c r="H218" s="139"/>
      <c r="I218" s="137"/>
      <c r="J218" s="138"/>
      <c r="K218" s="139"/>
      <c r="L218" s="139"/>
      <c r="M218" s="139"/>
      <c r="N218" s="139"/>
      <c r="O218" s="139"/>
      <c r="P218" s="137"/>
    </row>
    <row r="219" spans="1:16" x14ac:dyDescent="0.25">
      <c r="B219" s="64" t="s">
        <v>184</v>
      </c>
      <c r="C219" s="138"/>
      <c r="D219" s="139"/>
      <c r="E219" s="139"/>
      <c r="F219" s="139"/>
      <c r="G219" s="139"/>
      <c r="H219" s="139"/>
      <c r="I219" s="137"/>
      <c r="J219" s="138"/>
      <c r="K219" s="139"/>
      <c r="L219" s="139"/>
      <c r="M219" s="139"/>
      <c r="N219" s="139"/>
      <c r="O219" s="139"/>
      <c r="P219" s="137"/>
    </row>
    <row r="220" spans="1:16" x14ac:dyDescent="0.25">
      <c r="B220" s="61" t="s">
        <v>185</v>
      </c>
      <c r="C220" s="138"/>
      <c r="D220" s="139"/>
      <c r="E220" s="139"/>
      <c r="F220" s="139"/>
      <c r="G220" s="139"/>
      <c r="H220" s="139"/>
      <c r="I220" s="137"/>
      <c r="J220" s="138"/>
      <c r="K220" s="139"/>
      <c r="L220" s="139"/>
      <c r="M220" s="139"/>
      <c r="N220" s="139"/>
      <c r="O220" s="139"/>
      <c r="P220" s="137"/>
    </row>
    <row r="221" spans="1:16" x14ac:dyDescent="0.25">
      <c r="B221" s="61" t="s">
        <v>186</v>
      </c>
      <c r="C221" s="138"/>
      <c r="D221" s="139"/>
      <c r="E221" s="139"/>
      <c r="F221" s="139"/>
      <c r="G221" s="139"/>
      <c r="H221" s="139"/>
      <c r="I221" s="137"/>
      <c r="J221" s="138"/>
      <c r="K221" s="139"/>
      <c r="L221" s="139"/>
      <c r="M221" s="139"/>
      <c r="N221" s="139"/>
      <c r="O221" s="139"/>
      <c r="P221" s="137"/>
    </row>
    <row r="222" spans="1:16" x14ac:dyDescent="0.25">
      <c r="B222" s="64" t="s">
        <v>187</v>
      </c>
      <c r="C222" s="138"/>
      <c r="D222" s="139"/>
      <c r="E222" s="139"/>
      <c r="F222" s="139"/>
      <c r="G222" s="139"/>
      <c r="H222" s="139"/>
      <c r="I222" s="137"/>
      <c r="J222" s="138"/>
      <c r="K222" s="139"/>
      <c r="L222" s="139"/>
      <c r="M222" s="139"/>
      <c r="N222" s="139"/>
      <c r="O222" s="139"/>
      <c r="P222" s="137"/>
    </row>
    <row r="223" spans="1:16" x14ac:dyDescent="0.25">
      <c r="B223" s="61" t="s">
        <v>188</v>
      </c>
      <c r="C223" s="138"/>
      <c r="D223" s="139"/>
      <c r="E223" s="139"/>
      <c r="F223" s="139"/>
      <c r="G223" s="139"/>
      <c r="H223" s="139"/>
      <c r="I223" s="137"/>
      <c r="J223" s="138"/>
      <c r="K223" s="139"/>
      <c r="L223" s="139"/>
      <c r="M223" s="139"/>
      <c r="N223" s="139"/>
      <c r="O223" s="139"/>
      <c r="P223" s="137"/>
    </row>
    <row r="224" spans="1:16" x14ac:dyDescent="0.25">
      <c r="B224" s="61" t="s">
        <v>189</v>
      </c>
      <c r="C224" s="138"/>
      <c r="D224" s="139"/>
      <c r="E224" s="139"/>
      <c r="F224" s="139"/>
      <c r="G224" s="139"/>
      <c r="H224" s="139"/>
      <c r="I224" s="137"/>
      <c r="J224" s="138"/>
      <c r="K224" s="139"/>
      <c r="L224" s="139"/>
      <c r="M224" s="139"/>
      <c r="N224" s="139"/>
      <c r="O224" s="139"/>
      <c r="P224" s="137"/>
    </row>
    <row r="225" spans="2:16" x14ac:dyDescent="0.25">
      <c r="B225" s="64" t="s">
        <v>190</v>
      </c>
      <c r="C225" s="138"/>
      <c r="D225" s="139"/>
      <c r="E225" s="139"/>
      <c r="F225" s="139"/>
      <c r="G225" s="139"/>
      <c r="H225" s="139"/>
      <c r="I225" s="137"/>
      <c r="J225" s="138"/>
      <c r="K225" s="139"/>
      <c r="L225" s="139"/>
      <c r="M225" s="139"/>
      <c r="N225" s="139"/>
      <c r="O225" s="139"/>
      <c r="P225" s="137"/>
    </row>
    <row r="226" spans="2:16" ht="15.75" thickBot="1" x14ac:dyDescent="0.3">
      <c r="B226" s="61" t="s">
        <v>191</v>
      </c>
      <c r="C226" s="138"/>
      <c r="D226" s="139"/>
      <c r="E226" s="139"/>
      <c r="F226" s="139"/>
      <c r="G226" s="139"/>
      <c r="H226" s="139"/>
      <c r="I226" s="137"/>
      <c r="J226" s="138"/>
      <c r="K226" s="139"/>
      <c r="L226" s="139"/>
      <c r="M226" s="139"/>
      <c r="N226" s="139"/>
      <c r="O226" s="139"/>
      <c r="P226" s="137"/>
    </row>
    <row r="227" spans="2:16" x14ac:dyDescent="0.25">
      <c r="B227" s="144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</row>
    <row r="228" spans="2:16" ht="15.75" thickBot="1" x14ac:dyDescent="0.3"/>
    <row r="229" spans="2:16" ht="15.75" thickBot="1" x14ac:dyDescent="0.3">
      <c r="C229" s="128">
        <v>44687</v>
      </c>
      <c r="D229" s="128">
        <v>44688</v>
      </c>
      <c r="E229" s="128">
        <v>44689</v>
      </c>
      <c r="F229" s="128">
        <v>44690</v>
      </c>
      <c r="G229" s="128">
        <v>44691</v>
      </c>
      <c r="H229" s="128">
        <v>44692</v>
      </c>
      <c r="I229" s="128">
        <v>44693</v>
      </c>
      <c r="J229" s="128">
        <v>44694</v>
      </c>
      <c r="K229" s="128">
        <v>44695</v>
      </c>
      <c r="L229" s="128">
        <v>44696</v>
      </c>
      <c r="M229" s="128">
        <v>44697</v>
      </c>
      <c r="N229" s="128">
        <v>44698</v>
      </c>
      <c r="O229" s="128">
        <v>44699</v>
      </c>
      <c r="P229" s="128">
        <v>44700</v>
      </c>
    </row>
    <row r="230" spans="2:16" ht="15.75" thickBot="1" x14ac:dyDescent="0.3">
      <c r="C230" s="129">
        <v>44295</v>
      </c>
      <c r="D230" s="129">
        <v>44296</v>
      </c>
      <c r="E230" s="129">
        <v>44297</v>
      </c>
      <c r="F230" s="129">
        <v>44298</v>
      </c>
      <c r="G230" s="129">
        <v>44299</v>
      </c>
      <c r="H230" s="129">
        <v>44300</v>
      </c>
      <c r="I230" s="129">
        <v>44301</v>
      </c>
      <c r="J230" s="130">
        <v>44302</v>
      </c>
      <c r="K230" s="130">
        <v>44303</v>
      </c>
      <c r="L230" s="130">
        <v>44304</v>
      </c>
      <c r="M230" s="130">
        <v>44305</v>
      </c>
      <c r="N230" s="130">
        <v>44306</v>
      </c>
      <c r="O230" s="130">
        <v>44307</v>
      </c>
      <c r="P230" s="130">
        <v>44308</v>
      </c>
    </row>
    <row r="231" spans="2:16" x14ac:dyDescent="0.25">
      <c r="B231" s="56" t="s">
        <v>8</v>
      </c>
      <c r="C231" s="34"/>
      <c r="D231" s="145"/>
      <c r="E231" s="145"/>
      <c r="F231" s="145"/>
      <c r="G231" s="145"/>
      <c r="H231" s="145"/>
      <c r="I231" s="36"/>
      <c r="J231" s="145"/>
      <c r="K231" s="145"/>
      <c r="L231" s="145"/>
      <c r="M231" s="145"/>
      <c r="N231" s="145"/>
      <c r="O231" s="145"/>
      <c r="P231" s="36"/>
    </row>
    <row r="232" spans="2:16" ht="15.75" thickBot="1" x14ac:dyDescent="0.3">
      <c r="B232" s="146"/>
      <c r="C232" s="140"/>
      <c r="D232" s="148"/>
      <c r="E232" s="148"/>
      <c r="F232" s="148"/>
      <c r="G232" s="148"/>
      <c r="H232" s="148"/>
      <c r="I232" s="149"/>
      <c r="J232" s="148"/>
      <c r="K232" s="148"/>
      <c r="L232" s="148"/>
      <c r="M232" s="148"/>
      <c r="N232" s="148"/>
      <c r="O232" s="148"/>
      <c r="P232" s="149"/>
    </row>
    <row r="233" spans="2:16" ht="15.75" thickBot="1" x14ac:dyDescent="0.3">
      <c r="B233" s="276" t="s">
        <v>197</v>
      </c>
      <c r="C233" s="277">
        <v>22365.716</v>
      </c>
      <c r="D233" s="151">
        <v>14698.002</v>
      </c>
      <c r="E233" s="148">
        <v>8222.7870000000003</v>
      </c>
      <c r="F233" s="148">
        <v>22622.471000000001</v>
      </c>
      <c r="G233" s="148">
        <v>21444.831999999999</v>
      </c>
      <c r="H233" s="148">
        <v>32756.687000000002</v>
      </c>
      <c r="I233" s="149">
        <v>38575.489000000001</v>
      </c>
      <c r="J233" s="147">
        <v>25366.394</v>
      </c>
      <c r="K233" s="275">
        <v>14886.147999999999</v>
      </c>
      <c r="L233" s="275">
        <v>11010.767</v>
      </c>
      <c r="M233" s="148">
        <v>23800.021000000001</v>
      </c>
      <c r="N233" s="148">
        <v>22388.151999999998</v>
      </c>
      <c r="O233" s="148">
        <v>21735.870999999999</v>
      </c>
      <c r="P233" s="149">
        <v>22430.400000000001</v>
      </c>
    </row>
    <row r="234" spans="2:16" ht="15.75" thickBot="1" x14ac:dyDescent="0.3">
      <c r="B234" s="152" t="s">
        <v>198</v>
      </c>
      <c r="C234" s="147">
        <v>6495.1019999999999</v>
      </c>
      <c r="D234" s="148">
        <v>3249.1840000000002</v>
      </c>
      <c r="E234" s="148">
        <v>1721.5940000000001</v>
      </c>
      <c r="F234" s="148">
        <v>7638.15</v>
      </c>
      <c r="G234" s="148">
        <v>8643.4470000000001</v>
      </c>
      <c r="H234" s="148">
        <v>8831.866</v>
      </c>
      <c r="I234" s="149">
        <v>13457.877</v>
      </c>
      <c r="J234" s="147">
        <v>7373.8649999999998</v>
      </c>
      <c r="K234" s="148">
        <v>3639.1860000000001</v>
      </c>
      <c r="L234" s="148">
        <v>2459.2689999999998</v>
      </c>
      <c r="M234" s="148">
        <v>8051.7759999999998</v>
      </c>
      <c r="N234" s="148">
        <v>7727.1689999999999</v>
      </c>
      <c r="O234" s="148">
        <v>6877.37</v>
      </c>
      <c r="P234" s="149">
        <v>7815.2709999999997</v>
      </c>
    </row>
    <row r="235" spans="2:16" ht="15.75" thickBot="1" x14ac:dyDescent="0.3">
      <c r="B235" s="150" t="s">
        <v>199</v>
      </c>
      <c r="C235" s="147">
        <v>103181.561</v>
      </c>
      <c r="D235" s="148">
        <v>66478.778000000006</v>
      </c>
      <c r="E235" s="148">
        <v>48057.641000000003</v>
      </c>
      <c r="F235" s="148">
        <v>114755.262</v>
      </c>
      <c r="G235" s="148">
        <v>134841.27799999999</v>
      </c>
      <c r="H235" s="148">
        <v>115773.212</v>
      </c>
      <c r="I235" s="149">
        <v>117338.227</v>
      </c>
      <c r="J235" s="148">
        <v>110774.20299999999</v>
      </c>
      <c r="K235" s="148">
        <v>75568.308000000005</v>
      </c>
      <c r="L235" s="148">
        <v>62682.531999999999</v>
      </c>
      <c r="M235" s="148">
        <v>117969.314</v>
      </c>
      <c r="N235" s="148">
        <v>120972.28</v>
      </c>
      <c r="O235" s="148">
        <v>110568.443</v>
      </c>
      <c r="P235" s="149">
        <v>116540.898</v>
      </c>
    </row>
    <row r="236" spans="2:16" ht="15.75" thickBot="1" x14ac:dyDescent="0.3">
      <c r="B236" s="150" t="s">
        <v>200</v>
      </c>
      <c r="C236" s="147">
        <v>28034.317999999999</v>
      </c>
      <c r="D236" s="148">
        <v>18958.972000000002</v>
      </c>
      <c r="E236" s="148">
        <v>39346.396999999997</v>
      </c>
      <c r="F236" s="148">
        <v>34423.137999999999</v>
      </c>
      <c r="G236" s="148">
        <v>39494.137999999999</v>
      </c>
      <c r="H236" s="148">
        <v>34395.735999999997</v>
      </c>
      <c r="I236" s="149">
        <v>35030.703999999998</v>
      </c>
      <c r="J236" s="148">
        <v>31038.934000000001</v>
      </c>
      <c r="K236" s="148">
        <v>21598.569</v>
      </c>
      <c r="L236" s="148">
        <v>44152.154000000002</v>
      </c>
      <c r="M236" s="148">
        <v>34244.593999999997</v>
      </c>
      <c r="N236" s="148">
        <v>32937.339999999997</v>
      </c>
      <c r="O236" s="148">
        <v>30008.881000000001</v>
      </c>
      <c r="P236" s="149">
        <v>31888.563999999998</v>
      </c>
    </row>
    <row r="237" spans="2:16" ht="15.75" thickBot="1" x14ac:dyDescent="0.3">
      <c r="B237" s="150" t="s">
        <v>201</v>
      </c>
      <c r="C237" s="147">
        <v>77827.532000000007</v>
      </c>
      <c r="D237" s="148">
        <v>79052.543000000005</v>
      </c>
      <c r="E237" s="148">
        <v>86379.380999999994</v>
      </c>
      <c r="F237" s="148">
        <v>88531.788</v>
      </c>
      <c r="G237" s="148">
        <v>96157.093999999997</v>
      </c>
      <c r="H237" s="148">
        <v>88023.504000000001</v>
      </c>
      <c r="I237" s="149">
        <v>92535.982000000004</v>
      </c>
      <c r="J237" s="148">
        <v>84637.794999999998</v>
      </c>
      <c r="K237" s="148">
        <v>83627.240999999995</v>
      </c>
      <c r="L237" s="148">
        <v>105088.133</v>
      </c>
      <c r="M237" s="148">
        <v>90102.176999999996</v>
      </c>
      <c r="N237" s="148">
        <v>85330.585999999996</v>
      </c>
      <c r="O237" s="148">
        <v>83763.061000000002</v>
      </c>
      <c r="P237" s="149">
        <v>87167.433999999994</v>
      </c>
    </row>
    <row r="238" spans="2:16" ht="15.75" thickBot="1" x14ac:dyDescent="0.3">
      <c r="B238" s="150" t="s">
        <v>202</v>
      </c>
      <c r="C238" s="153">
        <v>228094.761</v>
      </c>
      <c r="D238" s="148">
        <v>116588.49400000001</v>
      </c>
      <c r="E238" s="148">
        <v>113494.315</v>
      </c>
      <c r="F238" s="148">
        <v>250461.715</v>
      </c>
      <c r="G238" s="148">
        <v>185348.96400000001</v>
      </c>
      <c r="H238" s="148">
        <v>255587.38099999999</v>
      </c>
      <c r="I238" s="149">
        <v>257152.726</v>
      </c>
      <c r="J238" s="154">
        <v>248978.03599999999</v>
      </c>
      <c r="K238" s="148">
        <v>120142.182</v>
      </c>
      <c r="L238" s="154">
        <v>142974.943</v>
      </c>
      <c r="M238" s="148">
        <v>259157.63800000001</v>
      </c>
      <c r="N238" s="148">
        <v>250438.182</v>
      </c>
      <c r="O238" s="148">
        <v>246049.13399999999</v>
      </c>
      <c r="P238" s="149">
        <v>254931.25899999999</v>
      </c>
    </row>
    <row r="239" spans="2:16" ht="15.75" thickBot="1" x14ac:dyDescent="0.3">
      <c r="B239" s="155" t="s">
        <v>213</v>
      </c>
      <c r="C239" s="156"/>
      <c r="D239" s="151"/>
      <c r="E239" s="151"/>
      <c r="F239" s="151"/>
      <c r="G239" s="151"/>
      <c r="H239" s="151"/>
      <c r="I239" s="157"/>
      <c r="J239" s="158"/>
      <c r="K239" s="151"/>
      <c r="L239" s="151"/>
      <c r="M239" s="151"/>
      <c r="N239" s="151"/>
      <c r="O239" s="151"/>
      <c r="P239" s="157"/>
    </row>
    <row r="240" spans="2:16" ht="15.75" thickBot="1" x14ac:dyDescent="0.3">
      <c r="B240" s="111"/>
      <c r="C240" s="159"/>
      <c r="D240" s="160"/>
      <c r="E240" s="161"/>
      <c r="F240" s="161"/>
      <c r="G240" s="161"/>
      <c r="H240" s="161"/>
      <c r="I240" s="162"/>
      <c r="J240" s="161"/>
      <c r="K240" s="160"/>
      <c r="L240" s="163"/>
      <c r="M240" s="163"/>
      <c r="N240" s="163"/>
      <c r="O240" s="163"/>
      <c r="P240" s="164"/>
    </row>
    <row r="241" spans="2:16" ht="19.5" customHeight="1" thickBot="1" x14ac:dyDescent="0.3">
      <c r="B241" s="111"/>
      <c r="C241" s="159"/>
      <c r="D241" s="160"/>
      <c r="E241" s="161"/>
      <c r="F241" s="161"/>
      <c r="G241" s="161"/>
      <c r="H241" s="161"/>
      <c r="I241" s="162"/>
      <c r="J241" s="160"/>
      <c r="K241" s="160"/>
      <c r="L241" s="163"/>
      <c r="M241" s="163"/>
      <c r="N241" s="163"/>
      <c r="O241" s="163"/>
      <c r="P241" s="164"/>
    </row>
    <row r="242" spans="2:16" ht="15.75" thickBot="1" x14ac:dyDescent="0.3">
      <c r="B242" s="165"/>
      <c r="C242" s="159"/>
      <c r="D242" s="160"/>
      <c r="E242" s="161"/>
      <c r="F242" s="161"/>
      <c r="G242" s="161"/>
      <c r="H242" s="161"/>
      <c r="I242" s="162"/>
      <c r="J242" s="160"/>
      <c r="K242" s="160"/>
      <c r="L242" s="163"/>
      <c r="M242" s="163"/>
      <c r="N242" s="163"/>
      <c r="O242" s="163"/>
      <c r="P242" s="164"/>
    </row>
    <row r="243" spans="2:16" ht="15.75" thickBot="1" x14ac:dyDescent="0.3">
      <c r="B243" s="111"/>
      <c r="C243" s="159"/>
      <c r="D243" s="160"/>
      <c r="E243" s="161"/>
      <c r="F243" s="161"/>
      <c r="G243" s="161"/>
      <c r="H243" s="161"/>
      <c r="I243" s="162"/>
      <c r="J243" s="160"/>
      <c r="K243" s="160"/>
      <c r="L243" s="163"/>
      <c r="M243" s="163"/>
      <c r="N243" s="163"/>
      <c r="O243" s="163"/>
      <c r="P243" s="164"/>
    </row>
    <row r="244" spans="2:16" ht="15.75" thickBot="1" x14ac:dyDescent="0.3">
      <c r="B244" s="111"/>
      <c r="C244" s="159"/>
      <c r="D244" s="160"/>
      <c r="E244" s="160"/>
      <c r="F244" s="161"/>
      <c r="G244" s="161"/>
      <c r="H244" s="161"/>
      <c r="I244" s="166"/>
      <c r="J244" s="160"/>
      <c r="K244" s="160"/>
      <c r="L244" s="167"/>
      <c r="M244" s="163"/>
      <c r="N244" s="163"/>
      <c r="O244" s="163"/>
      <c r="P244" s="168"/>
    </row>
    <row r="245" spans="2:16" ht="15.75" thickBot="1" x14ac:dyDescent="0.3">
      <c r="B245" s="111"/>
      <c r="C245" s="159"/>
      <c r="D245" s="160"/>
      <c r="E245" s="160"/>
      <c r="F245" s="161"/>
      <c r="G245" s="161"/>
      <c r="H245" s="161"/>
      <c r="I245" s="166"/>
      <c r="J245" s="161"/>
      <c r="K245" s="161"/>
      <c r="L245" s="169"/>
      <c r="M245" s="169"/>
      <c r="N245" s="169"/>
      <c r="O245" s="169"/>
      <c r="P245" s="170"/>
    </row>
    <row r="246" spans="2:16" ht="15.75" thickBot="1" x14ac:dyDescent="0.3">
      <c r="B246" s="111"/>
      <c r="C246" s="159"/>
      <c r="D246" s="160"/>
      <c r="E246" s="160"/>
      <c r="F246" s="160"/>
      <c r="G246" s="161"/>
      <c r="H246" s="161"/>
      <c r="I246" s="166"/>
      <c r="J246" s="160"/>
      <c r="K246" s="161"/>
      <c r="L246" s="163"/>
      <c r="M246" s="163"/>
      <c r="N246" s="163"/>
      <c r="O246" s="163"/>
      <c r="P246" s="168"/>
    </row>
    <row r="247" spans="2:16" ht="15.75" thickBot="1" x14ac:dyDescent="0.3">
      <c r="B247" s="111"/>
      <c r="C247" s="161"/>
      <c r="D247" s="161"/>
      <c r="E247" s="161"/>
      <c r="F247" s="161"/>
      <c r="G247" s="161"/>
      <c r="H247" s="161"/>
      <c r="I247" s="166"/>
      <c r="J247" s="160"/>
      <c r="K247" s="161"/>
      <c r="L247" s="163"/>
      <c r="M247" s="163"/>
      <c r="N247" s="163"/>
      <c r="O247" s="163"/>
      <c r="P247" s="168"/>
    </row>
    <row r="248" spans="2:16" ht="15.75" thickBot="1" x14ac:dyDescent="0.3">
      <c r="B248" s="111"/>
      <c r="C248" s="160"/>
      <c r="D248" s="161"/>
      <c r="E248" s="161"/>
      <c r="F248" s="161"/>
      <c r="G248" s="161"/>
      <c r="H248" s="161"/>
      <c r="I248" s="166"/>
      <c r="J248" s="160"/>
      <c r="K248" s="160"/>
      <c r="L248" s="163"/>
      <c r="M248" s="163"/>
      <c r="N248" s="163"/>
      <c r="O248" s="163"/>
      <c r="P248" s="164"/>
    </row>
    <row r="249" spans="2:16" ht="15.75" thickBot="1" x14ac:dyDescent="0.3">
      <c r="B249" s="111"/>
      <c r="C249" s="160"/>
      <c r="D249" s="161"/>
      <c r="E249" s="161"/>
      <c r="F249" s="161"/>
      <c r="G249" s="161"/>
      <c r="H249" s="161"/>
      <c r="I249" s="166"/>
      <c r="J249" s="160"/>
      <c r="K249" s="160"/>
      <c r="L249" s="163"/>
      <c r="M249" s="163"/>
      <c r="N249" s="163"/>
      <c r="O249" s="163"/>
      <c r="P249" s="164"/>
    </row>
    <row r="250" spans="2:16" ht="15.75" thickBot="1" x14ac:dyDescent="0.3">
      <c r="B250" s="111"/>
      <c r="C250" s="160"/>
      <c r="D250" s="160"/>
      <c r="E250" s="160"/>
      <c r="F250" s="161"/>
      <c r="G250" s="161"/>
      <c r="H250" s="161"/>
      <c r="I250" s="166"/>
      <c r="J250" s="160"/>
      <c r="K250" s="161"/>
      <c r="L250" s="163"/>
      <c r="M250" s="163"/>
      <c r="N250" s="163"/>
      <c r="O250" s="163"/>
      <c r="P250" s="168"/>
    </row>
    <row r="251" spans="2:16" ht="15.75" thickBot="1" x14ac:dyDescent="0.3">
      <c r="B251" s="111"/>
      <c r="C251" s="159"/>
      <c r="D251" s="161"/>
      <c r="E251" s="160"/>
      <c r="F251" s="160"/>
      <c r="G251" s="161"/>
      <c r="H251" s="160"/>
      <c r="I251" s="166"/>
      <c r="J251" s="160"/>
      <c r="K251" s="161"/>
      <c r="L251" s="163"/>
      <c r="M251" s="163"/>
      <c r="N251" s="163"/>
      <c r="O251" s="163"/>
      <c r="P251" s="168"/>
    </row>
    <row r="252" spans="2:16" ht="15.75" thickBot="1" x14ac:dyDescent="0.3">
      <c r="B252" s="111"/>
      <c r="C252" s="159"/>
      <c r="D252" s="160"/>
      <c r="E252" s="160"/>
      <c r="F252" s="160"/>
      <c r="G252" s="160"/>
      <c r="H252" s="161"/>
      <c r="I252" s="162"/>
      <c r="J252" s="160"/>
      <c r="K252" s="160"/>
      <c r="L252" s="163"/>
      <c r="M252" s="163"/>
      <c r="N252" s="163"/>
      <c r="O252" s="163"/>
      <c r="P252" s="164"/>
    </row>
    <row r="253" spans="2:16" ht="15.75" thickBot="1" x14ac:dyDescent="0.3">
      <c r="B253" s="111"/>
      <c r="C253" s="159"/>
      <c r="D253" s="160"/>
      <c r="E253" s="160"/>
      <c r="F253" s="161"/>
      <c r="G253" s="160"/>
      <c r="H253" s="160"/>
      <c r="I253" s="166"/>
      <c r="J253" s="160"/>
      <c r="K253" s="160"/>
      <c r="L253" s="163"/>
      <c r="M253" s="163"/>
      <c r="N253" s="163"/>
      <c r="O253" s="163"/>
      <c r="P253" s="164"/>
    </row>
    <row r="254" spans="2:16" ht="15.75" thickBot="1" x14ac:dyDescent="0.3">
      <c r="B254" s="111"/>
      <c r="C254" s="171"/>
      <c r="D254" s="160"/>
      <c r="E254" s="160"/>
      <c r="F254" s="160"/>
      <c r="G254" s="160"/>
      <c r="H254" s="160"/>
      <c r="I254" s="162"/>
      <c r="J254" s="160"/>
      <c r="K254" s="160"/>
      <c r="L254" s="163"/>
      <c r="M254" s="163"/>
      <c r="N254" s="163"/>
      <c r="O254" s="163"/>
      <c r="P254" s="164"/>
    </row>
    <row r="255" spans="2:16" ht="15.75" thickBot="1" x14ac:dyDescent="0.3">
      <c r="B255" s="111"/>
      <c r="C255" s="156"/>
      <c r="D255" s="158"/>
      <c r="E255" s="158"/>
      <c r="F255" s="158"/>
      <c r="G255" s="151"/>
      <c r="H255" s="151"/>
      <c r="I255" s="172"/>
      <c r="J255" s="158"/>
      <c r="K255" s="158"/>
      <c r="L255" s="173"/>
      <c r="M255" s="173"/>
      <c r="N255" s="173"/>
      <c r="O255" s="173"/>
      <c r="P255" s="174"/>
    </row>
    <row r="256" spans="2:16" ht="15.75" thickBot="1" x14ac:dyDescent="0.3">
      <c r="B256" s="111"/>
      <c r="C256" s="175"/>
      <c r="D256" s="151"/>
      <c r="E256" s="158"/>
      <c r="F256" s="158"/>
      <c r="G256" s="158"/>
      <c r="H256" s="158"/>
      <c r="I256" s="172"/>
      <c r="J256" s="158"/>
      <c r="K256" s="158"/>
      <c r="L256" s="176"/>
      <c r="M256" s="173"/>
      <c r="N256" s="173"/>
      <c r="O256" s="173"/>
      <c r="P256" s="177"/>
    </row>
    <row r="257" spans="2:16" ht="15.75" thickBot="1" x14ac:dyDescent="0.3">
      <c r="B257" s="111"/>
      <c r="C257" s="175"/>
      <c r="D257" s="151"/>
      <c r="E257" s="158"/>
      <c r="F257" s="158"/>
      <c r="G257" s="158"/>
      <c r="H257" s="158"/>
      <c r="I257" s="157"/>
      <c r="J257" s="151"/>
      <c r="K257" s="151"/>
      <c r="L257" s="148"/>
      <c r="M257" s="148"/>
      <c r="N257" s="148"/>
      <c r="O257" s="148"/>
      <c r="P257" s="149"/>
    </row>
    <row r="258" spans="2:16" ht="15.75" thickBot="1" x14ac:dyDescent="0.3">
      <c r="B258" s="152"/>
      <c r="C258" s="175"/>
      <c r="D258" s="151"/>
      <c r="E258" s="158"/>
      <c r="F258" s="158"/>
      <c r="G258" s="158"/>
      <c r="H258" s="158"/>
      <c r="I258" s="172"/>
      <c r="J258" s="158"/>
      <c r="K258" s="151"/>
      <c r="L258" s="173"/>
      <c r="M258" s="173"/>
      <c r="N258" s="173"/>
      <c r="O258" s="173"/>
      <c r="P258" s="177"/>
    </row>
    <row r="259" spans="2:16" ht="15.75" thickBot="1" x14ac:dyDescent="0.3">
      <c r="B259" s="150"/>
      <c r="C259" s="175"/>
      <c r="D259" s="151"/>
      <c r="E259" s="158"/>
      <c r="F259" s="151"/>
      <c r="G259" s="158"/>
      <c r="H259" s="151"/>
      <c r="I259" s="172"/>
      <c r="J259" s="158"/>
      <c r="K259" s="151"/>
      <c r="L259" s="173"/>
      <c r="M259" s="173"/>
      <c r="N259" s="173"/>
      <c r="O259" s="173"/>
      <c r="P259" s="177"/>
    </row>
    <row r="260" spans="2:16" ht="15.75" thickBot="1" x14ac:dyDescent="0.3">
      <c r="B260" s="150"/>
      <c r="C260" s="175"/>
      <c r="D260" s="151"/>
      <c r="E260" s="158"/>
      <c r="F260" s="151"/>
      <c r="G260" s="158"/>
      <c r="H260" s="158"/>
      <c r="I260" s="172"/>
      <c r="J260" s="158"/>
      <c r="K260" s="158"/>
      <c r="L260" s="173"/>
      <c r="M260" s="173"/>
      <c r="N260" s="173"/>
      <c r="O260" s="173"/>
      <c r="P260" s="174"/>
    </row>
    <row r="261" spans="2:16" ht="15.75" thickBot="1" x14ac:dyDescent="0.3">
      <c r="B261" s="150"/>
      <c r="C261" s="175"/>
      <c r="D261" s="151"/>
      <c r="E261" s="151"/>
      <c r="F261" s="151"/>
      <c r="G261" s="158"/>
      <c r="H261" s="158"/>
      <c r="I261" s="172"/>
      <c r="J261" s="158"/>
      <c r="K261" s="158"/>
      <c r="L261" s="173"/>
      <c r="M261" s="173"/>
      <c r="N261" s="173"/>
      <c r="O261" s="173"/>
      <c r="P261" s="174"/>
    </row>
    <row r="262" spans="2:16" ht="15.75" thickBot="1" x14ac:dyDescent="0.3">
      <c r="B262" s="150"/>
      <c r="C262" s="175"/>
      <c r="D262" s="151"/>
      <c r="E262" s="151"/>
      <c r="F262" s="151"/>
      <c r="G262" s="158"/>
      <c r="H262" s="158"/>
      <c r="I262" s="172"/>
      <c r="J262" s="158"/>
      <c r="K262" s="158"/>
      <c r="L262" s="173"/>
      <c r="M262" s="173"/>
      <c r="N262" s="173"/>
      <c r="O262" s="173"/>
      <c r="P262" s="174"/>
    </row>
    <row r="263" spans="2:16" ht="15.75" thickBot="1" x14ac:dyDescent="0.3">
      <c r="B263" s="178"/>
      <c r="C263" s="175"/>
      <c r="D263" s="151"/>
      <c r="E263" s="151"/>
      <c r="F263" s="151"/>
      <c r="G263" s="158"/>
      <c r="H263" s="158"/>
      <c r="I263" s="172"/>
      <c r="J263" s="158"/>
      <c r="K263" s="158"/>
      <c r="L263" s="173"/>
      <c r="M263" s="173"/>
      <c r="N263" s="173"/>
      <c r="O263" s="173"/>
      <c r="P263" s="174"/>
    </row>
    <row r="264" spans="2:16" ht="15.75" thickBot="1" x14ac:dyDescent="0.3">
      <c r="B264" s="179"/>
      <c r="C264" s="175"/>
      <c r="D264" s="151"/>
      <c r="E264" s="151"/>
      <c r="F264" s="151"/>
      <c r="G264" s="158"/>
      <c r="H264" s="158"/>
      <c r="I264" s="157"/>
      <c r="J264" s="158"/>
      <c r="K264" s="158"/>
      <c r="L264" s="176"/>
      <c r="M264" s="173"/>
      <c r="N264" s="173"/>
      <c r="O264" s="173"/>
      <c r="P264" s="177"/>
    </row>
    <row r="265" spans="2:16" ht="15.75" thickBot="1" x14ac:dyDescent="0.3">
      <c r="B265" s="180"/>
      <c r="C265" s="175"/>
      <c r="D265" s="151"/>
      <c r="E265" s="151"/>
      <c r="F265" s="151"/>
      <c r="G265" s="158"/>
      <c r="H265" s="158"/>
      <c r="I265" s="157"/>
      <c r="J265" s="151"/>
      <c r="K265" s="151"/>
      <c r="L265" s="148"/>
      <c r="M265" s="148"/>
      <c r="N265" s="148"/>
      <c r="O265" s="148"/>
      <c r="P265" s="149"/>
    </row>
    <row r="266" spans="2:16" ht="15.75" thickBot="1" x14ac:dyDescent="0.3">
      <c r="B266" s="180"/>
      <c r="C266" s="175"/>
      <c r="D266" s="151"/>
      <c r="E266" s="151"/>
      <c r="F266" s="151"/>
      <c r="G266" s="158"/>
      <c r="H266" s="158"/>
      <c r="I266" s="157"/>
      <c r="J266" s="154"/>
      <c r="K266" s="151"/>
      <c r="L266" s="173"/>
      <c r="M266" s="173"/>
      <c r="N266" s="173"/>
      <c r="O266" s="173"/>
      <c r="P266" s="177"/>
    </row>
    <row r="267" spans="2:16" ht="15.75" thickBot="1" x14ac:dyDescent="0.3">
      <c r="B267" s="181"/>
      <c r="C267" s="175"/>
      <c r="D267" s="151"/>
      <c r="E267" s="151"/>
      <c r="F267" s="151"/>
      <c r="G267" s="158"/>
      <c r="H267" s="158"/>
      <c r="I267" s="157"/>
      <c r="J267" s="158"/>
      <c r="K267" s="151"/>
      <c r="L267" s="173"/>
      <c r="M267" s="173"/>
      <c r="N267" s="173"/>
      <c r="O267" s="173"/>
      <c r="P267" s="177"/>
    </row>
    <row r="268" spans="2:16" ht="15.75" thickBot="1" x14ac:dyDescent="0.3">
      <c r="B268" s="181"/>
      <c r="C268" s="175"/>
      <c r="D268" s="151"/>
      <c r="E268" s="151"/>
      <c r="F268" s="151"/>
      <c r="G268" s="151"/>
      <c r="H268" s="158"/>
      <c r="I268" s="157"/>
      <c r="J268" s="158"/>
      <c r="K268" s="158"/>
      <c r="L268" s="173"/>
      <c r="M268" s="173"/>
      <c r="N268" s="173"/>
      <c r="O268" s="173"/>
      <c r="P268" s="174"/>
    </row>
    <row r="269" spans="2:16" ht="15.75" thickBot="1" x14ac:dyDescent="0.3">
      <c r="B269" s="181"/>
      <c r="C269" s="175"/>
      <c r="D269" s="151"/>
      <c r="E269" s="151"/>
      <c r="F269" s="151"/>
      <c r="G269" s="151"/>
      <c r="H269" s="158"/>
      <c r="I269" s="157"/>
      <c r="J269" s="158"/>
      <c r="K269" s="158"/>
      <c r="L269" s="173"/>
      <c r="M269" s="173"/>
      <c r="N269" s="173"/>
      <c r="O269" s="173"/>
      <c r="P269" s="174"/>
    </row>
    <row r="270" spans="2:16" ht="15.75" thickBot="1" x14ac:dyDescent="0.3">
      <c r="B270" s="181"/>
      <c r="C270" s="175"/>
      <c r="D270" s="151"/>
      <c r="E270" s="151"/>
      <c r="F270" s="151"/>
      <c r="G270" s="151"/>
      <c r="H270" s="158"/>
      <c r="I270" s="172"/>
      <c r="J270" s="158"/>
      <c r="K270" s="158"/>
      <c r="L270" s="173"/>
      <c r="M270" s="173"/>
      <c r="N270" s="173"/>
      <c r="O270" s="173"/>
      <c r="P270" s="174"/>
    </row>
    <row r="271" spans="2:16" ht="15.75" thickBot="1" x14ac:dyDescent="0.3">
      <c r="B271" s="182"/>
      <c r="C271" s="175"/>
      <c r="D271" s="151"/>
      <c r="E271" s="151"/>
      <c r="F271" s="151"/>
      <c r="G271" s="151"/>
      <c r="H271" s="158"/>
      <c r="I271" s="172"/>
      <c r="J271" s="158"/>
      <c r="K271" s="158"/>
      <c r="L271" s="173"/>
      <c r="M271" s="173"/>
      <c r="N271" s="173"/>
      <c r="O271" s="173"/>
      <c r="P271" s="174"/>
    </row>
    <row r="272" spans="2:16" ht="15.75" thickBot="1" x14ac:dyDescent="0.3">
      <c r="B272" s="182"/>
      <c r="C272" s="175"/>
      <c r="D272" s="151"/>
      <c r="E272" s="151"/>
      <c r="F272" s="151"/>
      <c r="G272" s="151"/>
      <c r="H272" s="158"/>
      <c r="I272" s="172"/>
      <c r="J272" s="158"/>
      <c r="K272" s="158"/>
      <c r="L272" s="176"/>
      <c r="M272" s="173"/>
      <c r="N272" s="173"/>
      <c r="O272" s="173"/>
      <c r="P272" s="177"/>
    </row>
    <row r="273" spans="2:16" ht="15.75" thickBot="1" x14ac:dyDescent="0.3">
      <c r="B273" s="182"/>
      <c r="C273" s="175"/>
      <c r="D273" s="151"/>
      <c r="E273" s="151"/>
      <c r="F273" s="151"/>
      <c r="G273" s="151"/>
      <c r="H273" s="151"/>
      <c r="I273" s="172"/>
      <c r="J273" s="151"/>
      <c r="K273" s="151"/>
      <c r="L273" s="173"/>
      <c r="M273" s="173"/>
      <c r="N273" s="173"/>
      <c r="O273" s="173"/>
      <c r="P273" s="174"/>
    </row>
    <row r="274" spans="2:16" ht="15.75" thickBot="1" x14ac:dyDescent="0.3">
      <c r="B274" s="182"/>
      <c r="C274" s="175"/>
      <c r="D274" s="151"/>
      <c r="E274" s="151"/>
      <c r="F274" s="151"/>
      <c r="G274" s="151"/>
      <c r="H274" s="158"/>
      <c r="I274" s="172"/>
      <c r="J274" s="151"/>
      <c r="K274" s="151"/>
      <c r="L274" s="173"/>
      <c r="M274" s="173"/>
      <c r="N274" s="173"/>
      <c r="O274" s="176"/>
      <c r="P274" s="174"/>
    </row>
    <row r="275" spans="2:16" ht="15.75" thickBot="1" x14ac:dyDescent="0.3">
      <c r="B275" s="182"/>
      <c r="C275" s="175"/>
      <c r="D275" s="151"/>
      <c r="E275" s="151"/>
      <c r="F275" s="151"/>
      <c r="G275" s="151"/>
      <c r="H275" s="158"/>
      <c r="I275" s="172"/>
      <c r="J275" s="175"/>
      <c r="K275" s="151"/>
      <c r="L275" s="173"/>
      <c r="M275" s="173"/>
      <c r="N275" s="173"/>
      <c r="O275" s="176"/>
      <c r="P275" s="174"/>
    </row>
    <row r="276" spans="2:16" ht="15.75" thickBot="1" x14ac:dyDescent="0.3">
      <c r="B276" s="182"/>
      <c r="C276" s="175"/>
      <c r="D276" s="151"/>
      <c r="E276" s="151"/>
      <c r="F276" s="151"/>
      <c r="G276" s="151"/>
      <c r="H276" s="151"/>
      <c r="I276" s="172"/>
      <c r="J276" s="151"/>
      <c r="K276" s="151"/>
      <c r="L276" s="173"/>
      <c r="M276" s="173"/>
      <c r="N276" s="173"/>
      <c r="O276" s="173"/>
      <c r="P276" s="174"/>
    </row>
    <row r="277" spans="2:16" ht="15.75" thickBot="1" x14ac:dyDescent="0.3">
      <c r="B277" s="182"/>
      <c r="C277" s="175"/>
      <c r="D277" s="151"/>
      <c r="E277" s="151"/>
      <c r="F277" s="151"/>
      <c r="G277" s="151"/>
      <c r="H277" s="151"/>
      <c r="I277" s="172"/>
      <c r="J277" s="151"/>
      <c r="K277" s="151"/>
      <c r="L277" s="173"/>
      <c r="M277" s="173"/>
      <c r="N277" s="173"/>
      <c r="O277" s="173"/>
      <c r="P277" s="174"/>
    </row>
    <row r="278" spans="2:16" ht="15.75" thickBot="1" x14ac:dyDescent="0.3">
      <c r="B278" s="182"/>
      <c r="C278" s="175"/>
      <c r="D278" s="151"/>
      <c r="E278" s="151"/>
      <c r="F278" s="151"/>
      <c r="G278" s="151"/>
      <c r="H278" s="151"/>
      <c r="I278" s="172"/>
      <c r="J278" s="151"/>
      <c r="K278" s="151"/>
      <c r="L278" s="173"/>
      <c r="M278" s="173"/>
      <c r="N278" s="173"/>
      <c r="O278" s="173"/>
      <c r="P278" s="174"/>
    </row>
    <row r="279" spans="2:16" ht="15.75" thickBot="1" x14ac:dyDescent="0.3">
      <c r="B279" s="182"/>
      <c r="C279" s="175"/>
      <c r="D279" s="151"/>
      <c r="E279" s="151"/>
      <c r="F279" s="151"/>
      <c r="G279" s="151"/>
      <c r="H279" s="151"/>
      <c r="I279" s="172"/>
      <c r="J279" s="175"/>
      <c r="K279" s="151"/>
      <c r="L279" s="173"/>
      <c r="M279" s="173"/>
      <c r="N279" s="173"/>
      <c r="O279" s="173"/>
      <c r="P279" s="174"/>
    </row>
    <row r="280" spans="2:16" ht="15.75" thickBot="1" x14ac:dyDescent="0.3">
      <c r="B280" s="182"/>
      <c r="C280" s="175"/>
      <c r="D280" s="151"/>
      <c r="E280" s="151"/>
      <c r="F280" s="151"/>
      <c r="G280" s="151"/>
      <c r="H280" s="151"/>
      <c r="I280" s="172"/>
      <c r="J280" s="175"/>
      <c r="K280" s="151"/>
      <c r="L280" s="173"/>
      <c r="M280" s="173"/>
      <c r="N280" s="173"/>
      <c r="O280" s="173"/>
      <c r="P280" s="174"/>
    </row>
    <row r="281" spans="2:16" x14ac:dyDescent="0.25">
      <c r="B281" s="279"/>
      <c r="C281" s="136"/>
      <c r="D281" s="136"/>
      <c r="E281" s="136"/>
      <c r="F281" s="136"/>
      <c r="G281" s="136"/>
      <c r="H281" s="136"/>
      <c r="I281" s="136"/>
      <c r="J281" s="136"/>
      <c r="K281" s="136"/>
    </row>
    <row r="282" spans="2:16" x14ac:dyDescent="0.25">
      <c r="B282" s="278"/>
      <c r="C282" s="136"/>
      <c r="D282" s="136"/>
      <c r="E282" s="136"/>
      <c r="F282" s="136"/>
      <c r="G282" s="136"/>
      <c r="H282" s="136"/>
      <c r="I282" s="136"/>
      <c r="J282" s="136"/>
      <c r="K282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8FC2-C7B8-4CB8-956F-C5CDA274C295}">
  <dimension ref="B1:J8"/>
  <sheetViews>
    <sheetView showGridLines="0" tabSelected="1" zoomScaleNormal="100" workbookViewId="0">
      <selection activeCell="E14" sqref="E14"/>
    </sheetView>
  </sheetViews>
  <sheetFormatPr baseColWidth="10" defaultRowHeight="15" x14ac:dyDescent="0.25"/>
  <cols>
    <col min="1" max="1" width="3.5703125" customWidth="1"/>
    <col min="2" max="2" width="11.5703125" customWidth="1"/>
    <col min="3" max="3" width="22.42578125" customWidth="1"/>
    <col min="4" max="4" width="27.140625" customWidth="1"/>
    <col min="5" max="6" width="8.28515625" customWidth="1"/>
    <col min="8" max="8" width="15.7109375" customWidth="1"/>
    <col min="9" max="9" width="26.7109375" customWidth="1"/>
    <col min="10" max="10" width="7.7109375" customWidth="1"/>
  </cols>
  <sheetData>
    <row r="1" spans="2:10" ht="10.9" customHeight="1" thickBot="1" x14ac:dyDescent="0.3"/>
    <row r="2" spans="2:10" ht="15.75" thickBot="1" x14ac:dyDescent="0.3">
      <c r="B2" s="463" t="s">
        <v>407</v>
      </c>
      <c r="C2" s="464"/>
      <c r="D2" s="465"/>
      <c r="G2" s="463" t="s">
        <v>408</v>
      </c>
      <c r="H2" s="464"/>
      <c r="I2" s="465"/>
    </row>
    <row r="3" spans="2:10" ht="15.75" thickBot="1" x14ac:dyDescent="0.3">
      <c r="B3" s="463" t="str">
        <f>Replay!A1</f>
        <v>12/12 –18/12</v>
      </c>
      <c r="C3" s="464"/>
      <c r="D3" s="465"/>
      <c r="G3" s="463" t="str">
        <f>Replay!A1</f>
        <v>12/12 –18/12</v>
      </c>
      <c r="H3" s="464"/>
      <c r="I3" s="465"/>
    </row>
    <row r="4" spans="2:10" ht="15.75" thickBot="1" x14ac:dyDescent="0.3">
      <c r="B4" s="316" t="s">
        <v>370</v>
      </c>
      <c r="C4" s="316" t="s">
        <v>369</v>
      </c>
      <c r="D4" s="316" t="s">
        <v>371</v>
      </c>
      <c r="G4" s="316" t="s">
        <v>370</v>
      </c>
      <c r="H4" s="316" t="s">
        <v>369</v>
      </c>
      <c r="I4" s="316" t="s">
        <v>371</v>
      </c>
    </row>
    <row r="5" spans="2:10" x14ac:dyDescent="0.25">
      <c r="B5" s="315" t="s">
        <v>378</v>
      </c>
      <c r="C5" s="319">
        <v>66752.12</v>
      </c>
      <c r="D5" s="318">
        <f>C5/C8</f>
        <v>1.5490516455865227E-2</v>
      </c>
      <c r="G5" s="315" t="s">
        <v>412</v>
      </c>
      <c r="H5" s="317">
        <f>SUM(Destacados!H4:H72)</f>
        <v>455054.15333333268</v>
      </c>
      <c r="I5" s="318">
        <f>H5/C8</f>
        <v>0.1055999996782096</v>
      </c>
    </row>
    <row r="6" spans="2:10" x14ac:dyDescent="0.25">
      <c r="B6" s="306" t="s">
        <v>196</v>
      </c>
      <c r="C6" s="307">
        <v>4131857.4</v>
      </c>
      <c r="D6" s="308">
        <f>C6/C8</f>
        <v>0.95884003456352418</v>
      </c>
      <c r="G6" s="303" t="s">
        <v>411</v>
      </c>
      <c r="H6" s="304">
        <f>SUM('Más Vistos-H'!J16:P16)+SUM('Más Vistos-H'!J29:P29)</f>
        <v>1265754.3666666651</v>
      </c>
      <c r="I6" s="305">
        <f>H6/C8</f>
        <v>0.29373132787293116</v>
      </c>
      <c r="J6" s="308">
        <f>H6/C6</f>
        <v>0.30634028334730651</v>
      </c>
    </row>
    <row r="7" spans="2:10" x14ac:dyDescent="0.25">
      <c r="B7" s="309" t="s">
        <v>372</v>
      </c>
      <c r="C7" s="310">
        <v>110615.43</v>
      </c>
      <c r="D7" s="311">
        <f>C7/C8</f>
        <v>2.5669448980610774E-2</v>
      </c>
      <c r="G7" s="303" t="s">
        <v>413</v>
      </c>
      <c r="H7" s="304">
        <f>SUM(Partidos!G2:G4)</f>
        <v>0</v>
      </c>
      <c r="I7" s="305">
        <f>H7/C8</f>
        <v>0</v>
      </c>
      <c r="J7" s="308">
        <f>H7/C6</f>
        <v>0</v>
      </c>
    </row>
    <row r="8" spans="2:10" x14ac:dyDescent="0.25">
      <c r="B8" s="312" t="s">
        <v>16</v>
      </c>
      <c r="C8" s="313">
        <f>SUM(C5:C7)</f>
        <v>4309224.9499999993</v>
      </c>
      <c r="D8" s="314">
        <f>SUM(D5:D7)</f>
        <v>1.0000000000000002</v>
      </c>
    </row>
  </sheetData>
  <mergeCells count="4">
    <mergeCell ref="B2:D2"/>
    <mergeCell ref="B3:D3"/>
    <mergeCell ref="G2:I2"/>
    <mergeCell ref="G3:I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C149-8BD9-4E72-80A1-3E26BBB00D08}">
  <dimension ref="B1:I45"/>
  <sheetViews>
    <sheetView showGridLines="0" zoomScale="89" zoomScaleNormal="89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K43" sqref="K43"/>
    </sheetView>
  </sheetViews>
  <sheetFormatPr baseColWidth="10" defaultRowHeight="15" x14ac:dyDescent="0.25"/>
  <cols>
    <col min="1" max="1" width="0.85546875" style="300" customWidth="1"/>
    <col min="2" max="5" width="17.7109375" style="300" customWidth="1"/>
    <col min="6" max="6" width="23" style="302" customWidth="1"/>
    <col min="7" max="7" width="18.85546875" style="79" customWidth="1"/>
    <col min="8" max="16384" width="11.42578125" style="300"/>
  </cols>
  <sheetData>
    <row r="1" spans="2:8" ht="4.5" customHeight="1" thickBot="1" x14ac:dyDescent="0.3"/>
    <row r="2" spans="2:8" ht="21" customHeight="1" thickBot="1" x14ac:dyDescent="0.3">
      <c r="B2" s="316" t="s">
        <v>414</v>
      </c>
      <c r="C2" s="316" t="s">
        <v>378</v>
      </c>
      <c r="D2" s="316" t="s">
        <v>196</v>
      </c>
      <c r="E2" s="316" t="s">
        <v>372</v>
      </c>
      <c r="F2" s="316" t="s">
        <v>426</v>
      </c>
      <c r="G2" s="316" t="s">
        <v>446</v>
      </c>
    </row>
    <row r="3" spans="2:8" ht="24.95" customHeight="1" x14ac:dyDescent="0.25">
      <c r="B3" s="323" t="s">
        <v>388</v>
      </c>
      <c r="C3" s="324">
        <v>87399</v>
      </c>
      <c r="D3" s="324">
        <v>5645444</v>
      </c>
      <c r="E3" s="325">
        <v>423507</v>
      </c>
      <c r="F3" s="320"/>
      <c r="G3" s="320"/>
    </row>
    <row r="4" spans="2:8" ht="24.95" customHeight="1" x14ac:dyDescent="0.25">
      <c r="B4" s="326" t="s">
        <v>387</v>
      </c>
      <c r="C4" s="324">
        <v>83835</v>
      </c>
      <c r="D4" s="324">
        <v>4956020</v>
      </c>
      <c r="E4" s="325">
        <v>429559</v>
      </c>
      <c r="F4" s="320"/>
      <c r="G4" s="320"/>
    </row>
    <row r="5" spans="2:8" ht="24.95" customHeight="1" x14ac:dyDescent="0.25">
      <c r="B5" s="326" t="s">
        <v>386</v>
      </c>
      <c r="C5" s="324">
        <v>93126</v>
      </c>
      <c r="D5" s="324">
        <v>5511645</v>
      </c>
      <c r="E5" s="325">
        <v>450146</v>
      </c>
      <c r="F5" s="320"/>
      <c r="G5" s="320"/>
    </row>
    <row r="6" spans="2:8" ht="24.95" customHeight="1" x14ac:dyDescent="0.25">
      <c r="B6" s="326" t="s">
        <v>385</v>
      </c>
      <c r="C6" s="324">
        <v>108586</v>
      </c>
      <c r="D6" s="324">
        <v>5678819</v>
      </c>
      <c r="E6" s="325">
        <v>422155</v>
      </c>
      <c r="F6" s="320"/>
      <c r="G6" s="320"/>
    </row>
    <row r="7" spans="2:8" ht="24.95" customHeight="1" x14ac:dyDescent="0.25">
      <c r="B7" s="326" t="s">
        <v>384</v>
      </c>
      <c r="C7" s="324">
        <v>113859</v>
      </c>
      <c r="D7" s="324">
        <v>5963927</v>
      </c>
      <c r="E7" s="325">
        <v>395604</v>
      </c>
      <c r="F7" s="321" t="s">
        <v>429</v>
      </c>
      <c r="G7" s="321" t="s">
        <v>428</v>
      </c>
    </row>
    <row r="8" spans="2:8" ht="24.95" customHeight="1" x14ac:dyDescent="0.25">
      <c r="B8" s="326" t="s">
        <v>383</v>
      </c>
      <c r="C8" s="324">
        <v>112412</v>
      </c>
      <c r="D8" s="327">
        <v>6225747</v>
      </c>
      <c r="E8" s="325">
        <v>376269</v>
      </c>
      <c r="F8" s="321" t="s">
        <v>430</v>
      </c>
      <c r="G8" s="320"/>
    </row>
    <row r="9" spans="2:8" ht="24.95" customHeight="1" x14ac:dyDescent="0.25">
      <c r="B9" s="326" t="s">
        <v>392</v>
      </c>
      <c r="C9" s="304">
        <v>99203.687000000005</v>
      </c>
      <c r="D9" s="304">
        <v>5511680.5379999997</v>
      </c>
      <c r="E9" s="328">
        <v>364261.46899999998</v>
      </c>
      <c r="F9" s="321" t="s">
        <v>424</v>
      </c>
      <c r="G9" s="320"/>
    </row>
    <row r="10" spans="2:8" ht="24.95" customHeight="1" x14ac:dyDescent="0.25">
      <c r="B10" s="326" t="s">
        <v>382</v>
      </c>
      <c r="C10" s="304">
        <v>95987.509000000005</v>
      </c>
      <c r="D10" s="304">
        <v>5232186.608</v>
      </c>
      <c r="E10" s="328">
        <v>323560.11200000002</v>
      </c>
      <c r="F10" s="320"/>
      <c r="G10" s="320"/>
    </row>
    <row r="11" spans="2:8" ht="24.95" customHeight="1" x14ac:dyDescent="0.25">
      <c r="B11" s="326" t="s">
        <v>389</v>
      </c>
      <c r="C11" s="304">
        <v>101763.1</v>
      </c>
      <c r="D11" s="304">
        <v>5729848.5</v>
      </c>
      <c r="E11" s="328">
        <v>319277</v>
      </c>
      <c r="F11" s="320"/>
      <c r="G11" s="320"/>
    </row>
    <row r="12" spans="2:8" ht="24.95" customHeight="1" x14ac:dyDescent="0.25">
      <c r="B12" s="326" t="s">
        <v>394</v>
      </c>
      <c r="C12" s="304">
        <v>105886.77099999999</v>
      </c>
      <c r="D12" s="304">
        <v>5994518.1670000004</v>
      </c>
      <c r="E12" s="328">
        <v>285187.42099999997</v>
      </c>
      <c r="F12" s="320"/>
      <c r="G12" s="320"/>
    </row>
    <row r="13" spans="2:8" ht="24.95" customHeight="1" x14ac:dyDescent="0.25">
      <c r="B13" s="326" t="s">
        <v>450</v>
      </c>
      <c r="C13" s="304">
        <v>114105.53</v>
      </c>
      <c r="D13" s="304">
        <v>5584158.2400000002</v>
      </c>
      <c r="E13" s="328">
        <v>279806.15999999997</v>
      </c>
      <c r="F13" s="320"/>
      <c r="G13" s="320"/>
    </row>
    <row r="14" spans="2:8" ht="24.95" customHeight="1" x14ac:dyDescent="0.25">
      <c r="B14" s="326" t="s">
        <v>451</v>
      </c>
      <c r="C14" s="304">
        <v>115989.13</v>
      </c>
      <c r="D14" s="304">
        <v>5722573.3799999999</v>
      </c>
      <c r="E14" s="328">
        <v>276331.37</v>
      </c>
      <c r="F14" s="320"/>
      <c r="G14" s="320"/>
    </row>
    <row r="15" spans="2:8" ht="24.95" customHeight="1" x14ac:dyDescent="0.25">
      <c r="B15" s="326" t="s">
        <v>405</v>
      </c>
      <c r="C15" s="304">
        <v>114272.19</v>
      </c>
      <c r="D15" s="304">
        <v>5606485.2999999998</v>
      </c>
      <c r="E15" s="328">
        <v>264332.23</v>
      </c>
      <c r="F15" s="322" t="s">
        <v>432</v>
      </c>
      <c r="G15" s="395" t="s">
        <v>431</v>
      </c>
      <c r="H15" s="466" t="s">
        <v>510</v>
      </c>
    </row>
    <row r="16" spans="2:8" ht="24.95" customHeight="1" x14ac:dyDescent="0.25">
      <c r="B16" s="326" t="s">
        <v>406</v>
      </c>
      <c r="C16" s="310">
        <v>125845.21</v>
      </c>
      <c r="D16" s="386">
        <v>6044714.2199999997</v>
      </c>
      <c r="E16" s="328">
        <v>283597.23</v>
      </c>
      <c r="F16" s="320"/>
      <c r="G16" s="396"/>
      <c r="H16" s="466"/>
    </row>
    <row r="17" spans="2:9" ht="24.95" customHeight="1" x14ac:dyDescent="0.25">
      <c r="B17" s="329" t="s">
        <v>423</v>
      </c>
      <c r="C17" s="387">
        <v>126278.9</v>
      </c>
      <c r="D17" s="330">
        <v>5912788.4100000001</v>
      </c>
      <c r="E17" s="331">
        <v>267736.38</v>
      </c>
      <c r="F17" s="332" t="s">
        <v>433</v>
      </c>
      <c r="G17" s="397" t="s">
        <v>434</v>
      </c>
      <c r="H17" s="466"/>
    </row>
    <row r="18" spans="2:9" ht="24.95" customHeight="1" x14ac:dyDescent="0.25">
      <c r="B18" s="329" t="s">
        <v>449</v>
      </c>
      <c r="C18" s="387">
        <v>125308.59</v>
      </c>
      <c r="D18" s="330">
        <v>5916998.4100000001</v>
      </c>
      <c r="E18" s="331">
        <v>252904.34</v>
      </c>
      <c r="F18" s="332" t="s">
        <v>433</v>
      </c>
      <c r="G18" s="397" t="s">
        <v>435</v>
      </c>
      <c r="H18" s="466"/>
    </row>
    <row r="19" spans="2:9" ht="24.95" customHeight="1" x14ac:dyDescent="0.25">
      <c r="B19" s="329" t="s">
        <v>448</v>
      </c>
      <c r="C19" s="387">
        <v>117247.22</v>
      </c>
      <c r="D19" s="330">
        <v>5740230.1799999997</v>
      </c>
      <c r="E19" s="331">
        <v>239734.7</v>
      </c>
      <c r="F19" s="332" t="s">
        <v>433</v>
      </c>
      <c r="G19" s="397" t="s">
        <v>457</v>
      </c>
      <c r="H19" s="466"/>
      <c r="I19" s="398"/>
    </row>
    <row r="20" spans="2:9" ht="24.75" customHeight="1" x14ac:dyDescent="0.25">
      <c r="B20" s="329" t="s">
        <v>452</v>
      </c>
      <c r="C20" s="387">
        <v>118928.22</v>
      </c>
      <c r="D20" s="330">
        <v>5816188.1500000004</v>
      </c>
      <c r="E20" s="331">
        <v>238912.56</v>
      </c>
      <c r="F20" s="332" t="s">
        <v>433</v>
      </c>
      <c r="G20" s="397" t="s">
        <v>458</v>
      </c>
      <c r="H20" s="466"/>
      <c r="I20" s="398"/>
    </row>
    <row r="21" spans="2:9" ht="33" customHeight="1" x14ac:dyDescent="0.25">
      <c r="B21" s="329" t="s">
        <v>453</v>
      </c>
      <c r="C21" s="387">
        <v>131610.35</v>
      </c>
      <c r="D21" s="330">
        <v>6046323.7000000002</v>
      </c>
      <c r="E21" s="331">
        <v>263303.90000000002</v>
      </c>
      <c r="F21" s="332" t="s">
        <v>460</v>
      </c>
      <c r="G21" s="397" t="s">
        <v>434</v>
      </c>
      <c r="H21" s="466"/>
      <c r="I21" s="398"/>
    </row>
    <row r="22" spans="2:9" ht="33" customHeight="1" x14ac:dyDescent="0.25">
      <c r="B22" s="329" t="s">
        <v>454</v>
      </c>
      <c r="C22" s="387">
        <v>130821.32</v>
      </c>
      <c r="D22" s="330">
        <v>6076205.3600000003</v>
      </c>
      <c r="E22" s="331">
        <v>249110.57</v>
      </c>
      <c r="F22" s="332" t="s">
        <v>461</v>
      </c>
      <c r="G22" s="397" t="s">
        <v>459</v>
      </c>
      <c r="H22" s="466"/>
      <c r="I22" s="398"/>
    </row>
    <row r="23" spans="2:9" ht="24.75" customHeight="1" x14ac:dyDescent="0.25">
      <c r="B23" s="329" t="s">
        <v>456</v>
      </c>
      <c r="C23" s="387">
        <v>127202.39</v>
      </c>
      <c r="D23" s="387">
        <v>6114404.1100000003</v>
      </c>
      <c r="E23" s="331">
        <v>244551.5</v>
      </c>
      <c r="F23" s="332" t="s">
        <v>462</v>
      </c>
      <c r="G23" s="397" t="s">
        <v>462</v>
      </c>
      <c r="H23" s="466"/>
    </row>
    <row r="24" spans="2:9" x14ac:dyDescent="0.25">
      <c r="B24" s="329" t="s">
        <v>464</v>
      </c>
      <c r="C24" s="387">
        <v>132633.9</v>
      </c>
      <c r="D24" s="387">
        <v>5755835.5099999998</v>
      </c>
      <c r="E24" s="331">
        <v>247107.48</v>
      </c>
      <c r="F24" s="332"/>
      <c r="G24" s="397"/>
      <c r="H24" s="466"/>
    </row>
    <row r="25" spans="2:9" ht="22.5" x14ac:dyDescent="0.25">
      <c r="B25" s="329" t="s">
        <v>469</v>
      </c>
      <c r="C25" s="387">
        <v>116869.8</v>
      </c>
      <c r="D25" s="387">
        <v>5411097.5300000003</v>
      </c>
      <c r="E25" s="331">
        <v>210703.58</v>
      </c>
      <c r="F25" s="332" t="s">
        <v>507</v>
      </c>
      <c r="G25" s="397" t="s">
        <v>508</v>
      </c>
      <c r="H25" s="466"/>
    </row>
    <row r="26" spans="2:9" ht="22.5" x14ac:dyDescent="0.25">
      <c r="B26" s="329" t="s">
        <v>492</v>
      </c>
      <c r="C26" s="387">
        <v>134421.4</v>
      </c>
      <c r="D26" s="387">
        <v>5337041.28</v>
      </c>
      <c r="E26" s="331">
        <v>221698.33</v>
      </c>
      <c r="F26" s="332" t="s">
        <v>507</v>
      </c>
      <c r="G26" s="397" t="s">
        <v>509</v>
      </c>
      <c r="H26" s="466"/>
    </row>
    <row r="27" spans="2:9" x14ac:dyDescent="0.25">
      <c r="B27" s="329" t="s">
        <v>495</v>
      </c>
      <c r="C27" s="387">
        <v>110963.31</v>
      </c>
      <c r="D27" s="387">
        <v>5229629.4400000004</v>
      </c>
      <c r="E27" s="331">
        <v>202805.14</v>
      </c>
      <c r="F27" s="332"/>
      <c r="G27" s="333"/>
    </row>
    <row r="28" spans="2:9" x14ac:dyDescent="0.25">
      <c r="B28" s="329" t="s">
        <v>500</v>
      </c>
      <c r="C28" s="387">
        <v>108650.38</v>
      </c>
      <c r="D28" s="387">
        <v>5184216.4000000004</v>
      </c>
      <c r="E28" s="331">
        <v>196603.49</v>
      </c>
      <c r="F28" s="332"/>
      <c r="G28" s="333"/>
    </row>
    <row r="29" spans="2:9" x14ac:dyDescent="0.25">
      <c r="B29" s="329" t="s">
        <v>505</v>
      </c>
      <c r="C29" s="387">
        <v>101786.21</v>
      </c>
      <c r="D29" s="387">
        <v>5153924.3099999996</v>
      </c>
      <c r="E29" s="331">
        <v>181891.44</v>
      </c>
      <c r="F29" s="332"/>
      <c r="G29" s="333"/>
    </row>
    <row r="30" spans="2:9" ht="22.5" x14ac:dyDescent="0.25">
      <c r="B30" s="329" t="s">
        <v>506</v>
      </c>
      <c r="C30" s="387">
        <v>107036.54</v>
      </c>
      <c r="D30" s="387">
        <v>4659302.5</v>
      </c>
      <c r="E30" s="331">
        <v>191987.59</v>
      </c>
      <c r="F30" s="332" t="s">
        <v>519</v>
      </c>
      <c r="G30" s="333" t="s">
        <v>457</v>
      </c>
    </row>
    <row r="31" spans="2:9" x14ac:dyDescent="0.25">
      <c r="B31" s="329" t="s">
        <v>513</v>
      </c>
      <c r="C31" s="387">
        <v>108845.6</v>
      </c>
      <c r="D31" s="387">
        <v>5133523.37</v>
      </c>
      <c r="E31" s="331">
        <v>184224.53</v>
      </c>
      <c r="F31" s="332"/>
      <c r="G31" s="333"/>
    </row>
    <row r="32" spans="2:9" x14ac:dyDescent="0.25">
      <c r="B32" s="329" t="s">
        <v>520</v>
      </c>
      <c r="C32" s="387">
        <v>94945.36</v>
      </c>
      <c r="D32" s="387">
        <v>4073834.3</v>
      </c>
      <c r="E32" s="331">
        <v>166564.57999999999</v>
      </c>
      <c r="F32" s="332"/>
      <c r="G32" s="333"/>
    </row>
    <row r="33" spans="2:7" x14ac:dyDescent="0.25">
      <c r="B33" s="329" t="s">
        <v>527</v>
      </c>
      <c r="C33" s="387">
        <v>75114.12</v>
      </c>
      <c r="D33" s="387">
        <v>3429090.15</v>
      </c>
      <c r="E33" s="331">
        <v>131323.24</v>
      </c>
      <c r="F33" s="332"/>
      <c r="G33" s="333"/>
    </row>
    <row r="34" spans="2:7" x14ac:dyDescent="0.25">
      <c r="B34" s="329" t="s">
        <v>530</v>
      </c>
      <c r="C34" s="387">
        <v>20253.34</v>
      </c>
      <c r="D34" s="387">
        <v>3326371.7</v>
      </c>
      <c r="E34" s="331">
        <v>123693.17</v>
      </c>
      <c r="F34" s="332"/>
      <c r="G34" s="333"/>
    </row>
    <row r="35" spans="2:7" ht="15.75" thickBot="1" x14ac:dyDescent="0.3">
      <c r="B35" s="329" t="s">
        <v>547</v>
      </c>
      <c r="C35" s="387">
        <v>71708.460000000006</v>
      </c>
      <c r="D35" s="387">
        <v>4009037.446</v>
      </c>
      <c r="E35" s="331">
        <v>118341.56</v>
      </c>
      <c r="F35" s="332"/>
      <c r="G35" s="333"/>
    </row>
    <row r="36" spans="2:7" ht="15.75" thickBot="1" x14ac:dyDescent="0.3">
      <c r="B36" s="368" t="s">
        <v>585</v>
      </c>
      <c r="C36" s="391">
        <v>66752.12</v>
      </c>
      <c r="D36" s="391">
        <v>4131857.4</v>
      </c>
      <c r="E36" s="377">
        <v>110615.43</v>
      </c>
      <c r="F36" s="369"/>
      <c r="G36" s="370"/>
    </row>
    <row r="37" spans="2:7" x14ac:dyDescent="0.25">
      <c r="B37" s="440"/>
      <c r="C37" s="441"/>
      <c r="D37" s="441"/>
      <c r="E37" s="442"/>
      <c r="F37" s="443"/>
      <c r="G37" s="444"/>
    </row>
    <row r="38" spans="2:7" x14ac:dyDescent="0.25">
      <c r="B38" s="440"/>
      <c r="C38" s="441"/>
      <c r="D38" s="441"/>
      <c r="E38" s="442"/>
      <c r="F38" s="443"/>
      <c r="G38" s="444"/>
    </row>
    <row r="39" spans="2:7" x14ac:dyDescent="0.25">
      <c r="B39" s="440"/>
      <c r="C39" s="441"/>
      <c r="D39" s="441"/>
      <c r="E39" s="442"/>
      <c r="F39" s="443"/>
      <c r="G39" s="444"/>
    </row>
    <row r="40" spans="2:7" x14ac:dyDescent="0.25">
      <c r="D40" s="400">
        <f>D23-D30</f>
        <v>1455101.6100000003</v>
      </c>
    </row>
    <row r="41" spans="2:7" x14ac:dyDescent="0.25">
      <c r="D41" s="401">
        <f>D40/D23</f>
        <v>0.2379792999975594</v>
      </c>
    </row>
    <row r="45" spans="2:7" x14ac:dyDescent="0.25">
      <c r="F45" s="300"/>
    </row>
  </sheetData>
  <mergeCells count="1">
    <mergeCell ref="H15:H26"/>
  </mergeCells>
  <phoneticPr fontId="46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276C-816B-4BA1-AD3A-3F43E2FB4FF7}">
  <dimension ref="B1:F34"/>
  <sheetViews>
    <sheetView showGridLines="0" zoomScaleNormal="100" workbookViewId="0">
      <selection activeCell="H15" sqref="H15"/>
    </sheetView>
  </sheetViews>
  <sheetFormatPr baseColWidth="10" defaultRowHeight="15" x14ac:dyDescent="0.25"/>
  <cols>
    <col min="1" max="1" width="0.85546875" customWidth="1"/>
    <col min="2" max="5" width="17.7109375" style="334" customWidth="1"/>
    <col min="6" max="6" width="15.7109375" customWidth="1"/>
  </cols>
  <sheetData>
    <row r="1" spans="2:6" ht="3.75" customHeight="1" thickBot="1" x14ac:dyDescent="0.3"/>
    <row r="2" spans="2:6" ht="20.100000000000001" customHeight="1" thickBot="1" x14ac:dyDescent="0.3">
      <c r="B2" s="316" t="s">
        <v>414</v>
      </c>
      <c r="C2" s="316" t="s">
        <v>8</v>
      </c>
      <c r="D2" s="316" t="s">
        <v>415</v>
      </c>
      <c r="E2" s="316" t="s">
        <v>416</v>
      </c>
    </row>
    <row r="3" spans="2:6" ht="20.100000000000001" customHeight="1" x14ac:dyDescent="0.25">
      <c r="B3" s="351" t="s">
        <v>391</v>
      </c>
      <c r="C3" s="352">
        <v>229372.38333333313</v>
      </c>
      <c r="D3" s="352">
        <v>1349796.46</v>
      </c>
      <c r="E3" s="352">
        <v>282574.91666666669</v>
      </c>
    </row>
    <row r="4" spans="2:6" ht="20.100000000000001" customHeight="1" x14ac:dyDescent="0.25">
      <c r="B4" s="337" t="s">
        <v>382</v>
      </c>
      <c r="C4" s="336">
        <v>328458.67</v>
      </c>
      <c r="D4" s="336">
        <v>1337820.58</v>
      </c>
      <c r="E4" s="336">
        <v>196728.92</v>
      </c>
    </row>
    <row r="5" spans="2:6" ht="20.100000000000001" customHeight="1" x14ac:dyDescent="0.25">
      <c r="B5" s="337" t="s">
        <v>389</v>
      </c>
      <c r="C5" s="336">
        <v>614295.7833451</v>
      </c>
      <c r="D5" s="336">
        <v>1344824.8166666655</v>
      </c>
      <c r="E5" s="336">
        <v>380612.2043000001</v>
      </c>
    </row>
    <row r="6" spans="2:6" ht="20.100000000000001" customHeight="1" x14ac:dyDescent="0.25">
      <c r="B6" s="337" t="s">
        <v>394</v>
      </c>
      <c r="C6" s="336">
        <v>610566.51666666579</v>
      </c>
      <c r="D6" s="388">
        <v>2165471.8499999978</v>
      </c>
      <c r="E6" s="336">
        <v>621346.44999999984</v>
      </c>
    </row>
    <row r="7" spans="2:6" ht="20.100000000000001" customHeight="1" x14ac:dyDescent="0.25">
      <c r="B7" s="337" t="s">
        <v>450</v>
      </c>
      <c r="C7" s="336">
        <v>495980.07666666608</v>
      </c>
      <c r="D7" s="336">
        <v>1710027.4833333315</v>
      </c>
      <c r="E7" s="336">
        <v>288256.72366666654</v>
      </c>
    </row>
    <row r="8" spans="2:6" ht="20.100000000000001" customHeight="1" x14ac:dyDescent="0.25">
      <c r="B8" s="337" t="s">
        <v>451</v>
      </c>
      <c r="C8" s="336">
        <v>645742.58333333244</v>
      </c>
      <c r="D8" s="336">
        <v>1605951.2166666649</v>
      </c>
      <c r="E8" s="336">
        <v>418884.89437000017</v>
      </c>
    </row>
    <row r="9" spans="2:6" ht="20.100000000000001" customHeight="1" x14ac:dyDescent="0.25">
      <c r="B9" s="337" t="s">
        <v>405</v>
      </c>
      <c r="C9" s="336">
        <v>610706.95333333267</v>
      </c>
      <c r="D9" s="336">
        <v>1347746.1333333317</v>
      </c>
      <c r="E9" s="336">
        <v>335206.93333333335</v>
      </c>
      <c r="F9" s="335" t="s">
        <v>409</v>
      </c>
    </row>
    <row r="10" spans="2:6" ht="20.100000000000001" customHeight="1" x14ac:dyDescent="0.25">
      <c r="B10" s="337" t="s">
        <v>406</v>
      </c>
      <c r="C10" s="385">
        <v>948656.81666666537</v>
      </c>
      <c r="D10" s="385">
        <v>1116358.3666666651</v>
      </c>
      <c r="E10" s="385">
        <v>744277.69999999984</v>
      </c>
    </row>
    <row r="11" spans="2:6" ht="20.100000000000001" customHeight="1" x14ac:dyDescent="0.25">
      <c r="B11" s="337" t="s">
        <v>423</v>
      </c>
      <c r="C11" s="385">
        <v>845932.97666666622</v>
      </c>
      <c r="D11" s="385">
        <v>1795789.6333333314</v>
      </c>
      <c r="E11" s="385">
        <v>421628.28</v>
      </c>
    </row>
    <row r="12" spans="2:6" ht="20.100000000000001" customHeight="1" x14ac:dyDescent="0.25">
      <c r="B12" s="337" t="s">
        <v>449</v>
      </c>
      <c r="C12" s="385">
        <v>1094224.013333332</v>
      </c>
      <c r="D12" s="385">
        <v>1811610.2333333315</v>
      </c>
      <c r="E12" s="385">
        <v>474333.75099999999</v>
      </c>
    </row>
    <row r="13" spans="2:6" x14ac:dyDescent="0.25">
      <c r="B13" s="337" t="s">
        <v>448</v>
      </c>
      <c r="C13" s="385">
        <v>975683.08333333232</v>
      </c>
      <c r="D13" s="399">
        <v>1889718.6499999987</v>
      </c>
      <c r="E13" s="385">
        <v>424470.00669999997</v>
      </c>
    </row>
    <row r="14" spans="2:6" x14ac:dyDescent="0.25">
      <c r="B14" s="337" t="s">
        <v>452</v>
      </c>
      <c r="C14" s="385">
        <v>1223152.2133333324</v>
      </c>
      <c r="D14" s="385">
        <v>1781795.2599999984</v>
      </c>
      <c r="E14" s="385">
        <v>521529.59000000014</v>
      </c>
    </row>
    <row r="15" spans="2:6" x14ac:dyDescent="0.25">
      <c r="B15" s="337" t="s">
        <v>453</v>
      </c>
      <c r="C15" s="385">
        <v>1024428.1466666657</v>
      </c>
      <c r="D15" s="385">
        <v>1760664.8666666644</v>
      </c>
      <c r="E15" s="385">
        <v>584810.86666666658</v>
      </c>
    </row>
    <row r="16" spans="2:6" x14ac:dyDescent="0.25">
      <c r="B16" s="337" t="s">
        <v>454</v>
      </c>
      <c r="C16" s="385">
        <v>1020359.2299999989</v>
      </c>
      <c r="D16" s="385">
        <v>1819450.7899999984</v>
      </c>
      <c r="E16" s="385">
        <v>761014.54300000006</v>
      </c>
    </row>
    <row r="17" spans="2:5" x14ac:dyDescent="0.25">
      <c r="B17" s="337" t="s">
        <v>456</v>
      </c>
      <c r="C17" s="385">
        <v>1236435.7666666657</v>
      </c>
      <c r="D17" s="385">
        <v>1863513.5366666648</v>
      </c>
      <c r="E17" s="385">
        <v>682036.51930000028</v>
      </c>
    </row>
    <row r="18" spans="2:5" x14ac:dyDescent="0.25">
      <c r="B18" s="337" t="s">
        <v>464</v>
      </c>
      <c r="C18" s="385">
        <v>1413896.4399999988</v>
      </c>
      <c r="D18" s="388">
        <v>1911445.8866666649</v>
      </c>
      <c r="E18" s="385">
        <v>305591.94333333336</v>
      </c>
    </row>
    <row r="19" spans="2:5" x14ac:dyDescent="0.25">
      <c r="B19" s="337" t="s">
        <v>469</v>
      </c>
      <c r="C19" s="385">
        <v>728229.89666666603</v>
      </c>
      <c r="D19" s="385">
        <v>1694797.60333333</v>
      </c>
      <c r="E19" s="385">
        <v>204620.06140000001</v>
      </c>
    </row>
    <row r="20" spans="2:5" x14ac:dyDescent="0.25">
      <c r="B20" s="337" t="s">
        <v>492</v>
      </c>
      <c r="C20" s="385">
        <v>1080001.7933333321</v>
      </c>
      <c r="D20" s="385">
        <v>1689052.0499999984</v>
      </c>
      <c r="E20" s="385">
        <v>574190.40989999985</v>
      </c>
    </row>
    <row r="21" spans="2:5" x14ac:dyDescent="0.25">
      <c r="B21" s="337" t="s">
        <v>495</v>
      </c>
      <c r="C21" s="385">
        <v>1039748.3633333314</v>
      </c>
      <c r="D21" s="385">
        <v>1566862.6999999983</v>
      </c>
      <c r="E21" s="385">
        <v>495546.88539999991</v>
      </c>
    </row>
    <row r="22" spans="2:5" x14ac:dyDescent="0.25">
      <c r="B22" s="337" t="s">
        <v>500</v>
      </c>
      <c r="C22" s="385">
        <v>825826.8</v>
      </c>
      <c r="D22" s="385">
        <v>1608232.4566666654</v>
      </c>
      <c r="E22" s="385">
        <v>421434.18497000012</v>
      </c>
    </row>
    <row r="23" spans="2:5" x14ac:dyDescent="0.25">
      <c r="B23" s="337" t="s">
        <v>505</v>
      </c>
      <c r="C23" s="385">
        <v>1145203.633333331</v>
      </c>
      <c r="D23" s="385">
        <v>1734749.1999999981</v>
      </c>
      <c r="E23" s="385">
        <v>379280.33332999999</v>
      </c>
    </row>
    <row r="24" spans="2:5" x14ac:dyDescent="0.25">
      <c r="B24" s="337" t="s">
        <v>506</v>
      </c>
      <c r="C24" s="385">
        <v>1010198.6966666657</v>
      </c>
      <c r="D24" s="385">
        <v>1364365.7233333318</v>
      </c>
      <c r="E24" s="385">
        <v>241132.81</v>
      </c>
    </row>
    <row r="25" spans="2:5" x14ac:dyDescent="0.25">
      <c r="B25" s="337" t="s">
        <v>513</v>
      </c>
      <c r="C25" s="385">
        <v>1375636.3033333314</v>
      </c>
      <c r="D25" s="385">
        <v>1529460.0466666652</v>
      </c>
      <c r="E25" s="385">
        <v>478085.30900000007</v>
      </c>
    </row>
    <row r="26" spans="2:5" x14ac:dyDescent="0.25">
      <c r="B26" s="337" t="s">
        <v>520</v>
      </c>
      <c r="C26" s="385">
        <v>529672.07666666608</v>
      </c>
      <c r="D26" s="385">
        <v>1318167.7166666652</v>
      </c>
      <c r="E26" s="385">
        <v>20579.573333333334</v>
      </c>
    </row>
    <row r="27" spans="2:5" x14ac:dyDescent="0.25">
      <c r="B27" s="337" t="s">
        <v>527</v>
      </c>
      <c r="C27" s="385">
        <v>776743.3166666656</v>
      </c>
      <c r="D27" s="385">
        <v>1260408.4866666654</v>
      </c>
      <c r="E27" s="385">
        <v>0</v>
      </c>
    </row>
    <row r="28" spans="2:5" x14ac:dyDescent="0.25">
      <c r="B28" s="337" t="s">
        <v>530</v>
      </c>
      <c r="C28" s="385">
        <v>512422.67666666594</v>
      </c>
      <c r="D28" s="385">
        <v>1221685.8366666653</v>
      </c>
      <c r="E28" s="385">
        <v>1641.01</v>
      </c>
    </row>
    <row r="29" spans="2:5" x14ac:dyDescent="0.25">
      <c r="B29" s="337" t="s">
        <v>547</v>
      </c>
      <c r="C29" s="385">
        <v>443706.27666666621</v>
      </c>
      <c r="D29" s="385">
        <v>1196007.4099999999</v>
      </c>
      <c r="E29" s="385">
        <v>0</v>
      </c>
    </row>
    <row r="30" spans="2:5" x14ac:dyDescent="0.25">
      <c r="B30" s="337" t="s">
        <v>547</v>
      </c>
      <c r="C30" s="385">
        <v>443706.27666666621</v>
      </c>
      <c r="D30" s="385">
        <v>1196007.4099999999</v>
      </c>
      <c r="E30" s="385">
        <v>0</v>
      </c>
    </row>
    <row r="31" spans="2:5" x14ac:dyDescent="0.25">
      <c r="B31" s="337" t="s">
        <v>585</v>
      </c>
      <c r="C31" s="385">
        <v>455054.15333333268</v>
      </c>
      <c r="D31" s="385">
        <v>1265754.3666666651</v>
      </c>
      <c r="E31" s="385">
        <v>0</v>
      </c>
    </row>
    <row r="32" spans="2:5" x14ac:dyDescent="0.25">
      <c r="B32" s="392"/>
    </row>
    <row r="33" spans="2:4" x14ac:dyDescent="0.25">
      <c r="B33" s="392"/>
      <c r="D33" s="400">
        <f>D18-D24</f>
        <v>547080.1633333331</v>
      </c>
    </row>
    <row r="34" spans="2:4" x14ac:dyDescent="0.25">
      <c r="B34" s="392"/>
      <c r="D34" s="401">
        <f>D33/D18</f>
        <v>0.28621273934538427</v>
      </c>
    </row>
  </sheetData>
  <phoneticPr fontId="46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8705-8AA2-4C17-8A10-06256DED6B3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FBD9-20BA-4FF6-9F60-44AF332FA66D}">
  <dimension ref="B1:I46"/>
  <sheetViews>
    <sheetView topLeftCell="A28" zoomScale="85" zoomScaleNormal="85" workbookViewId="0">
      <selection activeCell="F50" sqref="F50"/>
    </sheetView>
  </sheetViews>
  <sheetFormatPr baseColWidth="10" defaultRowHeight="15" x14ac:dyDescent="0.25"/>
  <cols>
    <col min="1" max="1" width="3.7109375" customWidth="1"/>
    <col min="2" max="2" width="34.42578125" style="79" customWidth="1"/>
    <col min="3" max="3" width="37.85546875" bestFit="1" customWidth="1"/>
    <col min="4" max="4" width="17.42578125" bestFit="1" customWidth="1"/>
    <col min="5" max="6" width="13.7109375" customWidth="1"/>
    <col min="7" max="7" width="23.7109375" customWidth="1"/>
    <col min="8" max="8" width="13.7109375" customWidth="1"/>
    <col min="9" max="9" width="14.85546875" bestFit="1" customWidth="1"/>
  </cols>
  <sheetData>
    <row r="1" spans="2:9" ht="15.75" thickBot="1" x14ac:dyDescent="0.3"/>
    <row r="2" spans="2:9" ht="20.100000000000001" customHeight="1" x14ac:dyDescent="0.25">
      <c r="B2" s="467" t="s">
        <v>196</v>
      </c>
      <c r="C2" s="468"/>
    </row>
    <row r="3" spans="2:9" ht="20.100000000000001" customHeight="1" x14ac:dyDescent="0.25">
      <c r="B3" s="402" t="s">
        <v>436</v>
      </c>
      <c r="C3" s="402" t="s">
        <v>373</v>
      </c>
      <c r="D3" s="403" t="s">
        <v>214</v>
      </c>
      <c r="E3" s="403" t="s">
        <v>216</v>
      </c>
      <c r="F3" s="403" t="s">
        <v>374</v>
      </c>
      <c r="G3" s="403" t="s">
        <v>375</v>
      </c>
      <c r="H3" s="403" t="s">
        <v>376</v>
      </c>
      <c r="I3" s="403" t="s">
        <v>377</v>
      </c>
    </row>
    <row r="4" spans="2:9" ht="17.100000000000001" customHeight="1" x14ac:dyDescent="0.25">
      <c r="B4" s="393"/>
      <c r="C4" s="414" t="s">
        <v>501</v>
      </c>
      <c r="D4" s="415" t="s">
        <v>514</v>
      </c>
      <c r="E4" s="404">
        <v>44907</v>
      </c>
      <c r="F4" s="416">
        <v>0.20833333333333334</v>
      </c>
      <c r="G4" s="416">
        <v>0.375</v>
      </c>
      <c r="H4" s="405">
        <v>47934.433333333298</v>
      </c>
      <c r="I4" s="380">
        <v>56552</v>
      </c>
    </row>
    <row r="5" spans="2:9" ht="17.100000000000001" customHeight="1" x14ac:dyDescent="0.25">
      <c r="B5" s="393"/>
      <c r="C5" s="414" t="s">
        <v>523</v>
      </c>
      <c r="D5" s="415" t="s">
        <v>502</v>
      </c>
      <c r="E5" s="404">
        <v>44907</v>
      </c>
      <c r="F5" s="416">
        <v>0.79166666666666663</v>
      </c>
      <c r="G5" s="416">
        <v>0.83333333333333337</v>
      </c>
      <c r="H5" s="405">
        <v>765.4</v>
      </c>
      <c r="I5" s="380">
        <v>3239</v>
      </c>
    </row>
    <row r="6" spans="2:9" ht="17.100000000000001" customHeight="1" x14ac:dyDescent="0.25">
      <c r="B6" s="393"/>
      <c r="C6" s="414" t="s">
        <v>523</v>
      </c>
      <c r="D6" s="415" t="s">
        <v>502</v>
      </c>
      <c r="E6" s="404">
        <v>44908</v>
      </c>
      <c r="F6" s="416">
        <v>0.79166666666666663</v>
      </c>
      <c r="G6" s="416">
        <v>0.83333333333333337</v>
      </c>
      <c r="H6" s="405">
        <v>330.31666666666598</v>
      </c>
      <c r="I6" s="380">
        <v>3016</v>
      </c>
    </row>
    <row r="7" spans="2:9" ht="17.100000000000001" customHeight="1" x14ac:dyDescent="0.25">
      <c r="B7" s="393"/>
      <c r="C7" s="414" t="s">
        <v>523</v>
      </c>
      <c r="D7" s="415" t="s">
        <v>502</v>
      </c>
      <c r="E7" s="404">
        <v>44909</v>
      </c>
      <c r="F7" s="416">
        <v>0.79166666666666663</v>
      </c>
      <c r="G7" s="416">
        <v>0.83333333333333337</v>
      </c>
      <c r="H7" s="405">
        <v>278.2</v>
      </c>
      <c r="I7" s="380">
        <v>2759</v>
      </c>
    </row>
    <row r="8" spans="2:9" ht="17.100000000000001" customHeight="1" x14ac:dyDescent="0.25">
      <c r="B8" s="393"/>
      <c r="C8" s="414" t="s">
        <v>523</v>
      </c>
      <c r="D8" s="415" t="s">
        <v>502</v>
      </c>
      <c r="E8" s="404">
        <v>44910</v>
      </c>
      <c r="F8" s="416">
        <v>0.79166666666666663</v>
      </c>
      <c r="G8" s="416">
        <v>0.83333333333333337</v>
      </c>
      <c r="H8" s="405">
        <v>217.61666666666599</v>
      </c>
      <c r="I8" s="380">
        <v>3014</v>
      </c>
    </row>
    <row r="9" spans="2:9" ht="17.100000000000001" customHeight="1" x14ac:dyDescent="0.25">
      <c r="B9" s="393"/>
      <c r="C9" s="414" t="s">
        <v>523</v>
      </c>
      <c r="D9" s="415" t="s">
        <v>502</v>
      </c>
      <c r="E9" s="404">
        <v>44911</v>
      </c>
      <c r="F9" s="416">
        <v>0.79166666666666663</v>
      </c>
      <c r="G9" s="416">
        <v>0.83333333333333337</v>
      </c>
      <c r="H9" s="405">
        <v>820.86666666666599</v>
      </c>
      <c r="I9" s="380">
        <v>2683</v>
      </c>
    </row>
    <row r="10" spans="2:9" ht="17.100000000000001" customHeight="1" x14ac:dyDescent="0.25">
      <c r="B10" s="393"/>
      <c r="C10" s="414" t="s">
        <v>586</v>
      </c>
      <c r="D10" s="415" t="s">
        <v>514</v>
      </c>
      <c r="E10" s="404">
        <v>44907</v>
      </c>
      <c r="F10" s="416">
        <v>0.79166666666666663</v>
      </c>
      <c r="G10" s="416">
        <v>0.86111111111111116</v>
      </c>
      <c r="H10" s="405">
        <v>41862.216666666602</v>
      </c>
      <c r="I10" s="380">
        <v>49465</v>
      </c>
    </row>
    <row r="11" spans="2:9" ht="17.100000000000001" customHeight="1" x14ac:dyDescent="0.25">
      <c r="B11" s="393"/>
      <c r="C11" s="414" t="s">
        <v>586</v>
      </c>
      <c r="D11" s="415" t="s">
        <v>514</v>
      </c>
      <c r="E11" s="404">
        <v>44908</v>
      </c>
      <c r="F11" s="416">
        <v>0.79166666666666663</v>
      </c>
      <c r="G11" s="416">
        <v>0.86111111111111116</v>
      </c>
      <c r="H11" s="405">
        <v>43416.766666666597</v>
      </c>
      <c r="I11" s="380">
        <v>47823</v>
      </c>
    </row>
    <row r="12" spans="2:9" ht="17.100000000000001" customHeight="1" x14ac:dyDescent="0.25">
      <c r="B12" s="393"/>
      <c r="C12" s="414" t="s">
        <v>586</v>
      </c>
      <c r="D12" s="415" t="s">
        <v>514</v>
      </c>
      <c r="E12" s="404">
        <v>44909</v>
      </c>
      <c r="F12" s="416">
        <v>0.79166666666666663</v>
      </c>
      <c r="G12" s="416">
        <v>0.86111111111111116</v>
      </c>
      <c r="H12" s="405">
        <v>43464.1</v>
      </c>
      <c r="I12" s="380">
        <v>47772</v>
      </c>
    </row>
    <row r="13" spans="2:9" ht="17.100000000000001" customHeight="1" x14ac:dyDescent="0.25">
      <c r="B13" s="393"/>
      <c r="C13" s="414" t="s">
        <v>586</v>
      </c>
      <c r="D13" s="415" t="s">
        <v>514</v>
      </c>
      <c r="E13" s="404">
        <v>44910</v>
      </c>
      <c r="F13" s="416">
        <v>0.79166666666666663</v>
      </c>
      <c r="G13" s="416">
        <v>0.86111111111111116</v>
      </c>
      <c r="H13" s="405">
        <v>42131.966666666602</v>
      </c>
      <c r="I13" s="380">
        <v>49356</v>
      </c>
    </row>
    <row r="14" spans="2:9" ht="17.100000000000001" customHeight="1" x14ac:dyDescent="0.25">
      <c r="B14" s="393"/>
      <c r="C14" s="414" t="s">
        <v>586</v>
      </c>
      <c r="D14" s="415" t="s">
        <v>514</v>
      </c>
      <c r="E14" s="404">
        <v>44911</v>
      </c>
      <c r="F14" s="416">
        <v>0.79166666666666663</v>
      </c>
      <c r="G14" s="416">
        <v>0.86111111111111116</v>
      </c>
      <c r="H14" s="405">
        <v>41742.8166666666</v>
      </c>
      <c r="I14" s="380">
        <v>44710</v>
      </c>
    </row>
    <row r="15" spans="2:9" ht="17.100000000000001" customHeight="1" x14ac:dyDescent="0.25">
      <c r="B15" s="393"/>
      <c r="C15" s="414" t="s">
        <v>531</v>
      </c>
      <c r="D15" s="415" t="s">
        <v>381</v>
      </c>
      <c r="E15" s="404">
        <v>44907</v>
      </c>
      <c r="F15" s="416">
        <v>0.58333333333333337</v>
      </c>
      <c r="G15" s="416">
        <v>0.8125</v>
      </c>
      <c r="H15" s="405">
        <v>13793.8833333333</v>
      </c>
      <c r="I15" s="380">
        <v>30891</v>
      </c>
    </row>
    <row r="16" spans="2:9" ht="17.100000000000001" customHeight="1" x14ac:dyDescent="0.25">
      <c r="B16" s="393"/>
      <c r="C16" s="414" t="s">
        <v>531</v>
      </c>
      <c r="D16" s="415" t="s">
        <v>381</v>
      </c>
      <c r="E16" s="404">
        <v>44908</v>
      </c>
      <c r="F16" s="416">
        <v>0.58333333333333337</v>
      </c>
      <c r="G16" s="416">
        <v>0.8125</v>
      </c>
      <c r="H16" s="405">
        <v>13326.983333333301</v>
      </c>
      <c r="I16" s="380">
        <v>31252</v>
      </c>
    </row>
    <row r="17" spans="2:9" ht="17.100000000000001" customHeight="1" x14ac:dyDescent="0.25">
      <c r="B17" s="393"/>
      <c r="C17" s="414" t="s">
        <v>531</v>
      </c>
      <c r="D17" s="415" t="s">
        <v>381</v>
      </c>
      <c r="E17" s="404">
        <v>44909</v>
      </c>
      <c r="F17" s="416">
        <v>0.58333333333333337</v>
      </c>
      <c r="G17" s="416">
        <v>0.8125</v>
      </c>
      <c r="H17" s="405">
        <v>14100.4</v>
      </c>
      <c r="I17" s="380">
        <v>32304</v>
      </c>
    </row>
    <row r="18" spans="2:9" ht="17.100000000000001" customHeight="1" x14ac:dyDescent="0.25">
      <c r="B18" s="393"/>
      <c r="C18" s="414" t="s">
        <v>531</v>
      </c>
      <c r="D18" s="415" t="s">
        <v>381</v>
      </c>
      <c r="E18" s="404">
        <v>44910</v>
      </c>
      <c r="F18" s="416">
        <v>0.58333333333333337</v>
      </c>
      <c r="G18" s="416">
        <v>0.8125</v>
      </c>
      <c r="H18" s="405">
        <v>14456.3166666666</v>
      </c>
      <c r="I18" s="380">
        <v>32869</v>
      </c>
    </row>
    <row r="19" spans="2:9" ht="17.100000000000001" customHeight="1" x14ac:dyDescent="0.25">
      <c r="B19" s="393"/>
      <c r="C19" s="414" t="s">
        <v>531</v>
      </c>
      <c r="D19" s="415" t="s">
        <v>381</v>
      </c>
      <c r="E19" s="404">
        <v>44911</v>
      </c>
      <c r="F19" s="416">
        <v>0.58333333333333337</v>
      </c>
      <c r="G19" s="416">
        <v>0.8125</v>
      </c>
      <c r="H19" s="405">
        <v>14032.2166666666</v>
      </c>
      <c r="I19" s="380">
        <v>26485</v>
      </c>
    </row>
    <row r="20" spans="2:9" ht="17.100000000000001" customHeight="1" x14ac:dyDescent="0.25">
      <c r="B20" s="393"/>
      <c r="C20" s="414" t="s">
        <v>587</v>
      </c>
      <c r="D20" s="415" t="s">
        <v>502</v>
      </c>
      <c r="E20" s="404">
        <v>44910</v>
      </c>
      <c r="F20" s="416">
        <v>0.83333333333333337</v>
      </c>
      <c r="G20" s="416" t="s">
        <v>588</v>
      </c>
      <c r="H20" s="405">
        <v>1142.29</v>
      </c>
      <c r="I20" s="380">
        <v>10250</v>
      </c>
    </row>
    <row r="21" spans="2:9" ht="17.100000000000001" customHeight="1" x14ac:dyDescent="0.25">
      <c r="B21" s="393"/>
      <c r="C21" s="414" t="s">
        <v>503</v>
      </c>
      <c r="D21" s="415" t="s">
        <v>514</v>
      </c>
      <c r="E21" s="404">
        <v>44912</v>
      </c>
      <c r="F21" s="416">
        <v>0.95833333333333337</v>
      </c>
      <c r="G21" s="416">
        <v>0.5</v>
      </c>
      <c r="H21" s="405">
        <v>2163.7666666666601</v>
      </c>
      <c r="I21" s="380">
        <v>6677</v>
      </c>
    </row>
    <row r="22" spans="2:9" ht="17.100000000000001" customHeight="1" x14ac:dyDescent="0.25">
      <c r="B22" s="393"/>
      <c r="C22" s="414" t="s">
        <v>532</v>
      </c>
      <c r="D22" s="415" t="s">
        <v>514</v>
      </c>
      <c r="E22" s="404">
        <v>44912</v>
      </c>
      <c r="F22" s="416">
        <v>0.79166666666666663</v>
      </c>
      <c r="G22" s="416">
        <v>0.875</v>
      </c>
      <c r="H22" s="405">
        <v>20848.7833333333</v>
      </c>
      <c r="I22" s="380">
        <v>31595</v>
      </c>
    </row>
    <row r="23" spans="2:9" ht="17.100000000000001" customHeight="1" x14ac:dyDescent="0.25">
      <c r="B23" s="393"/>
      <c r="C23" s="414" t="s">
        <v>360</v>
      </c>
      <c r="D23" s="415" t="s">
        <v>381</v>
      </c>
      <c r="E23" s="404">
        <v>44912</v>
      </c>
      <c r="F23" s="416">
        <v>0.85416666666666663</v>
      </c>
      <c r="G23" s="416">
        <v>0.95833333333333337</v>
      </c>
      <c r="H23" s="405">
        <v>29973.766666666601</v>
      </c>
      <c r="I23" s="380">
        <v>35987</v>
      </c>
    </row>
    <row r="24" spans="2:9" ht="17.100000000000001" customHeight="1" x14ac:dyDescent="0.25">
      <c r="B24" s="393"/>
      <c r="C24" s="414" t="s">
        <v>589</v>
      </c>
      <c r="D24" s="415" t="s">
        <v>514</v>
      </c>
      <c r="E24" s="404">
        <v>44912</v>
      </c>
      <c r="F24" s="416">
        <v>0.875</v>
      </c>
      <c r="G24" s="416">
        <v>0.97916666666666663</v>
      </c>
      <c r="H24" s="405">
        <v>20410.116666666599</v>
      </c>
      <c r="I24" s="380">
        <v>37513</v>
      </c>
    </row>
    <row r="25" spans="2:9" ht="17.100000000000001" customHeight="1" x14ac:dyDescent="0.25">
      <c r="B25" s="393"/>
      <c r="C25" s="414" t="s">
        <v>590</v>
      </c>
      <c r="D25" s="415" t="s">
        <v>521</v>
      </c>
      <c r="E25" s="404">
        <v>44912</v>
      </c>
      <c r="F25" s="416">
        <v>0.60416666666666663</v>
      </c>
      <c r="G25" s="416">
        <v>0.91666666666666663</v>
      </c>
      <c r="H25" s="405">
        <v>1818.36666666666</v>
      </c>
      <c r="I25" s="380">
        <v>3838</v>
      </c>
    </row>
    <row r="26" spans="2:9" ht="17.100000000000001" customHeight="1" x14ac:dyDescent="0.25">
      <c r="B26" s="394"/>
      <c r="C26" s="420" t="s">
        <v>591</v>
      </c>
      <c r="D26" s="421" t="s">
        <v>381</v>
      </c>
      <c r="E26" s="404">
        <v>44912</v>
      </c>
      <c r="F26" s="422">
        <v>0.70833333333333337</v>
      </c>
      <c r="G26" s="445">
        <v>0.79166666666666663</v>
      </c>
      <c r="H26" s="423">
        <v>2945.6833333333302</v>
      </c>
      <c r="I26" s="446">
        <v>8191</v>
      </c>
    </row>
    <row r="27" spans="2:9" ht="17.100000000000001" customHeight="1" x14ac:dyDescent="0.25">
      <c r="B27" s="393"/>
      <c r="C27" s="414" t="s">
        <v>592</v>
      </c>
      <c r="D27" s="415" t="s">
        <v>593</v>
      </c>
      <c r="E27" s="404">
        <v>44912</v>
      </c>
      <c r="F27" s="416">
        <v>0.72222222222222221</v>
      </c>
      <c r="G27" s="416">
        <v>0.97222222222222221</v>
      </c>
      <c r="H27" s="423">
        <v>2989.6666666666601</v>
      </c>
      <c r="I27" s="436">
        <v>8723</v>
      </c>
    </row>
    <row r="28" spans="2:9" ht="17.100000000000001" customHeight="1" x14ac:dyDescent="0.25">
      <c r="B28" s="393"/>
      <c r="C28" s="414" t="s">
        <v>515</v>
      </c>
      <c r="D28" s="415" t="s">
        <v>514</v>
      </c>
      <c r="E28" s="404">
        <v>44913</v>
      </c>
      <c r="F28" s="416">
        <v>0.79166666666666663</v>
      </c>
      <c r="G28" s="416">
        <v>0.83333333333333337</v>
      </c>
      <c r="H28" s="405">
        <v>8878.4333333333307</v>
      </c>
      <c r="I28" s="380">
        <v>17798</v>
      </c>
    </row>
    <row r="29" spans="2:9" ht="17.100000000000001" customHeight="1" x14ac:dyDescent="0.25">
      <c r="B29" s="393"/>
      <c r="C29" s="393" t="s">
        <v>548</v>
      </c>
      <c r="D29" s="417" t="s">
        <v>514</v>
      </c>
      <c r="E29" s="404">
        <v>44913</v>
      </c>
      <c r="F29" s="416">
        <v>0.83333333333333337</v>
      </c>
      <c r="G29" s="416">
        <v>0.91666666666666663</v>
      </c>
      <c r="H29" s="405">
        <v>27853.433333333302</v>
      </c>
      <c r="I29" s="380">
        <v>48449</v>
      </c>
    </row>
    <row r="30" spans="2:9" ht="17.100000000000001" customHeight="1" x14ac:dyDescent="0.25">
      <c r="B30" s="393"/>
      <c r="C30" s="393" t="s">
        <v>395</v>
      </c>
      <c r="D30" s="417" t="s">
        <v>502</v>
      </c>
      <c r="E30" s="404">
        <v>44913</v>
      </c>
      <c r="F30" s="426">
        <v>0.875</v>
      </c>
      <c r="G30" s="426">
        <v>0.9375</v>
      </c>
      <c r="H30" s="406">
        <v>1679.6666666666599</v>
      </c>
      <c r="I30" s="407">
        <v>6962</v>
      </c>
    </row>
    <row r="31" spans="2:9" ht="17.100000000000001" customHeight="1" x14ac:dyDescent="0.25">
      <c r="B31" s="393"/>
      <c r="C31" s="393" t="s">
        <v>594</v>
      </c>
      <c r="D31" s="393" t="s">
        <v>521</v>
      </c>
      <c r="E31" s="404">
        <v>44913</v>
      </c>
      <c r="F31" s="418">
        <v>0.76041666666666663</v>
      </c>
      <c r="G31" s="418">
        <v>0.83333333333333337</v>
      </c>
      <c r="H31" s="406">
        <v>205.06666666666601</v>
      </c>
      <c r="I31" s="407">
        <v>1075</v>
      </c>
    </row>
    <row r="32" spans="2:9" ht="17.100000000000001" customHeight="1" x14ac:dyDescent="0.25">
      <c r="B32" s="393"/>
      <c r="C32" s="393" t="s">
        <v>211</v>
      </c>
      <c r="D32" s="393" t="s">
        <v>595</v>
      </c>
      <c r="E32" s="404">
        <v>44913</v>
      </c>
      <c r="F32" s="419">
        <v>0.83333333333333337</v>
      </c>
      <c r="G32" s="419">
        <v>0.91666666666666663</v>
      </c>
      <c r="H32" s="406">
        <v>1405.33</v>
      </c>
      <c r="I32" s="407">
        <v>2623</v>
      </c>
    </row>
    <row r="33" spans="2:9" ht="17.100000000000001" customHeight="1" x14ac:dyDescent="0.25">
      <c r="B33" s="393"/>
      <c r="C33" s="414" t="s">
        <v>596</v>
      </c>
      <c r="D33" s="415" t="s">
        <v>381</v>
      </c>
      <c r="E33" s="404">
        <v>44913</v>
      </c>
      <c r="F33" s="416">
        <v>0.77083333333333337</v>
      </c>
      <c r="G33" s="416">
        <v>0.85416666666666663</v>
      </c>
      <c r="H33" s="406">
        <v>65.283333333333303</v>
      </c>
      <c r="I33" s="407">
        <v>3173</v>
      </c>
    </row>
    <row r="34" spans="2:9" x14ac:dyDescent="0.25">
      <c r="B34" s="437"/>
      <c r="C34" s="424"/>
      <c r="D34" s="424"/>
      <c r="E34" s="425"/>
      <c r="F34" s="426"/>
      <c r="G34" s="427"/>
      <c r="H34" s="428"/>
      <c r="I34" s="428"/>
    </row>
    <row r="35" spans="2:9" x14ac:dyDescent="0.25">
      <c r="B35" s="471" t="s">
        <v>516</v>
      </c>
      <c r="C35" s="473" t="s">
        <v>522</v>
      </c>
      <c r="D35" s="475" t="s">
        <v>462</v>
      </c>
      <c r="E35" s="429">
        <v>44885</v>
      </c>
      <c r="F35" s="430">
        <v>0.95833333333333337</v>
      </c>
      <c r="G35" s="431" t="s">
        <v>517</v>
      </c>
      <c r="H35" s="432"/>
      <c r="I35" s="432"/>
    </row>
    <row r="36" spans="2:9" x14ac:dyDescent="0.25">
      <c r="B36" s="472"/>
      <c r="C36" s="474"/>
      <c r="D36" s="476"/>
      <c r="E36" s="429">
        <v>44913</v>
      </c>
      <c r="F36" s="430">
        <v>0.54166666666666663</v>
      </c>
      <c r="G36" s="433" t="s">
        <v>518</v>
      </c>
      <c r="H36" s="434"/>
      <c r="I36" s="434"/>
    </row>
    <row r="37" spans="2:9" ht="15.75" thickBot="1" x14ac:dyDescent="0.3">
      <c r="B37"/>
      <c r="C37" s="295"/>
    </row>
    <row r="38" spans="2:9" ht="15.75" thickBot="1" x14ac:dyDescent="0.3">
      <c r="B38" s="469" t="s">
        <v>378</v>
      </c>
      <c r="C38" s="470"/>
    </row>
    <row r="39" spans="2:9" ht="15.75" thickBot="1" x14ac:dyDescent="0.3">
      <c r="B39" s="378" t="s">
        <v>373</v>
      </c>
      <c r="C39" s="349"/>
      <c r="D39" s="350" t="s">
        <v>379</v>
      </c>
      <c r="E39" s="350" t="s">
        <v>374</v>
      </c>
      <c r="F39" s="350" t="s">
        <v>380</v>
      </c>
      <c r="G39" s="350" t="s">
        <v>375</v>
      </c>
      <c r="H39" s="350" t="s">
        <v>376</v>
      </c>
      <c r="I39" s="350" t="s">
        <v>377</v>
      </c>
    </row>
    <row r="40" spans="2:9" x14ac:dyDescent="0.25">
      <c r="B40" s="408" t="s">
        <v>504</v>
      </c>
      <c r="C40" s="408" t="s">
        <v>381</v>
      </c>
      <c r="D40" s="404">
        <v>44907</v>
      </c>
      <c r="E40" s="409">
        <v>0.375</v>
      </c>
      <c r="F40" s="381">
        <v>44911</v>
      </c>
      <c r="G40" s="409">
        <v>0.95833333333333337</v>
      </c>
      <c r="H40" s="405" t="s">
        <v>597</v>
      </c>
      <c r="I40" s="448">
        <v>3184</v>
      </c>
    </row>
    <row r="41" spans="2:9" x14ac:dyDescent="0.25">
      <c r="B41" s="408" t="s">
        <v>549</v>
      </c>
      <c r="C41" s="408" t="s">
        <v>502</v>
      </c>
      <c r="D41" s="381">
        <v>44907</v>
      </c>
      <c r="E41" s="409">
        <v>0.375</v>
      </c>
      <c r="F41" s="381">
        <v>44911</v>
      </c>
      <c r="G41" s="409">
        <v>0.95833333333333337</v>
      </c>
      <c r="H41" s="405" t="s">
        <v>598</v>
      </c>
      <c r="I41" s="380">
        <v>506</v>
      </c>
    </row>
    <row r="42" spans="2:9" x14ac:dyDescent="0.25">
      <c r="B42" s="408" t="s">
        <v>599</v>
      </c>
      <c r="C42" s="408" t="s">
        <v>502</v>
      </c>
      <c r="D42" s="381">
        <v>44912</v>
      </c>
      <c r="E42" s="409">
        <v>0.95833333333333337</v>
      </c>
      <c r="F42" s="381">
        <v>44913</v>
      </c>
      <c r="G42" s="409">
        <v>0.99930555555555556</v>
      </c>
      <c r="H42" s="408"/>
      <c r="I42" s="408"/>
    </row>
    <row r="44" spans="2:9" x14ac:dyDescent="0.25">
      <c r="B44" s="449" t="s">
        <v>372</v>
      </c>
      <c r="C44" s="450" t="s">
        <v>600</v>
      </c>
    </row>
    <row r="45" spans="2:9" x14ac:dyDescent="0.25">
      <c r="B45" s="451" t="s">
        <v>373</v>
      </c>
      <c r="C45" s="452" t="s">
        <v>600</v>
      </c>
      <c r="D45" s="452" t="s">
        <v>379</v>
      </c>
      <c r="E45" s="452" t="s">
        <v>374</v>
      </c>
      <c r="F45" s="452" t="s">
        <v>380</v>
      </c>
      <c r="G45" s="452" t="s">
        <v>375</v>
      </c>
      <c r="H45" s="452" t="s">
        <v>376</v>
      </c>
      <c r="I45" s="452" t="s">
        <v>377</v>
      </c>
    </row>
    <row r="46" spans="2:9" x14ac:dyDescent="0.25">
      <c r="B46" s="380" t="s">
        <v>601</v>
      </c>
      <c r="C46" s="453"/>
      <c r="D46" s="381">
        <v>44911</v>
      </c>
      <c r="E46" s="454">
        <v>0.54166666666666663</v>
      </c>
      <c r="F46" s="381">
        <v>44913</v>
      </c>
      <c r="G46" s="454">
        <v>0.99930555555555556</v>
      </c>
      <c r="H46" s="405" t="s">
        <v>602</v>
      </c>
      <c r="I46" s="380">
        <v>2322</v>
      </c>
    </row>
  </sheetData>
  <autoFilter ref="B3:I36" xr:uid="{7D46FBD9-20BA-4FF6-9F60-44AF332FA66D}">
    <sortState xmlns:xlrd2="http://schemas.microsoft.com/office/spreadsheetml/2017/richdata2" ref="B4:I36">
      <sortCondition descending="1" ref="H3:H36"/>
    </sortState>
  </autoFilter>
  <mergeCells count="5">
    <mergeCell ref="B2:C2"/>
    <mergeCell ref="B38:C38"/>
    <mergeCell ref="B35:B36"/>
    <mergeCell ref="C35:C36"/>
    <mergeCell ref="D35:D3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BD74-5651-4D95-AF29-375BC024697B}">
  <dimension ref="A1:C102"/>
  <sheetViews>
    <sheetView showGridLines="0" zoomScaleNormal="100" workbookViewId="0">
      <selection activeCell="A2" sqref="A2"/>
    </sheetView>
  </sheetViews>
  <sheetFormatPr baseColWidth="10" defaultRowHeight="15" x14ac:dyDescent="0.25"/>
  <cols>
    <col min="1" max="1" width="69.7109375" customWidth="1"/>
    <col min="2" max="2" width="18.7109375" style="220" customWidth="1"/>
    <col min="3" max="3" width="18.7109375" style="190" customWidth="1"/>
  </cols>
  <sheetData>
    <row r="1" spans="1:3" ht="20.100000000000001" customHeight="1" thickBot="1" x14ac:dyDescent="0.3">
      <c r="A1" s="477" t="s">
        <v>550</v>
      </c>
      <c r="B1" s="478"/>
      <c r="C1" s="478"/>
    </row>
    <row r="2" spans="1:3" ht="20.100000000000001" customHeight="1" thickBot="1" x14ac:dyDescent="0.3">
      <c r="A2" s="349" t="s">
        <v>437</v>
      </c>
      <c r="B2" s="350" t="s">
        <v>376</v>
      </c>
      <c r="C2" s="350" t="s">
        <v>377</v>
      </c>
    </row>
    <row r="3" spans="1:3" x14ac:dyDescent="0.25">
      <c r="A3" s="353" t="s">
        <v>360</v>
      </c>
      <c r="B3" s="297">
        <v>3830.22</v>
      </c>
      <c r="C3" s="298">
        <v>4513</v>
      </c>
    </row>
    <row r="4" spans="1:3" x14ac:dyDescent="0.25">
      <c r="A4" s="353" t="s">
        <v>470</v>
      </c>
      <c r="B4" s="297">
        <v>3448.1109999999999</v>
      </c>
      <c r="C4" s="298">
        <v>2593</v>
      </c>
    </row>
    <row r="5" spans="1:3" x14ac:dyDescent="0.25">
      <c r="A5" s="353" t="s">
        <v>471</v>
      </c>
      <c r="B5" s="297">
        <v>2725.8159999999998</v>
      </c>
      <c r="C5" s="298">
        <v>1263</v>
      </c>
    </row>
    <row r="6" spans="1:3" x14ac:dyDescent="0.25">
      <c r="A6" s="353" t="s">
        <v>493</v>
      </c>
      <c r="B6" s="297">
        <v>2420.2060000000001</v>
      </c>
      <c r="C6" s="298">
        <v>1640</v>
      </c>
    </row>
    <row r="7" spans="1:3" x14ac:dyDescent="0.25">
      <c r="A7" s="353" t="s">
        <v>368</v>
      </c>
      <c r="B7" s="297">
        <v>2172.8380000000002</v>
      </c>
      <c r="C7" s="298">
        <v>8692</v>
      </c>
    </row>
    <row r="8" spans="1:3" x14ac:dyDescent="0.25">
      <c r="A8" s="353" t="s">
        <v>363</v>
      </c>
      <c r="B8" s="297">
        <v>1911.239</v>
      </c>
      <c r="C8" s="298">
        <v>1501</v>
      </c>
    </row>
    <row r="9" spans="1:3" x14ac:dyDescent="0.25">
      <c r="A9" s="353" t="s">
        <v>361</v>
      </c>
      <c r="B9" s="297">
        <v>1724</v>
      </c>
      <c r="C9" s="298">
        <v>1330</v>
      </c>
    </row>
    <row r="10" spans="1:3" x14ac:dyDescent="0.25">
      <c r="A10" s="353" t="s">
        <v>362</v>
      </c>
      <c r="B10" s="297">
        <v>1424.845</v>
      </c>
      <c r="C10" s="298">
        <v>1672</v>
      </c>
    </row>
    <row r="11" spans="1:3" x14ac:dyDescent="0.25">
      <c r="A11" s="353" t="s">
        <v>366</v>
      </c>
      <c r="B11" s="297">
        <v>1409.9459999999999</v>
      </c>
      <c r="C11" s="298">
        <v>2111</v>
      </c>
    </row>
    <row r="12" spans="1:3" x14ac:dyDescent="0.25">
      <c r="A12" s="348" t="s">
        <v>365</v>
      </c>
      <c r="B12" s="292">
        <v>1324.1990000000001</v>
      </c>
      <c r="C12" s="294">
        <v>1731</v>
      </c>
    </row>
    <row r="13" spans="1:3" x14ac:dyDescent="0.25">
      <c r="A13" s="348" t="s">
        <v>551</v>
      </c>
      <c r="B13" s="292">
        <v>1056.588</v>
      </c>
      <c r="C13" s="294">
        <v>1035</v>
      </c>
    </row>
    <row r="14" spans="1:3" x14ac:dyDescent="0.25">
      <c r="A14" s="348" t="s">
        <v>364</v>
      </c>
      <c r="B14" s="292">
        <v>930.92700000000002</v>
      </c>
      <c r="C14" s="294">
        <v>1921</v>
      </c>
    </row>
    <row r="15" spans="1:3" x14ac:dyDescent="0.25">
      <c r="A15" s="348" t="s">
        <v>494</v>
      </c>
      <c r="B15" s="292">
        <v>785.16099999999994</v>
      </c>
      <c r="C15" s="294">
        <v>685</v>
      </c>
    </row>
    <row r="16" spans="1:3" x14ac:dyDescent="0.25">
      <c r="A16" s="348" t="s">
        <v>404</v>
      </c>
      <c r="B16" s="292">
        <v>775.49800000000005</v>
      </c>
      <c r="C16" s="294">
        <v>823</v>
      </c>
    </row>
    <row r="17" spans="1:3" x14ac:dyDescent="0.25">
      <c r="A17" s="348" t="s">
        <v>476</v>
      </c>
      <c r="B17" s="292">
        <v>612.08100000000002</v>
      </c>
      <c r="C17" s="294">
        <v>1580</v>
      </c>
    </row>
    <row r="18" spans="1:3" x14ac:dyDescent="0.25">
      <c r="A18" s="348" t="s">
        <v>555</v>
      </c>
      <c r="B18" s="292">
        <v>575.44399999999996</v>
      </c>
      <c r="C18" s="294">
        <v>538</v>
      </c>
    </row>
    <row r="19" spans="1:3" x14ac:dyDescent="0.25">
      <c r="A19" s="348" t="s">
        <v>367</v>
      </c>
      <c r="B19" s="292">
        <v>563.971</v>
      </c>
      <c r="C19" s="294">
        <v>1146</v>
      </c>
    </row>
    <row r="20" spans="1:3" x14ac:dyDescent="0.25">
      <c r="A20" s="353" t="s">
        <v>475</v>
      </c>
      <c r="B20" s="297">
        <v>515.50599999999997</v>
      </c>
      <c r="C20" s="298">
        <v>2832</v>
      </c>
    </row>
    <row r="21" spans="1:3" x14ac:dyDescent="0.25">
      <c r="A21" s="348" t="s">
        <v>425</v>
      </c>
      <c r="B21" s="292">
        <v>512.63800000000003</v>
      </c>
      <c r="C21" s="294">
        <v>1715</v>
      </c>
    </row>
    <row r="22" spans="1:3" x14ac:dyDescent="0.25">
      <c r="A22" s="348" t="s">
        <v>534</v>
      </c>
      <c r="B22" s="292">
        <v>462.18299999999999</v>
      </c>
      <c r="C22" s="294">
        <v>491</v>
      </c>
    </row>
    <row r="23" spans="1:3" x14ac:dyDescent="0.25">
      <c r="A23" s="348" t="s">
        <v>477</v>
      </c>
      <c r="B23" s="292">
        <v>459.322</v>
      </c>
      <c r="C23" s="294">
        <v>1363</v>
      </c>
    </row>
    <row r="24" spans="1:3" x14ac:dyDescent="0.25">
      <c r="A24" s="348" t="s">
        <v>559</v>
      </c>
      <c r="B24" s="292">
        <v>451.59100000000001</v>
      </c>
      <c r="C24" s="294">
        <v>394</v>
      </c>
    </row>
    <row r="25" spans="1:3" x14ac:dyDescent="0.25">
      <c r="A25" s="348" t="s">
        <v>497</v>
      </c>
      <c r="B25" s="292">
        <v>450.97899999999998</v>
      </c>
      <c r="C25" s="294">
        <v>666</v>
      </c>
    </row>
    <row r="26" spans="1:3" x14ac:dyDescent="0.25">
      <c r="A26" s="348" t="s">
        <v>481</v>
      </c>
      <c r="B26" s="292">
        <v>435.642</v>
      </c>
      <c r="C26" s="294">
        <v>921</v>
      </c>
    </row>
    <row r="27" spans="1:3" x14ac:dyDescent="0.25">
      <c r="A27" s="348" t="s">
        <v>474</v>
      </c>
      <c r="B27" s="292">
        <v>426.43599999999998</v>
      </c>
      <c r="C27" s="294">
        <v>392</v>
      </c>
    </row>
    <row r="28" spans="1:3" x14ac:dyDescent="0.25">
      <c r="A28" s="348" t="s">
        <v>535</v>
      </c>
      <c r="B28" s="292">
        <v>398.85700000000003</v>
      </c>
      <c r="C28" s="294">
        <v>439</v>
      </c>
    </row>
    <row r="29" spans="1:3" x14ac:dyDescent="0.25">
      <c r="A29" s="348" t="s">
        <v>473</v>
      </c>
      <c r="B29" s="292">
        <v>395.67599999999999</v>
      </c>
      <c r="C29" s="294">
        <v>809</v>
      </c>
    </row>
    <row r="30" spans="1:3" x14ac:dyDescent="0.25">
      <c r="A30" s="348" t="s">
        <v>488</v>
      </c>
      <c r="B30" s="292">
        <v>385.00099999999998</v>
      </c>
      <c r="C30" s="294">
        <v>2000</v>
      </c>
    </row>
    <row r="31" spans="1:3" x14ac:dyDescent="0.25">
      <c r="A31" s="348" t="s">
        <v>486</v>
      </c>
      <c r="B31" s="292">
        <v>376.28199999999998</v>
      </c>
      <c r="C31" s="294">
        <v>1385</v>
      </c>
    </row>
    <row r="32" spans="1:3" x14ac:dyDescent="0.25">
      <c r="A32" s="348" t="s">
        <v>395</v>
      </c>
      <c r="B32" s="292">
        <v>359.00599999999997</v>
      </c>
      <c r="C32" s="294">
        <v>425</v>
      </c>
    </row>
    <row r="33" spans="1:3" x14ac:dyDescent="0.25">
      <c r="A33" s="348" t="s">
        <v>480</v>
      </c>
      <c r="B33" s="292">
        <v>348.005</v>
      </c>
      <c r="C33" s="294">
        <v>1068</v>
      </c>
    </row>
    <row r="34" spans="1:3" x14ac:dyDescent="0.25">
      <c r="A34" s="348" t="s">
        <v>560</v>
      </c>
      <c r="B34" s="292">
        <v>336.94600000000003</v>
      </c>
      <c r="C34" s="294">
        <v>397</v>
      </c>
    </row>
    <row r="35" spans="1:3" x14ac:dyDescent="0.25">
      <c r="A35" s="348" t="s">
        <v>567</v>
      </c>
      <c r="B35" s="292">
        <v>323.68200000000002</v>
      </c>
      <c r="C35" s="294">
        <v>299</v>
      </c>
    </row>
    <row r="36" spans="1:3" x14ac:dyDescent="0.25">
      <c r="A36" s="348" t="s">
        <v>479</v>
      </c>
      <c r="B36" s="292">
        <v>322.005</v>
      </c>
      <c r="C36" s="294">
        <v>363</v>
      </c>
    </row>
    <row r="37" spans="1:3" x14ac:dyDescent="0.25">
      <c r="A37" s="348" t="s">
        <v>553</v>
      </c>
      <c r="B37" s="292">
        <v>321.30799999999999</v>
      </c>
      <c r="C37" s="294">
        <v>548</v>
      </c>
    </row>
    <row r="38" spans="1:3" x14ac:dyDescent="0.25">
      <c r="A38" s="348" t="s">
        <v>579</v>
      </c>
      <c r="B38" s="292">
        <v>305.21300000000002</v>
      </c>
      <c r="C38" s="294">
        <v>284</v>
      </c>
    </row>
    <row r="39" spans="1:3" x14ac:dyDescent="0.25">
      <c r="A39" s="348" t="s">
        <v>569</v>
      </c>
      <c r="B39" s="292">
        <v>297.30700000000002</v>
      </c>
      <c r="C39" s="294">
        <v>266</v>
      </c>
    </row>
    <row r="40" spans="1:3" x14ac:dyDescent="0.25">
      <c r="A40" s="348" t="s">
        <v>524</v>
      </c>
      <c r="B40" s="292">
        <v>294.517</v>
      </c>
      <c r="C40" s="294">
        <v>833</v>
      </c>
    </row>
    <row r="41" spans="1:3" x14ac:dyDescent="0.25">
      <c r="A41" s="348" t="s">
        <v>565</v>
      </c>
      <c r="B41" s="292">
        <v>283.18200000000002</v>
      </c>
      <c r="C41" s="294">
        <v>350</v>
      </c>
    </row>
    <row r="42" spans="1:3" x14ac:dyDescent="0.25">
      <c r="A42" s="348" t="s">
        <v>571</v>
      </c>
      <c r="B42" s="292">
        <v>282.22300000000001</v>
      </c>
      <c r="C42" s="294">
        <v>303</v>
      </c>
    </row>
    <row r="43" spans="1:3" x14ac:dyDescent="0.25">
      <c r="A43" s="348" t="s">
        <v>568</v>
      </c>
      <c r="B43" s="292">
        <v>272.262</v>
      </c>
      <c r="C43" s="294">
        <v>309</v>
      </c>
    </row>
    <row r="44" spans="1:3" x14ac:dyDescent="0.25">
      <c r="A44" s="348" t="s">
        <v>39</v>
      </c>
      <c r="B44" s="292">
        <v>269.89</v>
      </c>
      <c r="C44" s="294">
        <v>182</v>
      </c>
    </row>
    <row r="45" spans="1:3" x14ac:dyDescent="0.25">
      <c r="A45" s="348" t="s">
        <v>496</v>
      </c>
      <c r="B45" s="292">
        <v>264.50099999999998</v>
      </c>
      <c r="C45" s="294">
        <v>188</v>
      </c>
    </row>
    <row r="46" spans="1:3" x14ac:dyDescent="0.25">
      <c r="A46" s="348" t="s">
        <v>511</v>
      </c>
      <c r="B46" s="292">
        <v>260.71499999999997</v>
      </c>
      <c r="C46" s="294">
        <v>241</v>
      </c>
    </row>
    <row r="47" spans="1:3" x14ac:dyDescent="0.25">
      <c r="A47" s="348" t="s">
        <v>564</v>
      </c>
      <c r="B47" s="292">
        <v>259.28500000000003</v>
      </c>
      <c r="C47" s="294">
        <v>304</v>
      </c>
    </row>
    <row r="48" spans="1:3" x14ac:dyDescent="0.25">
      <c r="A48" s="348" t="s">
        <v>498</v>
      </c>
      <c r="B48" s="292">
        <v>253.31800000000001</v>
      </c>
      <c r="C48" s="294">
        <v>1290</v>
      </c>
    </row>
    <row r="49" spans="1:3" x14ac:dyDescent="0.25">
      <c r="A49" s="348" t="s">
        <v>552</v>
      </c>
      <c r="B49" s="292">
        <v>245.59700000000001</v>
      </c>
      <c r="C49" s="294">
        <v>612</v>
      </c>
    </row>
    <row r="50" spans="1:3" x14ac:dyDescent="0.25">
      <c r="A50" s="348" t="s">
        <v>536</v>
      </c>
      <c r="B50" s="292">
        <v>241.762</v>
      </c>
      <c r="C50" s="294">
        <v>356</v>
      </c>
    </row>
    <row r="51" spans="1:3" x14ac:dyDescent="0.25">
      <c r="A51" s="348" t="s">
        <v>556</v>
      </c>
      <c r="B51" s="292">
        <v>232.583</v>
      </c>
      <c r="C51" s="294">
        <v>331</v>
      </c>
    </row>
    <row r="52" spans="1:3" x14ac:dyDescent="0.25">
      <c r="A52" s="348" t="s">
        <v>558</v>
      </c>
      <c r="B52" s="292">
        <v>227.357</v>
      </c>
      <c r="C52" s="294">
        <v>558</v>
      </c>
    </row>
    <row r="53" spans="1:3" x14ac:dyDescent="0.25">
      <c r="A53" s="348" t="s">
        <v>566</v>
      </c>
      <c r="B53" s="292">
        <v>225.72399999999999</v>
      </c>
      <c r="C53" s="294">
        <v>415</v>
      </c>
    </row>
    <row r="54" spans="1:3" x14ac:dyDescent="0.25">
      <c r="A54" s="348" t="s">
        <v>578</v>
      </c>
      <c r="B54" s="292">
        <v>216.38399999999999</v>
      </c>
      <c r="C54" s="294">
        <v>209</v>
      </c>
    </row>
    <row r="55" spans="1:3" x14ac:dyDescent="0.25">
      <c r="A55" s="348" t="s">
        <v>563</v>
      </c>
      <c r="B55" s="292">
        <v>214.04599999999999</v>
      </c>
      <c r="C55" s="294">
        <v>314</v>
      </c>
    </row>
    <row r="56" spans="1:3" x14ac:dyDescent="0.25">
      <c r="A56" s="348" t="s">
        <v>528</v>
      </c>
      <c r="B56" s="292">
        <v>205.42099999999999</v>
      </c>
      <c r="C56" s="294">
        <v>574</v>
      </c>
    </row>
    <row r="57" spans="1:3" x14ac:dyDescent="0.25">
      <c r="A57" s="348" t="s">
        <v>539</v>
      </c>
      <c r="B57" s="292">
        <v>202.10400000000001</v>
      </c>
      <c r="C57" s="294">
        <v>812</v>
      </c>
    </row>
    <row r="58" spans="1:3" x14ac:dyDescent="0.25">
      <c r="A58" s="348" t="s">
        <v>478</v>
      </c>
      <c r="B58" s="292">
        <v>196.202</v>
      </c>
      <c r="C58" s="294">
        <v>359</v>
      </c>
    </row>
    <row r="59" spans="1:3" x14ac:dyDescent="0.25">
      <c r="A59" s="348" t="s">
        <v>466</v>
      </c>
      <c r="B59" s="292">
        <v>193.494</v>
      </c>
      <c r="C59" s="294">
        <v>437</v>
      </c>
    </row>
    <row r="60" spans="1:3" x14ac:dyDescent="0.25">
      <c r="A60" s="348" t="s">
        <v>584</v>
      </c>
      <c r="B60" s="292">
        <v>191.93600000000001</v>
      </c>
      <c r="C60" s="294">
        <v>183</v>
      </c>
    </row>
    <row r="61" spans="1:3" x14ac:dyDescent="0.25">
      <c r="A61" s="348" t="s">
        <v>525</v>
      </c>
      <c r="B61" s="292">
        <v>182.12100000000001</v>
      </c>
      <c r="C61" s="294">
        <v>453</v>
      </c>
    </row>
    <row r="62" spans="1:3" x14ac:dyDescent="0.25">
      <c r="A62" s="348" t="s">
        <v>540</v>
      </c>
      <c r="B62" s="292">
        <v>158.316</v>
      </c>
      <c r="C62" s="294">
        <v>885</v>
      </c>
    </row>
    <row r="63" spans="1:3" x14ac:dyDescent="0.25">
      <c r="A63" s="348" t="s">
        <v>483</v>
      </c>
      <c r="B63" s="292">
        <v>156.91200000000001</v>
      </c>
      <c r="C63" s="294">
        <v>297</v>
      </c>
    </row>
    <row r="64" spans="1:3" x14ac:dyDescent="0.25">
      <c r="A64" s="348" t="s">
        <v>467</v>
      </c>
      <c r="B64" s="292">
        <v>151.92699999999999</v>
      </c>
      <c r="C64" s="294">
        <v>580</v>
      </c>
    </row>
    <row r="65" spans="1:3" x14ac:dyDescent="0.25">
      <c r="A65" s="348" t="s">
        <v>574</v>
      </c>
      <c r="B65" s="292">
        <v>149.303</v>
      </c>
      <c r="C65" s="294">
        <v>243</v>
      </c>
    </row>
    <row r="66" spans="1:3" x14ac:dyDescent="0.25">
      <c r="A66" s="348" t="s">
        <v>529</v>
      </c>
      <c r="B66" s="292">
        <v>148.59899999999999</v>
      </c>
      <c r="C66" s="294">
        <v>841</v>
      </c>
    </row>
    <row r="67" spans="1:3" x14ac:dyDescent="0.25">
      <c r="A67" s="348" t="s">
        <v>577</v>
      </c>
      <c r="B67" s="292">
        <v>146.655</v>
      </c>
      <c r="C67" s="294">
        <v>232</v>
      </c>
    </row>
    <row r="68" spans="1:3" x14ac:dyDescent="0.25">
      <c r="A68" s="348" t="s">
        <v>557</v>
      </c>
      <c r="B68" s="292">
        <v>138.64599999999999</v>
      </c>
      <c r="C68" s="294">
        <v>335</v>
      </c>
    </row>
    <row r="69" spans="1:3" x14ac:dyDescent="0.25">
      <c r="A69" s="348" t="s">
        <v>491</v>
      </c>
      <c r="B69" s="292">
        <v>135.40600000000001</v>
      </c>
      <c r="C69" s="294">
        <v>1490</v>
      </c>
    </row>
    <row r="70" spans="1:3" x14ac:dyDescent="0.25">
      <c r="A70" s="348" t="s">
        <v>537</v>
      </c>
      <c r="B70" s="292">
        <v>134.42500000000001</v>
      </c>
      <c r="C70" s="294">
        <v>343</v>
      </c>
    </row>
    <row r="71" spans="1:3" x14ac:dyDescent="0.25">
      <c r="A71" s="348" t="s">
        <v>396</v>
      </c>
      <c r="B71" s="292">
        <v>134.108</v>
      </c>
      <c r="C71" s="294">
        <v>382</v>
      </c>
    </row>
    <row r="72" spans="1:3" x14ac:dyDescent="0.25">
      <c r="A72" s="348" t="s">
        <v>482</v>
      </c>
      <c r="B72" s="292">
        <v>132.66999999999999</v>
      </c>
      <c r="C72" s="294">
        <v>654</v>
      </c>
    </row>
    <row r="73" spans="1:3" x14ac:dyDescent="0.25">
      <c r="A73" s="348" t="s">
        <v>538</v>
      </c>
      <c r="B73" s="292">
        <v>132.54599999999999</v>
      </c>
      <c r="C73" s="294">
        <v>702</v>
      </c>
    </row>
    <row r="74" spans="1:3" x14ac:dyDescent="0.25">
      <c r="A74" s="348" t="s">
        <v>465</v>
      </c>
      <c r="B74" s="292">
        <v>121.096</v>
      </c>
      <c r="C74" s="294">
        <v>314</v>
      </c>
    </row>
    <row r="75" spans="1:3" x14ac:dyDescent="0.25">
      <c r="A75" s="348" t="s">
        <v>576</v>
      </c>
      <c r="B75" s="292">
        <v>120.714</v>
      </c>
      <c r="C75" s="294">
        <v>141</v>
      </c>
    </row>
    <row r="76" spans="1:3" x14ac:dyDescent="0.25">
      <c r="A76" s="348" t="s">
        <v>542</v>
      </c>
      <c r="B76" s="292">
        <v>109.063</v>
      </c>
      <c r="C76" s="294">
        <v>643</v>
      </c>
    </row>
    <row r="77" spans="1:3" x14ac:dyDescent="0.25">
      <c r="A77" s="348" t="s">
        <v>561</v>
      </c>
      <c r="B77" s="292">
        <v>108.7</v>
      </c>
      <c r="C77" s="294">
        <v>378</v>
      </c>
    </row>
    <row r="78" spans="1:3" x14ac:dyDescent="0.25">
      <c r="A78" s="348" t="s">
        <v>580</v>
      </c>
      <c r="B78" s="292">
        <v>103.67100000000001</v>
      </c>
      <c r="C78" s="294">
        <v>299</v>
      </c>
    </row>
    <row r="79" spans="1:3" x14ac:dyDescent="0.25">
      <c r="A79" s="348" t="s">
        <v>484</v>
      </c>
      <c r="B79" s="292">
        <v>99.637</v>
      </c>
      <c r="C79" s="294">
        <v>388</v>
      </c>
    </row>
    <row r="80" spans="1:3" x14ac:dyDescent="0.25">
      <c r="A80" s="348" t="s">
        <v>575</v>
      </c>
      <c r="B80" s="292">
        <v>98.713999999999999</v>
      </c>
      <c r="C80" s="294">
        <v>323</v>
      </c>
    </row>
    <row r="81" spans="1:3" x14ac:dyDescent="0.25">
      <c r="A81" s="348" t="s">
        <v>562</v>
      </c>
      <c r="B81" s="292">
        <v>96.713999999999999</v>
      </c>
      <c r="C81" s="294">
        <v>374</v>
      </c>
    </row>
    <row r="82" spans="1:3" x14ac:dyDescent="0.25">
      <c r="A82" s="348" t="s">
        <v>554</v>
      </c>
      <c r="B82" s="292">
        <v>95.251999999999995</v>
      </c>
      <c r="C82" s="294">
        <v>431</v>
      </c>
    </row>
    <row r="83" spans="1:3" x14ac:dyDescent="0.25">
      <c r="A83" s="348" t="s">
        <v>570</v>
      </c>
      <c r="B83" s="292">
        <v>93.632000000000005</v>
      </c>
      <c r="C83" s="294">
        <v>262</v>
      </c>
    </row>
    <row r="84" spans="1:3" x14ac:dyDescent="0.25">
      <c r="A84" s="348" t="s">
        <v>487</v>
      </c>
      <c r="B84" s="292">
        <v>89.742999999999995</v>
      </c>
      <c r="C84" s="294">
        <v>305</v>
      </c>
    </row>
    <row r="85" spans="1:3" x14ac:dyDescent="0.25">
      <c r="A85" s="348" t="s">
        <v>512</v>
      </c>
      <c r="B85" s="292">
        <v>79.239000000000004</v>
      </c>
      <c r="C85" s="294">
        <v>364</v>
      </c>
    </row>
    <row r="86" spans="1:3" x14ac:dyDescent="0.25">
      <c r="A86" s="348" t="s">
        <v>543</v>
      </c>
      <c r="B86" s="292">
        <v>76.427999999999997</v>
      </c>
      <c r="C86" s="294">
        <v>424</v>
      </c>
    </row>
    <row r="87" spans="1:3" x14ac:dyDescent="0.25">
      <c r="A87" s="348" t="s">
        <v>523</v>
      </c>
      <c r="B87" s="292">
        <v>73.069000000000003</v>
      </c>
      <c r="C87" s="294">
        <v>490</v>
      </c>
    </row>
    <row r="88" spans="1:3" x14ac:dyDescent="0.25">
      <c r="A88" s="348" t="s">
        <v>541</v>
      </c>
      <c r="B88" s="292">
        <v>72.606999999999999</v>
      </c>
      <c r="C88" s="294">
        <v>396</v>
      </c>
    </row>
    <row r="89" spans="1:3" x14ac:dyDescent="0.25">
      <c r="A89" s="348" t="s">
        <v>472</v>
      </c>
      <c r="B89" s="292">
        <v>72.200999999999993</v>
      </c>
      <c r="C89" s="294">
        <v>372</v>
      </c>
    </row>
    <row r="90" spans="1:3" x14ac:dyDescent="0.25">
      <c r="A90" s="348" t="s">
        <v>485</v>
      </c>
      <c r="B90" s="292">
        <v>68.835999999999999</v>
      </c>
      <c r="C90" s="294">
        <v>191</v>
      </c>
    </row>
    <row r="91" spans="1:3" x14ac:dyDescent="0.25">
      <c r="A91" s="348" t="s">
        <v>582</v>
      </c>
      <c r="B91" s="292">
        <v>63.981000000000002</v>
      </c>
      <c r="C91" s="294">
        <v>240</v>
      </c>
    </row>
    <row r="92" spans="1:3" x14ac:dyDescent="0.25">
      <c r="A92" s="348" t="s">
        <v>544</v>
      </c>
      <c r="B92" s="292">
        <v>58.512999999999998</v>
      </c>
      <c r="C92" s="294">
        <v>158</v>
      </c>
    </row>
    <row r="93" spans="1:3" x14ac:dyDescent="0.25">
      <c r="A93" s="348" t="s">
        <v>490</v>
      </c>
      <c r="B93" s="292">
        <v>51.29</v>
      </c>
      <c r="C93" s="294">
        <v>139</v>
      </c>
    </row>
    <row r="94" spans="1:3" x14ac:dyDescent="0.25">
      <c r="A94" s="348" t="s">
        <v>581</v>
      </c>
      <c r="B94" s="292">
        <v>46.713000000000001</v>
      </c>
      <c r="C94" s="294">
        <v>42</v>
      </c>
    </row>
    <row r="95" spans="1:3" x14ac:dyDescent="0.25">
      <c r="A95" s="348" t="s">
        <v>572</v>
      </c>
      <c r="B95" s="292">
        <v>45.283999999999999</v>
      </c>
      <c r="C95" s="294">
        <v>359</v>
      </c>
    </row>
    <row r="96" spans="1:3" x14ac:dyDescent="0.25">
      <c r="A96" s="348" t="s">
        <v>489</v>
      </c>
      <c r="B96" s="292">
        <v>44.911000000000001</v>
      </c>
      <c r="C96" s="294">
        <v>378</v>
      </c>
    </row>
    <row r="97" spans="1:3" x14ac:dyDescent="0.25">
      <c r="A97" s="348" t="s">
        <v>573</v>
      </c>
      <c r="B97" s="292">
        <v>42.392000000000003</v>
      </c>
      <c r="C97" s="294">
        <v>333</v>
      </c>
    </row>
    <row r="98" spans="1:3" x14ac:dyDescent="0.25">
      <c r="A98" s="348" t="s">
        <v>526</v>
      </c>
      <c r="B98" s="292">
        <v>28.407</v>
      </c>
      <c r="C98" s="294">
        <v>810</v>
      </c>
    </row>
    <row r="99" spans="1:3" x14ac:dyDescent="0.25">
      <c r="A99" s="348" t="s">
        <v>545</v>
      </c>
      <c r="B99" s="292">
        <v>24.66</v>
      </c>
      <c r="C99" s="294">
        <v>499</v>
      </c>
    </row>
    <row r="100" spans="1:3" x14ac:dyDescent="0.25">
      <c r="A100" s="348" t="s">
        <v>546</v>
      </c>
      <c r="B100" s="292">
        <v>23.763000000000002</v>
      </c>
      <c r="C100" s="294">
        <v>611</v>
      </c>
    </row>
    <row r="101" spans="1:3" x14ac:dyDescent="0.25">
      <c r="A101" s="348" t="s">
        <v>499</v>
      </c>
      <c r="B101" s="292">
        <v>20.477</v>
      </c>
      <c r="C101" s="294">
        <v>480</v>
      </c>
    </row>
    <row r="102" spans="1:3" x14ac:dyDescent="0.25">
      <c r="A102" s="348" t="s">
        <v>583</v>
      </c>
      <c r="B102" s="292">
        <v>14.93</v>
      </c>
      <c r="C102" s="294">
        <v>258</v>
      </c>
    </row>
  </sheetData>
  <autoFilter ref="A2:C2" xr:uid="{2313BD74-5651-4D95-AF29-375BC024697B}">
    <sortState xmlns:xlrd2="http://schemas.microsoft.com/office/spreadsheetml/2017/richdata2" ref="A3:C102">
      <sortCondition descending="1" ref="B2"/>
    </sortState>
  </autoFilter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Resumen VOD y LIVE </vt:lpstr>
      <vt:lpstr>Users</vt:lpstr>
      <vt:lpstr>Horas</vt:lpstr>
      <vt:lpstr>Resumen</vt:lpstr>
      <vt:lpstr>Historico General</vt:lpstr>
      <vt:lpstr>Historico Dinamizado</vt:lpstr>
      <vt:lpstr>Hoja1</vt:lpstr>
      <vt:lpstr>Destacados</vt:lpstr>
      <vt:lpstr>Replay</vt:lpstr>
      <vt:lpstr>Partidos</vt:lpstr>
      <vt:lpstr>Canales Deportivos</vt:lpstr>
      <vt:lpstr>Más Vistos-U</vt:lpstr>
      <vt:lpstr>Más Vistos-H</vt:lpstr>
      <vt:lpstr>Más vistos-PROM</vt:lpstr>
      <vt:lpstr>Hoja2</vt:lpstr>
      <vt:lpstr>HoursPerUser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DRAGO</dc:creator>
  <dc:description/>
  <cp:lastModifiedBy>Walter Jesus Rivera Salcedo</cp:lastModifiedBy>
  <cp:revision>816</cp:revision>
  <cp:lastPrinted>1601-01-01T00:00:00Z</cp:lastPrinted>
  <dcterms:created xsi:type="dcterms:W3CDTF">2017-11-24T20:59:39Z</dcterms:created>
  <dcterms:modified xsi:type="dcterms:W3CDTF">2022-12-21T13:29:45Z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0x010100BF9A292B5C23E442901369A0CD8EC97F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