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0398A0F9-9555-4080-8BAB-2B3209D619EC}" xr6:coauthVersionLast="47" xr6:coauthVersionMax="47" xr10:uidLastSave="{00000000-0000-0000-0000-000000000000}"/>
  <bookViews>
    <workbookView xWindow="-120" yWindow="-120" windowWidth="20730" windowHeight="11160" tabRatio="769" firstSheet="5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4" l="1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3" i="4"/>
  <c r="I26" i="4"/>
  <c r="J26" i="4"/>
  <c r="I27" i="4"/>
  <c r="J27" i="4"/>
  <c r="H7" i="10"/>
  <c r="I5" i="4"/>
  <c r="J5" i="4"/>
  <c r="I11" i="4"/>
  <c r="J11" i="4"/>
  <c r="I6" i="4"/>
  <c r="J6" i="4"/>
  <c r="I20" i="4"/>
  <c r="J20" i="4"/>
  <c r="I16" i="4"/>
  <c r="J16" i="4"/>
  <c r="I22" i="4"/>
  <c r="J22" i="4"/>
  <c r="I25" i="4"/>
  <c r="J25" i="4"/>
  <c r="I23" i="4"/>
  <c r="J23" i="4"/>
  <c r="I21" i="4"/>
  <c r="J21" i="4"/>
  <c r="I17" i="4"/>
  <c r="J17" i="4"/>
  <c r="I13" i="4"/>
  <c r="J13" i="4"/>
  <c r="I9" i="4"/>
  <c r="J9" i="4"/>
  <c r="I8" i="4"/>
  <c r="J8" i="4"/>
  <c r="I19" i="4"/>
  <c r="J19" i="4"/>
  <c r="I14" i="4"/>
  <c r="J14" i="4"/>
  <c r="I10" i="4"/>
  <c r="J10" i="4"/>
  <c r="J3" i="4"/>
  <c r="J2" i="4"/>
  <c r="J15" i="4"/>
  <c r="J24" i="4"/>
  <c r="J12" i="4"/>
  <c r="J7" i="4"/>
  <c r="J4" i="4"/>
  <c r="I2" i="4"/>
  <c r="I15" i="4"/>
  <c r="I24" i="4"/>
  <c r="I12" i="4"/>
  <c r="I7" i="4"/>
  <c r="I4" i="4"/>
  <c r="J18" i="4"/>
  <c r="I18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60" i="13"/>
  <c r="D61" i="13" s="1"/>
  <c r="D55" i="14"/>
  <c r="D56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<sst xmlns="http://schemas.openxmlformats.org/spreadsheetml/2006/main" count="1584" uniqueCount="799">
  <si>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</si>
  <si>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</si>
  <si>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</si>
  <si>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</si>
  <si>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</si>
  <si>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</si>
  <si>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</si>
  <si>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</si>
  <si>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</si>
  <si>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</si>
  <si>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</si>
  <si>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</si>
  <si>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</si>
  <si>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</si>
  <si>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</si>
  <si>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</si>
  <si>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</si>
  <si>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</si>
  <si>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</si>
  <si>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</si>
  <si>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</si>
  <si>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</si>
  <si>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</si>
  <si>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</si>
  <si>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</si>
  <si>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</si>
  <si>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</si>
  <si>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</si>
  <si>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</si>
  <si>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</si>
  <si>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</si>
  <si>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</si>
  <si>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</si>
  <si>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</si>
  <si>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</si>
  <si>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</si>
  <si>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</si>
  <si>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</si>
  <si>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</si>
  <si>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</si>
  <si>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</si>
  <si>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</si>
  <si>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</si>
  <si>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</si>
  <si>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</si>
  <si>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</si>
  <si>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</si>
  <si>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</si>
  <si>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</si>
  <si>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</si>
  <si>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</si>
  <si>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</si>
  <si>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</si>
  <si>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</si>
  <si>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</si>
  <si>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</si>
  <si>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</si>
  <si>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</si>
  <si>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</si>
  <si>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</si>
  <si>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</si>
  <si>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</si>
  <si>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</si>
  <si>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</si>
  <si>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</si>
  <si>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</si>
  <si>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</si>
  <si>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</si>
  <si>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</si>
  <si>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</si>
  <si>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</si>
  <si>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</si>
  <si>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</si>
  <si>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</si>
  <si>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</si>
  <si>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</si>
  <si>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</si>
  <si>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</si>
  <si>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</si>
  <si>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</si>
  <si>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</si>
  <si>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</si>
  <si>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</si>
  <si>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</si>
  <si>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</si>
  <si>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</si>
  <si>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</si>
  <si>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</si>
  <si>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</si>
  <si>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</si>
  <si>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</si>
  <si>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</si>
  <si>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</si>
  <si>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</si>
  <si>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</si>
  <si>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</si>
  <si>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</si>
  <si>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</si>
  <si>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</si>
  <si>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</si>
  <si>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</si>
  <si>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</si>
  <si>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</si>
  <si>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</si>
  <si>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</si>
  <si>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</si>
  <si>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</si>
  <si>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</si>
  <si>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</si>
  <si>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</si>
  <si>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</si>
  <si>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</si>
  <si>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</si>
  <si>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</si>
  <si>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</si>
  <si>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</si>
  <si>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</si>
  <si>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</si>
  <si>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</si>
  <si>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</si>
  <si>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</si>
  <si>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</si>
  <si>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</si>
  <si>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</si>
  <si>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</si>
  <si>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</si>
  <si>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</si>
  <si>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</si>
  <si>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</si>
  <si>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</si>
  <si>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</si>
  <si>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</si>
  <si>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</si>
  <si>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</si>
  <si>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</si>
  <si>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</si>
  <si>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</si>
  <si>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</si>
  <si>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</si>
  <si>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</si>
  <si>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</si>
  <si>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</si>
  <si>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</si>
  <si>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</si>
  <si>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</si>
  <si>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</si>
  <si>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</si>
  <si>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</si>
  <si>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</si>
  <si>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</si>
  <si>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</si>
  <si>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</si>
  <si>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</si>
  <si>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</si>
  <si>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</si>
  <si>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</si>
  <si>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</si>
  <si>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</si>
  <si>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</si>
  <si>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</si>
  <si>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</si>
  <si>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</si>
  <si>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</si>
  <si>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</si>
  <si>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</si>
  <si>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</si>
  <si>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</si>
  <si>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</si>
  <si>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</si>
  <si>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</si>
  <si>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</si>
  <si>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</si>
  <si>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</si>
  <si>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</si>
  <si>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</si>
  <si>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</si>
  <si>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</si>
  <si>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</si>
  <si>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</si>
  <si>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</si>
  <si>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</si>
  <si>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</si>
  <si>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</si>
  <si>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</si>
  <si>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</si>
  <si>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</si>
  <si>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</si>
  <si>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</si>
  <si>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</si>
  <si>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</si>
  <si>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</si>
  <si>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</si>
  <si>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</si>
  <si>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</si>
  <si>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</si>
  <si>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</si>
  <si>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</si>
  <si>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</si>
  <si>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</si>
  <si>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</si>
  <si>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</si>
  <si>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</si>
  <si>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</si>
  <si>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</si>
  <si>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</si>
  <si>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</si>
  <si>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</si>
  <si>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</si>
  <si>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</si>
  <si>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</si>
  <si>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</si>
  <si>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</si>
  <si>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</si>
  <si>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</si>
  <si>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</si>
  <si>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</si>
  <si>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</si>
  <si>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</si>
  <si>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</si>
  <si>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</si>
  <si>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</si>
  <si>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</si>
  <si>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</si>
  <si>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</si>
  <si>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</si>
  <si>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</si>
  <si>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</si>
  <si>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</si>
  <si>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</si>
  <si>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</si>
  <si>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</si>
  <si>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</si>
  <si>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</si>
  <si>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</si>
  <si>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</si>
  <si>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</si>
  <si>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</si>
  <si>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</si>
  <si>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</si>
  <si>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</si>
  <si>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</si>
  <si>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</si>
  <si>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</si>
  <si>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</si>
  <si>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</si>
  <si>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</si>
  <si>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</si>
  <si>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</si>
  <si>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</si>
  <si>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</si>
  <si>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</si>
  <si>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</si>
  <si>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</si>
  <si>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</si>
  <si>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</si>
  <si>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</si>
  <si>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</si>
  <si>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</si>
  <si>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</si>
  <si>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</si>
  <si>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</si>
  <si>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</si>
  <si>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</si>
  <si>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</si>
  <si>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</si>
  <si>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</si>
  <si>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</si>
  <si>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</si>
  <si>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</si>
  <si>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</si>
  <si>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</si>
  <si>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</si>
  <si>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</si>
  <si>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</si>
  <si>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</si>
  <si>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</si>
  <si>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</si>
  <si>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</si>
  <si>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</si>
  <si>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</si>
  <si>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</si>
  <si>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</si>
  <si>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</si>
  <si>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</si>
  <si>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</si>
  <si>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</si>
  <si>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</si>
  <si>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</si>
  <si>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</si>
  <si>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</si>
  <si>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</si>
  <si>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</si>
  <si>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</si>
  <si>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</si>
  <si>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</si>
  <si>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</si>
  <si>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</si>
  <si>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</si>
  <si>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</si>
  <si>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</si>
  <si>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</si>
  <si>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</si>
  <si>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</si>
  <si>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</si>
  <si>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</si>
  <si>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</si>
  <si>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</si>
  <si>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</si>
  <si>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</si>
  <si>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</si>
  <si>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</si>
  <si>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</si>
  <si>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</si>
  <si>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</si>
  <si>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</si>
  <si>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</si>
  <si>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</si>
  <si>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</si>
  <si>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</si>
  <si>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</si>
  <si>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</si>
  <si>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</si>
  <si>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</si>
  <si>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</si>
  <si>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</si>
  <si>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</si>
  <si>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</si>
  <si>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</si>
  <si>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</si>
  <si>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</si>
  <si>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</si>
  <si>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</si>
  <si>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</si>
  <si>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</si>
  <si>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</si>
  <si>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</si>
  <si>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</si>
  <si>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</si>
  <si>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</si>
  <si>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</si>
  <si>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</si>
  <si>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</si>
  <si>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</si>
  <si>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</si>
  <si>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</si>
  <si>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</si>
  <si>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</si>
  <si>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</si>
  <si>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</si>
  <si>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</si>
  <si>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</si>
  <si>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</si>
  <si>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</si>
  <si>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</si>
  <si>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</si>
  <si>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</si>
  <si>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</si>
  <si>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</si>
  <si>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</si>
  <si>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</si>
  <si>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</si>
  <si>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</si>
  <si>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</si>
  <si>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</si>
  <si>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</si>
  <si>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</si>
  <si>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</si>
  <si>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</si>
  <si>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</si>
  <si>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</si>
  <si>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</si>
  <si>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</si>
  <si>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</si>
  <si>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</si>
  <si>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</si>
  <si>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</si>
  <si>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</si>
  <si>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</si>
  <si>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</si>
  <si>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</si>
  <si>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</si>
  <si>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</si>
  <si>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</si>
  <si>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</si>
  <si>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</si>
  <si>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</si>
  <si>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</si>
  <si>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</si>
  <si>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</si>
  <si>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</si>
  <si>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</si>
  <si>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</si>
  <si>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</si>
  <si>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</si>
  <si>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</si>
  <si>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</si>
  <si>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</si>
  <si>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</si>
  <si>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</si>
  <si>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</si>
  <si>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</si>
  <si>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</si>
  <si>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</si>
  <si>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</si>
  <si>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</si>
  <si>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</si>
  <si>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</si>
  <si>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</si>
  <si>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</si>
  <si>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</si>
  <si>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</si>
  <si>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</si>
  <si>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</si>
  <si>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</si>
  <si>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</si>
  <si>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</si>
  <si>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</si>
  <si>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</si>
  <si>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</si>
  <si>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</si>
  <si>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</si>
  <si>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</si>
  <si>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</si>
  <si>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</si>
  <si>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</si>
  <si>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</si>
  <si>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</si>
  <si>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</si>
  <si>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</si>
  <si>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</si>
  <si>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</si>
  <si>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</si>
  <si>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</si>
  <si>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</si>
  <si>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</si>
  <si>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</si>
  <si>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</si>
  <si>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</si>
  <si>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</si>
  <si>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</si>
  <si>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</si>
  <si>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</si>
  <si>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</si>
  <si>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</si>
  <si>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</si>
  <si>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</si>
  <si>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</si>
  <si>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</si>
  <si>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</si>
  <si>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</si>
  <si>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</si>
  <si>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</si>
  <si>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</si>
  <si>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</si>
  <si>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</si>
  <si>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</si>
  <si>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</si>
  <si>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</si>
  <si>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</si>
  <si>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</si>
  <si>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</si>
  <si>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</si>
  <si>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</si>
  <si>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</si>
  <si>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</si>
  <si>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</si>
  <si>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</si>
  <si>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</si>
  <si>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</si>
  <si>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</si>
  <si>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</si>
  <si>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</si>
  <si>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</si>
  <si>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</si>
  <si>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</si>
  <si>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</si>
  <si>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</si>
  <si>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</si>
  <si>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</si>
  <si>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</si>
  <si>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</si>
  <si>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</si>
  <si>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</si>
  <si>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</si>
  <si>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</si>
  <si>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</si>
  <si>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</si>
  <si>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</si>
  <si>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</si>
  <si>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</si>
  <si>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</si>
  <si>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</si>
  <si>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</si>
  <si>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</si>
  <si>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</si>
  <si>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</si>
  <si>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</si>
  <si>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</si>
  <si>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</si>
  <si>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</si>
  <si>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</si>
  <si>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</si>
  <si>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</si>
  <si>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</si>
  <si>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</si>
  <si>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</si>
  <si>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</si>
  <si>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</si>
  <si>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</si>
  <si>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</si>
  <si>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</si>
  <si>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</si>
  <si>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</si>
  <si>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</si>
  <si>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</si>
  <si>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</si>
  <si>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</si>
  <si>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</si>
  <si>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</si>
  <si>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</si>
  <si>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</si>
  <si>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</si>
  <si>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</si>
  <si>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</si>
  <si>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</si>
  <si>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</si>
  <si>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</si>
  <si>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06/03-12/03</t>
  </si>
  <si>
    <t>El Patrón del Mal</t>
  </si>
  <si>
    <t>13/03-19/03</t>
  </si>
  <si>
    <t>Magaly Tv, la firme</t>
  </si>
  <si>
    <t>20/03-26/03</t>
  </si>
  <si>
    <t>27/03 –02/04</t>
  </si>
  <si>
    <t xml:space="preserve">    </t>
  </si>
  <si>
    <t>Masha y el oso</t>
  </si>
  <si>
    <t>Hora y treinta</t>
  </si>
  <si>
    <t>27/03-02/04</t>
  </si>
  <si>
    <t>03/04 –09/04</t>
  </si>
  <si>
    <t>03/04-09/04</t>
  </si>
  <si>
    <t>La promesa</t>
  </si>
  <si>
    <t>Equipo F</t>
  </si>
  <si>
    <t>Día D</t>
  </si>
  <si>
    <t>PJ Masks: Héroes en pijamas</t>
  </si>
  <si>
    <t>Escandalositos</t>
  </si>
  <si>
    <t>10/04-16/04</t>
  </si>
  <si>
    <t>Luz de Luna 3</t>
  </si>
  <si>
    <t>Las mil y una noches</t>
  </si>
  <si>
    <t>Gol Perú noticias</t>
  </si>
  <si>
    <t>Zona mixta</t>
  </si>
  <si>
    <t>17/04-23/04</t>
  </si>
  <si>
    <t>AMC</t>
  </si>
  <si>
    <t>Star channel</t>
  </si>
  <si>
    <t>24/04 –30/04</t>
  </si>
  <si>
    <t>ESPN3</t>
  </si>
  <si>
    <t>Premier #34</t>
  </si>
  <si>
    <t>ESPN4</t>
  </si>
  <si>
    <t>El hombre de acero</t>
  </si>
  <si>
    <t>TNT</t>
  </si>
  <si>
    <t>Cinecanal</t>
  </si>
  <si>
    <t>Voleibol Femenino Peruano Liga Nacional : Final 4: Alianza Lima vs. Regatas Lima</t>
  </si>
  <si>
    <t>Fútbol Peruano Primera División : Sport Boys vs. Universitario de Deportes</t>
  </si>
  <si>
    <t>Corazón de león</t>
  </si>
  <si>
    <t>Una esposa de mentira</t>
  </si>
  <si>
    <t>PBO digital</t>
  </si>
  <si>
    <t>Marimar</t>
  </si>
  <si>
    <t>24/04-30/04</t>
  </si>
  <si>
    <t>01/05 –07/05</t>
  </si>
  <si>
    <t>Liga de la justicia</t>
  </si>
  <si>
    <t>Rambo: Regreso al infierno</t>
  </si>
  <si>
    <t>Terremoto: La falla de San Andrés</t>
  </si>
  <si>
    <t>El vuelo</t>
  </si>
  <si>
    <t>En el tornado</t>
  </si>
  <si>
    <t>El fugitivo</t>
  </si>
  <si>
    <t>Operación peligrosa</t>
  </si>
  <si>
    <t>Coach Carter</t>
  </si>
  <si>
    <t>WWE Raw</t>
  </si>
  <si>
    <t>Rescate del metro 123</t>
  </si>
  <si>
    <t>13 Minutes</t>
  </si>
  <si>
    <t>Superman</t>
  </si>
  <si>
    <t>Jack Reacher: Bajo la mira</t>
  </si>
  <si>
    <t>WWE Smackdown</t>
  </si>
  <si>
    <t>Fútbol CONMEBOL Libertadores : Sporting Cristal vs. The Strongest</t>
  </si>
  <si>
    <t>Fútbol CONMEBOL Libertadores : Atlético Mineiro vs. Alianza Lima</t>
  </si>
  <si>
    <t>Día de entrenamiento</t>
  </si>
  <si>
    <t>Kung-Fusión</t>
  </si>
  <si>
    <t>Miedo profundo</t>
  </si>
  <si>
    <t>It: Capítulo dos</t>
  </si>
  <si>
    <t>Focus: Maestros de la estafa</t>
  </si>
  <si>
    <t>Triunfos robados</t>
  </si>
  <si>
    <t>Vuelo nocturno</t>
  </si>
  <si>
    <t>Chiquito pero peligroso</t>
  </si>
  <si>
    <t>La familia de mi esposo</t>
  </si>
  <si>
    <t>Fútbol CONMEBOL Libertadores : Racing vs. Flamengo</t>
  </si>
  <si>
    <t>Superman II</t>
  </si>
  <si>
    <t>Automovilismo Fórmula 1 : Gran Premio de Azerbaiyán</t>
  </si>
  <si>
    <t>Fútbol 7 : Copa Leyendas: Universitario vs. La Misilera</t>
  </si>
  <si>
    <t>Spidey y sus sorprendentes amigos</t>
  </si>
  <si>
    <t>Fútbol CONMEBOL Libertadores : Patronato vs. Melgar</t>
  </si>
  <si>
    <t>Fútbol Argentino Primera División : River vs. Boca</t>
  </si>
  <si>
    <t>MMA</t>
  </si>
  <si>
    <t>A Corazón Abierto</t>
  </si>
  <si>
    <t>Una casa de locos</t>
  </si>
  <si>
    <t>Mi bella genio</t>
  </si>
  <si>
    <t>Sabrina, la bruja adolescente : Sabrina and the Kiss</t>
  </si>
  <si>
    <t>Sabrina, la bruja adolescente : Now You See Her, Now You Don't</t>
  </si>
  <si>
    <t>El show de los Looney Tunes</t>
  </si>
  <si>
    <t>Pedro el escamoso</t>
  </si>
  <si>
    <t>Sabrina, la bruja adolescente : Salem and Juliette</t>
  </si>
  <si>
    <t>Sabrina, la bruja adolescente : I Think I Love You</t>
  </si>
  <si>
    <t>Sabrina, la bruja adolescente : Sabrina, Nipping at Your Nose</t>
  </si>
  <si>
    <t>Baloncesto NBA</t>
  </si>
  <si>
    <t>Steven Universe</t>
  </si>
  <si>
    <t>Fútbol Peruano Primera División : Alianza Lima vs. Melgar</t>
  </si>
  <si>
    <t>Premier #34-SOEN 16450</t>
  </si>
  <si>
    <t>Brasileirao #3-SOBC 1910</t>
  </si>
  <si>
    <t>Premier #34-SOEN 16445</t>
  </si>
  <si>
    <t>Libertadores #3 SOIL1432</t>
  </si>
  <si>
    <t>Libertadores #3 SOIL1434</t>
  </si>
  <si>
    <t>Libertadores #3 SOIL1436</t>
  </si>
  <si>
    <t>Serie A #33-SOIM 15074</t>
  </si>
  <si>
    <t>Libertadores #3 SOIL1435</t>
  </si>
  <si>
    <t>LaLiga #33-SOIG 15063</t>
  </si>
  <si>
    <t>Copa SUD #3 SOSU 534</t>
  </si>
  <si>
    <t>Copa SUD #3 SOSU 535</t>
  </si>
  <si>
    <t>Premier #28-SOEN 16390</t>
  </si>
  <si>
    <t>Libertadores #3 SOIL1437</t>
  </si>
  <si>
    <t>Libertadores #3 SOIL1440</t>
  </si>
  <si>
    <t>Serie A #33-SOIM 15068</t>
  </si>
  <si>
    <t>Serie A #33-SOIM 15067</t>
  </si>
  <si>
    <t>Libertadores #3 SOIL1438</t>
  </si>
  <si>
    <t>Copa SUD #3 SOSU 541</t>
  </si>
  <si>
    <t>Libertadores #3 SOIL1442</t>
  </si>
  <si>
    <t>Premier #28-SOEN 16389</t>
  </si>
  <si>
    <t>Libertadores #3 SOIL1439</t>
  </si>
  <si>
    <t>Premier #28-SOEN 16387</t>
  </si>
  <si>
    <t>Libertadores #3 SOIL1443</t>
  </si>
  <si>
    <t>Copa SUD #3 SOSU 545</t>
  </si>
  <si>
    <t>Libertadores #3 SOIL1446</t>
  </si>
  <si>
    <t>Libertadores #3 SOIL1444</t>
  </si>
  <si>
    <t>Libertadores #3 SOIL1445</t>
  </si>
  <si>
    <t>Copa SUD #3 SOSU 542</t>
  </si>
  <si>
    <t>Copa SUD #3 SOSU 544</t>
  </si>
  <si>
    <t>LaLiga #33-SOIG 15064</t>
  </si>
  <si>
    <t>Copa SUD #3 SOSU 546</t>
  </si>
  <si>
    <t>Premier #35-SOEN 16458</t>
  </si>
  <si>
    <t>Premier #35-SOEN 16457</t>
  </si>
  <si>
    <t>Premier #35-SOEN 16461</t>
  </si>
  <si>
    <t>Serie A #34-SOIM 15081</t>
  </si>
  <si>
    <t>Serie A #34-SOIM 15075</t>
  </si>
  <si>
    <t>Eredivisie #31-SOID 9922</t>
  </si>
  <si>
    <t>Bundes #31-SOGB 106101</t>
  </si>
  <si>
    <t>LPF AFA #15 -SOAR 4271</t>
  </si>
  <si>
    <t>Serie A #34-SOIM 15080</t>
  </si>
  <si>
    <t>2023-05-01 14:00:00</t>
  </si>
  <si>
    <t>Leicester City vs. Everton</t>
  </si>
  <si>
    <t>2023-05-01 18:00:00</t>
  </si>
  <si>
    <t>Vasco vs. Bahia</t>
  </si>
  <si>
    <t>2023-05-02 14:00:00</t>
  </si>
  <si>
    <t>Arsenal vs. Chelsea</t>
  </si>
  <si>
    <t>2023-05-02 17:00:00</t>
  </si>
  <si>
    <t>Ñublense (CHI) vs. Aucas (ECU)</t>
  </si>
  <si>
    <t>2023-05-02 19:00:00</t>
  </si>
  <si>
    <t>Atlético Nacional (COL) vs. Olimpia (PAR)</t>
  </si>
  <si>
    <t>2023-05-02 21:00:00</t>
  </si>
  <si>
    <t>Sporting Cristal (PER) vs. The Strongest (BOL)</t>
  </si>
  <si>
    <t>2023-05-02 13:45:00</t>
  </si>
  <si>
    <t>Udinese vs. Napoli</t>
  </si>
  <si>
    <t>Corinthians (BRA) vs. Ind. Del Valle (ECU)</t>
  </si>
  <si>
    <t>2023-05-02 12:30:00</t>
  </si>
  <si>
    <t>Barcelona vs. Osasuna</t>
  </si>
  <si>
    <t>Huracán ARG vs. Danubio URU</t>
  </si>
  <si>
    <t>Magallanes CHI vs. Univ. César Vallejo PER</t>
  </si>
  <si>
    <t>2023-05-03 14:00:00</t>
  </si>
  <si>
    <t>Manchester City vs. West Ham</t>
  </si>
  <si>
    <t>2023-05-03 17:00:00</t>
  </si>
  <si>
    <t>Internacional (BRA) vs. Nacional (URU)</t>
  </si>
  <si>
    <t>2023-05-03 19:30:00</t>
  </si>
  <si>
    <t>Atlético MG (BRA) vs. Alianza Lima (PER)</t>
  </si>
  <si>
    <t>2023-05-03 11:00:00</t>
  </si>
  <si>
    <t>Juventus vs. Lecce</t>
  </si>
  <si>
    <t>Hellas Verona vs. Inter</t>
  </si>
  <si>
    <t>Cerro Porteño (PAR) vs. Bolivar (BOL)</t>
  </si>
  <si>
    <t>2023-05-03 19:00:00</t>
  </si>
  <si>
    <t>Millonarios COL vs. América MG BRA</t>
  </si>
  <si>
    <t>2023-05-03 21:00:00</t>
  </si>
  <si>
    <t>Independiente Medellín COL vs. Metropolitanos (VEN)</t>
  </si>
  <si>
    <t>Liverpool vs. Fulham</t>
  </si>
  <si>
    <t>Colo-Colo (CHI) vs. Boca Juniors (ARG)</t>
  </si>
  <si>
    <t>2023-05-04 14:00:00</t>
  </si>
  <si>
    <t>Brighton vs. Manchester United</t>
  </si>
  <si>
    <t>2023-05-04 17:00:00</t>
  </si>
  <si>
    <t>Patronato (ARG) vs. Melgar (PER)</t>
  </si>
  <si>
    <t>2023-05-04 19:00:00</t>
  </si>
  <si>
    <t>Defensa y Justicia ARG vs. Peñarol URU</t>
  </si>
  <si>
    <t>2023-05-04 21:00:00</t>
  </si>
  <si>
    <t>Deportivo Pereira (COL) vs. Monagas (VEN)</t>
  </si>
  <si>
    <t>Racing (ARG) vs. Flamengo (BRA)</t>
  </si>
  <si>
    <t>Libertad (PAR) vs. Athletico Paranaense (BRA)</t>
  </si>
  <si>
    <t>Gimnasia y Esgrima La Plata ARG vs. Goiás BRA</t>
  </si>
  <si>
    <t>Botafogo BRA vs. LDU Quito ECU</t>
  </si>
  <si>
    <t>2023-05-04 12:30:00</t>
  </si>
  <si>
    <t>Sevilla vs. Espanyol</t>
  </si>
  <si>
    <t>Audax Italiano CHI vs. Blooming BOL</t>
  </si>
  <si>
    <t>2023-05-06 09:00:00</t>
  </si>
  <si>
    <t>Manchester City vs. Leeds Utd</t>
  </si>
  <si>
    <t>2023-05-06 11:30:00</t>
  </si>
  <si>
    <t>Liverpool vs. Brentford</t>
  </si>
  <si>
    <t>Tottenham vs. Crystal Palace</t>
  </si>
  <si>
    <t>2023-05-06 11:00:00</t>
  </si>
  <si>
    <t>Roma vs. Inter</t>
  </si>
  <si>
    <t>2023-05-07 05:30:00</t>
  </si>
  <si>
    <t>Atalanta vs. Juventus</t>
  </si>
  <si>
    <t>2023-05-07 07:30:00</t>
  </si>
  <si>
    <t>Excelsior vs. Feyenoord</t>
  </si>
  <si>
    <t>2023-05-07 10:30:00</t>
  </si>
  <si>
    <t>Borussia Dortmund vs. Wolfsburg</t>
  </si>
  <si>
    <t>2023-05-07 15:30:00</t>
  </si>
  <si>
    <t>River Plate vs. Boca Jrs</t>
  </si>
  <si>
    <t>2023-05-07 11:00:00</t>
  </si>
  <si>
    <t>Napoli vs. Fiorentina</t>
  </si>
  <si>
    <t>7,830</t>
  </si>
  <si>
    <t>1,829</t>
  </si>
  <si>
    <t>42,178</t>
  </si>
  <si>
    <t>18,826</t>
  </si>
  <si>
    <t>62,436</t>
  </si>
  <si>
    <t>151,842</t>
  </si>
  <si>
    <t>11,341</t>
  </si>
  <si>
    <t>17,056</t>
  </si>
  <si>
    <t>8,789</t>
  </si>
  <si>
    <t>9,706</t>
  </si>
  <si>
    <t>41,916</t>
  </si>
  <si>
    <t>42,401</t>
  </si>
  <si>
    <t>38,401</t>
  </si>
  <si>
    <t>254,366</t>
  </si>
  <si>
    <t>4,105</t>
  </si>
  <si>
    <t>5,387</t>
  </si>
  <si>
    <t>13,207</t>
  </si>
  <si>
    <t>14,962</t>
  </si>
  <si>
    <t>8,252</t>
  </si>
  <si>
    <t>9,715</t>
  </si>
  <si>
    <t>36,142</t>
  </si>
  <si>
    <t>23,093</t>
  </si>
  <si>
    <t>62,223</t>
  </si>
  <si>
    <t>53,426</t>
  </si>
  <si>
    <t>58,478</t>
  </si>
  <si>
    <t>32,399</t>
  </si>
  <si>
    <t>36,082</t>
  </si>
  <si>
    <t>8,294</t>
  </si>
  <si>
    <t>21,684</t>
  </si>
  <si>
    <t>1,584</t>
  </si>
  <si>
    <t>13,298</t>
  </si>
  <si>
    <t>20,636</t>
  </si>
  <si>
    <t>17,736</t>
  </si>
  <si>
    <t>4,906</t>
  </si>
  <si>
    <t>5,945</t>
  </si>
  <si>
    <t>3,203</t>
  </si>
  <si>
    <t>6,870</t>
  </si>
  <si>
    <t>16,708</t>
  </si>
  <si>
    <t>59,118</t>
  </si>
  <si>
    <t>9,791</t>
  </si>
  <si>
    <t>PROGRAMAS DESTACADOS DEL 01 AL 07 DE MAYO</t>
  </si>
  <si>
    <t xml:space="preserve">Arsenal vs Chelsea </t>
  </si>
  <si>
    <t>Libertadores #3</t>
  </si>
  <si>
    <t>Sporting Cristal vs The Strongest</t>
  </si>
  <si>
    <t>LaLiga #33</t>
  </si>
  <si>
    <t>Barcelona vs Osasuna</t>
  </si>
  <si>
    <t>Copa SUD #3</t>
  </si>
  <si>
    <t>Magallanes vs Univ. César Vallejo</t>
  </si>
  <si>
    <t>Atlético MG vs Alianza Lima</t>
  </si>
  <si>
    <t>Premier #28</t>
  </si>
  <si>
    <t>Manchester City vs West Ham</t>
  </si>
  <si>
    <t xml:space="preserve">Liverpool vs Fulham </t>
  </si>
  <si>
    <t xml:space="preserve">Patronato vs Melgar </t>
  </si>
  <si>
    <t xml:space="preserve">Brighton vs Manchester United </t>
  </si>
  <si>
    <t>Premier #35</t>
  </si>
  <si>
    <t xml:space="preserve">Manchester City vs Leeds Utd </t>
  </si>
  <si>
    <t>Liverpool vs Brentford</t>
  </si>
  <si>
    <t>Eredivisie #31</t>
  </si>
  <si>
    <t>Excelsior vs Feyenoord</t>
  </si>
  <si>
    <t xml:space="preserve">LPF AFA #15 </t>
  </si>
  <si>
    <t>River Plate vs Boca Jrs</t>
  </si>
  <si>
    <t>El Gran chef: Famosos</t>
  </si>
  <si>
    <t>América Hoy</t>
  </si>
  <si>
    <t>El Gran Chef - Famosos (Sábados)</t>
  </si>
  <si>
    <t>Mujer Maravilla</t>
  </si>
  <si>
    <t>Cinamax</t>
  </si>
  <si>
    <t>Harry Potter y las reliquias de la muerte</t>
  </si>
  <si>
    <t>Warner channel</t>
  </si>
  <si>
    <t>Upgrade: máquina asesina</t>
  </si>
  <si>
    <t>FX</t>
  </si>
  <si>
    <t>Con la frente en alto</t>
  </si>
  <si>
    <t xml:space="preserve">El vuelo </t>
  </si>
  <si>
    <t>Kingsman: Servicio secreto</t>
  </si>
  <si>
    <t>Aves de Presa y la fantabulosa emancipación de una Harley Quinn</t>
  </si>
  <si>
    <t>La Rosa de Guadalupe Perú</t>
  </si>
  <si>
    <t>LEGO Batman: La película</t>
  </si>
  <si>
    <t xml:space="preserve">Sing: ¡Ven y canta! </t>
  </si>
  <si>
    <t>Cuarto Poder</t>
  </si>
  <si>
    <t>01/05-07/05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</si>
</sst>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9">
    <xf numFmtId="0" fontId="0" fillId="0" borderId="0"/>
    <xf numFmtId="164" fontId="33" fillId="0" borderId="0" applyBorder="0" applyProtection="0"/>
    <xf numFmtId="165" fontId="33" fillId="0" borderId="0" applyBorder="0" applyProtection="0"/>
    <xf numFmtId="0" fontId="33" fillId="0" borderId="0"/>
    <xf numFmtId="0" fontId="22" fillId="0" borderId="0"/>
    <xf numFmtId="0" fontId="21" fillId="0" borderId="0"/>
    <xf numFmtId="0" fontId="34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7" fillId="0" borderId="0" applyNumberFormat="0" applyFill="0" applyBorder="0" applyAlignment="0" applyProtection="0"/>
    <xf numFmtId="0" fontId="38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1" fillId="17" borderId="39" applyNumberFormat="0" applyAlignment="0" applyProtection="0"/>
    <xf numFmtId="0" fontId="42" fillId="18" borderId="40" applyNumberFormat="0" applyAlignment="0" applyProtection="0"/>
    <xf numFmtId="0" fontId="43" fillId="18" borderId="39" applyNumberFormat="0" applyAlignment="0" applyProtection="0"/>
    <xf numFmtId="0" fontId="44" fillId="0" borderId="41" applyNumberFormat="0" applyFill="0" applyAlignment="0" applyProtection="0"/>
    <xf numFmtId="0" fontId="45" fillId="19" borderId="42" applyNumberFormat="0" applyAlignment="0" applyProtection="0"/>
    <xf numFmtId="0" fontId="46" fillId="0" borderId="0" applyNumberFormat="0" applyFill="0" applyBorder="0" applyAlignment="0" applyProtection="0"/>
    <xf numFmtId="0" fontId="47" fillId="0" borderId="44" applyNumberFormat="0" applyFill="0" applyAlignment="0" applyProtection="0"/>
    <xf numFmtId="0" fontId="48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8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8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8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8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8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0" borderId="0"/>
    <xf numFmtId="0" fontId="20" fillId="20" borderId="43" applyNumberFormat="0" applyFont="0" applyAlignment="0" applyProtection="0"/>
    <xf numFmtId="0" fontId="49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0" borderId="0"/>
    <xf numFmtId="0" fontId="10" fillId="20" borderId="4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5" fillId="0" borderId="0"/>
    <xf numFmtId="0" fontId="2" fillId="0" borderId="0"/>
    <xf numFmtId="0" fontId="2" fillId="20" borderId="43" applyNumberFormat="0" applyFont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</cellStyleXfs>
  <cellXfs count="468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3" xfId="0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Alignment="1">
      <alignment horizontal="right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24" fillId="0" borderId="1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/>
    </xf>
    <xf numFmtId="164" fontId="0" fillId="0" borderId="0" xfId="1" applyFont="1" applyBorder="1" applyAlignment="1" applyProtection="1">
      <alignment horizontal="right" vertical="center"/>
    </xf>
    <xf numFmtId="0" fontId="25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6" fillId="2" borderId="3" xfId="0" applyFont="1" applyFill="1" applyBorder="1"/>
    <xf numFmtId="0" fontId="0" fillId="2" borderId="4" xfId="0" applyFill="1" applyBorder="1" applyAlignment="1">
      <alignment vertical="center"/>
    </xf>
    <xf numFmtId="164" fontId="23" fillId="5" borderId="18" xfId="1" applyFont="1" applyFill="1" applyBorder="1" applyAlignment="1" applyProtection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/>
    </xf>
    <xf numFmtId="164" fontId="23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3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5" fillId="0" borderId="13" xfId="0" applyFont="1" applyBorder="1" applyAlignment="1">
      <alignment vertical="center"/>
    </xf>
    <xf numFmtId="4" fontId="0" fillId="2" borderId="13" xfId="0" applyNumberFormat="1" applyFill="1" applyBorder="1"/>
    <xf numFmtId="4" fontId="23" fillId="2" borderId="13" xfId="0" applyNumberFormat="1" applyFont="1" applyFill="1" applyBorder="1"/>
    <xf numFmtId="0" fontId="0" fillId="2" borderId="0" xfId="0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27" fillId="2" borderId="0" xfId="0" applyFont="1" applyFill="1"/>
    <xf numFmtId="0" fontId="28" fillId="2" borderId="0" xfId="0" applyFont="1" applyFill="1" applyAlignment="1">
      <alignment horizontal="center" vertical="center"/>
    </xf>
    <xf numFmtId="0" fontId="23" fillId="2" borderId="0" xfId="0" applyFont="1" applyFill="1"/>
    <xf numFmtId="164" fontId="23" fillId="2" borderId="0" xfId="1" applyFont="1" applyFill="1" applyBorder="1" applyProtection="1"/>
    <xf numFmtId="3" fontId="28" fillId="0" borderId="0" xfId="0" applyNumberFormat="1" applyFont="1"/>
    <xf numFmtId="0" fontId="29" fillId="2" borderId="0" xfId="0" applyFont="1" applyFill="1" applyAlignment="1">
      <alignment horizontal="center" vertical="center"/>
    </xf>
    <xf numFmtId="165" fontId="28" fillId="0" borderId="0" xfId="2" applyFont="1" applyBorder="1" applyAlignment="1" applyProtection="1">
      <alignment horizontal="center" vertical="center"/>
    </xf>
    <xf numFmtId="0" fontId="25" fillId="2" borderId="0" xfId="0" applyFont="1" applyFill="1"/>
    <xf numFmtId="166" fontId="0" fillId="2" borderId="0" xfId="1" applyNumberFormat="1" applyFont="1" applyFill="1" applyBorder="1" applyProtection="1"/>
    <xf numFmtId="167" fontId="0" fillId="2" borderId="0" xfId="0" applyNumberFormat="1" applyFill="1"/>
    <xf numFmtId="0" fontId="0" fillId="0" borderId="1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5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3" fontId="0" fillId="0" borderId="14" xfId="0" applyNumberFormat="1" applyBorder="1" applyAlignment="1">
      <alignment horizontal="center" vertical="center"/>
    </xf>
    <xf numFmtId="3" fontId="28" fillId="2" borderId="0" xfId="0" applyNumberFormat="1" applyFont="1" applyFill="1"/>
    <xf numFmtId="167" fontId="23" fillId="7" borderId="13" xfId="0" applyNumberFormat="1" applyFont="1" applyFill="1" applyBorder="1" applyAlignment="1">
      <alignment horizontal="center" vertical="center"/>
    </xf>
    <xf numFmtId="168" fontId="23" fillId="2" borderId="11" xfId="0" applyNumberFormat="1" applyFont="1" applyFill="1" applyBorder="1" applyAlignment="1">
      <alignment horizontal="center" vertical="center"/>
    </xf>
    <xf numFmtId="168" fontId="23" fillId="7" borderId="11" xfId="0" applyNumberFormat="1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vertical="center"/>
    </xf>
    <xf numFmtId="0" fontId="30" fillId="0" borderId="15" xfId="0" applyFont="1" applyBorder="1"/>
    <xf numFmtId="0" fontId="30" fillId="0" borderId="16" xfId="0" applyFont="1" applyBorder="1"/>
    <xf numFmtId="0" fontId="30" fillId="0" borderId="17" xfId="0" applyFont="1" applyBorder="1"/>
    <xf numFmtId="0" fontId="30" fillId="2" borderId="3" xfId="0" applyFont="1" applyFill="1" applyBorder="1"/>
    <xf numFmtId="0" fontId="30" fillId="2" borderId="0" xfId="0" applyFont="1" applyFill="1"/>
    <xf numFmtId="0" fontId="30" fillId="0" borderId="4" xfId="0" applyFont="1" applyBorder="1"/>
    <xf numFmtId="0" fontId="30" fillId="0" borderId="3" xfId="0" applyFont="1" applyBorder="1"/>
    <xf numFmtId="0" fontId="30" fillId="0" borderId="0" xfId="0" applyFont="1"/>
    <xf numFmtId="0" fontId="0" fillId="0" borderId="3" xfId="0" applyBorder="1"/>
    <xf numFmtId="0" fontId="0" fillId="0" borderId="4" xfId="0" applyBorder="1"/>
    <xf numFmtId="0" fontId="24" fillId="8" borderId="11" xfId="0" applyFont="1" applyFill="1" applyBorder="1" applyAlignment="1">
      <alignment vertical="center"/>
    </xf>
    <xf numFmtId="0" fontId="0" fillId="2" borderId="4" xfId="0" applyFill="1" applyBorder="1"/>
    <xf numFmtId="0" fontId="24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ill="1" applyBorder="1" applyAlignment="1">
      <alignment vertical="top"/>
    </xf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18" xfId="0" applyBorder="1"/>
    <xf numFmtId="0" fontId="30" fillId="0" borderId="14" xfId="0" applyFont="1" applyBorder="1"/>
    <xf numFmtId="0" fontId="25" fillId="0" borderId="18" xfId="0" applyFont="1" applyBorder="1" applyAlignment="1">
      <alignment vertical="center" wrapText="1"/>
    </xf>
    <xf numFmtId="3" fontId="0" fillId="0" borderId="19" xfId="0" applyNumberFormat="1" applyBorder="1"/>
    <xf numFmtId="3" fontId="0" fillId="0" borderId="14" xfId="0" applyNumberFormat="1" applyBorder="1"/>
    <xf numFmtId="0" fontId="0" fillId="9" borderId="18" xfId="0" applyFill="1" applyBorder="1"/>
    <xf numFmtId="3" fontId="30" fillId="0" borderId="19" xfId="0" applyNumberFormat="1" applyFont="1" applyBorder="1"/>
    <xf numFmtId="0" fontId="30" fillId="0" borderId="20" xfId="0" applyFont="1" applyBorder="1"/>
    <xf numFmtId="3" fontId="30" fillId="0" borderId="14" xfId="0" applyNumberFormat="1" applyFont="1" applyBorder="1"/>
    <xf numFmtId="3" fontId="30" fillId="2" borderId="19" xfId="0" applyNumberFormat="1" applyFont="1" applyFill="1" applyBorder="1"/>
    <xf numFmtId="3" fontId="30" fillId="2" borderId="14" xfId="0" applyNumberFormat="1" applyFont="1" applyFill="1" applyBorder="1"/>
    <xf numFmtId="0" fontId="30" fillId="2" borderId="14" xfId="0" applyFont="1" applyFill="1" applyBorder="1"/>
    <xf numFmtId="3" fontId="30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5" fillId="2" borderId="18" xfId="0" applyFont="1" applyFill="1" applyBorder="1"/>
    <xf numFmtId="0" fontId="30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30" fillId="2" borderId="19" xfId="0" applyFont="1" applyFill="1" applyBorder="1"/>
    <xf numFmtId="3" fontId="30" fillId="0" borderId="20" xfId="0" applyNumberFormat="1" applyFont="1" applyBorder="1"/>
    <xf numFmtId="3" fontId="0" fillId="0" borderId="20" xfId="0" applyNumberFormat="1" applyBorder="1"/>
    <xf numFmtId="0" fontId="30" fillId="0" borderId="19" xfId="0" applyFont="1" applyBorder="1"/>
    <xf numFmtId="0" fontId="30" fillId="8" borderId="18" xfId="0" applyFont="1" applyFill="1" applyBorder="1"/>
    <xf numFmtId="0" fontId="30" fillId="10" borderId="18" xfId="0" applyFont="1" applyFill="1" applyBorder="1"/>
    <xf numFmtId="0" fontId="30" fillId="0" borderId="18" xfId="0" applyFont="1" applyBorder="1"/>
    <xf numFmtId="0" fontId="30" fillId="11" borderId="18" xfId="0" applyFont="1" applyFill="1" applyBorder="1"/>
    <xf numFmtId="0" fontId="30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1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6" fillId="2" borderId="13" xfId="0" applyFont="1" applyFill="1" applyBorder="1"/>
    <xf numFmtId="0" fontId="32" fillId="0" borderId="0" xfId="0" applyFont="1"/>
    <xf numFmtId="0" fontId="0" fillId="2" borderId="11" xfId="0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31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Protection="1"/>
    <xf numFmtId="0" fontId="31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Protection="1"/>
    <xf numFmtId="165" fontId="0" fillId="0" borderId="10" xfId="2" applyFont="1" applyBorder="1" applyProtection="1"/>
    <xf numFmtId="0" fontId="26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Protection="1"/>
    <xf numFmtId="165" fontId="0" fillId="0" borderId="13" xfId="2" applyFont="1" applyBorder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5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3" fillId="2" borderId="0" xfId="0" applyNumberFormat="1" applyFont="1" applyFill="1" applyAlignment="1">
      <alignment horizontal="center" vertical="center"/>
    </xf>
    <xf numFmtId="167" fontId="2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left" vertical="center" indent="15"/>
    </xf>
    <xf numFmtId="0" fontId="0" fillId="2" borderId="0" xfId="0" applyFill="1" applyAlignment="1">
      <alignment horizontal="left" vertical="center"/>
    </xf>
    <xf numFmtId="0" fontId="32" fillId="0" borderId="12" xfId="0" applyFont="1" applyBorder="1"/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24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ill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Border="1"/>
    <xf numFmtId="0" fontId="0" fillId="0" borderId="13" xfId="0" applyBorder="1"/>
    <xf numFmtId="0" fontId="0" fillId="0" borderId="22" xfId="0" applyBorder="1"/>
    <xf numFmtId="0" fontId="30" fillId="2" borderId="16" xfId="0" applyFont="1" applyFill="1" applyBorder="1"/>
    <xf numFmtId="0" fontId="50" fillId="0" borderId="46" xfId="0" applyFont="1" applyBorder="1" applyAlignment="1">
      <alignment horizontal="center" vertical="center" wrapText="1"/>
    </xf>
    <xf numFmtId="0" fontId="24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0" fontId="31" fillId="2" borderId="11" xfId="0" applyFont="1" applyFill="1" applyBorder="1" applyAlignment="1">
      <alignment vertical="center" wrapText="1"/>
    </xf>
    <xf numFmtId="165" fontId="0" fillId="0" borderId="11" xfId="2" applyFont="1" applyBorder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Protection="1"/>
    <xf numFmtId="4" fontId="0" fillId="0" borderId="0" xfId="0" applyNumberFormat="1"/>
    <xf numFmtId="169" fontId="33" fillId="0" borderId="0" xfId="2" applyNumberFormat="1"/>
    <xf numFmtId="4" fontId="0" fillId="0" borderId="21" xfId="0" applyNumberForma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4" fontId="0" fillId="0" borderId="21" xfId="0" applyNumberFormat="1" applyBorder="1" applyAlignment="1">
      <alignment horizontal="center"/>
    </xf>
    <xf numFmtId="0" fontId="54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3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3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3" fillId="46" borderId="51" xfId="2" applyNumberFormat="1" applyFill="1" applyBorder="1" applyAlignment="1">
      <alignment horizontal="center" vertical="center"/>
    </xf>
    <xf numFmtId="0" fontId="51" fillId="50" borderId="51" xfId="0" applyFont="1" applyFill="1" applyBorder="1" applyAlignment="1">
      <alignment horizontal="center" vertical="center"/>
    </xf>
    <xf numFmtId="4" fontId="51" fillId="50" borderId="51" xfId="0" applyNumberFormat="1" applyFont="1" applyFill="1" applyBorder="1" applyAlignment="1">
      <alignment horizontal="center" vertical="center"/>
    </xf>
    <xf numFmtId="169" fontId="51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3" fillId="0" borderId="56" xfId="2" applyNumberForma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/>
    </xf>
    <xf numFmtId="0" fontId="55" fillId="0" borderId="51" xfId="0" applyFont="1" applyBorder="1" applyAlignment="1">
      <alignment horizontal="center" vertical="center" wrapText="1"/>
    </xf>
    <xf numFmtId="0" fontId="55" fillId="48" borderId="51" xfId="0" applyFont="1" applyFill="1" applyBorder="1" applyAlignment="1">
      <alignment horizontal="center" vertical="center" wrapText="1"/>
    </xf>
    <xf numFmtId="4" fontId="51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4" fontId="51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51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 wrapText="1"/>
    </xf>
    <xf numFmtId="0" fontId="55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1" fillId="0" borderId="58" xfId="0" applyNumberFormat="1" applyFont="1" applyBorder="1" applyAlignment="1">
      <alignment horizontal="center" vertical="center"/>
    </xf>
    <xf numFmtId="3" fontId="14" fillId="51" borderId="58" xfId="51" applyNumberFormat="1" applyFont="1" applyFill="1" applyBorder="1" applyAlignment="1">
      <alignment horizontal="center"/>
    </xf>
    <xf numFmtId="0" fontId="59" fillId="0" borderId="0" xfId="0" applyFont="1"/>
    <xf numFmtId="0" fontId="59" fillId="52" borderId="58" xfId="0" applyFont="1" applyFill="1" applyBorder="1" applyAlignment="1">
      <alignment horizontal="center"/>
    </xf>
    <xf numFmtId="0" fontId="59" fillId="51" borderId="58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2" fontId="59" fillId="53" borderId="58" xfId="0" applyNumberFormat="1" applyFont="1" applyFill="1" applyBorder="1" applyAlignment="1">
      <alignment horizontal="center"/>
    </xf>
    <xf numFmtId="2" fontId="59" fillId="0" borderId="0" xfId="0" applyNumberFormat="1" applyFont="1" applyAlignment="1">
      <alignment horizontal="center"/>
    </xf>
    <xf numFmtId="0" fontId="59" fillId="52" borderId="58" xfId="0" applyFont="1" applyFill="1" applyBorder="1" applyAlignment="1">
      <alignment horizontal="left" indent="1"/>
    </xf>
    <xf numFmtId="0" fontId="59" fillId="51" borderId="58" xfId="0" applyFont="1" applyFill="1" applyBorder="1" applyAlignment="1">
      <alignment horizontal="left" indent="1"/>
    </xf>
    <xf numFmtId="0" fontId="59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8" fillId="3" borderId="52" xfId="0" applyFont="1" applyFill="1" applyBorder="1" applyAlignment="1">
      <alignment horizontal="left" vertical="center" indent="1"/>
    </xf>
    <xf numFmtId="0" fontId="58" fillId="3" borderId="52" xfId="0" applyFont="1" applyFill="1" applyBorder="1" applyAlignment="1">
      <alignment horizontal="center" vertical="center"/>
    </xf>
    <xf numFmtId="4" fontId="51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1" fillId="45" borderId="50" xfId="0" applyFont="1" applyFill="1" applyBorder="1" applyAlignment="1">
      <alignment horizontal="left" vertical="center" wrapText="1" indent="1"/>
    </xf>
    <xf numFmtId="4" fontId="53" fillId="45" borderId="21" xfId="0" applyNumberFormat="1" applyFont="1" applyFill="1" applyBorder="1" applyAlignment="1">
      <alignment horizontal="center" vertical="center" wrapText="1"/>
    </xf>
    <xf numFmtId="0" fontId="51" fillId="49" borderId="50" xfId="0" applyFont="1" applyFill="1" applyBorder="1" applyAlignment="1">
      <alignment horizontal="left" vertical="center" wrapText="1" indent="1"/>
    </xf>
    <xf numFmtId="4" fontId="51" fillId="49" borderId="21" xfId="0" applyNumberFormat="1" applyFont="1" applyFill="1" applyBorder="1" applyAlignment="1">
      <alignment horizontal="center" vertical="center" wrapText="1"/>
    </xf>
    <xf numFmtId="4" fontId="51" fillId="49" borderId="21" xfId="0" applyNumberFormat="1" applyFont="1" applyFill="1" applyBorder="1" applyAlignment="1">
      <alignment horizontal="center"/>
    </xf>
    <xf numFmtId="169" fontId="51" fillId="47" borderId="21" xfId="2" applyNumberFormat="1" applyFont="1" applyFill="1" applyBorder="1" applyAlignment="1">
      <alignment horizontal="center"/>
    </xf>
    <xf numFmtId="0" fontId="61" fillId="47" borderId="21" xfId="0" applyFont="1" applyFill="1" applyBorder="1" applyAlignment="1">
      <alignment horizontal="center" vertical="center" wrapText="1"/>
    </xf>
    <xf numFmtId="4" fontId="62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5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30" fillId="3" borderId="3" xfId="0" applyNumberFormat="1" applyFont="1" applyFill="1" applyBorder="1" applyAlignment="1">
      <alignment horizontal="center" vertical="center"/>
    </xf>
    <xf numFmtId="4" fontId="51" fillId="0" borderId="63" xfId="0" applyNumberFormat="1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4" fontId="30" fillId="0" borderId="4" xfId="0" applyNumberFormat="1" applyFont="1" applyBorder="1" applyAlignment="1">
      <alignment horizontal="center" vertical="center"/>
    </xf>
    <xf numFmtId="3" fontId="30" fillId="3" borderId="0" xfId="0" applyNumberFormat="1" applyFont="1" applyFill="1" applyAlignment="1">
      <alignment horizontal="center" vertical="center"/>
    </xf>
    <xf numFmtId="4" fontId="0" fillId="0" borderId="64" xfId="0" applyNumberFormat="1" applyBorder="1" applyAlignment="1">
      <alignment horizontal="center" vertical="center"/>
    </xf>
    <xf numFmtId="4" fontId="53" fillId="46" borderId="21" xfId="0" applyNumberFormat="1" applyFont="1" applyFill="1" applyBorder="1" applyAlignment="1">
      <alignment horizontal="center" vertical="center" wrapText="1"/>
    </xf>
    <xf numFmtId="3" fontId="30" fillId="3" borderId="17" xfId="0" applyNumberFormat="1" applyFont="1" applyFill="1" applyBorder="1" applyAlignment="1">
      <alignment horizontal="center" vertical="center"/>
    </xf>
    <xf numFmtId="3" fontId="30" fillId="3" borderId="4" xfId="0" applyNumberFormat="1" applyFon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8" fillId="3" borderId="67" xfId="0" applyFont="1" applyFill="1" applyBorder="1" applyAlignment="1">
      <alignment horizontal="left" vertical="center" indent="1"/>
    </xf>
    <xf numFmtId="0" fontId="58" fillId="3" borderId="67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5" fillId="48" borderId="68" xfId="0" applyFont="1" applyFill="1" applyBorder="1" applyAlignment="1">
      <alignment horizontal="center" vertical="center"/>
    </xf>
    <xf numFmtId="0" fontId="55" fillId="0" borderId="68" xfId="0" applyFont="1" applyBorder="1" applyAlignment="1">
      <alignment horizontal="center" vertical="center"/>
    </xf>
    <xf numFmtId="0" fontId="55" fillId="0" borderId="69" xfId="0" applyFont="1" applyBorder="1" applyAlignment="1">
      <alignment horizontal="center" vertical="center"/>
    </xf>
    <xf numFmtId="4" fontId="0" fillId="46" borderId="58" xfId="0" applyNumberFormat="1" applyFill="1" applyBorder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65" fontId="63" fillId="0" borderId="0" xfId="2" applyFont="1" applyAlignment="1">
      <alignment horizontal="center" vertical="center"/>
    </xf>
    <xf numFmtId="3" fontId="30" fillId="3" borderId="4" xfId="0" applyNumberFormat="1" applyFont="1" applyFill="1" applyBorder="1" applyAlignment="1">
      <alignment horizontal="center" vertical="center" wrapText="1"/>
    </xf>
    <xf numFmtId="4" fontId="7" fillId="0" borderId="58" xfId="51" applyNumberFormat="1" applyFont="1" applyBorder="1" applyAlignment="1">
      <alignment horizontal="center"/>
    </xf>
    <xf numFmtId="3" fontId="7" fillId="51" borderId="58" xfId="51" applyNumberFormat="1" applyFont="1" applyFill="1" applyBorder="1" applyAlignment="1">
      <alignment horizontal="center" wrapText="1"/>
    </xf>
    <xf numFmtId="4" fontId="51" fillId="0" borderId="0" xfId="0" applyNumberFormat="1" applyFont="1" applyAlignment="1">
      <alignment horizontal="center" vertical="center"/>
    </xf>
    <xf numFmtId="4" fontId="0" fillId="46" borderId="0" xfId="0" applyNumberFormat="1" applyFill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vertical="center" wrapText="1"/>
    </xf>
    <xf numFmtId="14" fontId="53" fillId="0" borderId="0" xfId="0" applyNumberFormat="1" applyFont="1"/>
    <xf numFmtId="18" fontId="59" fillId="0" borderId="0" xfId="0" applyNumberFormat="1" applyFont="1" applyAlignment="1">
      <alignment vertical="center"/>
    </xf>
    <xf numFmtId="18" fontId="59" fillId="0" borderId="0" xfId="0" applyNumberFormat="1" applyFont="1"/>
    <xf numFmtId="0" fontId="46" fillId="0" borderId="0" xfId="0" applyFont="1"/>
    <xf numFmtId="4" fontId="7" fillId="57" borderId="58" xfId="51" applyNumberFormat="1" applyFont="1" applyFill="1" applyBorder="1" applyAlignment="1">
      <alignment horizontal="center"/>
    </xf>
    <xf numFmtId="4" fontId="0" fillId="46" borderId="73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30" fillId="3" borderId="17" xfId="0" applyNumberFormat="1" applyFont="1" applyFill="1" applyBorder="1" applyAlignment="1">
      <alignment horizontal="center" vertical="center"/>
    </xf>
    <xf numFmtId="2" fontId="30" fillId="3" borderId="0" xfId="0" applyNumberFormat="1" applyFont="1" applyFill="1" applyAlignment="1">
      <alignment horizontal="center" vertical="center"/>
    </xf>
    <xf numFmtId="2" fontId="30" fillId="3" borderId="4" xfId="0" applyNumberFormat="1" applyFont="1" applyFill="1" applyBorder="1" applyAlignment="1">
      <alignment horizontal="center" vertical="center"/>
    </xf>
    <xf numFmtId="4" fontId="30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0" fontId="59" fillId="46" borderId="0" xfId="0" applyFont="1" applyFill="1"/>
    <xf numFmtId="49" fontId="59" fillId="51" borderId="58" xfId="0" applyNumberFormat="1" applyFont="1" applyFill="1" applyBorder="1" applyAlignment="1">
      <alignment horizontal="center"/>
    </xf>
    <xf numFmtId="4" fontId="3" fillId="0" borderId="58" xfId="51" applyNumberFormat="1" applyFont="1" applyBorder="1" applyAlignment="1">
      <alignment horizontal="center"/>
    </xf>
    <xf numFmtId="3" fontId="3" fillId="51" borderId="58" xfId="51" applyNumberFormat="1" applyFont="1" applyFill="1" applyBorder="1" applyAlignment="1">
      <alignment horizontal="center" wrapText="1"/>
    </xf>
    <xf numFmtId="3" fontId="30" fillId="3" borderId="16" xfId="0" applyNumberFormat="1" applyFont="1" applyFill="1" applyBorder="1" applyAlignment="1">
      <alignment horizontal="center" vertical="center"/>
    </xf>
    <xf numFmtId="0" fontId="64" fillId="55" borderId="21" xfId="0" applyFont="1" applyFill="1" applyBorder="1"/>
    <xf numFmtId="0" fontId="64" fillId="55" borderId="0" xfId="0" applyFont="1" applyFill="1"/>
    <xf numFmtId="0" fontId="51" fillId="56" borderId="50" xfId="0" applyFont="1" applyFill="1" applyBorder="1"/>
    <xf numFmtId="0" fontId="51" fillId="56" borderId="70" xfId="0" applyFont="1" applyFill="1" applyBorder="1"/>
    <xf numFmtId="0" fontId="51" fillId="56" borderId="21" xfId="0" applyFont="1" applyFill="1" applyBorder="1"/>
    <xf numFmtId="0" fontId="53" fillId="0" borderId="21" xfId="0" applyFont="1" applyBorder="1"/>
    <xf numFmtId="0" fontId="53" fillId="0" borderId="46" xfId="0" applyFont="1" applyBorder="1" applyAlignment="1">
      <alignment wrapText="1"/>
    </xf>
    <xf numFmtId="0" fontId="59" fillId="0" borderId="46" xfId="0" applyFont="1" applyBorder="1"/>
    <xf numFmtId="170" fontId="53" fillId="0" borderId="9" xfId="0" applyNumberFormat="1" applyFont="1" applyBorder="1"/>
    <xf numFmtId="0" fontId="59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 wrapText="1"/>
    </xf>
    <xf numFmtId="0" fontId="53" fillId="0" borderId="46" xfId="0" applyFont="1" applyBorder="1"/>
    <xf numFmtId="0" fontId="53" fillId="0" borderId="46" xfId="0" applyFont="1" applyBorder="1" applyAlignment="1">
      <alignment horizontal="left" vertical="center" wrapText="1"/>
    </xf>
    <xf numFmtId="0" fontId="53" fillId="0" borderId="46" xfId="0" applyFont="1" applyBorder="1" applyAlignment="1">
      <alignment vertical="center"/>
    </xf>
    <xf numFmtId="0" fontId="59" fillId="0" borderId="71" xfId="0" applyFont="1" applyBorder="1" applyAlignment="1">
      <alignment vertical="center"/>
    </xf>
    <xf numFmtId="0" fontId="53" fillId="0" borderId="72" xfId="0" applyFont="1" applyBorder="1" applyAlignment="1">
      <alignment vertical="center"/>
    </xf>
    <xf numFmtId="0" fontId="53" fillId="0" borderId="21" xfId="0" applyFont="1" applyBorder="1" applyAlignment="1">
      <alignment vertical="center"/>
    </xf>
    <xf numFmtId="0" fontId="51" fillId="56" borderId="72" xfId="0" applyFont="1" applyFill="1" applyBorder="1"/>
    <xf numFmtId="0" fontId="0" fillId="0" borderId="21" xfId="0" applyBorder="1"/>
    <xf numFmtId="14" fontId="53" fillId="0" borderId="21" xfId="0" applyNumberFormat="1" applyFont="1" applyBorder="1"/>
    <xf numFmtId="18" fontId="0" fillId="0" borderId="21" xfId="0" applyNumberFormat="1" applyBorder="1"/>
    <xf numFmtId="0" fontId="0" fillId="0" borderId="0" xfId="0" applyAlignment="1">
      <alignment wrapText="1"/>
    </xf>
    <xf numFmtId="18" fontId="0" fillId="0" borderId="0" xfId="0" applyNumberFormat="1"/>
    <xf numFmtId="0" fontId="51" fillId="56" borderId="9" xfId="0" applyFont="1" applyFill="1" applyBorder="1"/>
    <xf numFmtId="0" fontId="0" fillId="0" borderId="46" xfId="0" applyBorder="1"/>
    <xf numFmtId="0" fontId="0" fillId="0" borderId="66" xfId="0" applyBorder="1"/>
    <xf numFmtId="14" fontId="53" fillId="0" borderId="71" xfId="0" applyNumberFormat="1" applyFont="1" applyBorder="1"/>
    <xf numFmtId="4" fontId="1" fillId="0" borderId="58" xfId="51" applyNumberFormat="1" applyFont="1" applyBorder="1" applyAlignment="1">
      <alignment horizontal="center"/>
    </xf>
    <xf numFmtId="21" fontId="59" fillId="0" borderId="46" xfId="0" applyNumberFormat="1" applyFont="1" applyBorder="1"/>
    <xf numFmtId="2" fontId="0" fillId="0" borderId="66" xfId="0" applyNumberFormat="1" applyBorder="1"/>
    <xf numFmtId="21" fontId="59" fillId="0" borderId="46" xfId="0" applyNumberFormat="1" applyFont="1" applyBorder="1" applyAlignment="1">
      <alignment vertical="center"/>
    </xf>
    <xf numFmtId="3" fontId="0" fillId="0" borderId="46" xfId="0" applyNumberFormat="1" applyBorder="1"/>
    <xf numFmtId="170" fontId="53" fillId="0" borderId="9" xfId="0" applyNumberFormat="1" applyFont="1" applyBorder="1" applyAlignment="1">
      <alignment horizontal="right" vertical="center"/>
    </xf>
    <xf numFmtId="2" fontId="0" fillId="0" borderId="74" xfId="0" applyNumberFormat="1" applyBorder="1"/>
    <xf numFmtId="0" fontId="0" fillId="0" borderId="75" xfId="0" applyBorder="1"/>
    <xf numFmtId="0" fontId="53" fillId="0" borderId="75" xfId="0" applyFont="1" applyBorder="1" applyAlignment="1">
      <alignment horizontal="left" wrapText="1"/>
    </xf>
    <xf numFmtId="21" fontId="59" fillId="0" borderId="75" xfId="0" applyNumberFormat="1" applyFont="1" applyBorder="1" applyAlignment="1">
      <alignment vertical="center"/>
    </xf>
    <xf numFmtId="0" fontId="53" fillId="0" borderId="21" xfId="0" applyFont="1" applyBorder="1" applyAlignment="1">
      <alignment horizontal="left" wrapText="1"/>
    </xf>
    <xf numFmtId="21" fontId="59" fillId="0" borderId="21" xfId="0" applyNumberFormat="1" applyFont="1" applyBorder="1" applyAlignment="1">
      <alignment vertical="center"/>
    </xf>
    <xf numFmtId="2" fontId="0" fillId="0" borderId="21" xfId="0" applyNumberFormat="1" applyBorder="1"/>
    <xf numFmtId="170" fontId="53" fillId="0" borderId="21" xfId="0" applyNumberFormat="1" applyFont="1" applyBorder="1"/>
    <xf numFmtId="0" fontId="53" fillId="0" borderId="27" xfId="0" applyFont="1" applyBorder="1" applyAlignment="1">
      <alignment wrapText="1"/>
    </xf>
    <xf numFmtId="0" fontId="53" fillId="0" borderId="27" xfId="0" applyFont="1" applyBorder="1" applyAlignment="1">
      <alignment vertical="center"/>
    </xf>
    <xf numFmtId="170" fontId="53" fillId="0" borderId="27" xfId="0" applyNumberFormat="1" applyFont="1" applyBorder="1"/>
    <xf numFmtId="21" fontId="59" fillId="0" borderId="76" xfId="0" applyNumberFormat="1" applyFont="1" applyBorder="1" applyAlignment="1">
      <alignment vertical="center"/>
    </xf>
    <xf numFmtId="21" fontId="59" fillId="0" borderId="77" xfId="0" applyNumberFormat="1" applyFont="1" applyBorder="1" applyAlignment="1">
      <alignment vertical="center"/>
    </xf>
    <xf numFmtId="4" fontId="51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57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3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23" fillId="3" borderId="53" xfId="0" applyFont="1" applyFill="1" applyBorder="1" applyAlignment="1">
      <alignment horizontal="center" vertical="center"/>
    </xf>
    <xf numFmtId="0" fontId="23" fillId="3" borderId="54" xfId="0" applyFont="1" applyFill="1" applyBorder="1" applyAlignment="1">
      <alignment horizontal="center" vertical="center"/>
    </xf>
    <xf numFmtId="0" fontId="23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5" fillId="0" borderId="0" xfId="0" applyFont="1" applyAlignment="1">
      <alignment horizontal="left"/>
    </xf>
    <xf numFmtId="0" fontId="60" fillId="54" borderId="60" xfId="0" applyFont="1" applyFill="1" applyBorder="1" applyAlignment="1">
      <alignment horizontal="center" vertical="center"/>
    </xf>
    <xf numFmtId="0" fontId="60" fillId="54" borderId="6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3" borderId="19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12" borderId="53" xfId="0" applyFont="1" applyFill="1" applyBorder="1" applyAlignment="1">
      <alignment horizontal="center" vertical="center"/>
    </xf>
    <xf numFmtId="0" fontId="23" fillId="12" borderId="54" xfId="0" applyFont="1" applyFill="1" applyBorder="1" applyAlignment="1">
      <alignment horizontal="center" vertical="center"/>
    </xf>
    <xf numFmtId="0" fontId="23" fillId="12" borderId="5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20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0.18295899744749261</c:v>
                </c:pt>
                <c:pt idx="1">
                  <c:v>0.27470319750405275</c:v>
                </c:pt>
                <c:pt idx="2">
                  <c:v>8.6557675188356761E-2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1.784860386305542E-2</c:v>
                </c:pt>
                <c:pt idx="1">
                  <c:v>0.95697349477744087</c:v>
                </c:pt>
                <c:pt idx="2">
                  <c:v>2.517790135950387E-2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General'!$B$47:$B$55</c15:sqref>
                  </c15:fullRef>
                </c:ext>
              </c:extLst>
              <c:f>'Historico General'!$B$49:$B$55</c:f>
              <c:strCache>
                <c:ptCount val="7"/>
                <c:pt idx="0">
                  <c:v>13/03-19/03</c:v>
                </c:pt>
                <c:pt idx="1">
                  <c:v>20/03-26/03</c:v>
                </c:pt>
                <c:pt idx="2">
                  <c:v>27/03-02/04</c:v>
                </c:pt>
                <c:pt idx="3">
                  <c:v>03/04-09/04</c:v>
                </c:pt>
                <c:pt idx="4">
                  <c:v>10/04-16/04</c:v>
                </c:pt>
                <c:pt idx="5">
                  <c:v>17/04-23/04</c:v>
                </c:pt>
                <c:pt idx="6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General'!$C$47:$C$55</c15:sqref>
                  </c15:fullRef>
                </c:ext>
              </c:extLst>
              <c:f>'Historico General'!$C$49:$C$55</c:f>
              <c:numCache>
                <c:formatCode>#,##0.00</c:formatCode>
                <c:ptCount val="7"/>
                <c:pt idx="0">
                  <c:v>69396.47</c:v>
                </c:pt>
                <c:pt idx="1">
                  <c:v>71043.570000000007</c:v>
                </c:pt>
                <c:pt idx="2">
                  <c:v>64676.5</c:v>
                </c:pt>
                <c:pt idx="3">
                  <c:v>58236.34</c:v>
                </c:pt>
                <c:pt idx="4">
                  <c:v>56023.42</c:v>
                </c:pt>
                <c:pt idx="5">
                  <c:v>54813.37</c:v>
                </c:pt>
                <c:pt idx="6">
                  <c:v>55813.54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General'!$B$47:$B$55</c15:sqref>
                  </c15:fullRef>
                </c:ext>
              </c:extLst>
              <c:f>'Historico General'!$B$49:$B$55</c:f>
              <c:strCache>
                <c:ptCount val="7"/>
                <c:pt idx="0">
                  <c:v>13/03-19/03</c:v>
                </c:pt>
                <c:pt idx="1">
                  <c:v>20/03-26/03</c:v>
                </c:pt>
                <c:pt idx="2">
                  <c:v>27/03-02/04</c:v>
                </c:pt>
                <c:pt idx="3">
                  <c:v>03/04-09/04</c:v>
                </c:pt>
                <c:pt idx="4">
                  <c:v>10/04-16/04</c:v>
                </c:pt>
                <c:pt idx="5">
                  <c:v>17/04-23/04</c:v>
                </c:pt>
                <c:pt idx="6">
                  <c:v>24/04-30/04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General'!$D$47:$D$55</c15:sqref>
                  </c15:fullRef>
                </c:ext>
              </c:extLst>
              <c:f>'Historico General'!$D$49:$D$55</c:f>
              <c:numCache>
                <c:formatCode>#,##0.00</c:formatCode>
                <c:ptCount val="7"/>
                <c:pt idx="0">
                  <c:v>4129763.35</c:v>
                </c:pt>
                <c:pt idx="1">
                  <c:v>3906223.52</c:v>
                </c:pt>
                <c:pt idx="2">
                  <c:v>3689991.11</c:v>
                </c:pt>
                <c:pt idx="3">
                  <c:v>3245358.5</c:v>
                </c:pt>
                <c:pt idx="4">
                  <c:v>2998890.44</c:v>
                </c:pt>
                <c:pt idx="5">
                  <c:v>2908702.17</c:v>
                </c:pt>
                <c:pt idx="6">
                  <c:v>2687112.53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General'!$B$47:$B$55</c15:sqref>
                        </c15:fullRef>
                        <c15:formulaRef>
                          <c15:sqref>'Historico General'!$B$49:$B$55</c15:sqref>
                        </c15:formulaRef>
                      </c:ext>
                    </c:extLst>
                    <c:strCache>
                      <c:ptCount val="7"/>
                      <c:pt idx="0">
                        <c:v>13/03-19/03</c:v>
                      </c:pt>
                      <c:pt idx="1">
                        <c:v>20/03-26/03</c:v>
                      </c:pt>
                      <c:pt idx="2">
                        <c:v>27/03-02/04</c:v>
                      </c:pt>
                      <c:pt idx="3">
                        <c:v>03/04-09/04</c:v>
                      </c:pt>
                      <c:pt idx="4">
                        <c:v>10/04-16/04</c:v>
                      </c:pt>
                      <c:pt idx="5">
                        <c:v>17/04-23/04</c:v>
                      </c:pt>
                      <c:pt idx="6">
                        <c:v>24/04-30/04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General'!$E$47:$E$55</c15:sqref>
                        </c15:fullRef>
                        <c15:formulaRef>
                          <c15:sqref>'Historico General'!$E$49:$E$55</c15:sqref>
                        </c15:formulaRef>
                      </c:ext>
                    </c:extLst>
                    <c:numCache>
                      <c:formatCode>#,##0.00</c:formatCode>
                      <c:ptCount val="7"/>
                      <c:pt idx="0">
                        <c:v>102253.2</c:v>
                      </c:pt>
                      <c:pt idx="1">
                        <c:v>103972.5</c:v>
                      </c:pt>
                      <c:pt idx="2">
                        <c:v>95256.29</c:v>
                      </c:pt>
                      <c:pt idx="3">
                        <c:v>94042.34</c:v>
                      </c:pt>
                      <c:pt idx="4">
                        <c:v>78954.45</c:v>
                      </c:pt>
                      <c:pt idx="5">
                        <c:v>73971.48</c:v>
                      </c:pt>
                      <c:pt idx="6">
                        <c:v>76120.19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Dinamizado'!$B$3:$B$51</c15:sqref>
                  </c15:fullRef>
                </c:ext>
              </c:extLst>
              <c:f>'Historico Dinamizado'!$B$36:$B$51</c:f>
              <c:strCache>
                <c:ptCount val="16"/>
                <c:pt idx="0">
                  <c:v>16/01-22/01</c:v>
                </c:pt>
                <c:pt idx="1">
                  <c:v>23/01-29/01</c:v>
                </c:pt>
                <c:pt idx="2">
                  <c:v>30/01-05/02</c:v>
                </c:pt>
                <c:pt idx="3">
                  <c:v>06/02-12/02</c:v>
                </c:pt>
                <c:pt idx="4">
                  <c:v>13/02-19/02</c:v>
                </c:pt>
                <c:pt idx="5">
                  <c:v>20/02-26/02</c:v>
                </c:pt>
                <c:pt idx="6">
                  <c:v>27/02-05/03</c:v>
                </c:pt>
                <c:pt idx="7">
                  <c:v>06/03-12/03</c:v>
                </c:pt>
                <c:pt idx="8">
                  <c:v>13/03-19/03</c:v>
                </c:pt>
                <c:pt idx="9">
                  <c:v>20/03-26/03</c:v>
                </c:pt>
                <c:pt idx="10">
                  <c:v>27/03-02/04</c:v>
                </c:pt>
                <c:pt idx="11">
                  <c:v>03/04-09/04</c:v>
                </c:pt>
                <c:pt idx="12">
                  <c:v>10/04-16/04</c:v>
                </c:pt>
                <c:pt idx="13">
                  <c:v>17/04-23/04</c:v>
                </c:pt>
                <c:pt idx="14">
                  <c:v>24/04-30/04</c:v>
                </c:pt>
                <c:pt idx="15">
                  <c:v>01/05-07/05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Dinamizado'!$C$3:$C$51</c15:sqref>
                  </c15:fullRef>
                </c:ext>
              </c:extLst>
              <c:f>'Historico Dinamizado'!$C$36:$C$51</c:f>
              <c:numCache>
                <c:formatCode>#,##0.00</c:formatCode>
                <c:ptCount val="16"/>
                <c:pt idx="0">
                  <c:v>1213513.5433333314</c:v>
                </c:pt>
                <c:pt idx="1">
                  <c:v>1158280.3666666644</c:v>
                </c:pt>
                <c:pt idx="2">
                  <c:v>556152.69333333243</c:v>
                </c:pt>
                <c:pt idx="3">
                  <c:v>596447.41666666593</c:v>
                </c:pt>
                <c:pt idx="4">
                  <c:v>659821.95999999857</c:v>
                </c:pt>
                <c:pt idx="5">
                  <c:v>854335.95666666597</c:v>
                </c:pt>
                <c:pt idx="6">
                  <c:v>940381.27999999851</c:v>
                </c:pt>
                <c:pt idx="7">
                  <c:v>899766.59999999858</c:v>
                </c:pt>
                <c:pt idx="8">
                  <c:v>1007209.7966666651</c:v>
                </c:pt>
                <c:pt idx="9">
                  <c:v>781341.08666666609</c:v>
                </c:pt>
                <c:pt idx="10">
                  <c:v>796625.34333333233</c:v>
                </c:pt>
                <c:pt idx="11">
                  <c:v>837576.16666666546</c:v>
                </c:pt>
                <c:pt idx="12">
                  <c:v>1131897.4233333319</c:v>
                </c:pt>
                <c:pt idx="13">
                  <c:v>580122.69333333266</c:v>
                </c:pt>
                <c:pt idx="14">
                  <c:v>504944.39333333273</c:v>
                </c:pt>
                <c:pt idx="15">
                  <c:v>493305.98333333299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0B3-4507-BE2A-76F28D8DB183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0B3-4507-BE2A-76F28D8DB183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0B3-4507-BE2A-76F28D8DB183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0B3-4507-BE2A-76F28D8DB18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Dinamizado'!$B$3:$B$51</c15:sqref>
                  </c15:fullRef>
                </c:ext>
              </c:extLst>
              <c:f>'Historico Dinamizado'!$B$36:$B$51</c:f>
              <c:strCache>
                <c:ptCount val="16"/>
                <c:pt idx="0">
                  <c:v>16/01-22/01</c:v>
                </c:pt>
                <c:pt idx="1">
                  <c:v>23/01-29/01</c:v>
                </c:pt>
                <c:pt idx="2">
                  <c:v>30/01-05/02</c:v>
                </c:pt>
                <c:pt idx="3">
                  <c:v>06/02-12/02</c:v>
                </c:pt>
                <c:pt idx="4">
                  <c:v>13/02-19/02</c:v>
                </c:pt>
                <c:pt idx="5">
                  <c:v>20/02-26/02</c:v>
                </c:pt>
                <c:pt idx="6">
                  <c:v>27/02-05/03</c:v>
                </c:pt>
                <c:pt idx="7">
                  <c:v>06/03-12/03</c:v>
                </c:pt>
                <c:pt idx="8">
                  <c:v>13/03-19/03</c:v>
                </c:pt>
                <c:pt idx="9">
                  <c:v>20/03-26/03</c:v>
                </c:pt>
                <c:pt idx="10">
                  <c:v>27/03-02/04</c:v>
                </c:pt>
                <c:pt idx="11">
                  <c:v>03/04-09/04</c:v>
                </c:pt>
                <c:pt idx="12">
                  <c:v>10/04-16/04</c:v>
                </c:pt>
                <c:pt idx="13">
                  <c:v>17/04-23/04</c:v>
                </c:pt>
                <c:pt idx="14">
                  <c:v>24/04-30/04</c:v>
                </c:pt>
                <c:pt idx="15">
                  <c:v>01/05-07/05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Dinamizado'!$D$3:$D$51</c15:sqref>
                  </c15:fullRef>
                </c:ext>
              </c:extLst>
              <c:f>'Historico Dinamizado'!$D$36:$D$51</c:f>
              <c:numCache>
                <c:formatCode>#,##0.00</c:formatCode>
                <c:ptCount val="16"/>
                <c:pt idx="0">
                  <c:v>1400777.4066666667</c:v>
                </c:pt>
                <c:pt idx="1">
                  <c:v>1740032.0833333333</c:v>
                </c:pt>
                <c:pt idx="2">
                  <c:v>1150025.44</c:v>
                </c:pt>
                <c:pt idx="3">
                  <c:v>1308902.783333333</c:v>
                </c:pt>
                <c:pt idx="4">
                  <c:v>1220556.8999999999</c:v>
                </c:pt>
                <c:pt idx="5">
                  <c:v>1119762.9166666665</c:v>
                </c:pt>
                <c:pt idx="6">
                  <c:v>1139445.6433333333</c:v>
                </c:pt>
                <c:pt idx="7">
                  <c:v>1211102.5999999999</c:v>
                </c:pt>
                <c:pt idx="8">
                  <c:v>1488318.7166666663</c:v>
                </c:pt>
                <c:pt idx="9">
                  <c:v>1351766.0666666669</c:v>
                </c:pt>
                <c:pt idx="10">
                  <c:v>1209802.1166666667</c:v>
                </c:pt>
                <c:pt idx="11">
                  <c:v>905458.3600000001</c:v>
                </c:pt>
                <c:pt idx="12">
                  <c:v>969150.96666666679</c:v>
                </c:pt>
                <c:pt idx="13">
                  <c:v>895035.51666666672</c:v>
                </c:pt>
                <c:pt idx="14">
                  <c:v>878514.07333333336</c:v>
                </c:pt>
                <c:pt idx="15">
                  <c:v>740672.68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Dinamizado'!$B$3:$B$51</c15:sqref>
                  </c15:fullRef>
                </c:ext>
              </c:extLst>
              <c:f>'Historico Dinamizado'!$B$36:$B$51</c:f>
              <c:strCache>
                <c:ptCount val="16"/>
                <c:pt idx="0">
                  <c:v>16/01-22/01</c:v>
                </c:pt>
                <c:pt idx="1">
                  <c:v>23/01-29/01</c:v>
                </c:pt>
                <c:pt idx="2">
                  <c:v>30/01-05/02</c:v>
                </c:pt>
                <c:pt idx="3">
                  <c:v>06/02-12/02</c:v>
                </c:pt>
                <c:pt idx="4">
                  <c:v>13/02-19/02</c:v>
                </c:pt>
                <c:pt idx="5">
                  <c:v>20/02-26/02</c:v>
                </c:pt>
                <c:pt idx="6">
                  <c:v>27/02-05/03</c:v>
                </c:pt>
                <c:pt idx="7">
                  <c:v>06/03-12/03</c:v>
                </c:pt>
                <c:pt idx="8">
                  <c:v>13/03-19/03</c:v>
                </c:pt>
                <c:pt idx="9">
                  <c:v>20/03-26/03</c:v>
                </c:pt>
                <c:pt idx="10">
                  <c:v>27/03-02/04</c:v>
                </c:pt>
                <c:pt idx="11">
                  <c:v>03/04-09/04</c:v>
                </c:pt>
                <c:pt idx="12">
                  <c:v>10/04-16/04</c:v>
                </c:pt>
                <c:pt idx="13">
                  <c:v>17/04-23/04</c:v>
                </c:pt>
                <c:pt idx="14">
                  <c:v>24/04-30/04</c:v>
                </c:pt>
                <c:pt idx="15">
                  <c:v>01/05-07/05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Dinamizado'!$E$3:$E$51</c15:sqref>
                  </c15:fullRef>
                </c:ext>
              </c:extLst>
              <c:f>'Historico Dinamizado'!$E$36:$E$51</c:f>
              <c:numCache>
                <c:formatCode>#,##0.00</c:formatCode>
                <c:ptCount val="16"/>
                <c:pt idx="0">
                  <c:v>193714.78333333333</c:v>
                </c:pt>
                <c:pt idx="1">
                  <c:v>39471.699999999997</c:v>
                </c:pt>
                <c:pt idx="2">
                  <c:v>47174.066666666673</c:v>
                </c:pt>
                <c:pt idx="3">
                  <c:v>27914.500000000007</c:v>
                </c:pt>
                <c:pt idx="4">
                  <c:v>207555.56666666668</c:v>
                </c:pt>
                <c:pt idx="5">
                  <c:v>121987.47666666668</c:v>
                </c:pt>
                <c:pt idx="6">
                  <c:v>280639.21666666662</c:v>
                </c:pt>
                <c:pt idx="7">
                  <c:v>139776.32333333333</c:v>
                </c:pt>
                <c:pt idx="8">
                  <c:v>143109.49999999997</c:v>
                </c:pt>
                <c:pt idx="9">
                  <c:v>101006.86666666665</c:v>
                </c:pt>
                <c:pt idx="10">
                  <c:v>129730.85</c:v>
                </c:pt>
                <c:pt idx="11">
                  <c:v>329781.38</c:v>
                </c:pt>
                <c:pt idx="12">
                  <c:v>218307.43333333335</c:v>
                </c:pt>
                <c:pt idx="13">
                  <c:v>387678.94</c:v>
                </c:pt>
                <c:pt idx="14">
                  <c:v>253332.00999999998</c:v>
                </c:pt>
                <c:pt idx="15">
                  <c:v>233382.45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2:11" ht="15.75" thickBot="1" x14ac:dyDescent="0.3"/>
    <row r="2" spans="2:11" x14ac:dyDescent="0.25">
      <c r="C2" s="442" t="s">
        <v>339</v>
      </c>
      <c r="D2" s="442"/>
      <c r="E2" s="442"/>
      <c r="F2" s="443" t="s">
        <v>343</v>
      </c>
      <c r="G2" s="443"/>
      <c r="H2" s="443"/>
      <c r="I2" s="444" t="s">
        <v>0</v>
      </c>
      <c r="J2" s="444"/>
      <c r="K2" s="444"/>
    </row>
    <row r="3" spans="2:11" x14ac:dyDescent="0.25">
      <c r="C3" s="442" t="s">
        <v>1</v>
      </c>
      <c r="D3" s="442"/>
      <c r="E3" s="442"/>
      <c r="F3" s="445" t="s">
        <v>2</v>
      </c>
      <c r="G3" s="445"/>
      <c r="H3" s="445"/>
      <c r="I3" s="2"/>
      <c r="J3" s="3"/>
      <c r="K3" s="4"/>
    </row>
    <row r="4" spans="2:11" ht="30.75" customHeight="1" x14ac:dyDescent="0.25">
      <c r="C4" s="5" t="s">
        <v>3</v>
      </c>
      <c r="D4" s="6" t="s">
        <v>4</v>
      </c>
      <c r="E4" s="7" t="s">
        <v>5</v>
      </c>
      <c r="F4" s="8" t="s">
        <v>3</v>
      </c>
      <c r="G4" s="9" t="s">
        <v>4</v>
      </c>
      <c r="H4" s="10" t="s">
        <v>5</v>
      </c>
      <c r="I4" s="11" t="s">
        <v>6</v>
      </c>
      <c r="J4" s="12" t="s">
        <v>4</v>
      </c>
      <c r="K4" s="13" t="s">
        <v>7</v>
      </c>
    </row>
    <row r="5" spans="2:11" ht="18" customHeight="1" x14ac:dyDescent="0.25">
      <c r="B5" s="14" t="s">
        <v>8</v>
      </c>
      <c r="C5" s="15"/>
      <c r="D5" s="16"/>
      <c r="E5" s="17"/>
      <c r="F5" s="18"/>
      <c r="G5" s="19"/>
      <c r="H5" s="19"/>
      <c r="I5" s="2"/>
      <c r="J5" s="3"/>
      <c r="K5" s="17"/>
    </row>
    <row r="6" spans="2:11" ht="15" customHeight="1" x14ac:dyDescent="0.25">
      <c r="B6" s="20" t="s">
        <v>329</v>
      </c>
      <c r="C6" s="255">
        <f>SUM(Horas!C6:I6)</f>
        <v>0</v>
      </c>
      <c r="D6" s="253"/>
      <c r="E6" s="254" t="str">
        <f t="shared" ref="E6:E8" si="0">+IFERROR(C6/D6,"-")</f>
        <v>-</v>
      </c>
      <c r="F6" s="256">
        <f>SUM(Horas!J6:P6)</f>
        <v>0</v>
      </c>
      <c r="G6" s="250"/>
      <c r="H6" s="257" t="str">
        <f t="shared" ref="H6:H8" si="1">+IFERROR(F6/G6,"-")</f>
        <v>-</v>
      </c>
      <c r="I6" s="24" t="str">
        <f t="shared" ref="I6:I8" si="2">+IFERROR((F6-C6)/C6,"-")</f>
        <v>-</v>
      </c>
      <c r="J6" s="25" t="str">
        <f t="shared" ref="J6:J8" si="3">+IFERROR((G6-D6)/D6,"-")</f>
        <v>-</v>
      </c>
      <c r="K6" s="26" t="str">
        <f t="shared" ref="K6:K8" si="4">+IFERROR((H6-E6)/E6,"-")</f>
        <v>-</v>
      </c>
    </row>
    <row r="7" spans="2:11" ht="15" customHeight="1" x14ac:dyDescent="0.25">
      <c r="B7" s="20" t="s">
        <v>330</v>
      </c>
      <c r="C7" s="255">
        <f>SUM(Horas!C7:I7)</f>
        <v>0</v>
      </c>
      <c r="D7" s="253"/>
      <c r="E7" s="254" t="str">
        <f t="shared" si="0"/>
        <v>-</v>
      </c>
      <c r="F7" s="256">
        <f>SUM(Horas!J7:P7)</f>
        <v>0</v>
      </c>
      <c r="G7" s="250"/>
      <c r="H7" s="257" t="str">
        <f t="shared" si="1"/>
        <v>-</v>
      </c>
      <c r="I7" s="24" t="str">
        <f t="shared" si="2"/>
        <v>-</v>
      </c>
      <c r="J7" s="25" t="str">
        <f t="shared" si="3"/>
        <v>-</v>
      </c>
      <c r="K7" s="26" t="str">
        <f t="shared" si="4"/>
        <v>-</v>
      </c>
    </row>
    <row r="8" spans="2:11" ht="15" customHeight="1" x14ac:dyDescent="0.25">
      <c r="B8" s="20" t="s">
        <v>331</v>
      </c>
      <c r="C8" s="255">
        <f>SUM(Horas!C8:I8)</f>
        <v>0</v>
      </c>
      <c r="D8" s="253"/>
      <c r="E8" s="254" t="str">
        <f t="shared" si="0"/>
        <v>-</v>
      </c>
      <c r="F8" s="256">
        <f>SUM(Horas!J8:P8)</f>
        <v>0</v>
      </c>
      <c r="G8" s="250"/>
      <c r="H8" s="257" t="str">
        <f t="shared" si="1"/>
        <v>-</v>
      </c>
      <c r="I8" s="24" t="str">
        <f t="shared" si="2"/>
        <v>-</v>
      </c>
      <c r="J8" s="25" t="str">
        <f t="shared" si="3"/>
        <v>-</v>
      </c>
      <c r="K8" s="26" t="str">
        <f t="shared" si="4"/>
        <v>-</v>
      </c>
    </row>
    <row r="9" spans="2:11" ht="15" customHeight="1" x14ac:dyDescent="0.25">
      <c r="B9" s="20" t="s">
        <v>332</v>
      </c>
      <c r="C9" s="255">
        <f>SUM(Horas!C9:I9)</f>
        <v>0</v>
      </c>
      <c r="D9" s="252"/>
      <c r="E9" s="254" t="str">
        <f t="shared" ref="E9:E12" si="5">+IFERROR(C9/D9,"-")</f>
        <v>-</v>
      </c>
      <c r="F9" s="256">
        <f>SUM(Horas!J9:P9)</f>
        <v>0</v>
      </c>
      <c r="G9" s="251"/>
      <c r="H9" s="257" t="str">
        <f t="shared" ref="H9:H13" si="6">+IFERROR(F9/G9,"-")</f>
        <v>-</v>
      </c>
      <c r="I9" s="24" t="str">
        <f t="shared" ref="I9:K13" si="7">+IFERROR((F9-C9)/C9,"-")</f>
        <v>-</v>
      </c>
      <c r="J9" s="25" t="str">
        <f t="shared" si="7"/>
        <v>-</v>
      </c>
      <c r="K9" s="26" t="str">
        <f t="shared" si="7"/>
        <v>-</v>
      </c>
    </row>
    <row r="10" spans="2:11" ht="15" customHeight="1" x14ac:dyDescent="0.25">
      <c r="B10" s="20" t="s">
        <v>333</v>
      </c>
      <c r="C10" s="255">
        <f>SUM(Horas!C10:I10)</f>
        <v>0</v>
      </c>
      <c r="D10" s="252"/>
      <c r="E10" s="254" t="str">
        <f t="shared" si="5"/>
        <v>-</v>
      </c>
      <c r="F10" s="256">
        <f>SUM(Horas!J10:P10)</f>
        <v>0</v>
      </c>
      <c r="G10" s="251"/>
      <c r="H10" s="257" t="str">
        <f t="shared" si="6"/>
        <v>-</v>
      </c>
      <c r="I10" s="24" t="str">
        <f t="shared" si="7"/>
        <v>-</v>
      </c>
      <c r="J10" s="25" t="str">
        <f t="shared" si="7"/>
        <v>-</v>
      </c>
      <c r="K10" s="26" t="str">
        <f t="shared" si="7"/>
        <v>-</v>
      </c>
    </row>
    <row r="11" spans="2:11" ht="15" customHeight="1" x14ac:dyDescent="0.25">
      <c r="B11" s="20" t="s">
        <v>334</v>
      </c>
      <c r="C11" s="255">
        <f>SUM(Horas!C11:I11)</f>
        <v>0</v>
      </c>
      <c r="D11" s="252"/>
      <c r="E11" s="254" t="str">
        <f t="shared" si="5"/>
        <v>-</v>
      </c>
      <c r="F11" s="256">
        <f>SUM(Horas!J11:P11)</f>
        <v>0</v>
      </c>
      <c r="G11" s="251"/>
      <c r="H11" s="257" t="str">
        <f t="shared" si="6"/>
        <v>-</v>
      </c>
      <c r="I11" s="24" t="str">
        <f t="shared" si="7"/>
        <v>-</v>
      </c>
      <c r="J11" s="25" t="str">
        <f t="shared" si="7"/>
        <v>-</v>
      </c>
      <c r="K11" s="26" t="str">
        <f t="shared" si="7"/>
        <v>-</v>
      </c>
    </row>
    <row r="12" spans="2:11" ht="15" customHeight="1" thickBot="1" x14ac:dyDescent="0.3">
      <c r="B12" s="20" t="s">
        <v>335</v>
      </c>
      <c r="C12" s="255">
        <f>SUM(Horas!C12:I12)</f>
        <v>0</v>
      </c>
      <c r="D12" s="252"/>
      <c r="E12" s="254" t="str">
        <f t="shared" si="5"/>
        <v>-</v>
      </c>
      <c r="F12" s="256">
        <f>SUM(Horas!J12:P12)</f>
        <v>0</v>
      </c>
      <c r="G12" s="251"/>
      <c r="H12" s="257" t="str">
        <f t="shared" si="6"/>
        <v>-</v>
      </c>
      <c r="I12" s="24" t="str">
        <f t="shared" si="7"/>
        <v>-</v>
      </c>
      <c r="J12" s="25" t="str">
        <f t="shared" si="7"/>
        <v>-</v>
      </c>
      <c r="K12" s="26" t="str">
        <f t="shared" si="7"/>
        <v>-</v>
      </c>
    </row>
    <row r="13" spans="2:11" ht="15" hidden="1" customHeight="1" thickBot="1" x14ac:dyDescent="0.3">
      <c r="B13" s="27"/>
      <c r="C13" s="255"/>
      <c r="D13" s="252"/>
      <c r="E13" s="254"/>
      <c r="F13" s="256">
        <f>SUM(Horas!J13:P13)</f>
        <v>0</v>
      </c>
      <c r="G13" s="251"/>
      <c r="H13" s="257" t="str">
        <f t="shared" si="6"/>
        <v>-</v>
      </c>
      <c r="I13" s="24" t="str">
        <f t="shared" si="7"/>
        <v>-</v>
      </c>
      <c r="J13" s="25" t="str">
        <f t="shared" si="7"/>
        <v>-</v>
      </c>
      <c r="K13" s="26" t="str">
        <f t="shared" si="7"/>
        <v>-</v>
      </c>
    </row>
    <row r="14" spans="2:11" ht="15" customHeight="1" thickBot="1" x14ac:dyDescent="0.3">
      <c r="B14" s="52" t="s">
        <v>16</v>
      </c>
      <c r="C14" s="28">
        <f>SUM(C6:C13)</f>
        <v>0</v>
      </c>
      <c r="D14" s="28">
        <f t="shared" ref="D14:G14" si="8">SUM(D6:D13)</f>
        <v>0</v>
      </c>
      <c r="E14" s="28">
        <f t="shared" si="8"/>
        <v>0</v>
      </c>
      <c r="F14" s="29">
        <f t="shared" si="8"/>
        <v>0</v>
      </c>
      <c r="G14" s="29">
        <f t="shared" si="8"/>
        <v>0</v>
      </c>
      <c r="H14" s="29">
        <f>SUM(H6:H13)</f>
        <v>0</v>
      </c>
      <c r="I14" s="24" t="str">
        <f>+IFERROR((F14-C14)/C14,"-")</f>
        <v>-</v>
      </c>
      <c r="J14" s="30"/>
      <c r="K14" s="30"/>
    </row>
    <row r="15" spans="2:11" ht="15" customHeight="1" x14ac:dyDescent="0.25">
      <c r="B15" s="14" t="s">
        <v>9</v>
      </c>
      <c r="C15" s="31"/>
      <c r="D15" s="32"/>
      <c r="E15" s="33"/>
      <c r="F15" s="34"/>
      <c r="G15" s="35"/>
      <c r="H15" s="36"/>
      <c r="I15" s="37"/>
      <c r="J15" s="38"/>
      <c r="K15" s="39"/>
    </row>
    <row r="16" spans="2:11" ht="15" customHeight="1" x14ac:dyDescent="0.25">
      <c r="B16" s="20" t="s">
        <v>324</v>
      </c>
      <c r="C16" s="255">
        <f>SUM(Horas!C15:I15)</f>
        <v>0</v>
      </c>
      <c r="D16" s="252"/>
      <c r="E16" s="254" t="str">
        <f t="shared" ref="E16:E25" si="9">+IFERROR(C16/D16,"-")</f>
        <v>-</v>
      </c>
      <c r="F16" s="256">
        <f>SUM(Horas!J15:P15)</f>
        <v>0</v>
      </c>
      <c r="G16" s="258"/>
      <c r="H16" s="257" t="str">
        <f t="shared" ref="H16:H25" si="10">+IFERROR(F16/G16,"-")</f>
        <v>-</v>
      </c>
      <c r="I16" s="24" t="str">
        <f t="shared" ref="I16:I25" si="11">+IFERROR((F16-C16)/C16,"-")</f>
        <v>-</v>
      </c>
      <c r="J16" s="25" t="str">
        <f t="shared" ref="J16:J25" si="12">+IFERROR((G16-D16)/D16,"-")</f>
        <v>-</v>
      </c>
      <c r="K16" s="26" t="str">
        <f t="shared" ref="K16:K25" si="13">+IFERROR((H16-E16)/E16,"-")</f>
        <v>-</v>
      </c>
    </row>
    <row r="17" spans="2:11" ht="15" customHeight="1" x14ac:dyDescent="0.25">
      <c r="B17" s="20" t="s">
        <v>10</v>
      </c>
      <c r="C17" s="255">
        <f>SUM(Horas!C16:I16)</f>
        <v>0</v>
      </c>
      <c r="D17" s="252"/>
      <c r="E17" s="254" t="str">
        <f t="shared" si="9"/>
        <v>-</v>
      </c>
      <c r="F17" s="256">
        <f>SUM(Horas!J16:P16)</f>
        <v>0</v>
      </c>
      <c r="G17" s="258"/>
      <c r="H17" s="257" t="str">
        <f t="shared" si="10"/>
        <v>-</v>
      </c>
      <c r="I17" s="24" t="str">
        <f t="shared" si="11"/>
        <v>-</v>
      </c>
      <c r="J17" s="25" t="str">
        <f t="shared" si="12"/>
        <v>-</v>
      </c>
      <c r="K17" s="26" t="str">
        <f t="shared" si="13"/>
        <v>-</v>
      </c>
    </row>
    <row r="18" spans="2:11" ht="15" customHeight="1" x14ac:dyDescent="0.25">
      <c r="B18" s="20" t="s">
        <v>336</v>
      </c>
      <c r="C18" s="255">
        <f>SUM(Horas!C17:I17)</f>
        <v>0</v>
      </c>
      <c r="D18" s="252"/>
      <c r="E18" s="254" t="str">
        <f t="shared" si="9"/>
        <v>-</v>
      </c>
      <c r="F18" s="256">
        <f>SUM(Horas!J17:P17)</f>
        <v>0</v>
      </c>
      <c r="G18" s="258"/>
      <c r="H18" s="257" t="str">
        <f t="shared" si="10"/>
        <v>-</v>
      </c>
      <c r="I18" s="24" t="str">
        <f t="shared" si="11"/>
        <v>-</v>
      </c>
      <c r="J18" s="25" t="str">
        <f t="shared" si="12"/>
        <v>-</v>
      </c>
      <c r="K18" s="26" t="str">
        <f t="shared" si="13"/>
        <v>-</v>
      </c>
    </row>
    <row r="19" spans="2:11" ht="15" customHeight="1" x14ac:dyDescent="0.25">
      <c r="B19" s="20" t="s">
        <v>337</v>
      </c>
      <c r="C19" s="255">
        <f>SUM(Horas!C18:I18)</f>
        <v>0</v>
      </c>
      <c r="D19" s="252"/>
      <c r="E19" s="254" t="str">
        <f t="shared" si="9"/>
        <v>-</v>
      </c>
      <c r="F19" s="256">
        <f>SUM(Horas!J18:P18)</f>
        <v>0</v>
      </c>
      <c r="G19" s="258"/>
      <c r="H19" s="257" t="str">
        <f t="shared" si="10"/>
        <v>-</v>
      </c>
      <c r="I19" s="24" t="str">
        <f>+IFERROR((F19-C19)/C19,"-")</f>
        <v>-</v>
      </c>
      <c r="J19" s="25" t="str">
        <f t="shared" si="12"/>
        <v>-</v>
      </c>
      <c r="K19" s="26" t="str">
        <f t="shared" si="13"/>
        <v>-</v>
      </c>
    </row>
    <row r="20" spans="2:11" ht="15" customHeight="1" x14ac:dyDescent="0.25">
      <c r="B20" s="20" t="s">
        <v>325</v>
      </c>
      <c r="C20" s="255">
        <f>SUM(Horas!C19:I19)</f>
        <v>0</v>
      </c>
      <c r="D20" s="252"/>
      <c r="E20" s="254" t="str">
        <f>+IFERROR(C20/D20,"-")</f>
        <v>-</v>
      </c>
      <c r="F20" s="256">
        <f>SUM(Horas!J19:P19)</f>
        <v>0</v>
      </c>
      <c r="G20" s="258"/>
      <c r="H20" s="257" t="str">
        <f t="shared" si="10"/>
        <v>-</v>
      </c>
      <c r="I20" s="24" t="str">
        <f t="shared" si="11"/>
        <v>-</v>
      </c>
      <c r="J20" s="25" t="str">
        <f t="shared" si="12"/>
        <v>-</v>
      </c>
      <c r="K20" s="26" t="str">
        <f t="shared" si="13"/>
        <v>-</v>
      </c>
    </row>
    <row r="21" spans="2:11" ht="15" customHeight="1" x14ac:dyDescent="0.25">
      <c r="B21" s="20" t="s">
        <v>112</v>
      </c>
      <c r="C21" s="255">
        <f>SUM(Horas!C20:I20)</f>
        <v>0</v>
      </c>
      <c r="D21" s="252"/>
      <c r="E21" s="254" t="str">
        <f t="shared" si="9"/>
        <v>-</v>
      </c>
      <c r="F21" s="256">
        <f>SUM(Horas!J20:P20)</f>
        <v>0</v>
      </c>
      <c r="G21" s="258"/>
      <c r="H21" s="257" t="str">
        <f t="shared" si="10"/>
        <v>-</v>
      </c>
      <c r="I21" s="24" t="str">
        <f t="shared" si="11"/>
        <v>-</v>
      </c>
      <c r="J21" s="25" t="str">
        <f t="shared" si="12"/>
        <v>-</v>
      </c>
      <c r="K21" s="26" t="str">
        <f t="shared" si="13"/>
        <v>-</v>
      </c>
    </row>
    <row r="22" spans="2:11" ht="15" customHeight="1" x14ac:dyDescent="0.25">
      <c r="B22" s="27" t="s">
        <v>326</v>
      </c>
      <c r="C22" s="255">
        <f>SUM(Horas!C21:I21)</f>
        <v>0</v>
      </c>
      <c r="D22" s="252"/>
      <c r="E22" s="254" t="str">
        <f t="shared" si="9"/>
        <v>-</v>
      </c>
      <c r="F22" s="256">
        <f>SUM(Horas!J21:P21)</f>
        <v>0</v>
      </c>
      <c r="G22" s="258"/>
      <c r="H22" s="257" t="str">
        <f t="shared" si="10"/>
        <v>-</v>
      </c>
      <c r="I22" s="24" t="str">
        <f t="shared" si="11"/>
        <v>-</v>
      </c>
      <c r="J22" s="25" t="str">
        <f t="shared" si="12"/>
        <v>-</v>
      </c>
      <c r="K22" s="26" t="str">
        <f t="shared" si="13"/>
        <v>-</v>
      </c>
    </row>
    <row r="23" spans="2:11" ht="15" customHeight="1" x14ac:dyDescent="0.25">
      <c r="B23" s="20" t="s">
        <v>312</v>
      </c>
      <c r="C23" s="255">
        <f>SUM(Horas!C22:I22)</f>
        <v>0</v>
      </c>
      <c r="D23" s="252"/>
      <c r="E23" s="254" t="str">
        <f t="shared" si="9"/>
        <v>-</v>
      </c>
      <c r="F23" s="256">
        <f>SUM(Horas!J22:P22)</f>
        <v>0</v>
      </c>
      <c r="G23" s="258"/>
      <c r="H23" s="257" t="str">
        <f t="shared" si="10"/>
        <v>-</v>
      </c>
      <c r="I23" s="24" t="str">
        <f t="shared" si="11"/>
        <v>-</v>
      </c>
      <c r="J23" s="25" t="str">
        <f t="shared" si="12"/>
        <v>-</v>
      </c>
      <c r="K23" s="26" t="str">
        <f t="shared" si="13"/>
        <v>-</v>
      </c>
    </row>
    <row r="24" spans="2:11" ht="15" customHeight="1" x14ac:dyDescent="0.25">
      <c r="B24" s="27" t="s">
        <v>338</v>
      </c>
      <c r="C24" s="255">
        <f>SUM(Horas!C23:I23)</f>
        <v>0</v>
      </c>
      <c r="D24" s="252"/>
      <c r="E24" s="254" t="str">
        <f t="shared" si="9"/>
        <v>-</v>
      </c>
      <c r="F24" s="256">
        <f>SUM(Horas!J23:P23)</f>
        <v>0</v>
      </c>
      <c r="G24" s="251"/>
      <c r="H24" s="257" t="str">
        <f t="shared" si="10"/>
        <v>-</v>
      </c>
      <c r="I24" s="24" t="str">
        <f t="shared" si="11"/>
        <v>-</v>
      </c>
      <c r="J24" s="25" t="str">
        <f t="shared" si="12"/>
        <v>-</v>
      </c>
      <c r="K24" s="26" t="str">
        <f t="shared" si="13"/>
        <v>-</v>
      </c>
    </row>
    <row r="25" spans="2:11" ht="15" customHeight="1" thickBot="1" x14ac:dyDescent="0.3">
      <c r="B25" s="20" t="s">
        <v>317</v>
      </c>
      <c r="C25" s="255">
        <f>SUM(Horas!C24:I24)</f>
        <v>0</v>
      </c>
      <c r="D25" s="252"/>
      <c r="E25" s="254" t="str">
        <f t="shared" si="9"/>
        <v>-</v>
      </c>
      <c r="F25" s="256">
        <f>SUM(Horas!J24:P24)</f>
        <v>0</v>
      </c>
      <c r="G25" s="258"/>
      <c r="H25" s="257" t="str">
        <f t="shared" si="10"/>
        <v>-</v>
      </c>
      <c r="I25" s="24" t="str">
        <f t="shared" si="11"/>
        <v>-</v>
      </c>
      <c r="J25" s="25" t="str">
        <f t="shared" si="12"/>
        <v>-</v>
      </c>
      <c r="K25" s="26" t="str">
        <f t="shared" si="13"/>
        <v>-</v>
      </c>
    </row>
    <row r="26" spans="2:11" ht="15.75" thickBot="1" x14ac:dyDescent="0.3">
      <c r="B26" s="52" t="s">
        <v>16</v>
      </c>
      <c r="C26" s="28">
        <f>SUM(C16:C25)</f>
        <v>0</v>
      </c>
      <c r="D26" s="28">
        <f t="shared" ref="D26:H26" si="14">SUM(D16:D25)</f>
        <v>0</v>
      </c>
      <c r="E26" s="28">
        <f t="shared" si="14"/>
        <v>0</v>
      </c>
      <c r="F26" s="29">
        <f t="shared" si="14"/>
        <v>0</v>
      </c>
      <c r="G26" s="29">
        <f t="shared" si="14"/>
        <v>0</v>
      </c>
      <c r="H26" s="29">
        <f t="shared" si="14"/>
        <v>0</v>
      </c>
      <c r="I26" s="24" t="str">
        <f>+IFERROR((F26-C26)/C26,"-")</f>
        <v>-</v>
      </c>
      <c r="J26" s="30"/>
      <c r="K26" s="30"/>
    </row>
    <row r="27" spans="2:11" ht="15" customHeight="1" x14ac:dyDescent="0.25">
      <c r="B27" s="14" t="s">
        <v>17</v>
      </c>
      <c r="C27" s="21"/>
      <c r="D27" s="40"/>
      <c r="E27" s="41"/>
      <c r="F27" s="42"/>
      <c r="G27" s="43"/>
      <c r="H27" s="44"/>
      <c r="I27" s="45"/>
      <c r="J27" s="46"/>
      <c r="K27" s="47"/>
    </row>
    <row r="28" spans="2:11" ht="15" customHeight="1" x14ac:dyDescent="0.25">
      <c r="B28" s="20" t="s">
        <v>313</v>
      </c>
      <c r="C28" s="21">
        <f>SUM(Horas!C26:I26)</f>
        <v>0</v>
      </c>
      <c r="E28" s="22" t="str">
        <f t="shared" ref="E28:E65" si="15">+IFERROR(C28/D28,"-")</f>
        <v>-</v>
      </c>
      <c r="F28" s="48">
        <f>SUM(Horas!J26:P26)</f>
        <v>0</v>
      </c>
      <c r="G28" s="49"/>
      <c r="H28" s="23" t="str">
        <f t="shared" ref="H28:H31" si="16">+IFERROR(F28/G28,"-")</f>
        <v>-</v>
      </c>
      <c r="I28" s="24" t="str">
        <f t="shared" ref="I28:I31" si="17">+IFERROR((F28-C28)/C28,"-")</f>
        <v>-</v>
      </c>
      <c r="J28" s="25" t="str">
        <f t="shared" ref="J28:J31" si="18">+IFERROR((G28-D28)/D28,"-")</f>
        <v>-</v>
      </c>
      <c r="K28" s="26" t="str">
        <f t="shared" ref="K28:K31" si="19">+IFERROR((H28-E28)/E28,"-")</f>
        <v>-</v>
      </c>
    </row>
    <row r="29" spans="2:11" ht="15" customHeight="1" x14ac:dyDescent="0.25">
      <c r="B29" s="20" t="s">
        <v>314</v>
      </c>
      <c r="C29" s="21">
        <f>SUM(Horas!C27:I27)</f>
        <v>0</v>
      </c>
      <c r="E29" s="22" t="str">
        <f t="shared" si="15"/>
        <v>-</v>
      </c>
      <c r="F29" s="48">
        <f>SUM(Horas!J27:P27)</f>
        <v>0</v>
      </c>
      <c r="G29" s="49"/>
      <c r="H29" s="23" t="str">
        <f t="shared" si="16"/>
        <v>-</v>
      </c>
      <c r="I29" s="24" t="str">
        <f t="shared" si="17"/>
        <v>-</v>
      </c>
      <c r="J29" s="25" t="str">
        <f t="shared" si="18"/>
        <v>-</v>
      </c>
      <c r="K29" s="26" t="str">
        <f t="shared" si="19"/>
        <v>-</v>
      </c>
    </row>
    <row r="30" spans="2:11" ht="15" customHeight="1" x14ac:dyDescent="0.25">
      <c r="B30" s="20" t="s">
        <v>315</v>
      </c>
      <c r="C30" s="21">
        <f>SUM(Horas!C28:I28)</f>
        <v>0</v>
      </c>
      <c r="E30" s="22" t="str">
        <f t="shared" si="15"/>
        <v>-</v>
      </c>
      <c r="F30" s="48">
        <f>SUM(Horas!J28:P28)</f>
        <v>0</v>
      </c>
      <c r="G30" s="49"/>
      <c r="H30" s="23" t="str">
        <f t="shared" si="16"/>
        <v>-</v>
      </c>
      <c r="I30" s="24" t="str">
        <f t="shared" si="17"/>
        <v>-</v>
      </c>
      <c r="J30" s="25" t="str">
        <f t="shared" si="18"/>
        <v>-</v>
      </c>
      <c r="K30" s="26" t="str">
        <f t="shared" si="19"/>
        <v>-</v>
      </c>
    </row>
    <row r="31" spans="2:11" ht="15" customHeight="1" x14ac:dyDescent="0.25">
      <c r="B31" s="20" t="s">
        <v>316</v>
      </c>
      <c r="C31" s="21">
        <f>SUM(Horas!C29:I29)</f>
        <v>0</v>
      </c>
      <c r="E31" s="22" t="str">
        <f t="shared" si="15"/>
        <v>-</v>
      </c>
      <c r="F31" s="48">
        <f>SUM(Horas!J29:P29)</f>
        <v>0</v>
      </c>
      <c r="G31" s="49"/>
      <c r="H31" s="23" t="str">
        <f t="shared" si="16"/>
        <v>-</v>
      </c>
      <c r="I31" s="24" t="str">
        <f t="shared" si="17"/>
        <v>-</v>
      </c>
      <c r="J31" s="25" t="str">
        <f t="shared" si="18"/>
        <v>-</v>
      </c>
      <c r="K31" s="26" t="str">
        <f t="shared" si="19"/>
        <v>-</v>
      </c>
    </row>
    <row r="32" spans="2:11" ht="15" customHeight="1" x14ac:dyDescent="0.25">
      <c r="B32" s="20" t="s">
        <v>15</v>
      </c>
      <c r="C32" s="21">
        <f>SUM(Horas!C30:I30)</f>
        <v>0</v>
      </c>
      <c r="E32" s="22" t="str">
        <f t="shared" si="15"/>
        <v>-</v>
      </c>
      <c r="F32" s="48">
        <f>SUM(Horas!J30:P30)</f>
        <v>0</v>
      </c>
      <c r="G32" s="49"/>
      <c r="H32" s="23" t="str">
        <f t="shared" ref="H32:H65" si="20">+IFERROR(F32/G32,"-")</f>
        <v>-</v>
      </c>
      <c r="I32" s="24" t="str">
        <f t="shared" ref="I32:I65" si="21">+IFERROR((F32-C32)/C32,"-")</f>
        <v>-</v>
      </c>
      <c r="J32" s="25" t="str">
        <f t="shared" ref="J32:J65" si="22">+IFERROR((G32-D32)/D32,"-")</f>
        <v>-</v>
      </c>
      <c r="K32" s="26" t="str">
        <f t="shared" ref="K32:K65" si="23">+IFERROR((H32-E32)/E32,"-")</f>
        <v>-</v>
      </c>
    </row>
    <row r="33" spans="2:11" ht="15" customHeight="1" x14ac:dyDescent="0.25">
      <c r="B33" s="20" t="s">
        <v>18</v>
      </c>
      <c r="C33" s="21">
        <f>SUM(Horas!C31:I31)</f>
        <v>0</v>
      </c>
      <c r="E33" s="22" t="str">
        <f t="shared" si="15"/>
        <v>-</v>
      </c>
      <c r="F33" s="48">
        <f>SUM(Horas!J31:P31)</f>
        <v>0</v>
      </c>
      <c r="G33" s="49"/>
      <c r="H33" s="23" t="str">
        <f t="shared" si="20"/>
        <v>-</v>
      </c>
      <c r="I33" s="24" t="str">
        <f t="shared" si="21"/>
        <v>-</v>
      </c>
      <c r="J33" s="25" t="str">
        <f t="shared" si="22"/>
        <v>-</v>
      </c>
      <c r="K33" s="26" t="str">
        <f t="shared" si="23"/>
        <v>-</v>
      </c>
    </row>
    <row r="34" spans="2:11" ht="15" customHeight="1" x14ac:dyDescent="0.25">
      <c r="B34" s="27" t="s">
        <v>19</v>
      </c>
      <c r="C34" s="21">
        <f>SUM(Horas!C32:I32)</f>
        <v>0</v>
      </c>
      <c r="E34" s="22" t="str">
        <f t="shared" si="15"/>
        <v>-</v>
      </c>
      <c r="F34" s="48">
        <f>SUM(Horas!J32:P32)</f>
        <v>0</v>
      </c>
      <c r="G34" s="49"/>
      <c r="H34" s="23" t="str">
        <f t="shared" si="20"/>
        <v>-</v>
      </c>
      <c r="I34" s="24" t="str">
        <f t="shared" si="21"/>
        <v>-</v>
      </c>
      <c r="J34" s="25" t="str">
        <f t="shared" si="22"/>
        <v>-</v>
      </c>
      <c r="K34" s="26" t="str">
        <f t="shared" si="23"/>
        <v>-</v>
      </c>
    </row>
    <row r="35" spans="2:11" ht="15" customHeight="1" x14ac:dyDescent="0.25">
      <c r="B35" s="20" t="s">
        <v>20</v>
      </c>
      <c r="C35" s="21">
        <f>SUM(Horas!C33:I33)</f>
        <v>0</v>
      </c>
      <c r="E35" s="22" t="str">
        <f t="shared" si="15"/>
        <v>-</v>
      </c>
      <c r="F35" s="48">
        <f>SUM(Horas!J33:P33)</f>
        <v>0</v>
      </c>
      <c r="G35" s="49"/>
      <c r="H35" s="23" t="str">
        <f t="shared" si="20"/>
        <v>-</v>
      </c>
      <c r="I35" s="24" t="str">
        <f t="shared" si="21"/>
        <v>-</v>
      </c>
      <c r="J35" s="25" t="str">
        <f t="shared" si="22"/>
        <v>-</v>
      </c>
      <c r="K35" s="26" t="str">
        <f t="shared" si="23"/>
        <v>-</v>
      </c>
    </row>
    <row r="36" spans="2:11" ht="15" customHeight="1" x14ac:dyDescent="0.25">
      <c r="B36" s="20" t="s">
        <v>21</v>
      </c>
      <c r="C36" s="21">
        <f>SUM(Horas!C34:I34)</f>
        <v>0</v>
      </c>
      <c r="E36" s="22" t="str">
        <f t="shared" si="15"/>
        <v>-</v>
      </c>
      <c r="F36" s="48">
        <f>SUM(Horas!J34:P34)</f>
        <v>0</v>
      </c>
      <c r="G36" s="49"/>
      <c r="H36" s="23" t="str">
        <f t="shared" si="20"/>
        <v>-</v>
      </c>
      <c r="I36" s="24" t="str">
        <f t="shared" si="21"/>
        <v>-</v>
      </c>
      <c r="J36" s="25" t="str">
        <f t="shared" si="22"/>
        <v>-</v>
      </c>
      <c r="K36" s="26" t="str">
        <f t="shared" si="23"/>
        <v>-</v>
      </c>
    </row>
    <row r="37" spans="2:11" ht="15" customHeight="1" x14ac:dyDescent="0.25">
      <c r="B37" s="20" t="s">
        <v>22</v>
      </c>
      <c r="C37" s="21">
        <f>SUM(Horas!C35:I35)</f>
        <v>0</v>
      </c>
      <c r="E37" s="22" t="str">
        <f t="shared" si="15"/>
        <v>-</v>
      </c>
      <c r="F37" s="48">
        <f>SUM(Horas!J35:P35)</f>
        <v>0</v>
      </c>
      <c r="G37" s="49"/>
      <c r="H37" s="23" t="str">
        <f t="shared" si="20"/>
        <v>-</v>
      </c>
      <c r="I37" s="24" t="str">
        <f t="shared" si="21"/>
        <v>-</v>
      </c>
      <c r="J37" s="25" t="str">
        <f t="shared" si="22"/>
        <v>-</v>
      </c>
      <c r="K37" s="26" t="str">
        <f t="shared" si="23"/>
        <v>-</v>
      </c>
    </row>
    <row r="38" spans="2:11" ht="15" customHeight="1" x14ac:dyDescent="0.25">
      <c r="B38" s="20" t="s">
        <v>23</v>
      </c>
      <c r="C38" s="21">
        <f>SUM(Horas!C36:I36)</f>
        <v>0</v>
      </c>
      <c r="E38" s="22" t="str">
        <f t="shared" si="15"/>
        <v>-</v>
      </c>
      <c r="F38" s="48">
        <f>SUM(Horas!J36:P36)</f>
        <v>0</v>
      </c>
      <c r="G38" s="49"/>
      <c r="H38" s="23" t="str">
        <f t="shared" si="20"/>
        <v>-</v>
      </c>
      <c r="I38" s="24" t="str">
        <f t="shared" si="21"/>
        <v>-</v>
      </c>
      <c r="J38" s="25" t="str">
        <f t="shared" si="22"/>
        <v>-</v>
      </c>
      <c r="K38" s="26" t="str">
        <f t="shared" si="23"/>
        <v>-</v>
      </c>
    </row>
    <row r="39" spans="2:11" ht="15" customHeight="1" x14ac:dyDescent="0.25">
      <c r="B39" s="20" t="s">
        <v>24</v>
      </c>
      <c r="C39" s="21">
        <f>SUM(Horas!C37:I37)</f>
        <v>0</v>
      </c>
      <c r="E39" s="22" t="str">
        <f t="shared" si="15"/>
        <v>-</v>
      </c>
      <c r="F39" s="48">
        <f>SUM(Horas!J37:P37)</f>
        <v>0</v>
      </c>
      <c r="G39" s="49"/>
      <c r="H39" s="23" t="str">
        <f t="shared" si="20"/>
        <v>-</v>
      </c>
      <c r="I39" s="24" t="str">
        <f t="shared" si="21"/>
        <v>-</v>
      </c>
      <c r="J39" s="25" t="str">
        <f t="shared" si="22"/>
        <v>-</v>
      </c>
      <c r="K39" s="26" t="str">
        <f t="shared" si="23"/>
        <v>-</v>
      </c>
    </row>
    <row r="40" spans="2:11" ht="15" customHeight="1" x14ac:dyDescent="0.25">
      <c r="B40" s="27" t="s">
        <v>25</v>
      </c>
      <c r="C40" s="21">
        <f>SUM(Horas!C38:I38)</f>
        <v>0</v>
      </c>
      <c r="E40" s="22" t="str">
        <f t="shared" si="15"/>
        <v>-</v>
      </c>
      <c r="F40" s="48">
        <f>SUM(Horas!J38:P38)</f>
        <v>0</v>
      </c>
      <c r="G40" s="49"/>
      <c r="H40" s="23" t="str">
        <f t="shared" si="20"/>
        <v>-</v>
      </c>
      <c r="I40" s="24" t="str">
        <f t="shared" si="21"/>
        <v>-</v>
      </c>
      <c r="J40" s="25" t="str">
        <f t="shared" si="22"/>
        <v>-</v>
      </c>
      <c r="K40" s="26" t="str">
        <f t="shared" si="23"/>
        <v>-</v>
      </c>
    </row>
    <row r="41" spans="2:11" ht="15" customHeight="1" x14ac:dyDescent="0.25">
      <c r="B41" s="20" t="s">
        <v>26</v>
      </c>
      <c r="C41" s="21">
        <f>SUM(Horas!C39:I39)</f>
        <v>0</v>
      </c>
      <c r="E41" s="22" t="str">
        <f t="shared" si="15"/>
        <v>-</v>
      </c>
      <c r="F41" s="48">
        <f>SUM(Horas!J39:P39)</f>
        <v>0</v>
      </c>
      <c r="G41" s="49"/>
      <c r="H41" s="23" t="str">
        <f t="shared" si="20"/>
        <v>-</v>
      </c>
      <c r="I41" s="24" t="str">
        <f t="shared" si="21"/>
        <v>-</v>
      </c>
      <c r="J41" s="25" t="str">
        <f t="shared" si="22"/>
        <v>-</v>
      </c>
      <c r="K41" s="26" t="str">
        <f t="shared" si="23"/>
        <v>-</v>
      </c>
    </row>
    <row r="42" spans="2:11" ht="15" customHeight="1" x14ac:dyDescent="0.25">
      <c r="B42" s="20" t="s">
        <v>27</v>
      </c>
      <c r="C42" s="21">
        <f>SUM(Horas!C40:I40)</f>
        <v>0</v>
      </c>
      <c r="E42" s="22" t="str">
        <f t="shared" si="15"/>
        <v>-</v>
      </c>
      <c r="F42" s="48">
        <f>SUM(Horas!J40:P40)</f>
        <v>0</v>
      </c>
      <c r="G42" s="49"/>
      <c r="H42" s="23" t="str">
        <f t="shared" si="20"/>
        <v>-</v>
      </c>
      <c r="I42" s="24" t="str">
        <f t="shared" si="21"/>
        <v>-</v>
      </c>
      <c r="J42" s="25" t="str">
        <f t="shared" si="22"/>
        <v>-</v>
      </c>
      <c r="K42" s="26" t="str">
        <f t="shared" si="23"/>
        <v>-</v>
      </c>
    </row>
    <row r="43" spans="2:11" ht="15" customHeight="1" x14ac:dyDescent="0.25">
      <c r="B43" s="20" t="s">
        <v>28</v>
      </c>
      <c r="C43" s="21">
        <f>SUM(Horas!C41:I41)</f>
        <v>0</v>
      </c>
      <c r="E43" s="22" t="str">
        <f t="shared" si="15"/>
        <v>-</v>
      </c>
      <c r="F43" s="48">
        <f>SUM(Horas!J41:P41)</f>
        <v>0</v>
      </c>
      <c r="G43" s="49"/>
      <c r="H43" s="23" t="str">
        <f t="shared" si="20"/>
        <v>-</v>
      </c>
      <c r="I43" s="24" t="str">
        <f t="shared" si="21"/>
        <v>-</v>
      </c>
      <c r="J43" s="25" t="str">
        <f t="shared" si="22"/>
        <v>-</v>
      </c>
      <c r="K43" s="26" t="str">
        <f t="shared" si="23"/>
        <v>-</v>
      </c>
    </row>
    <row r="44" spans="2:11" ht="15" customHeight="1" x14ac:dyDescent="0.25">
      <c r="B44" s="20" t="s">
        <v>29</v>
      </c>
      <c r="C44" s="21">
        <f>SUM(Horas!C42:I42)</f>
        <v>0</v>
      </c>
      <c r="E44" s="22" t="str">
        <f t="shared" si="15"/>
        <v>-</v>
      </c>
      <c r="F44" s="48">
        <f>SUM(Horas!J42:P42)</f>
        <v>0</v>
      </c>
      <c r="G44" s="49"/>
      <c r="H44" s="23" t="str">
        <f t="shared" si="20"/>
        <v>-</v>
      </c>
      <c r="I44" s="24" t="str">
        <f t="shared" si="21"/>
        <v>-</v>
      </c>
      <c r="J44" s="25" t="str">
        <f t="shared" si="22"/>
        <v>-</v>
      </c>
      <c r="K44" s="26" t="str">
        <f t="shared" si="23"/>
        <v>-</v>
      </c>
    </row>
    <row r="45" spans="2:11" ht="15" customHeight="1" x14ac:dyDescent="0.25">
      <c r="B45" s="27" t="s">
        <v>30</v>
      </c>
      <c r="C45" s="21">
        <f>SUM(Horas!C43:I43)</f>
        <v>0</v>
      </c>
      <c r="E45" s="22" t="str">
        <f t="shared" si="15"/>
        <v>-</v>
      </c>
      <c r="F45" s="48">
        <f>SUM(Horas!J43:P43)</f>
        <v>0</v>
      </c>
      <c r="G45" s="49"/>
      <c r="H45" s="23" t="str">
        <f t="shared" si="20"/>
        <v>-</v>
      </c>
      <c r="I45" s="24" t="str">
        <f t="shared" si="21"/>
        <v>-</v>
      </c>
      <c r="J45" s="25" t="str">
        <f t="shared" si="22"/>
        <v>-</v>
      </c>
      <c r="K45" s="26" t="str">
        <f t="shared" si="23"/>
        <v>-</v>
      </c>
    </row>
    <row r="46" spans="2:11" ht="15" customHeight="1" x14ac:dyDescent="0.25">
      <c r="B46" s="27" t="s">
        <v>31</v>
      </c>
      <c r="C46" s="21">
        <f>SUM(Horas!C44:I44)</f>
        <v>0</v>
      </c>
      <c r="E46" s="22" t="str">
        <f t="shared" si="15"/>
        <v>-</v>
      </c>
      <c r="F46" s="48">
        <f>SUM(Horas!J44:P44)</f>
        <v>0</v>
      </c>
      <c r="G46" s="49"/>
      <c r="H46" s="23" t="str">
        <f t="shared" si="20"/>
        <v>-</v>
      </c>
      <c r="I46" s="24" t="str">
        <f t="shared" si="21"/>
        <v>-</v>
      </c>
      <c r="J46" s="25" t="str">
        <f t="shared" si="22"/>
        <v>-</v>
      </c>
      <c r="K46" s="26" t="str">
        <f t="shared" si="23"/>
        <v>-</v>
      </c>
    </row>
    <row r="47" spans="2:11" ht="15" customHeight="1" x14ac:dyDescent="0.25">
      <c r="B47" s="20" t="s">
        <v>32</v>
      </c>
      <c r="C47" s="21">
        <f>SUM(Horas!C45:I45)</f>
        <v>0</v>
      </c>
      <c r="E47" s="22" t="str">
        <f t="shared" si="15"/>
        <v>-</v>
      </c>
      <c r="F47" s="48">
        <f>SUM(Horas!J45:P45)</f>
        <v>0</v>
      </c>
      <c r="G47" s="49"/>
      <c r="H47" s="23" t="str">
        <f t="shared" si="20"/>
        <v>-</v>
      </c>
      <c r="I47" s="24" t="str">
        <f t="shared" si="21"/>
        <v>-</v>
      </c>
      <c r="J47" s="25" t="str">
        <f t="shared" si="22"/>
        <v>-</v>
      </c>
      <c r="K47" s="26" t="str">
        <f t="shared" si="23"/>
        <v>-</v>
      </c>
    </row>
    <row r="48" spans="2:11" ht="15" customHeight="1" x14ac:dyDescent="0.25">
      <c r="B48" s="20" t="s">
        <v>33</v>
      </c>
      <c r="C48" s="21">
        <f>SUM(Horas!C46:I46)</f>
        <v>0</v>
      </c>
      <c r="E48" s="22" t="str">
        <f t="shared" si="15"/>
        <v>-</v>
      </c>
      <c r="F48" s="48">
        <f>SUM(Horas!J46:P46)</f>
        <v>0</v>
      </c>
      <c r="G48" s="49"/>
      <c r="H48" s="23" t="str">
        <f t="shared" si="20"/>
        <v>-</v>
      </c>
      <c r="I48" s="24" t="str">
        <f t="shared" si="21"/>
        <v>-</v>
      </c>
      <c r="J48" s="25" t="str">
        <f t="shared" si="22"/>
        <v>-</v>
      </c>
      <c r="K48" s="26" t="str">
        <f t="shared" si="23"/>
        <v>-</v>
      </c>
    </row>
    <row r="49" spans="2:11" ht="15" customHeight="1" x14ac:dyDescent="0.25">
      <c r="B49" s="20" t="s">
        <v>34</v>
      </c>
      <c r="C49" s="21">
        <f>SUM(Horas!C47:I47)</f>
        <v>0</v>
      </c>
      <c r="E49" s="22" t="str">
        <f t="shared" si="15"/>
        <v>-</v>
      </c>
      <c r="F49" s="48">
        <f>SUM(Horas!J47:P47)</f>
        <v>0</v>
      </c>
      <c r="G49" s="49"/>
      <c r="H49" s="23" t="str">
        <f t="shared" si="20"/>
        <v>-</v>
      </c>
      <c r="I49" s="24" t="str">
        <f t="shared" si="21"/>
        <v>-</v>
      </c>
      <c r="J49" s="25" t="str">
        <f t="shared" si="22"/>
        <v>-</v>
      </c>
      <c r="K49" s="26" t="str">
        <f t="shared" si="23"/>
        <v>-</v>
      </c>
    </row>
    <row r="50" spans="2:11" ht="15" customHeight="1" x14ac:dyDescent="0.25">
      <c r="B50" s="20" t="s">
        <v>35</v>
      </c>
      <c r="C50" s="21">
        <f>SUM(Horas!C48:I48)</f>
        <v>0</v>
      </c>
      <c r="E50" s="22" t="str">
        <f t="shared" si="15"/>
        <v>-</v>
      </c>
      <c r="F50" s="48">
        <f>SUM(Horas!J48:P48)</f>
        <v>0</v>
      </c>
      <c r="G50" s="49"/>
      <c r="H50" s="23" t="str">
        <f t="shared" si="20"/>
        <v>-</v>
      </c>
      <c r="I50" s="24" t="str">
        <f t="shared" si="21"/>
        <v>-</v>
      </c>
      <c r="J50" s="25" t="str">
        <f t="shared" si="22"/>
        <v>-</v>
      </c>
      <c r="K50" s="26" t="str">
        <f t="shared" si="23"/>
        <v>-</v>
      </c>
    </row>
    <row r="51" spans="2:11" ht="15" customHeight="1" x14ac:dyDescent="0.25">
      <c r="B51" s="27" t="s">
        <v>36</v>
      </c>
      <c r="C51" s="21">
        <f>SUM(Horas!C49:I49)</f>
        <v>0</v>
      </c>
      <c r="E51" s="22" t="str">
        <f t="shared" si="15"/>
        <v>-</v>
      </c>
      <c r="F51" s="48">
        <f>SUM(Horas!J49:P49)</f>
        <v>0</v>
      </c>
      <c r="G51" s="49"/>
      <c r="H51" s="23" t="str">
        <f t="shared" si="20"/>
        <v>-</v>
      </c>
      <c r="I51" s="24" t="str">
        <f t="shared" si="21"/>
        <v>-</v>
      </c>
      <c r="J51" s="25" t="str">
        <f t="shared" si="22"/>
        <v>-</v>
      </c>
      <c r="K51" s="26" t="str">
        <f t="shared" si="23"/>
        <v>-</v>
      </c>
    </row>
    <row r="52" spans="2:11" ht="15" customHeight="1" x14ac:dyDescent="0.25">
      <c r="B52" s="27" t="s">
        <v>37</v>
      </c>
      <c r="C52" s="21">
        <f>SUM(Horas!C50:I50)</f>
        <v>0</v>
      </c>
      <c r="E52" s="22" t="str">
        <f t="shared" si="15"/>
        <v>-</v>
      </c>
      <c r="F52" s="48">
        <f>SUM(Horas!J50:P50)</f>
        <v>0</v>
      </c>
      <c r="G52" s="49"/>
      <c r="H52" s="23" t="str">
        <f t="shared" si="20"/>
        <v>-</v>
      </c>
      <c r="I52" s="24" t="str">
        <f t="shared" si="21"/>
        <v>-</v>
      </c>
      <c r="J52" s="25" t="str">
        <f t="shared" si="22"/>
        <v>-</v>
      </c>
      <c r="K52" s="26" t="str">
        <f t="shared" si="23"/>
        <v>-</v>
      </c>
    </row>
    <row r="53" spans="2:11" ht="15" customHeight="1" x14ac:dyDescent="0.25">
      <c r="B53" s="50" t="s">
        <v>38</v>
      </c>
      <c r="C53" s="21">
        <f>SUM(Horas!C51:I51)</f>
        <v>0</v>
      </c>
      <c r="E53" s="22" t="str">
        <f t="shared" si="15"/>
        <v>-</v>
      </c>
      <c r="F53" s="48">
        <f>SUM(Horas!J51:P51)</f>
        <v>0</v>
      </c>
      <c r="G53" s="49"/>
      <c r="H53" s="23" t="str">
        <f t="shared" si="20"/>
        <v>-</v>
      </c>
      <c r="I53" s="24" t="str">
        <f t="shared" si="21"/>
        <v>-</v>
      </c>
      <c r="J53" s="25" t="str">
        <f t="shared" si="22"/>
        <v>-</v>
      </c>
      <c r="K53" s="26" t="str">
        <f t="shared" si="23"/>
        <v>-</v>
      </c>
    </row>
    <row r="54" spans="2:11" ht="15" customHeight="1" x14ac:dyDescent="0.25">
      <c r="B54" s="27" t="s">
        <v>39</v>
      </c>
      <c r="C54" s="21">
        <f>SUM(Horas!C52:I52)</f>
        <v>0</v>
      </c>
      <c r="E54" s="22" t="str">
        <f t="shared" si="15"/>
        <v>-</v>
      </c>
      <c r="F54" s="48">
        <f>SUM(Horas!J52:P52)</f>
        <v>0</v>
      </c>
      <c r="G54" s="49"/>
      <c r="H54" s="23" t="str">
        <f t="shared" si="20"/>
        <v>-</v>
      </c>
      <c r="I54" s="24" t="str">
        <f t="shared" si="21"/>
        <v>-</v>
      </c>
      <c r="J54" s="25" t="str">
        <f t="shared" si="22"/>
        <v>-</v>
      </c>
      <c r="K54" s="26" t="str">
        <f t="shared" si="23"/>
        <v>-</v>
      </c>
    </row>
    <row r="55" spans="2:11" ht="15" customHeight="1" x14ac:dyDescent="0.25">
      <c r="B55" s="27" t="s">
        <v>40</v>
      </c>
      <c r="C55" s="21">
        <f>SUM(Horas!C53:I53)</f>
        <v>0</v>
      </c>
      <c r="E55" s="22" t="str">
        <f t="shared" si="15"/>
        <v>-</v>
      </c>
      <c r="F55" s="48">
        <f>SUM(Horas!J53:P53)</f>
        <v>0</v>
      </c>
      <c r="G55" s="49"/>
      <c r="H55" s="23" t="str">
        <f t="shared" si="20"/>
        <v>-</v>
      </c>
      <c r="I55" s="24" t="str">
        <f t="shared" si="21"/>
        <v>-</v>
      </c>
      <c r="J55" s="25" t="str">
        <f t="shared" si="22"/>
        <v>-</v>
      </c>
      <c r="K55" s="26" t="str">
        <f t="shared" si="23"/>
        <v>-</v>
      </c>
    </row>
    <row r="56" spans="2:11" ht="15" customHeight="1" x14ac:dyDescent="0.25">
      <c r="B56" s="50" t="s">
        <v>41</v>
      </c>
      <c r="C56" s="21">
        <f>SUM(Horas!C54:I54)</f>
        <v>0</v>
      </c>
      <c r="E56" s="22" t="str">
        <f t="shared" si="15"/>
        <v>-</v>
      </c>
      <c r="F56" s="48">
        <f>SUM(Horas!J54:P54)</f>
        <v>0</v>
      </c>
      <c r="G56" s="49"/>
      <c r="H56" s="23" t="str">
        <f t="shared" si="20"/>
        <v>-</v>
      </c>
      <c r="I56" s="24" t="str">
        <f t="shared" si="21"/>
        <v>-</v>
      </c>
      <c r="J56" s="25" t="str">
        <f t="shared" si="22"/>
        <v>-</v>
      </c>
      <c r="K56" s="26" t="str">
        <f t="shared" si="23"/>
        <v>-</v>
      </c>
    </row>
    <row r="57" spans="2:11" ht="15" customHeight="1" x14ac:dyDescent="0.25">
      <c r="B57" s="50" t="s">
        <v>42</v>
      </c>
      <c r="C57" s="21">
        <f>SUM(Horas!C55:I55)</f>
        <v>0</v>
      </c>
      <c r="E57" s="22" t="str">
        <f t="shared" si="15"/>
        <v>-</v>
      </c>
      <c r="F57" s="48">
        <f>SUM(Horas!J55:P55)</f>
        <v>0</v>
      </c>
      <c r="G57" s="49"/>
      <c r="H57" s="23" t="str">
        <f t="shared" si="20"/>
        <v>-</v>
      </c>
      <c r="I57" s="24" t="str">
        <f t="shared" si="21"/>
        <v>-</v>
      </c>
      <c r="J57" s="25" t="str">
        <f t="shared" si="22"/>
        <v>-</v>
      </c>
      <c r="K57" s="26" t="str">
        <f t="shared" si="23"/>
        <v>-</v>
      </c>
    </row>
    <row r="58" spans="2:11" ht="15" customHeight="1" x14ac:dyDescent="0.25">
      <c r="B58" s="50" t="s">
        <v>43</v>
      </c>
      <c r="C58" s="21">
        <f>SUM(Horas!C56:I56)</f>
        <v>0</v>
      </c>
      <c r="E58" s="22" t="str">
        <f t="shared" si="15"/>
        <v>-</v>
      </c>
      <c r="F58" s="48">
        <f>SUM(Horas!J56:P56)</f>
        <v>0</v>
      </c>
      <c r="G58" s="49"/>
      <c r="H58" s="23" t="str">
        <f t="shared" si="20"/>
        <v>-</v>
      </c>
      <c r="I58" s="24" t="str">
        <f t="shared" si="21"/>
        <v>-</v>
      </c>
      <c r="J58" s="25" t="str">
        <f t="shared" si="22"/>
        <v>-</v>
      </c>
      <c r="K58" s="26" t="str">
        <f t="shared" si="23"/>
        <v>-</v>
      </c>
    </row>
    <row r="59" spans="2:11" ht="15" customHeight="1" x14ac:dyDescent="0.25">
      <c r="B59" s="51" t="s">
        <v>44</v>
      </c>
      <c r="C59" s="21">
        <f>SUM(Horas!C57:I57)</f>
        <v>0</v>
      </c>
      <c r="E59" s="22" t="str">
        <f t="shared" si="15"/>
        <v>-</v>
      </c>
      <c r="F59" s="48">
        <f>SUM(Horas!J57:P57)</f>
        <v>0</v>
      </c>
      <c r="G59" s="49"/>
      <c r="H59" s="23" t="str">
        <f t="shared" si="20"/>
        <v>-</v>
      </c>
      <c r="I59" s="24" t="str">
        <f t="shared" si="21"/>
        <v>-</v>
      </c>
      <c r="J59" s="25" t="str">
        <f t="shared" si="22"/>
        <v>-</v>
      </c>
      <c r="K59" s="26" t="str">
        <f t="shared" si="23"/>
        <v>-</v>
      </c>
    </row>
    <row r="60" spans="2:11" ht="15" customHeight="1" x14ac:dyDescent="0.25">
      <c r="B60" s="50" t="s">
        <v>45</v>
      </c>
      <c r="C60" s="21">
        <f>SUM(Horas!C58:I58)</f>
        <v>0</v>
      </c>
      <c r="E60" s="22" t="str">
        <f t="shared" si="15"/>
        <v>-</v>
      </c>
      <c r="F60" s="48">
        <f>SUM(Horas!J58:P58)</f>
        <v>0</v>
      </c>
      <c r="G60" s="49"/>
      <c r="H60" s="23" t="str">
        <f t="shared" si="20"/>
        <v>-</v>
      </c>
      <c r="I60" s="24" t="str">
        <f t="shared" si="21"/>
        <v>-</v>
      </c>
      <c r="J60" s="25" t="str">
        <f t="shared" si="22"/>
        <v>-</v>
      </c>
      <c r="K60" s="26" t="str">
        <f t="shared" si="23"/>
        <v>-</v>
      </c>
    </row>
    <row r="61" spans="2:11" ht="15" customHeight="1" x14ac:dyDescent="0.25">
      <c r="B61" s="51" t="s">
        <v>46</v>
      </c>
      <c r="C61" s="21">
        <f>SUM(Horas!C59:I59)</f>
        <v>0</v>
      </c>
      <c r="E61" s="22" t="str">
        <f t="shared" si="15"/>
        <v>-</v>
      </c>
      <c r="F61" s="48">
        <f>SUM(Horas!J59:P59)</f>
        <v>0</v>
      </c>
      <c r="G61" s="49"/>
      <c r="H61" s="23" t="str">
        <f t="shared" si="20"/>
        <v>-</v>
      </c>
      <c r="I61" s="24" t="str">
        <f t="shared" si="21"/>
        <v>-</v>
      </c>
      <c r="J61" s="25" t="str">
        <f t="shared" si="22"/>
        <v>-</v>
      </c>
      <c r="K61" s="26" t="str">
        <f t="shared" si="23"/>
        <v>-</v>
      </c>
    </row>
    <row r="62" spans="2:11" ht="15" customHeight="1" x14ac:dyDescent="0.25">
      <c r="B62" s="50" t="s">
        <v>47</v>
      </c>
      <c r="C62" s="21">
        <f>SUM(Horas!C60:I60)</f>
        <v>0</v>
      </c>
      <c r="E62" s="22" t="str">
        <f t="shared" si="15"/>
        <v>-</v>
      </c>
      <c r="F62" s="48">
        <f>SUM(Horas!J60:P60)</f>
        <v>0</v>
      </c>
      <c r="G62" s="49"/>
      <c r="H62" s="23" t="str">
        <f t="shared" si="20"/>
        <v>-</v>
      </c>
      <c r="I62" s="24" t="str">
        <f t="shared" si="21"/>
        <v>-</v>
      </c>
      <c r="J62" s="25" t="str">
        <f t="shared" si="22"/>
        <v>-</v>
      </c>
      <c r="K62" s="26" t="str">
        <f t="shared" si="23"/>
        <v>-</v>
      </c>
    </row>
    <row r="63" spans="2:11" x14ac:dyDescent="0.25">
      <c r="B63" s="27" t="s">
        <v>48</v>
      </c>
      <c r="C63" s="21">
        <f>SUM(Horas!C61:I61)</f>
        <v>0</v>
      </c>
      <c r="E63" s="22" t="str">
        <f t="shared" si="15"/>
        <v>-</v>
      </c>
      <c r="F63" s="48">
        <f>SUM(Horas!J61:P61)</f>
        <v>0</v>
      </c>
      <c r="G63" s="49"/>
      <c r="H63" s="23" t="str">
        <f t="shared" si="20"/>
        <v>-</v>
      </c>
      <c r="I63" s="24" t="str">
        <f t="shared" si="21"/>
        <v>-</v>
      </c>
      <c r="J63" s="25" t="str">
        <f t="shared" si="22"/>
        <v>-</v>
      </c>
      <c r="K63" s="26" t="str">
        <f t="shared" si="23"/>
        <v>-</v>
      </c>
    </row>
    <row r="64" spans="2:11" ht="15" customHeight="1" x14ac:dyDescent="0.25">
      <c r="B64" s="27" t="s">
        <v>49</v>
      </c>
      <c r="C64" s="21">
        <f>SUM(Horas!C62:I62)</f>
        <v>0</v>
      </c>
      <c r="E64" s="22" t="str">
        <f t="shared" si="15"/>
        <v>-</v>
      </c>
      <c r="F64" s="48">
        <f>SUM(Horas!J62:P62)</f>
        <v>0</v>
      </c>
      <c r="G64" s="49"/>
      <c r="H64" s="23" t="str">
        <f t="shared" si="20"/>
        <v>-</v>
      </c>
      <c r="I64" s="24" t="str">
        <f t="shared" si="21"/>
        <v>-</v>
      </c>
      <c r="J64" s="25" t="str">
        <f t="shared" si="22"/>
        <v>-</v>
      </c>
      <c r="K64" s="26" t="str">
        <f t="shared" si="23"/>
        <v>-</v>
      </c>
    </row>
    <row r="65" spans="2:11" ht="15" customHeight="1" x14ac:dyDescent="0.25">
      <c r="B65" s="27" t="s">
        <v>50</v>
      </c>
      <c r="C65" s="21">
        <f>SUM(Horas!C63:I63)</f>
        <v>0</v>
      </c>
      <c r="E65" s="22" t="str">
        <f t="shared" si="15"/>
        <v>-</v>
      </c>
      <c r="F65" s="48">
        <f>SUM(Horas!J63:P63)</f>
        <v>0</v>
      </c>
      <c r="G65" s="49"/>
      <c r="H65" s="23" t="str">
        <f t="shared" si="20"/>
        <v>-</v>
      </c>
      <c r="I65" s="24" t="str">
        <f t="shared" si="21"/>
        <v>-</v>
      </c>
      <c r="J65" s="25" t="str">
        <f t="shared" si="22"/>
        <v>-</v>
      </c>
      <c r="K65" s="26" t="str">
        <f t="shared" si="23"/>
        <v>-</v>
      </c>
    </row>
    <row r="66" spans="2:11" ht="15" customHeight="1" x14ac:dyDescent="0.25">
      <c r="B66" s="52" t="s">
        <v>16</v>
      </c>
      <c r="C66" s="28">
        <f t="shared" ref="C66:H66" si="24">SUM(C28:C65)</f>
        <v>0</v>
      </c>
      <c r="D66" s="28">
        <f t="shared" si="24"/>
        <v>0</v>
      </c>
      <c r="E66" s="28">
        <f t="shared" si="24"/>
        <v>0</v>
      </c>
      <c r="F66" s="29">
        <f t="shared" si="24"/>
        <v>0</v>
      </c>
      <c r="G66" s="29">
        <f t="shared" si="24"/>
        <v>0</v>
      </c>
      <c r="H66" s="29">
        <f t="shared" si="24"/>
        <v>0</v>
      </c>
      <c r="I66" s="24" t="str">
        <f>+IFERROR((F66-C66)/C66,"-")</f>
        <v>-</v>
      </c>
      <c r="J66" s="25"/>
      <c r="K66" s="26"/>
    </row>
    <row r="67" spans="2:11" ht="15" customHeight="1" x14ac:dyDescent="0.25">
      <c r="B67" s="53" t="s">
        <v>51</v>
      </c>
      <c r="C67" s="21"/>
      <c r="E67" s="22" t="str">
        <f t="shared" ref="E67:E123" si="25">+IFERROR(C67/D67,"-")</f>
        <v>-</v>
      </c>
      <c r="F67" s="48"/>
      <c r="G67" s="49"/>
      <c r="H67" s="23" t="str">
        <f t="shared" ref="H67:H123" si="26">+IFERROR(F67/G67,"-")</f>
        <v>-</v>
      </c>
      <c r="I67" s="24" t="str">
        <f>+IFERROR((G205-C67)/C67,"-")</f>
        <v>-</v>
      </c>
      <c r="J67" s="25" t="str">
        <f t="shared" ref="J67:J123" si="27">+IFERROR((G67-D67)/D67,"-")</f>
        <v>-</v>
      </c>
      <c r="K67" s="26" t="str">
        <f t="shared" ref="K67:K123" si="28">+IFERROR((H67-E67)/E67,"-")</f>
        <v>-</v>
      </c>
    </row>
    <row r="68" spans="2:11" ht="15" customHeight="1" x14ac:dyDescent="0.25">
      <c r="B68" s="27" t="s">
        <v>318</v>
      </c>
      <c r="C68" s="21">
        <f>SUM(Horas!C65:I65)</f>
        <v>0</v>
      </c>
      <c r="E68" s="22" t="str">
        <f t="shared" si="25"/>
        <v>-</v>
      </c>
      <c r="F68" s="48">
        <f>SUM(Horas!J65:P65)</f>
        <v>0</v>
      </c>
      <c r="G68" s="49"/>
      <c r="H68" s="23" t="str">
        <f t="shared" si="26"/>
        <v>-</v>
      </c>
      <c r="I68" s="24" t="str">
        <f t="shared" ref="I68:I72" si="29">+IFERROR((F68-C68)/C68,"-")</f>
        <v>-</v>
      </c>
      <c r="J68" s="25" t="str">
        <f t="shared" ref="J68:J72" si="30">+IFERROR((G68-D68)/D68,"-")</f>
        <v>-</v>
      </c>
      <c r="K68" s="26" t="str">
        <f t="shared" ref="K68:K72" si="31">+IFERROR((H68-E68)/E68,"-")</f>
        <v>-</v>
      </c>
    </row>
    <row r="69" spans="2:11" ht="15" customHeight="1" x14ac:dyDescent="0.25">
      <c r="B69" s="27" t="s">
        <v>319</v>
      </c>
      <c r="C69" s="21">
        <f>SUM(Horas!C66:I66)</f>
        <v>0</v>
      </c>
      <c r="E69" s="22" t="str">
        <f t="shared" si="25"/>
        <v>-</v>
      </c>
      <c r="F69" s="48">
        <f>SUM(Horas!J66:P66)</f>
        <v>0</v>
      </c>
      <c r="G69" s="49"/>
      <c r="H69" s="23" t="str">
        <f t="shared" si="26"/>
        <v>-</v>
      </c>
      <c r="I69" s="24" t="str">
        <f t="shared" si="29"/>
        <v>-</v>
      </c>
      <c r="J69" s="25" t="str">
        <f t="shared" si="30"/>
        <v>-</v>
      </c>
      <c r="K69" s="26" t="str">
        <f t="shared" si="31"/>
        <v>-</v>
      </c>
    </row>
    <row r="70" spans="2:11" ht="15" customHeight="1" x14ac:dyDescent="0.25">
      <c r="B70" s="27" t="s">
        <v>320</v>
      </c>
      <c r="C70" s="21">
        <f>SUM(Horas!C67:I67)</f>
        <v>0</v>
      </c>
      <c r="E70" s="22" t="str">
        <f t="shared" si="25"/>
        <v>-</v>
      </c>
      <c r="F70" s="48">
        <f>SUM(Horas!J67:P67)</f>
        <v>0</v>
      </c>
      <c r="G70" s="49"/>
      <c r="H70" s="23" t="str">
        <f t="shared" si="26"/>
        <v>-</v>
      </c>
      <c r="I70" s="24" t="str">
        <f t="shared" si="29"/>
        <v>-</v>
      </c>
      <c r="J70" s="25" t="str">
        <f t="shared" si="30"/>
        <v>-</v>
      </c>
      <c r="K70" s="26" t="str">
        <f t="shared" si="31"/>
        <v>-</v>
      </c>
    </row>
    <row r="71" spans="2:11" ht="15" customHeight="1" x14ac:dyDescent="0.25">
      <c r="B71" s="27" t="s">
        <v>321</v>
      </c>
      <c r="C71" s="21">
        <f>SUM(Horas!C68:I68)</f>
        <v>0</v>
      </c>
      <c r="E71" s="22" t="str">
        <f t="shared" si="25"/>
        <v>-</v>
      </c>
      <c r="F71" s="48">
        <f>SUM(Horas!J68:P68)</f>
        <v>0</v>
      </c>
      <c r="G71" s="49"/>
      <c r="H71" s="23" t="str">
        <f t="shared" si="26"/>
        <v>-</v>
      </c>
      <c r="I71" s="24" t="str">
        <f t="shared" si="29"/>
        <v>-</v>
      </c>
      <c r="J71" s="25" t="str">
        <f t="shared" si="30"/>
        <v>-</v>
      </c>
      <c r="K71" s="26" t="str">
        <f t="shared" si="31"/>
        <v>-</v>
      </c>
    </row>
    <row r="72" spans="2:11" ht="15" customHeight="1" x14ac:dyDescent="0.25">
      <c r="B72" s="27" t="s">
        <v>322</v>
      </c>
      <c r="C72" s="21">
        <f>SUM(Horas!C69:I69)</f>
        <v>0</v>
      </c>
      <c r="E72" s="22" t="str">
        <f t="shared" si="25"/>
        <v>-</v>
      </c>
      <c r="F72" s="48">
        <f>SUM(Horas!J69:P69)</f>
        <v>0</v>
      </c>
      <c r="G72" s="49"/>
      <c r="H72" s="23" t="str">
        <f t="shared" si="26"/>
        <v>-</v>
      </c>
      <c r="I72" s="24" t="str">
        <f t="shared" si="29"/>
        <v>-</v>
      </c>
      <c r="J72" s="25" t="str">
        <f t="shared" si="30"/>
        <v>-</v>
      </c>
      <c r="K72" s="26" t="str">
        <f t="shared" si="31"/>
        <v>-</v>
      </c>
    </row>
    <row r="73" spans="2:11" ht="15" customHeight="1" x14ac:dyDescent="0.25">
      <c r="B73" s="27" t="s">
        <v>307</v>
      </c>
      <c r="C73" s="21">
        <f>SUM(Horas!C70:I70)</f>
        <v>0</v>
      </c>
      <c r="E73" s="22" t="str">
        <f t="shared" si="25"/>
        <v>-</v>
      </c>
      <c r="F73" s="48">
        <f>SUM(Horas!J70:P70)</f>
        <v>0</v>
      </c>
      <c r="G73" s="49"/>
      <c r="H73" s="23" t="str">
        <f t="shared" si="26"/>
        <v>-</v>
      </c>
      <c r="I73" s="24" t="str">
        <f t="shared" ref="I73:I76" si="32">+IFERROR((F73-C73)/C73,"-")</f>
        <v>-</v>
      </c>
      <c r="J73" s="25" t="str">
        <f t="shared" si="27"/>
        <v>-</v>
      </c>
      <c r="K73" s="26" t="str">
        <f t="shared" si="28"/>
        <v>-</v>
      </c>
    </row>
    <row r="74" spans="2:11" ht="15" customHeight="1" x14ac:dyDescent="0.25">
      <c r="B74" s="27" t="s">
        <v>308</v>
      </c>
      <c r="C74" s="21">
        <f>SUM(Horas!C71:I71)</f>
        <v>0</v>
      </c>
      <c r="E74" s="22" t="str">
        <f t="shared" si="25"/>
        <v>-</v>
      </c>
      <c r="F74" s="48">
        <f>SUM(Horas!J71:P71)</f>
        <v>0</v>
      </c>
      <c r="G74" s="49"/>
      <c r="H74" s="23" t="str">
        <f t="shared" si="26"/>
        <v>-</v>
      </c>
      <c r="I74" s="24" t="str">
        <f t="shared" si="32"/>
        <v>-</v>
      </c>
      <c r="J74" s="25" t="str">
        <f t="shared" si="27"/>
        <v>-</v>
      </c>
      <c r="K74" s="26" t="str">
        <f t="shared" si="28"/>
        <v>-</v>
      </c>
    </row>
    <row r="75" spans="2:11" ht="15" customHeight="1" x14ac:dyDescent="0.25">
      <c r="B75" s="54" t="s">
        <v>309</v>
      </c>
      <c r="C75" s="21">
        <f>SUM(Horas!C72:I72)</f>
        <v>0</v>
      </c>
      <c r="E75" s="22" t="str">
        <f t="shared" si="25"/>
        <v>-</v>
      </c>
      <c r="F75" s="48">
        <f>SUM(Horas!J72:P72)</f>
        <v>0</v>
      </c>
      <c r="G75" s="49"/>
      <c r="H75" s="23" t="str">
        <f t="shared" si="26"/>
        <v>-</v>
      </c>
      <c r="I75" s="24" t="str">
        <f t="shared" si="32"/>
        <v>-</v>
      </c>
      <c r="J75" s="25" t="str">
        <f t="shared" si="27"/>
        <v>-</v>
      </c>
      <c r="K75" s="26" t="str">
        <f t="shared" si="28"/>
        <v>-</v>
      </c>
    </row>
    <row r="76" spans="2:11" ht="15" customHeight="1" x14ac:dyDescent="0.25">
      <c r="B76" s="27" t="s">
        <v>310</v>
      </c>
      <c r="C76" s="21">
        <f>SUM(Horas!C73:I73)</f>
        <v>0</v>
      </c>
      <c r="E76" s="22" t="str">
        <f t="shared" si="25"/>
        <v>-</v>
      </c>
      <c r="F76" s="48">
        <f>SUM(Horas!J73:P73)</f>
        <v>0</v>
      </c>
      <c r="G76" s="49"/>
      <c r="H76" s="23" t="str">
        <f t="shared" si="26"/>
        <v>-</v>
      </c>
      <c r="I76" s="24" t="str">
        <f t="shared" si="32"/>
        <v>-</v>
      </c>
      <c r="J76" s="25" t="str">
        <f t="shared" si="27"/>
        <v>-</v>
      </c>
      <c r="K76" s="26" t="str">
        <f t="shared" si="28"/>
        <v>-</v>
      </c>
    </row>
    <row r="77" spans="2:11" ht="15" customHeight="1" x14ac:dyDescent="0.25">
      <c r="B77" s="27" t="s">
        <v>302</v>
      </c>
      <c r="C77" s="21">
        <f>SUM(Horas!C74:I74)</f>
        <v>0</v>
      </c>
      <c r="E77" s="22" t="str">
        <f t="shared" ref="E77:E81" si="33">+IFERROR(C77/D77,"-")</f>
        <v>-</v>
      </c>
      <c r="F77" s="48">
        <f>SUM(Horas!J74:P74)</f>
        <v>0</v>
      </c>
      <c r="G77" s="49"/>
      <c r="H77" s="23" t="str">
        <f t="shared" ref="H77:H81" si="34">+IFERROR(F77/G77,"-")</f>
        <v>-</v>
      </c>
      <c r="I77" s="24" t="str">
        <f t="shared" ref="I77:I81" si="35">+IFERROR((F77-C77)/C77,"-")</f>
        <v>-</v>
      </c>
      <c r="J77" s="25" t="str">
        <f t="shared" ref="J77:J81" si="36">+IFERROR((G77-D77)/D77,"-")</f>
        <v>-</v>
      </c>
      <c r="K77" s="26" t="str">
        <f t="shared" ref="K77:K81" si="37">+IFERROR((H77-E77)/E77,"-")</f>
        <v>-</v>
      </c>
    </row>
    <row r="78" spans="2:11" ht="15" customHeight="1" x14ac:dyDescent="0.25">
      <c r="B78" s="27" t="s">
        <v>303</v>
      </c>
      <c r="C78" s="21">
        <f>SUM(Horas!C75:I75)</f>
        <v>0</v>
      </c>
      <c r="E78" s="22" t="str">
        <f t="shared" si="33"/>
        <v>-</v>
      </c>
      <c r="F78" s="48">
        <f>SUM(Horas!J75:P75)</f>
        <v>0</v>
      </c>
      <c r="G78" s="49"/>
      <c r="H78" s="23" t="str">
        <f t="shared" si="34"/>
        <v>-</v>
      </c>
      <c r="I78" s="24" t="str">
        <f t="shared" si="35"/>
        <v>-</v>
      </c>
      <c r="J78" s="25" t="str">
        <f t="shared" si="36"/>
        <v>-</v>
      </c>
      <c r="K78" s="26" t="str">
        <f t="shared" si="37"/>
        <v>-</v>
      </c>
    </row>
    <row r="79" spans="2:11" ht="15" customHeight="1" x14ac:dyDescent="0.25">
      <c r="B79" s="54" t="s">
        <v>311</v>
      </c>
      <c r="C79" s="21">
        <f>SUM(Horas!C76:I76)</f>
        <v>0</v>
      </c>
      <c r="E79" s="22" t="str">
        <f t="shared" si="33"/>
        <v>-</v>
      </c>
      <c r="F79" s="48">
        <f>SUM(Horas!J76:P76)</f>
        <v>0</v>
      </c>
      <c r="G79" s="49"/>
      <c r="H79" s="23" t="str">
        <f t="shared" si="34"/>
        <v>-</v>
      </c>
      <c r="I79" s="24" t="str">
        <f t="shared" si="35"/>
        <v>-</v>
      </c>
      <c r="J79" s="25" t="str">
        <f t="shared" si="36"/>
        <v>-</v>
      </c>
      <c r="K79" s="26" t="str">
        <f t="shared" si="37"/>
        <v>-</v>
      </c>
    </row>
    <row r="80" spans="2:11" ht="15" customHeight="1" x14ac:dyDescent="0.25">
      <c r="B80" s="27" t="s">
        <v>304</v>
      </c>
      <c r="C80" s="21">
        <f>SUM(Horas!C77:I77)</f>
        <v>0</v>
      </c>
      <c r="E80" s="22" t="str">
        <f t="shared" si="33"/>
        <v>-</v>
      </c>
      <c r="F80" s="48">
        <f>SUM(Horas!J77:P77)</f>
        <v>0</v>
      </c>
      <c r="G80" s="49"/>
      <c r="H80" s="23" t="str">
        <f t="shared" si="34"/>
        <v>-</v>
      </c>
      <c r="I80" s="24" t="str">
        <f t="shared" si="35"/>
        <v>-</v>
      </c>
      <c r="J80" s="25" t="str">
        <f t="shared" si="36"/>
        <v>-</v>
      </c>
      <c r="K80" s="26" t="str">
        <f t="shared" si="37"/>
        <v>-</v>
      </c>
    </row>
    <row r="81" spans="2:11" ht="15" customHeight="1" x14ac:dyDescent="0.25">
      <c r="B81" s="27" t="s">
        <v>305</v>
      </c>
      <c r="C81" s="21">
        <f>SUM(Horas!C78:I78)</f>
        <v>0</v>
      </c>
      <c r="E81" s="22" t="str">
        <f t="shared" si="33"/>
        <v>-</v>
      </c>
      <c r="F81" s="48">
        <f>SUM(Horas!J78:P78)</f>
        <v>0</v>
      </c>
      <c r="G81" s="49"/>
      <c r="H81" s="23" t="str">
        <f t="shared" si="34"/>
        <v>-</v>
      </c>
      <c r="I81" s="24" t="str">
        <f t="shared" si="35"/>
        <v>-</v>
      </c>
      <c r="J81" s="25" t="str">
        <f t="shared" si="36"/>
        <v>-</v>
      </c>
      <c r="K81" s="26" t="str">
        <f t="shared" si="37"/>
        <v>-</v>
      </c>
    </row>
    <row r="82" spans="2:11" ht="15" customHeight="1" x14ac:dyDescent="0.25">
      <c r="B82" s="27" t="s">
        <v>11</v>
      </c>
      <c r="C82" s="21">
        <f>SUM(Horas!C79:I79)</f>
        <v>0</v>
      </c>
      <c r="E82" s="22" t="str">
        <f t="shared" si="25"/>
        <v>-</v>
      </c>
      <c r="F82" s="48">
        <f>SUM(Horas!J79:P79)</f>
        <v>0</v>
      </c>
      <c r="G82" s="49"/>
      <c r="H82" s="23" t="str">
        <f t="shared" si="26"/>
        <v>-</v>
      </c>
      <c r="I82" s="24" t="str">
        <f t="shared" ref="I82:I124" si="38">+IFERROR((F82-C82)/C82,"-")</f>
        <v>-</v>
      </c>
      <c r="J82" s="25" t="str">
        <f t="shared" si="27"/>
        <v>-</v>
      </c>
      <c r="K82" s="26" t="str">
        <f t="shared" si="28"/>
        <v>-</v>
      </c>
    </row>
    <row r="83" spans="2:11" ht="15" customHeight="1" x14ac:dyDescent="0.25">
      <c r="B83" s="27" t="s">
        <v>13</v>
      </c>
      <c r="C83" s="21">
        <f>SUM(Horas!C80:I80)</f>
        <v>0</v>
      </c>
      <c r="E83" s="22" t="str">
        <f t="shared" si="25"/>
        <v>-</v>
      </c>
      <c r="F83" s="48">
        <f>SUM(Horas!J80:P80)</f>
        <v>0</v>
      </c>
      <c r="G83" s="49"/>
      <c r="H83" s="23" t="str">
        <f t="shared" si="26"/>
        <v>-</v>
      </c>
      <c r="I83" s="24" t="str">
        <f t="shared" si="38"/>
        <v>-</v>
      </c>
      <c r="J83" s="25" t="str">
        <f t="shared" si="27"/>
        <v>-</v>
      </c>
      <c r="K83" s="26" t="str">
        <f t="shared" si="28"/>
        <v>-</v>
      </c>
    </row>
    <row r="84" spans="2:11" ht="15" customHeight="1" x14ac:dyDescent="0.25">
      <c r="B84" s="54" t="s">
        <v>52</v>
      </c>
      <c r="C84" s="21">
        <f>SUM(Horas!C81:I81)</f>
        <v>0</v>
      </c>
      <c r="E84" s="22" t="str">
        <f t="shared" si="25"/>
        <v>-</v>
      </c>
      <c r="F84" s="48">
        <f>SUM(Horas!J81:P81)</f>
        <v>0</v>
      </c>
      <c r="G84" s="49"/>
      <c r="H84" s="23" t="str">
        <f t="shared" si="26"/>
        <v>-</v>
      </c>
      <c r="I84" s="24" t="str">
        <f t="shared" si="38"/>
        <v>-</v>
      </c>
      <c r="J84" s="25" t="str">
        <f t="shared" si="27"/>
        <v>-</v>
      </c>
      <c r="K84" s="26" t="str">
        <f t="shared" si="28"/>
        <v>-</v>
      </c>
    </row>
    <row r="85" spans="2:11" ht="15" customHeight="1" x14ac:dyDescent="0.25">
      <c r="B85" s="27" t="s">
        <v>53</v>
      </c>
      <c r="C85" s="21">
        <f>SUM(Horas!C82:I82)</f>
        <v>0</v>
      </c>
      <c r="E85" s="22" t="str">
        <f t="shared" si="25"/>
        <v>-</v>
      </c>
      <c r="F85" s="48">
        <f>SUM(Horas!J82:P82)</f>
        <v>0</v>
      </c>
      <c r="G85" s="49"/>
      <c r="H85" s="23" t="str">
        <f t="shared" si="26"/>
        <v>-</v>
      </c>
      <c r="I85" s="24" t="str">
        <f t="shared" si="38"/>
        <v>-</v>
      </c>
      <c r="J85" s="25" t="str">
        <f t="shared" si="27"/>
        <v>-</v>
      </c>
      <c r="K85" s="26" t="str">
        <f t="shared" si="28"/>
        <v>-</v>
      </c>
    </row>
    <row r="86" spans="2:11" ht="15" customHeight="1" x14ac:dyDescent="0.25">
      <c r="B86" s="27" t="s">
        <v>54</v>
      </c>
      <c r="C86" s="21">
        <f>SUM(Horas!C83:I83)</f>
        <v>0</v>
      </c>
      <c r="E86" s="22" t="str">
        <f t="shared" si="25"/>
        <v>-</v>
      </c>
      <c r="F86" s="48">
        <f>SUM(Horas!J83:P83)</f>
        <v>0</v>
      </c>
      <c r="G86" s="49"/>
      <c r="H86" s="23" t="str">
        <f t="shared" si="26"/>
        <v>-</v>
      </c>
      <c r="I86" s="24" t="str">
        <f t="shared" si="38"/>
        <v>-</v>
      </c>
      <c r="J86" s="25" t="str">
        <f t="shared" si="27"/>
        <v>-</v>
      </c>
      <c r="K86" s="26" t="str">
        <f t="shared" si="28"/>
        <v>-</v>
      </c>
    </row>
    <row r="87" spans="2:11" ht="15" customHeight="1" x14ac:dyDescent="0.25">
      <c r="B87" s="27" t="s">
        <v>55</v>
      </c>
      <c r="C87" s="21">
        <f>SUM(Horas!C84:I84)</f>
        <v>0</v>
      </c>
      <c r="E87" s="22" t="str">
        <f t="shared" si="25"/>
        <v>-</v>
      </c>
      <c r="F87" s="48">
        <f>SUM(Horas!J84:P84)</f>
        <v>0</v>
      </c>
      <c r="G87" s="49"/>
      <c r="H87" s="23" t="str">
        <f t="shared" si="26"/>
        <v>-</v>
      </c>
      <c r="I87" s="24" t="str">
        <f t="shared" si="38"/>
        <v>-</v>
      </c>
      <c r="J87" s="25" t="str">
        <f t="shared" si="27"/>
        <v>-</v>
      </c>
      <c r="K87" s="26" t="str">
        <f t="shared" si="28"/>
        <v>-</v>
      </c>
    </row>
    <row r="88" spans="2:11" ht="15" customHeight="1" x14ac:dyDescent="0.25">
      <c r="B88" s="27" t="s">
        <v>56</v>
      </c>
      <c r="C88" s="21">
        <f>SUM(Horas!C85:I85)</f>
        <v>0</v>
      </c>
      <c r="E88" s="22" t="str">
        <f t="shared" si="25"/>
        <v>-</v>
      </c>
      <c r="F88" s="48">
        <f>SUM(Horas!J85:P85)</f>
        <v>0</v>
      </c>
      <c r="G88" s="49"/>
      <c r="H88" s="23" t="str">
        <f t="shared" si="26"/>
        <v>-</v>
      </c>
      <c r="I88" s="24" t="str">
        <f t="shared" si="38"/>
        <v>-</v>
      </c>
      <c r="J88" s="25" t="str">
        <f t="shared" si="27"/>
        <v>-</v>
      </c>
      <c r="K88" s="26" t="str">
        <f t="shared" si="28"/>
        <v>-</v>
      </c>
    </row>
    <row r="89" spans="2:11" ht="15" customHeight="1" x14ac:dyDescent="0.25">
      <c r="B89" s="54" t="s">
        <v>57</v>
      </c>
      <c r="C89" s="21">
        <f>SUM(Horas!C86:I86)</f>
        <v>0</v>
      </c>
      <c r="E89" s="22" t="str">
        <f t="shared" si="25"/>
        <v>-</v>
      </c>
      <c r="F89" s="48">
        <f>SUM(Horas!J86:P86)</f>
        <v>0</v>
      </c>
      <c r="G89" s="49"/>
      <c r="H89" s="23" t="str">
        <f t="shared" si="26"/>
        <v>-</v>
      </c>
      <c r="I89" s="24" t="str">
        <f t="shared" si="38"/>
        <v>-</v>
      </c>
      <c r="J89" s="25" t="str">
        <f t="shared" si="27"/>
        <v>-</v>
      </c>
      <c r="K89" s="26" t="str">
        <f t="shared" si="28"/>
        <v>-</v>
      </c>
    </row>
    <row r="90" spans="2:11" ht="15" customHeight="1" x14ac:dyDescent="0.25">
      <c r="B90" s="54" t="s">
        <v>58</v>
      </c>
      <c r="C90" s="21">
        <f>SUM(Horas!C87:I87)</f>
        <v>0</v>
      </c>
      <c r="E90" s="22" t="str">
        <f t="shared" si="25"/>
        <v>-</v>
      </c>
      <c r="F90" s="48">
        <f>SUM(Horas!J87:P87)</f>
        <v>0</v>
      </c>
      <c r="G90" s="49"/>
      <c r="H90" s="23" t="str">
        <f t="shared" si="26"/>
        <v>-</v>
      </c>
      <c r="I90" s="24" t="str">
        <f t="shared" si="38"/>
        <v>-</v>
      </c>
      <c r="J90" s="25" t="str">
        <f t="shared" si="27"/>
        <v>-</v>
      </c>
      <c r="K90" s="26" t="str">
        <f t="shared" si="28"/>
        <v>-</v>
      </c>
    </row>
    <row r="91" spans="2:11" ht="15" customHeight="1" x14ac:dyDescent="0.25">
      <c r="B91" s="27" t="s">
        <v>59</v>
      </c>
      <c r="C91" s="21">
        <f>SUM(Horas!C88:I88)</f>
        <v>0</v>
      </c>
      <c r="E91" s="22" t="str">
        <f t="shared" si="25"/>
        <v>-</v>
      </c>
      <c r="F91" s="48">
        <f>SUM(Horas!J88:P88)</f>
        <v>0</v>
      </c>
      <c r="G91" s="49"/>
      <c r="H91" s="23" t="str">
        <f t="shared" si="26"/>
        <v>-</v>
      </c>
      <c r="I91" s="24" t="str">
        <f t="shared" si="38"/>
        <v>-</v>
      </c>
      <c r="J91" s="25" t="str">
        <f t="shared" si="27"/>
        <v>-</v>
      </c>
      <c r="K91" s="26" t="str">
        <f t="shared" si="28"/>
        <v>-</v>
      </c>
    </row>
    <row r="92" spans="2:11" ht="15" customHeight="1" x14ac:dyDescent="0.25">
      <c r="B92" s="27" t="s">
        <v>60</v>
      </c>
      <c r="C92" s="21">
        <f>SUM(Horas!C89:I89)</f>
        <v>0</v>
      </c>
      <c r="E92" s="22" t="str">
        <f t="shared" si="25"/>
        <v>-</v>
      </c>
      <c r="F92" s="48">
        <f>SUM(Horas!J89:P89)</f>
        <v>0</v>
      </c>
      <c r="G92" s="49"/>
      <c r="H92" s="23" t="str">
        <f t="shared" si="26"/>
        <v>-</v>
      </c>
      <c r="I92" s="24" t="str">
        <f t="shared" si="38"/>
        <v>-</v>
      </c>
      <c r="J92" s="25" t="str">
        <f t="shared" si="27"/>
        <v>-</v>
      </c>
      <c r="K92" s="26" t="str">
        <f t="shared" si="28"/>
        <v>-</v>
      </c>
    </row>
    <row r="93" spans="2:11" ht="15" customHeight="1" x14ac:dyDescent="0.25">
      <c r="B93" s="54" t="s">
        <v>61</v>
      </c>
      <c r="C93" s="21">
        <f>SUM(Horas!C90:I90)</f>
        <v>0</v>
      </c>
      <c r="E93" s="22" t="str">
        <f t="shared" si="25"/>
        <v>-</v>
      </c>
      <c r="F93" s="48">
        <f>SUM(Horas!J90:P90)</f>
        <v>0</v>
      </c>
      <c r="G93" s="49"/>
      <c r="H93" s="23" t="str">
        <f t="shared" si="26"/>
        <v>-</v>
      </c>
      <c r="I93" s="24" t="str">
        <f t="shared" si="38"/>
        <v>-</v>
      </c>
      <c r="J93" s="25" t="str">
        <f t="shared" si="27"/>
        <v>-</v>
      </c>
      <c r="K93" s="26" t="str">
        <f t="shared" si="28"/>
        <v>-</v>
      </c>
    </row>
    <row r="94" spans="2:11" ht="15" customHeight="1" x14ac:dyDescent="0.25">
      <c r="B94" s="27" t="s">
        <v>62</v>
      </c>
      <c r="C94" s="21">
        <f>SUM(Horas!C91:I91)</f>
        <v>0</v>
      </c>
      <c r="E94" s="22" t="str">
        <f t="shared" si="25"/>
        <v>-</v>
      </c>
      <c r="F94" s="48">
        <f>SUM(Horas!J91:P91)</f>
        <v>0</v>
      </c>
      <c r="G94" s="49"/>
      <c r="H94" s="23" t="str">
        <f t="shared" si="26"/>
        <v>-</v>
      </c>
      <c r="I94" s="24" t="str">
        <f t="shared" si="38"/>
        <v>-</v>
      </c>
      <c r="J94" s="25" t="str">
        <f t="shared" si="27"/>
        <v>-</v>
      </c>
      <c r="K94" s="26" t="str">
        <f t="shared" si="28"/>
        <v>-</v>
      </c>
    </row>
    <row r="95" spans="2:11" ht="15" customHeight="1" x14ac:dyDescent="0.25">
      <c r="B95" s="27" t="s">
        <v>63</v>
      </c>
      <c r="C95" s="21">
        <f>SUM(Horas!C92:I92)</f>
        <v>0</v>
      </c>
      <c r="E95" s="22" t="str">
        <f t="shared" si="25"/>
        <v>-</v>
      </c>
      <c r="F95" s="48">
        <f>SUM(Horas!J92:P92)</f>
        <v>0</v>
      </c>
      <c r="G95" s="49"/>
      <c r="H95" s="23" t="str">
        <f t="shared" si="26"/>
        <v>-</v>
      </c>
      <c r="I95" s="24" t="str">
        <f t="shared" si="38"/>
        <v>-</v>
      </c>
      <c r="J95" s="25" t="str">
        <f t="shared" si="27"/>
        <v>-</v>
      </c>
      <c r="K95" s="26" t="str">
        <f t="shared" si="28"/>
        <v>-</v>
      </c>
    </row>
    <row r="96" spans="2:11" ht="15" customHeight="1" x14ac:dyDescent="0.25">
      <c r="B96" s="27" t="s">
        <v>64</v>
      </c>
      <c r="C96" s="21">
        <f>SUM(Horas!C93:I93)</f>
        <v>0</v>
      </c>
      <c r="E96" s="22" t="str">
        <f t="shared" si="25"/>
        <v>-</v>
      </c>
      <c r="F96" s="48">
        <f>SUM(Horas!J93:P93)</f>
        <v>0</v>
      </c>
      <c r="G96" s="49"/>
      <c r="H96" s="23" t="str">
        <f t="shared" si="26"/>
        <v>-</v>
      </c>
      <c r="I96" s="24" t="str">
        <f t="shared" si="38"/>
        <v>-</v>
      </c>
      <c r="J96" s="25" t="str">
        <f t="shared" si="27"/>
        <v>-</v>
      </c>
      <c r="K96" s="26" t="str">
        <f t="shared" si="28"/>
        <v>-</v>
      </c>
    </row>
    <row r="97" spans="2:11" ht="15" customHeight="1" x14ac:dyDescent="0.25">
      <c r="B97" s="27" t="s">
        <v>65</v>
      </c>
      <c r="C97" s="21">
        <f>SUM(Horas!C94:I94)</f>
        <v>0</v>
      </c>
      <c r="E97" s="22" t="str">
        <f t="shared" si="25"/>
        <v>-</v>
      </c>
      <c r="F97" s="48">
        <f>SUM(Horas!J94:P94)</f>
        <v>0</v>
      </c>
      <c r="G97" s="49"/>
      <c r="H97" s="23" t="str">
        <f t="shared" si="26"/>
        <v>-</v>
      </c>
      <c r="I97" s="24" t="str">
        <f t="shared" si="38"/>
        <v>-</v>
      </c>
      <c r="J97" s="25" t="str">
        <f t="shared" si="27"/>
        <v>-</v>
      </c>
      <c r="K97" s="26" t="str">
        <f t="shared" si="28"/>
        <v>-</v>
      </c>
    </row>
    <row r="98" spans="2:11" ht="15" customHeight="1" x14ac:dyDescent="0.25">
      <c r="B98" s="54" t="s">
        <v>66</v>
      </c>
      <c r="C98" s="21">
        <f>SUM(Horas!C95:I95)</f>
        <v>0</v>
      </c>
      <c r="E98" s="22" t="str">
        <f t="shared" si="25"/>
        <v>-</v>
      </c>
      <c r="F98" s="48">
        <f>SUM(Horas!J95:P95)</f>
        <v>0</v>
      </c>
      <c r="G98" s="49"/>
      <c r="H98" s="23" t="str">
        <f t="shared" si="26"/>
        <v>-</v>
      </c>
      <c r="I98" s="24" t="str">
        <f t="shared" si="38"/>
        <v>-</v>
      </c>
      <c r="J98" s="25" t="str">
        <f t="shared" si="27"/>
        <v>-</v>
      </c>
      <c r="K98" s="26" t="str">
        <f t="shared" si="28"/>
        <v>-</v>
      </c>
    </row>
    <row r="99" spans="2:11" ht="15" customHeight="1" x14ac:dyDescent="0.25">
      <c r="B99" s="54" t="s">
        <v>67</v>
      </c>
      <c r="C99" s="21">
        <f>SUM(Horas!C96:I96)</f>
        <v>0</v>
      </c>
      <c r="E99" s="22" t="str">
        <f t="shared" si="25"/>
        <v>-</v>
      </c>
      <c r="F99" s="48">
        <f>SUM(Horas!J96:P96)</f>
        <v>0</v>
      </c>
      <c r="G99" s="49"/>
      <c r="H99" s="23" t="str">
        <f t="shared" si="26"/>
        <v>-</v>
      </c>
      <c r="I99" s="24" t="str">
        <f t="shared" si="38"/>
        <v>-</v>
      </c>
      <c r="J99" s="25" t="str">
        <f t="shared" si="27"/>
        <v>-</v>
      </c>
      <c r="K99" s="26" t="str">
        <f t="shared" si="28"/>
        <v>-</v>
      </c>
    </row>
    <row r="100" spans="2:11" ht="15" customHeight="1" x14ac:dyDescent="0.25">
      <c r="B100" s="54" t="s">
        <v>37</v>
      </c>
      <c r="C100" s="21">
        <f>SUM(Horas!C97:I97)</f>
        <v>0</v>
      </c>
      <c r="E100" s="22" t="str">
        <f t="shared" si="25"/>
        <v>-</v>
      </c>
      <c r="F100" s="48">
        <f>SUM(Horas!J97:P97)</f>
        <v>0</v>
      </c>
      <c r="G100" s="49"/>
      <c r="H100" s="23" t="str">
        <f t="shared" si="26"/>
        <v>-</v>
      </c>
      <c r="I100" s="24" t="str">
        <f t="shared" si="38"/>
        <v>-</v>
      </c>
      <c r="J100" s="25" t="str">
        <f t="shared" si="27"/>
        <v>-</v>
      </c>
      <c r="K100" s="26" t="str">
        <f t="shared" si="28"/>
        <v>-</v>
      </c>
    </row>
    <row r="101" spans="2:11" ht="15" customHeight="1" x14ac:dyDescent="0.25">
      <c r="B101" s="27" t="s">
        <v>68</v>
      </c>
      <c r="C101" s="21">
        <f>SUM(Horas!C98:I98)</f>
        <v>0</v>
      </c>
      <c r="E101" s="22" t="str">
        <f t="shared" si="25"/>
        <v>-</v>
      </c>
      <c r="F101" s="48">
        <f>SUM(Horas!J98:P98)</f>
        <v>0</v>
      </c>
      <c r="G101" s="49"/>
      <c r="H101" s="23" t="str">
        <f t="shared" si="26"/>
        <v>-</v>
      </c>
      <c r="I101" s="24" t="str">
        <f t="shared" si="38"/>
        <v>-</v>
      </c>
      <c r="J101" s="25" t="str">
        <f t="shared" si="27"/>
        <v>-</v>
      </c>
      <c r="K101" s="26" t="str">
        <f t="shared" si="28"/>
        <v>-</v>
      </c>
    </row>
    <row r="102" spans="2:11" ht="15" customHeight="1" x14ac:dyDescent="0.25">
      <c r="B102" s="27" t="s">
        <v>69</v>
      </c>
      <c r="C102" s="21">
        <f>SUM(Horas!C99:I99)</f>
        <v>0</v>
      </c>
      <c r="E102" s="22" t="str">
        <f t="shared" si="25"/>
        <v>-</v>
      </c>
      <c r="F102" s="48">
        <f>SUM(Horas!J99:P99)</f>
        <v>0</v>
      </c>
      <c r="G102" s="49"/>
      <c r="H102" s="23" t="str">
        <f t="shared" si="26"/>
        <v>-</v>
      </c>
      <c r="I102" s="24" t="str">
        <f t="shared" si="38"/>
        <v>-</v>
      </c>
      <c r="J102" s="25" t="str">
        <f t="shared" si="27"/>
        <v>-</v>
      </c>
      <c r="K102" s="26" t="str">
        <f t="shared" si="28"/>
        <v>-</v>
      </c>
    </row>
    <row r="103" spans="2:11" ht="15" customHeight="1" x14ac:dyDescent="0.25">
      <c r="B103" s="54" t="s">
        <v>70</v>
      </c>
      <c r="C103" s="21">
        <f>SUM(Horas!C100:I100)</f>
        <v>0</v>
      </c>
      <c r="E103" s="22" t="str">
        <f t="shared" si="25"/>
        <v>-</v>
      </c>
      <c r="F103" s="48">
        <f>SUM(Horas!J100:P100)</f>
        <v>0</v>
      </c>
      <c r="G103" s="49"/>
      <c r="H103" s="23" t="str">
        <f t="shared" si="26"/>
        <v>-</v>
      </c>
      <c r="I103" s="24" t="str">
        <f t="shared" si="38"/>
        <v>-</v>
      </c>
      <c r="J103" s="25" t="str">
        <f t="shared" si="27"/>
        <v>-</v>
      </c>
      <c r="K103" s="26" t="str">
        <f t="shared" si="28"/>
        <v>-</v>
      </c>
    </row>
    <row r="104" spans="2:11" ht="15" customHeight="1" x14ac:dyDescent="0.25">
      <c r="B104" s="27" t="s">
        <v>71</v>
      </c>
      <c r="C104" s="21">
        <f>SUM(Horas!C101:I101)</f>
        <v>0</v>
      </c>
      <c r="E104" s="22" t="str">
        <f t="shared" si="25"/>
        <v>-</v>
      </c>
      <c r="F104" s="48">
        <f>SUM(Horas!J101:P101)</f>
        <v>0</v>
      </c>
      <c r="G104" s="49"/>
      <c r="H104" s="23" t="str">
        <f t="shared" si="26"/>
        <v>-</v>
      </c>
      <c r="I104" s="24" t="str">
        <f t="shared" si="38"/>
        <v>-</v>
      </c>
      <c r="J104" s="25" t="str">
        <f t="shared" si="27"/>
        <v>-</v>
      </c>
      <c r="K104" s="26" t="str">
        <f t="shared" si="28"/>
        <v>-</v>
      </c>
    </row>
    <row r="105" spans="2:11" ht="15" customHeight="1" x14ac:dyDescent="0.25">
      <c r="B105" s="27" t="s">
        <v>72</v>
      </c>
      <c r="C105" s="21">
        <f>SUM(Horas!C102:I102)</f>
        <v>0</v>
      </c>
      <c r="E105" s="22" t="str">
        <f t="shared" si="25"/>
        <v>-</v>
      </c>
      <c r="F105" s="48">
        <f>SUM(Horas!J102:P102)</f>
        <v>0</v>
      </c>
      <c r="G105" s="49"/>
      <c r="H105" s="23" t="str">
        <f t="shared" si="26"/>
        <v>-</v>
      </c>
      <c r="I105" s="24" t="str">
        <f t="shared" si="38"/>
        <v>-</v>
      </c>
      <c r="J105" s="25" t="str">
        <f t="shared" si="27"/>
        <v>-</v>
      </c>
      <c r="K105" s="26" t="str">
        <f t="shared" si="28"/>
        <v>-</v>
      </c>
    </row>
    <row r="106" spans="2:11" ht="15" customHeight="1" x14ac:dyDescent="0.25">
      <c r="B106" s="27" t="s">
        <v>73</v>
      </c>
      <c r="C106" s="21">
        <f>SUM(Horas!C103:I103)</f>
        <v>0</v>
      </c>
      <c r="E106" s="22" t="str">
        <f t="shared" si="25"/>
        <v>-</v>
      </c>
      <c r="F106" s="48">
        <f>SUM(Horas!J103:P103)</f>
        <v>0</v>
      </c>
      <c r="G106" s="49"/>
      <c r="H106" s="23" t="str">
        <f t="shared" si="26"/>
        <v>-</v>
      </c>
      <c r="I106" s="24" t="str">
        <f t="shared" si="38"/>
        <v>-</v>
      </c>
      <c r="J106" s="25" t="str">
        <f t="shared" si="27"/>
        <v>-</v>
      </c>
      <c r="K106" s="26" t="str">
        <f t="shared" si="28"/>
        <v>-</v>
      </c>
    </row>
    <row r="107" spans="2:11" ht="15" customHeight="1" x14ac:dyDescent="0.25">
      <c r="B107" s="27" t="s">
        <v>74</v>
      </c>
      <c r="C107" s="21">
        <f>SUM(Horas!C104:I104)</f>
        <v>0</v>
      </c>
      <c r="E107" s="22" t="str">
        <f t="shared" si="25"/>
        <v>-</v>
      </c>
      <c r="F107" s="48">
        <f>SUM(Horas!J104:P104)</f>
        <v>0</v>
      </c>
      <c r="G107" s="49"/>
      <c r="H107" s="23" t="str">
        <f t="shared" si="26"/>
        <v>-</v>
      </c>
      <c r="I107" s="24" t="str">
        <f t="shared" si="38"/>
        <v>-</v>
      </c>
      <c r="J107" s="25" t="str">
        <f t="shared" si="27"/>
        <v>-</v>
      </c>
      <c r="K107" s="26" t="str">
        <f t="shared" si="28"/>
        <v>-</v>
      </c>
    </row>
    <row r="108" spans="2:11" ht="15" customHeight="1" x14ac:dyDescent="0.25">
      <c r="B108" s="54" t="s">
        <v>75</v>
      </c>
      <c r="C108" s="21">
        <f>SUM(Horas!C105:I105)</f>
        <v>0</v>
      </c>
      <c r="E108" s="22" t="str">
        <f t="shared" si="25"/>
        <v>-</v>
      </c>
      <c r="F108" s="48">
        <f>SUM(Horas!J105:P105)</f>
        <v>0</v>
      </c>
      <c r="G108" s="49"/>
      <c r="H108" s="23" t="str">
        <f t="shared" si="26"/>
        <v>-</v>
      </c>
      <c r="I108" s="24" t="str">
        <f t="shared" si="38"/>
        <v>-</v>
      </c>
      <c r="J108" s="25" t="str">
        <f t="shared" si="27"/>
        <v>-</v>
      </c>
      <c r="K108" s="26" t="str">
        <f t="shared" si="28"/>
        <v>-</v>
      </c>
    </row>
    <row r="109" spans="2:11" ht="15" customHeight="1" x14ac:dyDescent="0.25">
      <c r="B109" s="27" t="s">
        <v>76</v>
      </c>
      <c r="C109" s="21">
        <f>SUM(Horas!C106:I106)</f>
        <v>0</v>
      </c>
      <c r="E109" s="22" t="str">
        <f t="shared" si="25"/>
        <v>-</v>
      </c>
      <c r="F109" s="48">
        <f>SUM(Horas!J106:P106)</f>
        <v>0</v>
      </c>
      <c r="G109" s="49"/>
      <c r="H109" s="23" t="str">
        <f t="shared" si="26"/>
        <v>-</v>
      </c>
      <c r="I109" s="24" t="str">
        <f t="shared" si="38"/>
        <v>-</v>
      </c>
      <c r="J109" s="25" t="str">
        <f t="shared" si="27"/>
        <v>-</v>
      </c>
      <c r="K109" s="26" t="str">
        <f t="shared" si="28"/>
        <v>-</v>
      </c>
    </row>
    <row r="110" spans="2:11" ht="15" customHeight="1" x14ac:dyDescent="0.25">
      <c r="B110" s="27" t="s">
        <v>77</v>
      </c>
      <c r="C110" s="21">
        <f>SUM(Horas!C107:I107)</f>
        <v>0</v>
      </c>
      <c r="E110" s="22" t="str">
        <f t="shared" si="25"/>
        <v>-</v>
      </c>
      <c r="F110" s="48">
        <f>SUM(Horas!J107:P107)</f>
        <v>0</v>
      </c>
      <c r="G110" s="49"/>
      <c r="H110" s="23" t="str">
        <f t="shared" si="26"/>
        <v>-</v>
      </c>
      <c r="I110" s="24" t="str">
        <f t="shared" si="38"/>
        <v>-</v>
      </c>
      <c r="J110" s="25" t="str">
        <f t="shared" si="27"/>
        <v>-</v>
      </c>
      <c r="K110" s="26" t="str">
        <f t="shared" si="28"/>
        <v>-</v>
      </c>
    </row>
    <row r="111" spans="2:11" ht="15" customHeight="1" x14ac:dyDescent="0.25">
      <c r="B111" s="27" t="s">
        <v>79</v>
      </c>
      <c r="C111" s="21">
        <f>SUM(Horas!C108:I108)</f>
        <v>0</v>
      </c>
      <c r="E111" s="22" t="str">
        <f t="shared" si="25"/>
        <v>-</v>
      </c>
      <c r="F111" s="48">
        <f>SUM(Horas!J108:P108)</f>
        <v>0</v>
      </c>
      <c r="G111" s="49"/>
      <c r="H111" s="23" t="str">
        <f t="shared" si="26"/>
        <v>-</v>
      </c>
      <c r="I111" s="24" t="str">
        <f t="shared" si="38"/>
        <v>-</v>
      </c>
      <c r="J111" s="25" t="str">
        <f t="shared" si="27"/>
        <v>-</v>
      </c>
      <c r="K111" s="26" t="str">
        <f t="shared" si="28"/>
        <v>-</v>
      </c>
    </row>
    <row r="112" spans="2:11" ht="15" customHeight="1" x14ac:dyDescent="0.25">
      <c r="B112" s="27" t="s">
        <v>80</v>
      </c>
      <c r="C112" s="21">
        <f>SUM(Horas!C109:I109)</f>
        <v>0</v>
      </c>
      <c r="E112" s="22" t="str">
        <f t="shared" si="25"/>
        <v>-</v>
      </c>
      <c r="F112" s="48">
        <f>SUM(Horas!J109:P109)</f>
        <v>0</v>
      </c>
      <c r="G112" s="49"/>
      <c r="H112" s="23" t="str">
        <f t="shared" si="26"/>
        <v>-</v>
      </c>
      <c r="I112" s="24" t="str">
        <f t="shared" si="38"/>
        <v>-</v>
      </c>
      <c r="J112" s="25" t="str">
        <f t="shared" si="27"/>
        <v>-</v>
      </c>
      <c r="K112" s="26" t="str">
        <f t="shared" si="28"/>
        <v>-</v>
      </c>
    </row>
    <row r="113" spans="2:11" ht="15" customHeight="1" x14ac:dyDescent="0.25">
      <c r="B113" s="27" t="s">
        <v>81</v>
      </c>
      <c r="C113" s="21">
        <f>SUM(Horas!C110:I110)</f>
        <v>0</v>
      </c>
      <c r="E113" s="22" t="str">
        <f t="shared" si="25"/>
        <v>-</v>
      </c>
      <c r="F113" s="48">
        <f>SUM(Horas!J110:P110)</f>
        <v>0</v>
      </c>
      <c r="G113" s="49"/>
      <c r="H113" s="23" t="str">
        <f t="shared" si="26"/>
        <v>-</v>
      </c>
      <c r="I113" s="24" t="str">
        <f t="shared" si="38"/>
        <v>-</v>
      </c>
      <c r="J113" s="25" t="str">
        <f t="shared" si="27"/>
        <v>-</v>
      </c>
      <c r="K113" s="26" t="str">
        <f t="shared" si="28"/>
        <v>-</v>
      </c>
    </row>
    <row r="114" spans="2:11" ht="15" customHeight="1" x14ac:dyDescent="0.25">
      <c r="B114" s="27" t="s">
        <v>82</v>
      </c>
      <c r="C114" s="21">
        <f>SUM(Horas!C111:I111)</f>
        <v>0</v>
      </c>
      <c r="E114" s="22" t="str">
        <f t="shared" si="25"/>
        <v>-</v>
      </c>
      <c r="F114" s="48">
        <f>SUM(Horas!J111:P111)</f>
        <v>0</v>
      </c>
      <c r="G114" s="49"/>
      <c r="H114" s="23" t="str">
        <f t="shared" si="26"/>
        <v>-</v>
      </c>
      <c r="I114" s="24" t="str">
        <f t="shared" si="38"/>
        <v>-</v>
      </c>
      <c r="J114" s="25" t="str">
        <f t="shared" si="27"/>
        <v>-</v>
      </c>
      <c r="K114" s="26" t="str">
        <f t="shared" si="28"/>
        <v>-</v>
      </c>
    </row>
    <row r="115" spans="2:11" ht="15" customHeight="1" x14ac:dyDescent="0.25">
      <c r="B115" s="27" t="s">
        <v>83</v>
      </c>
      <c r="C115" s="21">
        <f>SUM(Horas!C112:I112)</f>
        <v>0</v>
      </c>
      <c r="E115" s="22" t="str">
        <f t="shared" si="25"/>
        <v>-</v>
      </c>
      <c r="F115" s="48">
        <f>SUM(Horas!J112:P112)</f>
        <v>0</v>
      </c>
      <c r="G115" s="49"/>
      <c r="H115" s="23" t="str">
        <f t="shared" si="26"/>
        <v>-</v>
      </c>
      <c r="I115" s="24" t="str">
        <f t="shared" si="38"/>
        <v>-</v>
      </c>
      <c r="J115" s="25" t="str">
        <f t="shared" si="27"/>
        <v>-</v>
      </c>
      <c r="K115" s="26" t="str">
        <f t="shared" si="28"/>
        <v>-</v>
      </c>
    </row>
    <row r="116" spans="2:11" ht="15" customHeight="1" x14ac:dyDescent="0.25">
      <c r="B116" s="27" t="s">
        <v>84</v>
      </c>
      <c r="C116" s="21">
        <f>SUM(Horas!C113:I113)</f>
        <v>0</v>
      </c>
      <c r="E116" s="22" t="str">
        <f t="shared" si="25"/>
        <v>-</v>
      </c>
      <c r="F116" s="48">
        <f>SUM(Horas!J113:P113)</f>
        <v>0</v>
      </c>
      <c r="G116" s="49"/>
      <c r="H116" s="23" t="str">
        <f t="shared" si="26"/>
        <v>-</v>
      </c>
      <c r="I116" s="24" t="str">
        <f t="shared" si="38"/>
        <v>-</v>
      </c>
      <c r="J116" s="25" t="str">
        <f t="shared" si="27"/>
        <v>-</v>
      </c>
      <c r="K116" s="26" t="str">
        <f t="shared" si="28"/>
        <v>-</v>
      </c>
    </row>
    <row r="117" spans="2:11" ht="15" customHeight="1" x14ac:dyDescent="0.25">
      <c r="B117" s="27" t="s">
        <v>85</v>
      </c>
      <c r="C117" s="21">
        <f>SUM(Horas!C114:I114)</f>
        <v>0</v>
      </c>
      <c r="E117" s="22" t="str">
        <f t="shared" si="25"/>
        <v>-</v>
      </c>
      <c r="F117" s="48">
        <f>SUM(Horas!J114:P114)</f>
        <v>0</v>
      </c>
      <c r="G117" s="49"/>
      <c r="H117" s="23" t="str">
        <f t="shared" si="26"/>
        <v>-</v>
      </c>
      <c r="I117" s="24" t="str">
        <f t="shared" si="38"/>
        <v>-</v>
      </c>
      <c r="J117" s="25" t="str">
        <f t="shared" si="27"/>
        <v>-</v>
      </c>
      <c r="K117" s="26" t="str">
        <f t="shared" si="28"/>
        <v>-</v>
      </c>
    </row>
    <row r="118" spans="2:11" ht="15" customHeight="1" x14ac:dyDescent="0.25">
      <c r="B118" s="27" t="s">
        <v>86</v>
      </c>
      <c r="C118" s="21">
        <f>SUM(Horas!C115:I115)</f>
        <v>0</v>
      </c>
      <c r="E118" s="22" t="str">
        <f t="shared" si="25"/>
        <v>-</v>
      </c>
      <c r="F118" s="48">
        <f>SUM(Horas!J115:P115)</f>
        <v>0</v>
      </c>
      <c r="G118" s="49"/>
      <c r="H118" s="23" t="str">
        <f t="shared" si="26"/>
        <v>-</v>
      </c>
      <c r="I118" s="24" t="str">
        <f t="shared" si="38"/>
        <v>-</v>
      </c>
      <c r="J118" s="25" t="str">
        <f t="shared" si="27"/>
        <v>-</v>
      </c>
      <c r="K118" s="26" t="str">
        <f t="shared" si="28"/>
        <v>-</v>
      </c>
    </row>
    <row r="119" spans="2:11" ht="15" customHeight="1" x14ac:dyDescent="0.25">
      <c r="B119" s="27" t="s">
        <v>87</v>
      </c>
      <c r="C119" s="21">
        <f>SUM(Horas!C116:I116)</f>
        <v>0</v>
      </c>
      <c r="E119" s="22" t="str">
        <f t="shared" si="25"/>
        <v>-</v>
      </c>
      <c r="F119" s="48">
        <f>SUM(Horas!J116:P116)</f>
        <v>0</v>
      </c>
      <c r="G119" s="49"/>
      <c r="H119" s="23" t="str">
        <f t="shared" si="26"/>
        <v>-</v>
      </c>
      <c r="I119" s="24" t="str">
        <f t="shared" si="38"/>
        <v>-</v>
      </c>
      <c r="J119" s="25" t="str">
        <f t="shared" si="27"/>
        <v>-</v>
      </c>
      <c r="K119" s="26" t="str">
        <f t="shared" si="28"/>
        <v>-</v>
      </c>
    </row>
    <row r="120" spans="2:11" ht="15" customHeight="1" x14ac:dyDescent="0.25">
      <c r="B120" s="51" t="s">
        <v>88</v>
      </c>
      <c r="C120" s="21">
        <f>SUM(Horas!C117:I117)</f>
        <v>0</v>
      </c>
      <c r="E120" s="22" t="str">
        <f t="shared" si="25"/>
        <v>-</v>
      </c>
      <c r="F120" s="48">
        <f>SUM(Horas!J117:P117)</f>
        <v>0</v>
      </c>
      <c r="G120" s="49"/>
      <c r="H120" s="23" t="str">
        <f t="shared" si="26"/>
        <v>-</v>
      </c>
      <c r="I120" s="24" t="str">
        <f t="shared" si="38"/>
        <v>-</v>
      </c>
      <c r="J120" s="25" t="str">
        <f t="shared" si="27"/>
        <v>-</v>
      </c>
      <c r="K120" s="26" t="str">
        <f t="shared" si="28"/>
        <v>-</v>
      </c>
    </row>
    <row r="121" spans="2:11" ht="15" customHeight="1" x14ac:dyDescent="0.25">
      <c r="B121" s="27" t="s">
        <v>89</v>
      </c>
      <c r="C121" s="21">
        <f>SUM(Horas!C118:I118)</f>
        <v>0</v>
      </c>
      <c r="E121" s="22" t="str">
        <f t="shared" si="25"/>
        <v>-</v>
      </c>
      <c r="F121" s="48">
        <f>SUM(Horas!J118:P118)</f>
        <v>0</v>
      </c>
      <c r="G121" s="49"/>
      <c r="H121" s="23" t="str">
        <f t="shared" si="26"/>
        <v>-</v>
      </c>
      <c r="I121" s="24" t="str">
        <f t="shared" si="38"/>
        <v>-</v>
      </c>
      <c r="J121" s="25" t="str">
        <f t="shared" si="27"/>
        <v>-</v>
      </c>
      <c r="K121" s="26" t="str">
        <f t="shared" si="28"/>
        <v>-</v>
      </c>
    </row>
    <row r="122" spans="2:11" ht="15" customHeight="1" x14ac:dyDescent="0.25">
      <c r="B122" s="51" t="s">
        <v>90</v>
      </c>
      <c r="C122" s="21">
        <f>SUM(Horas!C119:I119)</f>
        <v>0</v>
      </c>
      <c r="E122" s="22" t="str">
        <f t="shared" si="25"/>
        <v>-</v>
      </c>
      <c r="F122" s="48">
        <f>SUM(Horas!J119:P119)</f>
        <v>0</v>
      </c>
      <c r="G122" s="49"/>
      <c r="H122" s="23" t="str">
        <f t="shared" si="26"/>
        <v>-</v>
      </c>
      <c r="I122" s="24" t="str">
        <f t="shared" si="38"/>
        <v>-</v>
      </c>
      <c r="J122" s="25" t="str">
        <f t="shared" si="27"/>
        <v>-</v>
      </c>
      <c r="K122" s="26" t="str">
        <f t="shared" si="28"/>
        <v>-</v>
      </c>
    </row>
    <row r="123" spans="2:11" ht="15" customHeight="1" x14ac:dyDescent="0.25">
      <c r="B123" s="51" t="s">
        <v>91</v>
      </c>
      <c r="C123" s="21">
        <f>SUM(Horas!C120:I120)</f>
        <v>0</v>
      </c>
      <c r="E123" s="22" t="str">
        <f t="shared" si="25"/>
        <v>-</v>
      </c>
      <c r="F123" s="48">
        <f>SUM(Horas!J120:P120)</f>
        <v>0</v>
      </c>
      <c r="G123" s="49"/>
      <c r="H123" s="23" t="str">
        <f t="shared" si="26"/>
        <v>-</v>
      </c>
      <c r="I123" s="24" t="str">
        <f t="shared" si="38"/>
        <v>-</v>
      </c>
      <c r="J123" s="25" t="str">
        <f t="shared" si="27"/>
        <v>-</v>
      </c>
      <c r="K123" s="26" t="str">
        <f t="shared" si="28"/>
        <v>-</v>
      </c>
    </row>
    <row r="124" spans="2:11" ht="15" customHeight="1" x14ac:dyDescent="0.25">
      <c r="B124" s="52" t="s">
        <v>16</v>
      </c>
      <c r="C124" s="28">
        <f>SUM(C68:C123)</f>
        <v>0</v>
      </c>
      <c r="D124" s="28">
        <f t="shared" ref="D124:H124" si="39">SUM(D68:D123)</f>
        <v>0</v>
      </c>
      <c r="E124" s="28">
        <f t="shared" si="39"/>
        <v>0</v>
      </c>
      <c r="F124" s="29">
        <f t="shared" si="39"/>
        <v>0</v>
      </c>
      <c r="G124" s="29">
        <f t="shared" si="39"/>
        <v>0</v>
      </c>
      <c r="H124" s="29">
        <f t="shared" si="39"/>
        <v>0</v>
      </c>
      <c r="I124" s="24" t="str">
        <f t="shared" si="38"/>
        <v>-</v>
      </c>
      <c r="J124" s="25"/>
      <c r="K124" s="26"/>
    </row>
    <row r="125" spans="2:11" ht="15" customHeight="1" x14ac:dyDescent="0.25">
      <c r="B125" s="53" t="s">
        <v>92</v>
      </c>
      <c r="C125" s="55"/>
      <c r="D125" s="56"/>
      <c r="E125" s="57"/>
      <c r="F125" s="42"/>
      <c r="G125" s="43"/>
      <c r="H125" s="44"/>
      <c r="I125" s="45"/>
      <c r="J125" s="46"/>
      <c r="K125" s="47"/>
    </row>
    <row r="126" spans="2:11" ht="15" customHeight="1" x14ac:dyDescent="0.25">
      <c r="B126" s="263" t="s">
        <v>324</v>
      </c>
      <c r="C126" s="55">
        <f>SUM(Horas!C122:I122)</f>
        <v>0</v>
      </c>
      <c r="D126"/>
      <c r="E126" s="59" t="str">
        <f>+IFERROR(C126/D126,"-")</f>
        <v>-</v>
      </c>
      <c r="F126" s="42">
        <f>SUM(Horas!J122:P122)</f>
        <v>0</v>
      </c>
      <c r="G126" s="49"/>
      <c r="H126" s="23" t="str">
        <f t="shared" ref="H126:H129" si="40">+IFERROR(F126/G126,"-")</f>
        <v>-</v>
      </c>
      <c r="I126" s="24" t="str">
        <f t="shared" ref="I126" si="41">+IFERROR((F126-C126)/C126,"-")</f>
        <v>-</v>
      </c>
      <c r="J126" s="25" t="str">
        <f t="shared" ref="J126" si="42">+IFERROR((G126-D126)/D126,"-")</f>
        <v>-</v>
      </c>
      <c r="K126" s="26" t="str">
        <f t="shared" ref="K126" si="43">+IFERROR((H126-E126)/E126,"-")</f>
        <v>-</v>
      </c>
    </row>
    <row r="127" spans="2:11" ht="15" customHeight="1" x14ac:dyDescent="0.25">
      <c r="B127" s="58" t="s">
        <v>323</v>
      </c>
      <c r="C127" s="55">
        <f>SUM(Horas!C123:I123)</f>
        <v>0</v>
      </c>
      <c r="D127"/>
      <c r="E127" s="59" t="str">
        <f>+IFERROR(C127/D127,"-")</f>
        <v>-</v>
      </c>
      <c r="F127" s="42">
        <f>SUM(Horas!J123:P123)</f>
        <v>0</v>
      </c>
      <c r="G127" s="49"/>
      <c r="H127" s="23" t="str">
        <f t="shared" si="40"/>
        <v>-</v>
      </c>
      <c r="I127" s="24" t="str">
        <f t="shared" ref="I127:I128" si="44">+IFERROR((F127-C127)/C127,"-")</f>
        <v>-</v>
      </c>
      <c r="J127" s="25" t="str">
        <f t="shared" ref="J127:J128" si="45">+IFERROR((G127-D127)/D127,"-")</f>
        <v>-</v>
      </c>
      <c r="K127" s="26" t="str">
        <f t="shared" ref="K127:K128" si="46">+IFERROR((H127-E127)/E127,"-")</f>
        <v>-</v>
      </c>
    </row>
    <row r="128" spans="2:11" ht="15" customHeight="1" x14ac:dyDescent="0.25">
      <c r="B128" s="58" t="s">
        <v>312</v>
      </c>
      <c r="C128" s="55">
        <f>SUM(Horas!C124:I124)</f>
        <v>0</v>
      </c>
      <c r="D128"/>
      <c r="E128" s="59" t="str">
        <f t="shared" ref="E128:E178" si="47">+IFERROR(C128/D128,"-")</f>
        <v>-</v>
      </c>
      <c r="F128" s="42">
        <f>SUM(Horas!J124:P124)</f>
        <v>0</v>
      </c>
      <c r="G128" s="49"/>
      <c r="H128" s="23" t="str">
        <f t="shared" si="40"/>
        <v>-</v>
      </c>
      <c r="I128" s="24" t="str">
        <f t="shared" si="44"/>
        <v>-</v>
      </c>
      <c r="J128" s="25" t="str">
        <f t="shared" si="45"/>
        <v>-</v>
      </c>
      <c r="K128" s="26" t="str">
        <f t="shared" si="46"/>
        <v>-</v>
      </c>
    </row>
    <row r="129" spans="2:11" ht="15" customHeight="1" x14ac:dyDescent="0.25">
      <c r="B129" s="58" t="s">
        <v>306</v>
      </c>
      <c r="C129" s="55">
        <f>SUM(Horas!C125:I125)</f>
        <v>0</v>
      </c>
      <c r="D129"/>
      <c r="E129" s="59" t="str">
        <f t="shared" si="47"/>
        <v>-</v>
      </c>
      <c r="F129" s="42">
        <f>SUM(Horas!J125:P125)</f>
        <v>0</v>
      </c>
      <c r="G129" s="49"/>
      <c r="H129" s="23" t="str">
        <f t="shared" si="40"/>
        <v>-</v>
      </c>
      <c r="I129" s="24" t="str">
        <f t="shared" ref="I129" si="48">+IFERROR((F129-C129)/C129,"-")</f>
        <v>-</v>
      </c>
      <c r="J129" s="25" t="str">
        <f t="shared" ref="J129" si="49">+IFERROR((G129-D129)/D129,"-")</f>
        <v>-</v>
      </c>
      <c r="K129" s="26" t="str">
        <f t="shared" ref="K129" si="50">+IFERROR((H129-E129)/E129,"-")</f>
        <v>-</v>
      </c>
    </row>
    <row r="130" spans="2:11" ht="15" customHeight="1" x14ac:dyDescent="0.25">
      <c r="B130" s="58" t="s">
        <v>14</v>
      </c>
      <c r="C130" s="55">
        <f>SUM(Horas!C126:I126)</f>
        <v>0</v>
      </c>
      <c r="D130"/>
      <c r="E130" s="59" t="str">
        <f t="shared" si="47"/>
        <v>-</v>
      </c>
      <c r="F130" s="42">
        <f>SUM(Horas!J126:P126)</f>
        <v>0</v>
      </c>
      <c r="G130" s="49"/>
      <c r="H130" s="23" t="str">
        <f t="shared" ref="H130:H161" si="51">+IFERROR(F130/G130,"-")</f>
        <v>-</v>
      </c>
      <c r="I130" s="24" t="str">
        <f t="shared" ref="I130:I161" si="52">+IFERROR((F130-C130)/C130,"-")</f>
        <v>-</v>
      </c>
      <c r="J130" s="25" t="str">
        <f t="shared" ref="J130:J161" si="53">+IFERROR((G130-D130)/D130,"-")</f>
        <v>-</v>
      </c>
      <c r="K130" s="26" t="str">
        <f t="shared" ref="K130:K161" si="54">+IFERROR((H130-E130)/E130,"-")</f>
        <v>-</v>
      </c>
    </row>
    <row r="131" spans="2:11" ht="15" customHeight="1" x14ac:dyDescent="0.25">
      <c r="B131" s="58" t="s">
        <v>93</v>
      </c>
      <c r="C131" s="55">
        <f>SUM(Horas!C127:I127)</f>
        <v>0</v>
      </c>
      <c r="D131"/>
      <c r="E131" s="59" t="str">
        <f t="shared" si="47"/>
        <v>-</v>
      </c>
      <c r="F131" s="42">
        <f>SUM(Horas!J127:P127)</f>
        <v>0</v>
      </c>
      <c r="G131" s="49"/>
      <c r="H131" s="23" t="str">
        <f t="shared" si="51"/>
        <v>-</v>
      </c>
      <c r="I131" s="24" t="str">
        <f t="shared" si="52"/>
        <v>-</v>
      </c>
      <c r="J131" s="25" t="str">
        <f t="shared" si="53"/>
        <v>-</v>
      </c>
      <c r="K131" s="26" t="str">
        <f t="shared" si="54"/>
        <v>-</v>
      </c>
    </row>
    <row r="132" spans="2:11" ht="15" customHeight="1" x14ac:dyDescent="0.25">
      <c r="B132" s="58" t="s">
        <v>94</v>
      </c>
      <c r="C132" s="55">
        <f>SUM(Horas!C128:I128)</f>
        <v>0</v>
      </c>
      <c r="D132"/>
      <c r="E132" s="59" t="str">
        <f t="shared" si="47"/>
        <v>-</v>
      </c>
      <c r="F132" s="42">
        <f>SUM(Horas!J128:P128)</f>
        <v>0</v>
      </c>
      <c r="G132" s="49"/>
      <c r="H132" s="23" t="str">
        <f t="shared" si="51"/>
        <v>-</v>
      </c>
      <c r="I132" s="24" t="str">
        <f t="shared" si="52"/>
        <v>-</v>
      </c>
      <c r="J132" s="25" t="str">
        <f t="shared" si="53"/>
        <v>-</v>
      </c>
      <c r="K132" s="26" t="str">
        <f t="shared" si="54"/>
        <v>-</v>
      </c>
    </row>
    <row r="133" spans="2:11" ht="15" customHeight="1" x14ac:dyDescent="0.25">
      <c r="B133" s="58" t="s">
        <v>10</v>
      </c>
      <c r="C133" s="55">
        <f>SUM(Horas!C129:I129)</f>
        <v>0</v>
      </c>
      <c r="D133"/>
      <c r="E133" s="59" t="str">
        <f t="shared" si="47"/>
        <v>-</v>
      </c>
      <c r="F133" s="42">
        <f>SUM(Horas!J129:P129)</f>
        <v>0</v>
      </c>
      <c r="G133" s="49"/>
      <c r="H133" s="23" t="str">
        <f t="shared" si="51"/>
        <v>-</v>
      </c>
      <c r="I133" s="24" t="str">
        <f t="shared" si="52"/>
        <v>-</v>
      </c>
      <c r="J133" s="25" t="str">
        <f t="shared" si="53"/>
        <v>-</v>
      </c>
      <c r="K133" s="26" t="str">
        <f t="shared" si="54"/>
        <v>-</v>
      </c>
    </row>
    <row r="134" spans="2:11" ht="15" customHeight="1" x14ac:dyDescent="0.25">
      <c r="B134" s="58" t="s">
        <v>95</v>
      </c>
      <c r="C134" s="55">
        <f>SUM(Horas!C130:I130)</f>
        <v>0</v>
      </c>
      <c r="D134"/>
      <c r="E134" s="59" t="str">
        <f t="shared" si="47"/>
        <v>-</v>
      </c>
      <c r="F134" s="42">
        <f>SUM(Horas!J130:P130)</f>
        <v>0</v>
      </c>
      <c r="G134" s="49"/>
      <c r="H134" s="23" t="str">
        <f t="shared" si="51"/>
        <v>-</v>
      </c>
      <c r="I134" s="24" t="str">
        <f t="shared" si="52"/>
        <v>-</v>
      </c>
      <c r="J134" s="25" t="str">
        <f t="shared" si="53"/>
        <v>-</v>
      </c>
      <c r="K134" s="26" t="str">
        <f t="shared" si="54"/>
        <v>-</v>
      </c>
    </row>
    <row r="135" spans="2:11" ht="15" customHeight="1" x14ac:dyDescent="0.25">
      <c r="B135" s="58" t="s">
        <v>96</v>
      </c>
      <c r="C135" s="55">
        <f>SUM(Horas!C131:I131)</f>
        <v>0</v>
      </c>
      <c r="D135"/>
      <c r="E135" s="59" t="str">
        <f t="shared" si="47"/>
        <v>-</v>
      </c>
      <c r="F135" s="42">
        <f>SUM(Horas!J131:P131)</f>
        <v>0</v>
      </c>
      <c r="G135" s="49"/>
      <c r="H135" s="23" t="str">
        <f t="shared" si="51"/>
        <v>-</v>
      </c>
      <c r="I135" s="24" t="str">
        <f t="shared" si="52"/>
        <v>-</v>
      </c>
      <c r="J135" s="25" t="str">
        <f t="shared" si="53"/>
        <v>-</v>
      </c>
      <c r="K135" s="26" t="str">
        <f t="shared" si="54"/>
        <v>-</v>
      </c>
    </row>
    <row r="136" spans="2:11" ht="15" customHeight="1" x14ac:dyDescent="0.25">
      <c r="B136" s="58" t="s">
        <v>97</v>
      </c>
      <c r="C136" s="55">
        <f>SUM(Horas!C132:I132)</f>
        <v>0</v>
      </c>
      <c r="D136"/>
      <c r="E136" s="59" t="str">
        <f t="shared" si="47"/>
        <v>-</v>
      </c>
      <c r="F136" s="42">
        <f>SUM(Horas!J132:P132)</f>
        <v>0</v>
      </c>
      <c r="G136" s="49"/>
      <c r="H136" s="23" t="str">
        <f t="shared" si="51"/>
        <v>-</v>
      </c>
      <c r="I136" s="24" t="str">
        <f t="shared" si="52"/>
        <v>-</v>
      </c>
      <c r="J136" s="25" t="str">
        <f t="shared" si="53"/>
        <v>-</v>
      </c>
      <c r="K136" s="26" t="str">
        <f t="shared" si="54"/>
        <v>-</v>
      </c>
    </row>
    <row r="137" spans="2:11" ht="15" customHeight="1" x14ac:dyDescent="0.25">
      <c r="B137" s="58" t="s">
        <v>98</v>
      </c>
      <c r="C137" s="55">
        <f>SUM(Horas!C133:I133)</f>
        <v>0</v>
      </c>
      <c r="D137"/>
      <c r="E137" s="59" t="str">
        <f t="shared" si="47"/>
        <v>-</v>
      </c>
      <c r="F137" s="42">
        <f>SUM(Horas!J133:P133)</f>
        <v>0</v>
      </c>
      <c r="G137" s="49"/>
      <c r="H137" s="23" t="str">
        <f t="shared" si="51"/>
        <v>-</v>
      </c>
      <c r="I137" s="24" t="str">
        <f t="shared" si="52"/>
        <v>-</v>
      </c>
      <c r="J137" s="25" t="str">
        <f t="shared" si="53"/>
        <v>-</v>
      </c>
      <c r="K137" s="26" t="str">
        <f t="shared" si="54"/>
        <v>-</v>
      </c>
    </row>
    <row r="138" spans="2:11" ht="12" customHeight="1" x14ac:dyDescent="0.25">
      <c r="B138" s="58" t="s">
        <v>99</v>
      </c>
      <c r="C138" s="55">
        <f>SUM(Horas!C134:I134)</f>
        <v>0</v>
      </c>
      <c r="D138"/>
      <c r="E138" s="59" t="str">
        <f t="shared" si="47"/>
        <v>-</v>
      </c>
      <c r="F138" s="42">
        <f>SUM(Horas!J134:P134)</f>
        <v>0</v>
      </c>
      <c r="G138" s="49"/>
      <c r="H138" s="23" t="str">
        <f t="shared" si="51"/>
        <v>-</v>
      </c>
      <c r="I138" s="24" t="str">
        <f t="shared" si="52"/>
        <v>-</v>
      </c>
      <c r="J138" s="25" t="str">
        <f t="shared" si="53"/>
        <v>-</v>
      </c>
      <c r="K138" s="26" t="str">
        <f t="shared" si="54"/>
        <v>-</v>
      </c>
    </row>
    <row r="139" spans="2:11" ht="15" customHeight="1" x14ac:dyDescent="0.25">
      <c r="B139" s="58" t="s">
        <v>100</v>
      </c>
      <c r="C139" s="55">
        <f>SUM(Horas!C135:I135)</f>
        <v>0</v>
      </c>
      <c r="D139"/>
      <c r="E139" s="59" t="str">
        <f t="shared" si="47"/>
        <v>-</v>
      </c>
      <c r="F139" s="42">
        <f>SUM(Horas!J135:P135)</f>
        <v>0</v>
      </c>
      <c r="G139" s="49"/>
      <c r="H139" s="23" t="str">
        <f t="shared" si="51"/>
        <v>-</v>
      </c>
      <c r="I139" s="24" t="str">
        <f t="shared" si="52"/>
        <v>-</v>
      </c>
      <c r="J139" s="25" t="str">
        <f t="shared" si="53"/>
        <v>-</v>
      </c>
      <c r="K139" s="26" t="str">
        <f t="shared" si="54"/>
        <v>-</v>
      </c>
    </row>
    <row r="140" spans="2:11" ht="15" customHeight="1" x14ac:dyDescent="0.25">
      <c r="B140" s="58" t="s">
        <v>101</v>
      </c>
      <c r="C140" s="55">
        <f>SUM(Horas!C136:I136)</f>
        <v>0</v>
      </c>
      <c r="E140" s="59" t="str">
        <f t="shared" si="47"/>
        <v>-</v>
      </c>
      <c r="F140" s="42">
        <f>SUM(Horas!J136:P136)</f>
        <v>0</v>
      </c>
      <c r="G140" s="49"/>
      <c r="H140" s="23" t="str">
        <f t="shared" si="51"/>
        <v>-</v>
      </c>
      <c r="I140" s="24" t="str">
        <f t="shared" si="52"/>
        <v>-</v>
      </c>
      <c r="J140" s="25" t="str">
        <f t="shared" si="53"/>
        <v>-</v>
      </c>
      <c r="K140" s="26" t="str">
        <f t="shared" si="54"/>
        <v>-</v>
      </c>
    </row>
    <row r="141" spans="2:11" ht="15" customHeight="1" x14ac:dyDescent="0.25">
      <c r="B141" s="58" t="s">
        <v>102</v>
      </c>
      <c r="C141" s="55">
        <f>SUM(Horas!C137:I137)</f>
        <v>0</v>
      </c>
      <c r="D141"/>
      <c r="E141" s="59" t="str">
        <f t="shared" si="47"/>
        <v>-</v>
      </c>
      <c r="F141" s="42">
        <f>SUM(Horas!J137:P137)</f>
        <v>0</v>
      </c>
      <c r="G141" s="49"/>
      <c r="H141" s="23" t="str">
        <f t="shared" si="51"/>
        <v>-</v>
      </c>
      <c r="I141" s="24" t="str">
        <f t="shared" si="52"/>
        <v>-</v>
      </c>
      <c r="J141" s="25" t="str">
        <f t="shared" si="53"/>
        <v>-</v>
      </c>
      <c r="K141" s="26" t="str">
        <f t="shared" si="54"/>
        <v>-</v>
      </c>
    </row>
    <row r="142" spans="2:11" ht="15" customHeight="1" x14ac:dyDescent="0.25">
      <c r="B142" s="58" t="s">
        <v>103</v>
      </c>
      <c r="C142" s="55">
        <f>SUM(Horas!C138:I138)</f>
        <v>0</v>
      </c>
      <c r="D142"/>
      <c r="E142" s="59" t="str">
        <f t="shared" si="47"/>
        <v>-</v>
      </c>
      <c r="F142" s="42">
        <f>SUM(Horas!J138:P138)</f>
        <v>0</v>
      </c>
      <c r="G142" s="49"/>
      <c r="H142" s="23" t="str">
        <f t="shared" si="51"/>
        <v>-</v>
      </c>
      <c r="I142" s="24" t="str">
        <f t="shared" si="52"/>
        <v>-</v>
      </c>
      <c r="J142" s="25" t="str">
        <f t="shared" si="53"/>
        <v>-</v>
      </c>
      <c r="K142" s="26" t="str">
        <f t="shared" si="54"/>
        <v>-</v>
      </c>
    </row>
    <row r="143" spans="2:11" ht="15" customHeight="1" x14ac:dyDescent="0.25">
      <c r="B143" s="58" t="s">
        <v>104</v>
      </c>
      <c r="C143" s="55">
        <f>SUM(Horas!C139:I139)</f>
        <v>0</v>
      </c>
      <c r="D143"/>
      <c r="E143" s="59" t="str">
        <f t="shared" si="47"/>
        <v>-</v>
      </c>
      <c r="F143" s="42">
        <f>SUM(Horas!J139:P139)</f>
        <v>0</v>
      </c>
      <c r="G143" s="49"/>
      <c r="H143" s="23" t="str">
        <f t="shared" si="51"/>
        <v>-</v>
      </c>
      <c r="I143" s="24" t="str">
        <f t="shared" si="52"/>
        <v>-</v>
      </c>
      <c r="J143" s="25" t="str">
        <f t="shared" si="53"/>
        <v>-</v>
      </c>
      <c r="K143" s="26" t="str">
        <f t="shared" si="54"/>
        <v>-</v>
      </c>
    </row>
    <row r="144" spans="2:11" ht="15" customHeight="1" x14ac:dyDescent="0.25">
      <c r="B144" s="58" t="s">
        <v>105</v>
      </c>
      <c r="C144" s="55">
        <f>SUM(Horas!C140:I140)</f>
        <v>0</v>
      </c>
      <c r="D144"/>
      <c r="E144" s="59" t="str">
        <f t="shared" si="47"/>
        <v>-</v>
      </c>
      <c r="F144" s="42">
        <f>SUM(Horas!J140:P140)</f>
        <v>0</v>
      </c>
      <c r="G144" s="49"/>
      <c r="H144" s="23" t="str">
        <f t="shared" si="51"/>
        <v>-</v>
      </c>
      <c r="I144" s="24" t="str">
        <f t="shared" si="52"/>
        <v>-</v>
      </c>
      <c r="J144" s="25" t="str">
        <f t="shared" si="53"/>
        <v>-</v>
      </c>
      <c r="K144" s="26" t="str">
        <f t="shared" si="54"/>
        <v>-</v>
      </c>
    </row>
    <row r="145" spans="2:11" ht="15" customHeight="1" x14ac:dyDescent="0.25">
      <c r="B145" s="58" t="s">
        <v>106</v>
      </c>
      <c r="C145" s="55">
        <f>SUM(Horas!C141:I141)</f>
        <v>0</v>
      </c>
      <c r="D145"/>
      <c r="E145" s="59" t="str">
        <f t="shared" si="47"/>
        <v>-</v>
      </c>
      <c r="F145" s="42">
        <f>SUM(Horas!J141:P141)</f>
        <v>0</v>
      </c>
      <c r="G145" s="49"/>
      <c r="H145" s="23" t="str">
        <f t="shared" si="51"/>
        <v>-</v>
      </c>
      <c r="I145" s="24" t="str">
        <f t="shared" si="52"/>
        <v>-</v>
      </c>
      <c r="J145" s="25" t="str">
        <f t="shared" si="53"/>
        <v>-</v>
      </c>
      <c r="K145" s="26" t="str">
        <f t="shared" si="54"/>
        <v>-</v>
      </c>
    </row>
    <row r="146" spans="2:11" ht="15" customHeight="1" x14ac:dyDescent="0.25">
      <c r="B146" s="58" t="s">
        <v>107</v>
      </c>
      <c r="C146" s="55">
        <f>SUM(Horas!C142:I142)</f>
        <v>0</v>
      </c>
      <c r="D146"/>
      <c r="E146" s="59" t="str">
        <f t="shared" si="47"/>
        <v>-</v>
      </c>
      <c r="F146" s="42">
        <f>SUM(Horas!J142:P142)</f>
        <v>0</v>
      </c>
      <c r="G146" s="49"/>
      <c r="H146" s="23" t="str">
        <f t="shared" si="51"/>
        <v>-</v>
      </c>
      <c r="I146" s="24" t="str">
        <f t="shared" si="52"/>
        <v>-</v>
      </c>
      <c r="J146" s="25" t="str">
        <f t="shared" si="53"/>
        <v>-</v>
      </c>
      <c r="K146" s="26" t="str">
        <f t="shared" si="54"/>
        <v>-</v>
      </c>
    </row>
    <row r="147" spans="2:11" ht="15" customHeight="1" x14ac:dyDescent="0.25">
      <c r="B147" s="58" t="s">
        <v>108</v>
      </c>
      <c r="C147" s="55">
        <f>SUM(Horas!C143:I143)</f>
        <v>0</v>
      </c>
      <c r="D147"/>
      <c r="E147" s="59" t="str">
        <f t="shared" si="47"/>
        <v>-</v>
      </c>
      <c r="F147" s="42">
        <f>SUM(Horas!J143:P143)</f>
        <v>0</v>
      </c>
      <c r="G147" s="49"/>
      <c r="H147" s="23" t="str">
        <f t="shared" si="51"/>
        <v>-</v>
      </c>
      <c r="I147" s="24" t="str">
        <f t="shared" si="52"/>
        <v>-</v>
      </c>
      <c r="J147" s="25" t="str">
        <f t="shared" si="53"/>
        <v>-</v>
      </c>
      <c r="K147" s="26" t="str">
        <f t="shared" si="54"/>
        <v>-</v>
      </c>
    </row>
    <row r="148" spans="2:11" ht="15" customHeight="1" x14ac:dyDescent="0.25">
      <c r="B148" s="58" t="s">
        <v>109</v>
      </c>
      <c r="C148" s="55">
        <f>SUM(Horas!C144:I144)</f>
        <v>0</v>
      </c>
      <c r="D148"/>
      <c r="E148" s="59" t="str">
        <f t="shared" si="47"/>
        <v>-</v>
      </c>
      <c r="F148" s="42">
        <f>SUM(Horas!J144:P144)</f>
        <v>0</v>
      </c>
      <c r="G148" s="49"/>
      <c r="H148" s="23" t="str">
        <f t="shared" si="51"/>
        <v>-</v>
      </c>
      <c r="I148" s="24" t="str">
        <f t="shared" si="52"/>
        <v>-</v>
      </c>
      <c r="J148" s="25" t="str">
        <f t="shared" si="53"/>
        <v>-</v>
      </c>
      <c r="K148" s="26" t="str">
        <f t="shared" si="54"/>
        <v>-</v>
      </c>
    </row>
    <row r="149" spans="2:11" ht="15" customHeight="1" x14ac:dyDescent="0.25">
      <c r="B149" s="58" t="s">
        <v>110</v>
      </c>
      <c r="C149" s="55">
        <f>SUM(Horas!C145:I145)</f>
        <v>0</v>
      </c>
      <c r="D149"/>
      <c r="E149" s="59" t="str">
        <f t="shared" si="47"/>
        <v>-</v>
      </c>
      <c r="F149" s="42">
        <f>SUM(Horas!J145:P145)</f>
        <v>0</v>
      </c>
      <c r="G149" s="49"/>
      <c r="H149" s="23" t="str">
        <f t="shared" si="51"/>
        <v>-</v>
      </c>
      <c r="I149" s="24" t="str">
        <f t="shared" si="52"/>
        <v>-</v>
      </c>
      <c r="J149" s="25" t="str">
        <f t="shared" si="53"/>
        <v>-</v>
      </c>
      <c r="K149" s="26" t="str">
        <f t="shared" si="54"/>
        <v>-</v>
      </c>
    </row>
    <row r="150" spans="2:11" ht="15" customHeight="1" x14ac:dyDescent="0.25">
      <c r="B150" s="58" t="s">
        <v>111</v>
      </c>
      <c r="C150" s="55">
        <f>SUM(Horas!C146:I146)</f>
        <v>0</v>
      </c>
      <c r="D150"/>
      <c r="E150" s="59" t="str">
        <f t="shared" si="47"/>
        <v>-</v>
      </c>
      <c r="F150" s="42">
        <f>SUM(Horas!J146:P146)</f>
        <v>0</v>
      </c>
      <c r="G150" s="49"/>
      <c r="H150" s="23" t="str">
        <f t="shared" si="51"/>
        <v>-</v>
      </c>
      <c r="I150" s="24" t="str">
        <f t="shared" si="52"/>
        <v>-</v>
      </c>
      <c r="J150" s="25" t="str">
        <f t="shared" si="53"/>
        <v>-</v>
      </c>
      <c r="K150" s="26" t="str">
        <f t="shared" si="54"/>
        <v>-</v>
      </c>
    </row>
    <row r="151" spans="2:11" ht="15" customHeight="1" x14ac:dyDescent="0.25">
      <c r="B151" s="58" t="s">
        <v>112</v>
      </c>
      <c r="C151" s="55">
        <f>SUM(Horas!C147:I147)</f>
        <v>0</v>
      </c>
      <c r="D151"/>
      <c r="E151" s="59" t="str">
        <f t="shared" si="47"/>
        <v>-</v>
      </c>
      <c r="F151" s="42">
        <f>SUM(Horas!J147:P147)</f>
        <v>0</v>
      </c>
      <c r="G151" s="49"/>
      <c r="H151" s="23" t="str">
        <f t="shared" si="51"/>
        <v>-</v>
      </c>
      <c r="I151" s="24" t="str">
        <f t="shared" si="52"/>
        <v>-</v>
      </c>
      <c r="J151" s="25" t="str">
        <f t="shared" si="53"/>
        <v>-</v>
      </c>
      <c r="K151" s="26" t="str">
        <f t="shared" si="54"/>
        <v>-</v>
      </c>
    </row>
    <row r="152" spans="2:11" ht="15" customHeight="1" x14ac:dyDescent="0.25">
      <c r="B152" s="58" t="s">
        <v>113</v>
      </c>
      <c r="C152" s="55">
        <f>SUM(Horas!C148:I148)</f>
        <v>0</v>
      </c>
      <c r="D152"/>
      <c r="E152" s="59" t="str">
        <f t="shared" si="47"/>
        <v>-</v>
      </c>
      <c r="F152" s="42">
        <f>SUM(Horas!J148:P148)</f>
        <v>0</v>
      </c>
      <c r="G152" s="49"/>
      <c r="H152" s="23" t="str">
        <f t="shared" si="51"/>
        <v>-</v>
      </c>
      <c r="I152" s="24" t="str">
        <f t="shared" si="52"/>
        <v>-</v>
      </c>
      <c r="J152" s="25" t="str">
        <f t="shared" si="53"/>
        <v>-</v>
      </c>
      <c r="K152" s="26" t="str">
        <f t="shared" si="54"/>
        <v>-</v>
      </c>
    </row>
    <row r="153" spans="2:11" ht="15" customHeight="1" x14ac:dyDescent="0.25">
      <c r="B153" s="58" t="s">
        <v>114</v>
      </c>
      <c r="C153" s="55">
        <f>SUM(Horas!C149:I149)</f>
        <v>0</v>
      </c>
      <c r="D153"/>
      <c r="E153" s="59" t="str">
        <f t="shared" si="47"/>
        <v>-</v>
      </c>
      <c r="F153" s="42">
        <f>SUM(Horas!J149:P149)</f>
        <v>0</v>
      </c>
      <c r="G153" s="49"/>
      <c r="H153" s="23" t="str">
        <f t="shared" si="51"/>
        <v>-</v>
      </c>
      <c r="I153" s="24" t="str">
        <f t="shared" si="52"/>
        <v>-</v>
      </c>
      <c r="J153" s="25" t="str">
        <f t="shared" si="53"/>
        <v>-</v>
      </c>
      <c r="K153" s="26" t="str">
        <f t="shared" si="54"/>
        <v>-</v>
      </c>
    </row>
    <row r="154" spans="2:11" ht="15" customHeight="1" x14ac:dyDescent="0.25">
      <c r="B154" s="58" t="s">
        <v>115</v>
      </c>
      <c r="C154" s="55">
        <f>SUM(Horas!C150:I150)</f>
        <v>0</v>
      </c>
      <c r="D154"/>
      <c r="E154" s="59" t="str">
        <f t="shared" si="47"/>
        <v>-</v>
      </c>
      <c r="F154" s="42">
        <f>SUM(Horas!J150:P150)</f>
        <v>0</v>
      </c>
      <c r="G154" s="49"/>
      <c r="H154" s="23" t="str">
        <f t="shared" si="51"/>
        <v>-</v>
      </c>
      <c r="I154" s="24" t="str">
        <f t="shared" si="52"/>
        <v>-</v>
      </c>
      <c r="J154" s="25" t="str">
        <f t="shared" si="53"/>
        <v>-</v>
      </c>
      <c r="K154" s="26" t="str">
        <f t="shared" si="54"/>
        <v>-</v>
      </c>
    </row>
    <row r="155" spans="2:11" ht="15" customHeight="1" x14ac:dyDescent="0.25">
      <c r="B155" s="58" t="s">
        <v>116</v>
      </c>
      <c r="C155" s="55">
        <f>SUM(Horas!C151:I151)</f>
        <v>0</v>
      </c>
      <c r="D155"/>
      <c r="E155" s="59" t="str">
        <f t="shared" si="47"/>
        <v>-</v>
      </c>
      <c r="F155" s="42">
        <f>SUM(Horas!J151:P151)</f>
        <v>0</v>
      </c>
      <c r="G155" s="49"/>
      <c r="H155" s="23" t="str">
        <f t="shared" si="51"/>
        <v>-</v>
      </c>
      <c r="I155" s="24" t="str">
        <f t="shared" si="52"/>
        <v>-</v>
      </c>
      <c r="J155" s="25" t="str">
        <f t="shared" si="53"/>
        <v>-</v>
      </c>
      <c r="K155" s="26" t="str">
        <f t="shared" si="54"/>
        <v>-</v>
      </c>
    </row>
    <row r="156" spans="2:11" ht="15" customHeight="1" x14ac:dyDescent="0.25">
      <c r="B156" s="58" t="s">
        <v>117</v>
      </c>
      <c r="C156" s="55">
        <f>SUM(Horas!C152:I152)</f>
        <v>0</v>
      </c>
      <c r="D156"/>
      <c r="E156" s="59" t="str">
        <f t="shared" si="47"/>
        <v>-</v>
      </c>
      <c r="F156" s="42">
        <f>SUM(Horas!J152:P152)</f>
        <v>0</v>
      </c>
      <c r="G156" s="49"/>
      <c r="H156" s="23" t="str">
        <f t="shared" si="51"/>
        <v>-</v>
      </c>
      <c r="I156" s="24" t="str">
        <f t="shared" si="52"/>
        <v>-</v>
      </c>
      <c r="J156" s="25" t="str">
        <f t="shared" si="53"/>
        <v>-</v>
      </c>
      <c r="K156" s="26" t="str">
        <f t="shared" si="54"/>
        <v>-</v>
      </c>
    </row>
    <row r="157" spans="2:11" ht="15" customHeight="1" x14ac:dyDescent="0.25">
      <c r="B157" s="58" t="s">
        <v>118</v>
      </c>
      <c r="C157" s="55">
        <f>SUM(Horas!C153:I153)</f>
        <v>0</v>
      </c>
      <c r="D157"/>
      <c r="E157" s="59" t="str">
        <f t="shared" si="47"/>
        <v>-</v>
      </c>
      <c r="F157" s="42">
        <f>SUM(Horas!J153:P153)</f>
        <v>0</v>
      </c>
      <c r="G157" s="49"/>
      <c r="H157" s="23" t="str">
        <f t="shared" si="51"/>
        <v>-</v>
      </c>
      <c r="I157" s="24" t="str">
        <f t="shared" si="52"/>
        <v>-</v>
      </c>
      <c r="J157" s="25" t="str">
        <f t="shared" si="53"/>
        <v>-</v>
      </c>
      <c r="K157" s="26" t="str">
        <f t="shared" si="54"/>
        <v>-</v>
      </c>
    </row>
    <row r="158" spans="2:11" ht="15" customHeight="1" x14ac:dyDescent="0.25">
      <c r="B158" s="58" t="s">
        <v>119</v>
      </c>
      <c r="C158" s="55">
        <f>SUM(Horas!C154:I154)</f>
        <v>0</v>
      </c>
      <c r="D158"/>
      <c r="E158" s="59" t="str">
        <f t="shared" si="47"/>
        <v>-</v>
      </c>
      <c r="F158" s="42">
        <f>SUM(Horas!J154:P154)</f>
        <v>0</v>
      </c>
      <c r="G158" s="49"/>
      <c r="H158" s="23" t="str">
        <f t="shared" si="51"/>
        <v>-</v>
      </c>
      <c r="I158" s="24" t="str">
        <f t="shared" si="52"/>
        <v>-</v>
      </c>
      <c r="J158" s="25" t="str">
        <f t="shared" si="53"/>
        <v>-</v>
      </c>
      <c r="K158" s="26" t="str">
        <f t="shared" si="54"/>
        <v>-</v>
      </c>
    </row>
    <row r="159" spans="2:11" ht="15" customHeight="1" x14ac:dyDescent="0.25">
      <c r="B159" s="58" t="s">
        <v>120</v>
      </c>
      <c r="C159" s="55">
        <f>SUM(Horas!C155:I155)</f>
        <v>0</v>
      </c>
      <c r="D159"/>
      <c r="E159" s="59" t="str">
        <f t="shared" si="47"/>
        <v>-</v>
      </c>
      <c r="F159" s="42">
        <f>SUM(Horas!J155:P155)</f>
        <v>0</v>
      </c>
      <c r="G159" s="49"/>
      <c r="H159" s="23" t="str">
        <f t="shared" si="51"/>
        <v>-</v>
      </c>
      <c r="I159" s="24" t="str">
        <f t="shared" si="52"/>
        <v>-</v>
      </c>
      <c r="J159" s="25" t="str">
        <f t="shared" si="53"/>
        <v>-</v>
      </c>
      <c r="K159" s="26" t="str">
        <f t="shared" si="54"/>
        <v>-</v>
      </c>
    </row>
    <row r="160" spans="2:11" ht="15" customHeight="1" x14ac:dyDescent="0.25">
      <c r="B160" s="60" t="s">
        <v>121</v>
      </c>
      <c r="C160" s="55">
        <f>SUM(Horas!C156:I156)</f>
        <v>0</v>
      </c>
      <c r="D160"/>
      <c r="E160" s="59" t="str">
        <f t="shared" si="47"/>
        <v>-</v>
      </c>
      <c r="F160" s="42">
        <f>SUM(Horas!J156:P156)</f>
        <v>0</v>
      </c>
      <c r="G160" s="49"/>
      <c r="H160" s="23" t="str">
        <f t="shared" si="51"/>
        <v>-</v>
      </c>
      <c r="I160" s="24" t="str">
        <f t="shared" si="52"/>
        <v>-</v>
      </c>
      <c r="J160" s="25" t="str">
        <f t="shared" si="53"/>
        <v>-</v>
      </c>
      <c r="K160" s="26" t="str">
        <f t="shared" si="54"/>
        <v>-</v>
      </c>
    </row>
    <row r="161" spans="2:11" ht="15" customHeight="1" x14ac:dyDescent="0.25">
      <c r="B161" s="58" t="s">
        <v>122</v>
      </c>
      <c r="C161" s="55">
        <f>SUM(Horas!C157:I157)</f>
        <v>0</v>
      </c>
      <c r="D161"/>
      <c r="E161" s="59" t="str">
        <f t="shared" si="47"/>
        <v>-</v>
      </c>
      <c r="F161" s="42">
        <f>SUM(Horas!J157:P157)</f>
        <v>0</v>
      </c>
      <c r="G161" s="49"/>
      <c r="H161" s="23" t="str">
        <f t="shared" si="51"/>
        <v>-</v>
      </c>
      <c r="I161" s="24" t="str">
        <f t="shared" si="52"/>
        <v>-</v>
      </c>
      <c r="J161" s="25" t="str">
        <f t="shared" si="53"/>
        <v>-</v>
      </c>
      <c r="K161" s="26" t="str">
        <f t="shared" si="54"/>
        <v>-</v>
      </c>
    </row>
    <row r="162" spans="2:11" ht="15" customHeight="1" x14ac:dyDescent="0.25">
      <c r="B162" s="60" t="s">
        <v>123</v>
      </c>
      <c r="C162" s="55">
        <f>SUM(Horas!C158:I158)</f>
        <v>0</v>
      </c>
      <c r="E162" s="59" t="str">
        <f t="shared" si="47"/>
        <v>-</v>
      </c>
      <c r="F162" s="42">
        <f>SUM(Horas!J158:P158)</f>
        <v>0</v>
      </c>
      <c r="G162" s="49"/>
      <c r="H162" s="23" t="str">
        <f t="shared" ref="H162:H179" si="55">+IFERROR(F162/G162,"-")</f>
        <v>-</v>
      </c>
      <c r="I162" s="24" t="str">
        <f t="shared" ref="I162:I179" si="56">+IFERROR((F162-C162)/C162,"-")</f>
        <v>-</v>
      </c>
      <c r="J162" s="25" t="str">
        <f t="shared" ref="J162:J179" si="57">+IFERROR((G162-D162)/D162,"-")</f>
        <v>-</v>
      </c>
      <c r="K162" s="26" t="str">
        <f t="shared" ref="K162:K179" si="58">+IFERROR((H162-E162)/E162,"-")</f>
        <v>-</v>
      </c>
    </row>
    <row r="163" spans="2:11" ht="15" customHeight="1" x14ac:dyDescent="0.25">
      <c r="B163" s="60" t="s">
        <v>124</v>
      </c>
      <c r="C163" s="55">
        <f>SUM(Horas!C159:I159)</f>
        <v>0</v>
      </c>
      <c r="E163" s="59" t="str">
        <f t="shared" si="47"/>
        <v>-</v>
      </c>
      <c r="F163" s="42">
        <f>SUM(Horas!J159:P159)</f>
        <v>0</v>
      </c>
      <c r="G163" s="49"/>
      <c r="H163" s="23" t="str">
        <f t="shared" si="55"/>
        <v>-</v>
      </c>
      <c r="I163" s="24" t="str">
        <f t="shared" si="56"/>
        <v>-</v>
      </c>
      <c r="J163" s="25" t="str">
        <f t="shared" si="57"/>
        <v>-</v>
      </c>
      <c r="K163" s="26" t="str">
        <f t="shared" si="58"/>
        <v>-</v>
      </c>
    </row>
    <row r="164" spans="2:11" ht="15.75" customHeight="1" x14ac:dyDescent="0.25">
      <c r="B164" s="58" t="s">
        <v>125</v>
      </c>
      <c r="C164" s="55">
        <f>SUM(Horas!C160:I160)</f>
        <v>0</v>
      </c>
      <c r="D164"/>
      <c r="E164" s="59" t="str">
        <f t="shared" si="47"/>
        <v>-</v>
      </c>
      <c r="F164" s="42">
        <f>SUM(Horas!J160:P160)</f>
        <v>0</v>
      </c>
      <c r="G164" s="49"/>
      <c r="H164" s="23" t="str">
        <f t="shared" si="55"/>
        <v>-</v>
      </c>
      <c r="I164" s="24" t="str">
        <f t="shared" si="56"/>
        <v>-</v>
      </c>
      <c r="J164" s="25" t="str">
        <f t="shared" si="57"/>
        <v>-</v>
      </c>
      <c r="K164" s="26" t="str">
        <f t="shared" si="58"/>
        <v>-</v>
      </c>
    </row>
    <row r="165" spans="2:11" ht="15.75" customHeight="1" x14ac:dyDescent="0.25">
      <c r="B165" s="58" t="s">
        <v>126</v>
      </c>
      <c r="C165" s="55">
        <f>SUM(Horas!C161:I161)</f>
        <v>0</v>
      </c>
      <c r="D165"/>
      <c r="E165" s="59" t="str">
        <f t="shared" si="47"/>
        <v>-</v>
      </c>
      <c r="F165" s="42">
        <f>SUM(Horas!J161:P161)</f>
        <v>0</v>
      </c>
      <c r="G165" s="49"/>
      <c r="H165" s="23" t="str">
        <f t="shared" si="55"/>
        <v>-</v>
      </c>
      <c r="I165" s="24" t="str">
        <f t="shared" si="56"/>
        <v>-</v>
      </c>
      <c r="J165" s="25" t="str">
        <f t="shared" si="57"/>
        <v>-</v>
      </c>
      <c r="K165" s="26" t="str">
        <f t="shared" si="58"/>
        <v>-</v>
      </c>
    </row>
    <row r="166" spans="2:11" ht="15" customHeight="1" x14ac:dyDescent="0.25">
      <c r="B166" s="60" t="s">
        <v>127</v>
      </c>
      <c r="C166" s="55">
        <f>SUM(Horas!C162:I162)</f>
        <v>0</v>
      </c>
      <c r="E166" s="59" t="str">
        <f t="shared" si="47"/>
        <v>-</v>
      </c>
      <c r="F166" s="42">
        <f>SUM(Horas!J162:P162)</f>
        <v>0</v>
      </c>
      <c r="G166" s="49"/>
      <c r="H166" s="23" t="str">
        <f t="shared" si="55"/>
        <v>-</v>
      </c>
      <c r="I166" s="24" t="str">
        <f t="shared" si="56"/>
        <v>-</v>
      </c>
      <c r="J166" s="25" t="str">
        <f t="shared" si="57"/>
        <v>-</v>
      </c>
      <c r="K166" s="26" t="str">
        <f t="shared" si="58"/>
        <v>-</v>
      </c>
    </row>
    <row r="167" spans="2:11" ht="15" customHeight="1" x14ac:dyDescent="0.25">
      <c r="B167" s="58" t="s">
        <v>128</v>
      </c>
      <c r="C167" s="55">
        <f>SUM(Horas!C163:I163)</f>
        <v>0</v>
      </c>
      <c r="E167" s="59" t="str">
        <f t="shared" si="47"/>
        <v>-</v>
      </c>
      <c r="F167" s="42">
        <f>SUM(Horas!J163:P163)</f>
        <v>0</v>
      </c>
      <c r="G167" s="49"/>
      <c r="H167" s="23" t="str">
        <f t="shared" si="55"/>
        <v>-</v>
      </c>
      <c r="I167" s="24" t="str">
        <f t="shared" si="56"/>
        <v>-</v>
      </c>
      <c r="J167" s="25" t="str">
        <f t="shared" si="57"/>
        <v>-</v>
      </c>
      <c r="K167" s="26" t="str">
        <f t="shared" si="58"/>
        <v>-</v>
      </c>
    </row>
    <row r="168" spans="2:11" ht="15" customHeight="1" x14ac:dyDescent="0.25">
      <c r="B168" s="60" t="s">
        <v>129</v>
      </c>
      <c r="C168" s="55">
        <f>SUM(Horas!C164:I164)</f>
        <v>0</v>
      </c>
      <c r="D168"/>
      <c r="E168" s="59" t="str">
        <f t="shared" si="47"/>
        <v>-</v>
      </c>
      <c r="F168" s="42">
        <f>SUM(Horas!J164:P164)</f>
        <v>0</v>
      </c>
      <c r="G168" s="49"/>
      <c r="H168" s="23" t="str">
        <f t="shared" si="55"/>
        <v>-</v>
      </c>
      <c r="I168" s="24" t="str">
        <f t="shared" si="56"/>
        <v>-</v>
      </c>
      <c r="J168" s="25" t="str">
        <f t="shared" si="57"/>
        <v>-</v>
      </c>
      <c r="K168" s="26" t="str">
        <f t="shared" si="58"/>
        <v>-</v>
      </c>
    </row>
    <row r="169" spans="2:11" ht="15" customHeight="1" x14ac:dyDescent="0.25">
      <c r="B169" s="61" t="s">
        <v>130</v>
      </c>
      <c r="C169" s="55">
        <f>SUM(Horas!C165:I165)</f>
        <v>0</v>
      </c>
      <c r="D169"/>
      <c r="E169" s="59" t="str">
        <f t="shared" si="47"/>
        <v>-</v>
      </c>
      <c r="F169" s="42">
        <f>SUM(Horas!J165:P165)</f>
        <v>0</v>
      </c>
      <c r="G169" s="49"/>
      <c r="H169" s="23" t="str">
        <f t="shared" si="55"/>
        <v>-</v>
      </c>
      <c r="I169" s="24" t="str">
        <f t="shared" si="56"/>
        <v>-</v>
      </c>
      <c r="J169" s="25" t="str">
        <f t="shared" si="57"/>
        <v>-</v>
      </c>
      <c r="K169" s="26" t="str">
        <f t="shared" si="58"/>
        <v>-</v>
      </c>
    </row>
    <row r="170" spans="2:11" ht="15" customHeight="1" x14ac:dyDescent="0.25">
      <c r="B170" s="61" t="s">
        <v>131</v>
      </c>
      <c r="C170" s="55">
        <f>SUM(Horas!C166:I166)</f>
        <v>0</v>
      </c>
      <c r="D170"/>
      <c r="E170" s="59" t="str">
        <f t="shared" si="47"/>
        <v>-</v>
      </c>
      <c r="F170" s="42">
        <f>SUM(Horas!J166:P166)</f>
        <v>0</v>
      </c>
      <c r="G170" s="49"/>
      <c r="H170" s="23" t="str">
        <f t="shared" si="55"/>
        <v>-</v>
      </c>
      <c r="I170" s="24" t="str">
        <f t="shared" si="56"/>
        <v>-</v>
      </c>
      <c r="J170" s="25" t="str">
        <f t="shared" si="57"/>
        <v>-</v>
      </c>
      <c r="K170" s="26" t="str">
        <f t="shared" si="58"/>
        <v>-</v>
      </c>
    </row>
    <row r="171" spans="2:11" ht="15" customHeight="1" x14ac:dyDescent="0.25">
      <c r="B171" s="62" t="s">
        <v>132</v>
      </c>
      <c r="C171" s="55">
        <f>SUM(Horas!C167:I167)</f>
        <v>0</v>
      </c>
      <c r="D171"/>
      <c r="E171" s="59" t="str">
        <f t="shared" si="47"/>
        <v>-</v>
      </c>
      <c r="F171" s="42">
        <f>SUM(Horas!J167:P167)</f>
        <v>0</v>
      </c>
      <c r="G171" s="49"/>
      <c r="H171" s="23" t="str">
        <f t="shared" si="55"/>
        <v>-</v>
      </c>
      <c r="I171" s="24" t="str">
        <f t="shared" si="56"/>
        <v>-</v>
      </c>
      <c r="J171" s="25" t="str">
        <f t="shared" si="57"/>
        <v>-</v>
      </c>
      <c r="K171" s="26" t="str">
        <f t="shared" si="58"/>
        <v>-</v>
      </c>
    </row>
    <row r="172" spans="2:11" ht="15" customHeight="1" x14ac:dyDescent="0.25">
      <c r="B172" s="61" t="s">
        <v>133</v>
      </c>
      <c r="C172" s="55">
        <f>SUM(Horas!C168:I168)</f>
        <v>0</v>
      </c>
      <c r="D172"/>
      <c r="E172" s="59" t="str">
        <f t="shared" si="47"/>
        <v>-</v>
      </c>
      <c r="F172" s="42">
        <f>SUM(Horas!J168:P168)</f>
        <v>0</v>
      </c>
      <c r="G172" s="49"/>
      <c r="H172" s="23" t="str">
        <f t="shared" si="55"/>
        <v>-</v>
      </c>
      <c r="I172" s="24" t="str">
        <f t="shared" si="56"/>
        <v>-</v>
      </c>
      <c r="J172" s="25" t="str">
        <f t="shared" si="57"/>
        <v>-</v>
      </c>
      <c r="K172" s="26" t="str">
        <f t="shared" si="58"/>
        <v>-</v>
      </c>
    </row>
    <row r="173" spans="2:11" ht="15" customHeight="1" x14ac:dyDescent="0.25">
      <c r="B173" s="61" t="s">
        <v>134</v>
      </c>
      <c r="C173" s="55">
        <f>SUM(Horas!C169:I169)</f>
        <v>0</v>
      </c>
      <c r="D173"/>
      <c r="E173" s="59" t="str">
        <f t="shared" si="47"/>
        <v>-</v>
      </c>
      <c r="F173" s="42">
        <f>SUM(Horas!J169:P169)</f>
        <v>0</v>
      </c>
      <c r="G173" s="49"/>
      <c r="H173" s="23" t="str">
        <f t="shared" si="55"/>
        <v>-</v>
      </c>
      <c r="I173" s="24" t="str">
        <f t="shared" si="56"/>
        <v>-</v>
      </c>
      <c r="J173" s="25" t="str">
        <f t="shared" si="57"/>
        <v>-</v>
      </c>
      <c r="K173" s="26" t="str">
        <f t="shared" si="58"/>
        <v>-</v>
      </c>
    </row>
    <row r="174" spans="2:11" ht="15" customHeight="1" x14ac:dyDescent="0.25">
      <c r="B174" s="61" t="s">
        <v>135</v>
      </c>
      <c r="C174" s="55">
        <f>SUM(Horas!C170:I170)</f>
        <v>0</v>
      </c>
      <c r="D174"/>
      <c r="E174" s="59" t="str">
        <f t="shared" si="47"/>
        <v>-</v>
      </c>
      <c r="F174" s="42">
        <f>SUM(Horas!J170:P170)</f>
        <v>0</v>
      </c>
      <c r="G174" s="49"/>
      <c r="H174" s="23" t="str">
        <f t="shared" si="55"/>
        <v>-</v>
      </c>
      <c r="I174" s="24" t="str">
        <f t="shared" si="56"/>
        <v>-</v>
      </c>
      <c r="J174" s="25" t="str">
        <f t="shared" si="57"/>
        <v>-</v>
      </c>
      <c r="K174" s="26" t="str">
        <f t="shared" si="58"/>
        <v>-</v>
      </c>
    </row>
    <row r="175" spans="2:11" ht="15" customHeight="1" x14ac:dyDescent="0.25">
      <c r="B175" s="61" t="s">
        <v>136</v>
      </c>
      <c r="C175" s="55">
        <f>SUM(Horas!C171:I171)</f>
        <v>0</v>
      </c>
      <c r="D175"/>
      <c r="E175" s="59" t="str">
        <f t="shared" si="47"/>
        <v>-</v>
      </c>
      <c r="F175" s="42">
        <f>SUM(Horas!J171:P171)</f>
        <v>0</v>
      </c>
      <c r="G175" s="49"/>
      <c r="H175" s="23" t="str">
        <f t="shared" si="55"/>
        <v>-</v>
      </c>
      <c r="I175" s="24" t="str">
        <f t="shared" si="56"/>
        <v>-</v>
      </c>
      <c r="J175" s="25" t="str">
        <f t="shared" si="57"/>
        <v>-</v>
      </c>
      <c r="K175" s="26" t="str">
        <f t="shared" si="58"/>
        <v>-</v>
      </c>
    </row>
    <row r="176" spans="2:11" ht="15" customHeight="1" x14ac:dyDescent="0.25">
      <c r="B176" s="61" t="s">
        <v>137</v>
      </c>
      <c r="C176" s="55">
        <f>SUM(Horas!C172:I172)</f>
        <v>0</v>
      </c>
      <c r="D176"/>
      <c r="E176" s="59" t="str">
        <f t="shared" si="47"/>
        <v>-</v>
      </c>
      <c r="F176" s="42">
        <f>SUM(Horas!J172:P172)</f>
        <v>0</v>
      </c>
      <c r="G176" s="49"/>
      <c r="H176" s="23" t="str">
        <f t="shared" si="55"/>
        <v>-</v>
      </c>
      <c r="I176" s="24" t="str">
        <f t="shared" si="56"/>
        <v>-</v>
      </c>
      <c r="J176" s="25" t="str">
        <f t="shared" si="57"/>
        <v>-</v>
      </c>
      <c r="K176" s="26" t="str">
        <f t="shared" si="58"/>
        <v>-</v>
      </c>
    </row>
    <row r="177" spans="2:11" ht="15" customHeight="1" x14ac:dyDescent="0.25">
      <c r="B177" s="61" t="s">
        <v>138</v>
      </c>
      <c r="C177" s="55">
        <f>SUM(Horas!C173:I173)</f>
        <v>0</v>
      </c>
      <c r="D177"/>
      <c r="E177" s="59" t="str">
        <f t="shared" si="47"/>
        <v>-</v>
      </c>
      <c r="F177" s="42">
        <f>SUM(Horas!J173:P173)</f>
        <v>0</v>
      </c>
      <c r="G177" s="49"/>
      <c r="H177" s="23" t="str">
        <f t="shared" si="55"/>
        <v>-</v>
      </c>
      <c r="I177" s="24" t="str">
        <f t="shared" si="56"/>
        <v>-</v>
      </c>
      <c r="J177" s="25" t="str">
        <f t="shared" si="57"/>
        <v>-</v>
      </c>
      <c r="K177" s="26" t="str">
        <f t="shared" si="58"/>
        <v>-</v>
      </c>
    </row>
    <row r="178" spans="2:11" ht="15" customHeight="1" x14ac:dyDescent="0.25">
      <c r="B178" s="61" t="s">
        <v>139</v>
      </c>
      <c r="C178" s="55">
        <f>SUM(Horas!C174:I174)</f>
        <v>0</v>
      </c>
      <c r="D178"/>
      <c r="E178" s="59" t="str">
        <f t="shared" si="47"/>
        <v>-</v>
      </c>
      <c r="F178" s="42">
        <f>SUM(Horas!J174:P174)</f>
        <v>0</v>
      </c>
      <c r="G178" s="49"/>
      <c r="H178" s="23" t="str">
        <f t="shared" si="55"/>
        <v>-</v>
      </c>
      <c r="I178" s="24" t="str">
        <f t="shared" si="56"/>
        <v>-</v>
      </c>
      <c r="J178" s="25" t="str">
        <f t="shared" si="57"/>
        <v>-</v>
      </c>
      <c r="K178" s="26" t="str">
        <f t="shared" si="58"/>
        <v>-</v>
      </c>
    </row>
    <row r="179" spans="2:11" ht="15" customHeight="1" thickBot="1" x14ac:dyDescent="0.3">
      <c r="B179" s="61" t="s">
        <v>140</v>
      </c>
      <c r="C179" s="55">
        <f>SUM(Horas!C175:I175)</f>
        <v>0</v>
      </c>
      <c r="D179"/>
      <c r="E179" s="59" t="str">
        <f>+IFERROR(C179/D179,"-")</f>
        <v>-</v>
      </c>
      <c r="F179" s="42">
        <f>SUM(Horas!J175:P175)</f>
        <v>0</v>
      </c>
      <c r="G179" s="49"/>
      <c r="H179" s="23" t="str">
        <f t="shared" si="55"/>
        <v>-</v>
      </c>
      <c r="I179" s="24" t="str">
        <f t="shared" si="56"/>
        <v>-</v>
      </c>
      <c r="J179" s="25" t="str">
        <f t="shared" si="57"/>
        <v>-</v>
      </c>
      <c r="K179" s="26" t="str">
        <f t="shared" si="58"/>
        <v>-</v>
      </c>
    </row>
    <row r="180" spans="2:11" ht="15" customHeight="1" thickBot="1" x14ac:dyDescent="0.3">
      <c r="B180" s="52" t="s">
        <v>16</v>
      </c>
      <c r="C180" s="249">
        <f>SUM(C127:C179)</f>
        <v>0</v>
      </c>
      <c r="D180" s="28">
        <f t="shared" ref="D180:H180" si="59">SUM(D127:D179)</f>
        <v>0</v>
      </c>
      <c r="E180" s="28">
        <f t="shared" si="59"/>
        <v>0</v>
      </c>
      <c r="F180" s="29">
        <f t="shared" si="59"/>
        <v>0</v>
      </c>
      <c r="G180" s="29">
        <f t="shared" si="59"/>
        <v>0</v>
      </c>
      <c r="H180" s="29">
        <f t="shared" si="59"/>
        <v>0</v>
      </c>
      <c r="I180" s="24" t="str">
        <f>+IFERROR((F180-C180)/C180,"-")</f>
        <v>-</v>
      </c>
      <c r="J180" s="25"/>
      <c r="K180" s="26"/>
    </row>
    <row r="181" spans="2:11" ht="15" customHeight="1" x14ac:dyDescent="0.25">
      <c r="B181" s="248" t="s">
        <v>141</v>
      </c>
      <c r="C181" s="55"/>
      <c r="D181" s="56"/>
      <c r="E181" s="64"/>
      <c r="F181" s="65"/>
      <c r="G181" s="43"/>
      <c r="H181" s="66"/>
      <c r="I181" s="46"/>
      <c r="J181" s="46"/>
      <c r="K181" s="47"/>
    </row>
    <row r="182" spans="2:11" ht="15" customHeight="1" x14ac:dyDescent="0.25">
      <c r="B182" s="58" t="s">
        <v>142</v>
      </c>
      <c r="C182" s="55">
        <f>SUM(Horas!C177:I177)</f>
        <v>0</v>
      </c>
      <c r="D182"/>
      <c r="E182" s="67" t="str">
        <f t="shared" ref="E182:E216" si="60">+IFERROR(C182/D182,"-")</f>
        <v>-</v>
      </c>
      <c r="F182" s="42">
        <f>SUM(Horas!J177:P177)</f>
        <v>0</v>
      </c>
      <c r="G182" s="49"/>
      <c r="H182" s="68" t="str">
        <f t="shared" ref="H182:H216" si="61">+IFERROR(F182/G182,"-")</f>
        <v>-</v>
      </c>
      <c r="I182" s="24" t="str">
        <f t="shared" ref="I182:I216" si="62">+IFERROR((F182-C182)/C182,"-")</f>
        <v>-</v>
      </c>
      <c r="J182" s="25" t="str">
        <f t="shared" ref="J182:J216" si="63">+IFERROR((G182-D182)/D182,"-")</f>
        <v>-</v>
      </c>
      <c r="K182" s="26" t="str">
        <f t="shared" ref="K182:K216" si="64">+IFERROR((H182-E182)/E182,"-")</f>
        <v>-</v>
      </c>
    </row>
    <row r="183" spans="2:11" ht="15" customHeight="1" x14ac:dyDescent="0.25">
      <c r="B183" s="60" t="s">
        <v>143</v>
      </c>
      <c r="C183" s="55">
        <f>SUM(Horas!C178:I178)</f>
        <v>0</v>
      </c>
      <c r="D183"/>
      <c r="E183" s="67" t="str">
        <f t="shared" si="60"/>
        <v>-</v>
      </c>
      <c r="F183" s="42">
        <f>SUM(Horas!J178:P178)</f>
        <v>0</v>
      </c>
      <c r="G183" s="49"/>
      <c r="H183" s="68" t="str">
        <f t="shared" si="61"/>
        <v>-</v>
      </c>
      <c r="I183" s="24" t="str">
        <f t="shared" si="62"/>
        <v>-</v>
      </c>
      <c r="J183" s="25" t="str">
        <f t="shared" si="63"/>
        <v>-</v>
      </c>
      <c r="K183" s="26" t="str">
        <f t="shared" si="64"/>
        <v>-</v>
      </c>
    </row>
    <row r="184" spans="2:11" ht="15" customHeight="1" x14ac:dyDescent="0.25">
      <c r="B184" s="58" t="s">
        <v>144</v>
      </c>
      <c r="C184" s="55">
        <f>SUM(Horas!C179:I179)</f>
        <v>0</v>
      </c>
      <c r="D184"/>
      <c r="E184" s="67" t="str">
        <f t="shared" si="60"/>
        <v>-</v>
      </c>
      <c r="F184" s="42">
        <f>SUM(Horas!J179:P179)</f>
        <v>0</v>
      </c>
      <c r="G184" s="49"/>
      <c r="H184" s="68" t="str">
        <f t="shared" si="61"/>
        <v>-</v>
      </c>
      <c r="I184" s="24" t="str">
        <f t="shared" si="62"/>
        <v>-</v>
      </c>
      <c r="J184" s="25" t="str">
        <f t="shared" si="63"/>
        <v>-</v>
      </c>
      <c r="K184" s="26" t="str">
        <f t="shared" si="64"/>
        <v>-</v>
      </c>
    </row>
    <row r="185" spans="2:11" ht="15" customHeight="1" x14ac:dyDescent="0.25">
      <c r="B185" s="60" t="s">
        <v>145</v>
      </c>
      <c r="C185" s="55">
        <f>SUM(Horas!C180:I180)</f>
        <v>0</v>
      </c>
      <c r="D185"/>
      <c r="E185" s="67" t="str">
        <f t="shared" si="60"/>
        <v>-</v>
      </c>
      <c r="F185" s="42">
        <f>SUM(Horas!J180:P180)</f>
        <v>0</v>
      </c>
      <c r="G185" s="49"/>
      <c r="H185" s="68" t="str">
        <f t="shared" si="61"/>
        <v>-</v>
      </c>
      <c r="I185" s="24" t="str">
        <f t="shared" si="62"/>
        <v>-</v>
      </c>
      <c r="J185" s="25" t="str">
        <f t="shared" si="63"/>
        <v>-</v>
      </c>
      <c r="K185" s="26" t="str">
        <f t="shared" si="64"/>
        <v>-</v>
      </c>
    </row>
    <row r="186" spans="2:11" ht="15" customHeight="1" x14ac:dyDescent="0.25">
      <c r="B186" s="60" t="s">
        <v>146</v>
      </c>
      <c r="C186" s="55">
        <f>SUM(Horas!C181:I181)</f>
        <v>0</v>
      </c>
      <c r="D186"/>
      <c r="E186" s="67" t="str">
        <f t="shared" si="60"/>
        <v>-</v>
      </c>
      <c r="F186" s="42">
        <f>SUM(Horas!J181:P181)</f>
        <v>0</v>
      </c>
      <c r="G186" s="49"/>
      <c r="H186" s="68" t="str">
        <f t="shared" si="61"/>
        <v>-</v>
      </c>
      <c r="I186" s="24" t="str">
        <f t="shared" si="62"/>
        <v>-</v>
      </c>
      <c r="J186" s="25" t="str">
        <f t="shared" si="63"/>
        <v>-</v>
      </c>
      <c r="K186" s="26" t="str">
        <f t="shared" si="64"/>
        <v>-</v>
      </c>
    </row>
    <row r="187" spans="2:11" ht="15" customHeight="1" x14ac:dyDescent="0.25">
      <c r="B187" s="58" t="s">
        <v>147</v>
      </c>
      <c r="C187" s="55">
        <f>SUM(Horas!C182:I182)</f>
        <v>0</v>
      </c>
      <c r="D187"/>
      <c r="E187" s="67" t="str">
        <f t="shared" si="60"/>
        <v>-</v>
      </c>
      <c r="F187" s="42">
        <f>SUM(Horas!J182:P182)</f>
        <v>0</v>
      </c>
      <c r="G187" s="49"/>
      <c r="H187" s="68" t="str">
        <f t="shared" si="61"/>
        <v>-</v>
      </c>
      <c r="I187" s="24" t="str">
        <f t="shared" si="62"/>
        <v>-</v>
      </c>
      <c r="J187" s="25" t="str">
        <f t="shared" si="63"/>
        <v>-</v>
      </c>
      <c r="K187" s="26" t="str">
        <f t="shared" si="64"/>
        <v>-</v>
      </c>
    </row>
    <row r="188" spans="2:11" ht="15" customHeight="1" x14ac:dyDescent="0.25">
      <c r="B188" s="58" t="s">
        <v>148</v>
      </c>
      <c r="C188" s="55">
        <f>SUM(Horas!C183:I183)</f>
        <v>0</v>
      </c>
      <c r="D188"/>
      <c r="E188" s="67" t="str">
        <f t="shared" si="60"/>
        <v>-</v>
      </c>
      <c r="F188" s="42">
        <f>SUM(Horas!J183:P183)</f>
        <v>0</v>
      </c>
      <c r="G188" s="49"/>
      <c r="H188" s="68" t="str">
        <f t="shared" si="61"/>
        <v>-</v>
      </c>
      <c r="I188" s="24" t="str">
        <f t="shared" si="62"/>
        <v>-</v>
      </c>
      <c r="J188" s="25" t="str">
        <f t="shared" si="63"/>
        <v>-</v>
      </c>
      <c r="K188" s="26" t="str">
        <f t="shared" si="64"/>
        <v>-</v>
      </c>
    </row>
    <row r="189" spans="2:11" ht="15" customHeight="1" x14ac:dyDescent="0.25">
      <c r="B189" s="60" t="s">
        <v>149</v>
      </c>
      <c r="C189" s="55">
        <f>SUM(Horas!C184:I184)</f>
        <v>0</v>
      </c>
      <c r="D189"/>
      <c r="E189" s="67" t="str">
        <f t="shared" si="60"/>
        <v>-</v>
      </c>
      <c r="F189" s="42">
        <f>SUM(Horas!J184:P184)</f>
        <v>0</v>
      </c>
      <c r="G189" s="49"/>
      <c r="H189" s="68" t="str">
        <f t="shared" si="61"/>
        <v>-</v>
      </c>
      <c r="I189" s="24" t="str">
        <f t="shared" si="62"/>
        <v>-</v>
      </c>
      <c r="J189" s="25" t="str">
        <f t="shared" si="63"/>
        <v>-</v>
      </c>
      <c r="K189" s="26" t="str">
        <f t="shared" si="64"/>
        <v>-</v>
      </c>
    </row>
    <row r="190" spans="2:11" ht="15" customHeight="1" x14ac:dyDescent="0.25">
      <c r="B190" s="58" t="s">
        <v>150</v>
      </c>
      <c r="C190" s="55">
        <f>SUM(Horas!C185:I185)</f>
        <v>0</v>
      </c>
      <c r="D190"/>
      <c r="E190" s="67" t="str">
        <f t="shared" si="60"/>
        <v>-</v>
      </c>
      <c r="F190" s="42">
        <f>SUM(Horas!J185:P185)</f>
        <v>0</v>
      </c>
      <c r="G190" s="49"/>
      <c r="H190" s="68" t="str">
        <f t="shared" si="61"/>
        <v>-</v>
      </c>
      <c r="I190" s="24" t="str">
        <f t="shared" si="62"/>
        <v>-</v>
      </c>
      <c r="J190" s="25" t="str">
        <f t="shared" si="63"/>
        <v>-</v>
      </c>
      <c r="K190" s="26" t="str">
        <f t="shared" si="64"/>
        <v>-</v>
      </c>
    </row>
    <row r="191" spans="2:11" ht="15" customHeight="1" x14ac:dyDescent="0.25">
      <c r="B191" s="60" t="s">
        <v>151</v>
      </c>
      <c r="C191" s="55">
        <f>SUM(Horas!C186:I186)</f>
        <v>0</v>
      </c>
      <c r="D191"/>
      <c r="E191" s="67" t="str">
        <f t="shared" si="60"/>
        <v>-</v>
      </c>
      <c r="F191" s="42">
        <f>SUM(Horas!J186:P186)</f>
        <v>0</v>
      </c>
      <c r="G191" s="49"/>
      <c r="H191" s="68" t="str">
        <f t="shared" si="61"/>
        <v>-</v>
      </c>
      <c r="I191" s="24" t="str">
        <f t="shared" si="62"/>
        <v>-</v>
      </c>
      <c r="J191" s="25" t="str">
        <f t="shared" si="63"/>
        <v>-</v>
      </c>
      <c r="K191" s="26" t="str">
        <f t="shared" si="64"/>
        <v>-</v>
      </c>
    </row>
    <row r="192" spans="2:11" ht="15" customHeight="1" x14ac:dyDescent="0.25">
      <c r="B192" s="61" t="s">
        <v>152</v>
      </c>
      <c r="C192" s="55">
        <f>SUM(Horas!C187:I187)</f>
        <v>0</v>
      </c>
      <c r="D192"/>
      <c r="E192" s="67" t="str">
        <f t="shared" si="60"/>
        <v>-</v>
      </c>
      <c r="F192" s="42">
        <f>SUM(Horas!J187:P187)</f>
        <v>0</v>
      </c>
      <c r="G192" s="49"/>
      <c r="H192" s="68" t="str">
        <f t="shared" si="61"/>
        <v>-</v>
      </c>
      <c r="I192" s="24" t="str">
        <f t="shared" si="62"/>
        <v>-</v>
      </c>
      <c r="J192" s="25" t="str">
        <f t="shared" si="63"/>
        <v>-</v>
      </c>
      <c r="K192" s="26" t="str">
        <f t="shared" si="64"/>
        <v>-</v>
      </c>
    </row>
    <row r="193" spans="2:11" ht="15" customHeight="1" x14ac:dyDescent="0.25">
      <c r="B193" s="61" t="s">
        <v>153</v>
      </c>
      <c r="C193" s="55">
        <f>SUM(Horas!C188:I188)</f>
        <v>0</v>
      </c>
      <c r="D193"/>
      <c r="E193" s="67" t="str">
        <f t="shared" si="60"/>
        <v>-</v>
      </c>
      <c r="F193" s="42">
        <f>SUM(Horas!J188:P188)</f>
        <v>0</v>
      </c>
      <c r="G193" s="49"/>
      <c r="H193" s="68" t="str">
        <f t="shared" si="61"/>
        <v>-</v>
      </c>
      <c r="I193" s="24" t="str">
        <f t="shared" si="62"/>
        <v>-</v>
      </c>
      <c r="J193" s="25" t="str">
        <f t="shared" si="63"/>
        <v>-</v>
      </c>
      <c r="K193" s="26" t="str">
        <f t="shared" si="64"/>
        <v>-</v>
      </c>
    </row>
    <row r="194" spans="2:11" ht="15" customHeight="1" x14ac:dyDescent="0.25">
      <c r="B194" s="62" t="s">
        <v>154</v>
      </c>
      <c r="C194" s="55">
        <f>SUM(Horas!C189:I189)</f>
        <v>0</v>
      </c>
      <c r="D194"/>
      <c r="E194" s="67" t="str">
        <f t="shared" si="60"/>
        <v>-</v>
      </c>
      <c r="F194" s="42">
        <f>SUM(Horas!J189:P189)</f>
        <v>0</v>
      </c>
      <c r="G194" s="49"/>
      <c r="H194" s="68" t="str">
        <f t="shared" si="61"/>
        <v>-</v>
      </c>
      <c r="I194" s="24" t="str">
        <f t="shared" si="62"/>
        <v>-</v>
      </c>
      <c r="J194" s="25" t="str">
        <f t="shared" si="63"/>
        <v>-</v>
      </c>
      <c r="K194" s="26" t="str">
        <f t="shared" si="64"/>
        <v>-</v>
      </c>
    </row>
    <row r="195" spans="2:11" ht="15" customHeight="1" x14ac:dyDescent="0.25">
      <c r="B195" s="61" t="s">
        <v>155</v>
      </c>
      <c r="C195" s="55">
        <f>SUM(Horas!C190:I190)</f>
        <v>0</v>
      </c>
      <c r="D195"/>
      <c r="E195" s="67" t="str">
        <f t="shared" si="60"/>
        <v>-</v>
      </c>
      <c r="F195" s="42">
        <f>SUM(Horas!J190:P190)</f>
        <v>0</v>
      </c>
      <c r="G195" s="49"/>
      <c r="H195" s="68" t="str">
        <f t="shared" si="61"/>
        <v>-</v>
      </c>
      <c r="I195" s="24" t="str">
        <f t="shared" si="62"/>
        <v>-</v>
      </c>
      <c r="J195" s="25" t="str">
        <f t="shared" si="63"/>
        <v>-</v>
      </c>
      <c r="K195" s="26" t="str">
        <f t="shared" si="64"/>
        <v>-</v>
      </c>
    </row>
    <row r="196" spans="2:11" ht="15" customHeight="1" x14ac:dyDescent="0.25">
      <c r="B196" s="61" t="s">
        <v>156</v>
      </c>
      <c r="C196" s="55">
        <f>SUM(Horas!C191:I191)</f>
        <v>0</v>
      </c>
      <c r="D196"/>
      <c r="E196" s="67" t="str">
        <f t="shared" si="60"/>
        <v>-</v>
      </c>
      <c r="F196" s="42">
        <f>SUM(Horas!J191:P191)</f>
        <v>0</v>
      </c>
      <c r="G196" s="49"/>
      <c r="H196" s="68" t="str">
        <f t="shared" si="61"/>
        <v>-</v>
      </c>
      <c r="I196" s="24" t="str">
        <f t="shared" si="62"/>
        <v>-</v>
      </c>
      <c r="J196" s="25" t="str">
        <f t="shared" si="63"/>
        <v>-</v>
      </c>
      <c r="K196" s="26" t="str">
        <f t="shared" si="64"/>
        <v>-</v>
      </c>
    </row>
    <row r="197" spans="2:11" ht="15" customHeight="1" x14ac:dyDescent="0.25">
      <c r="B197" s="58" t="s">
        <v>157</v>
      </c>
      <c r="C197" s="55">
        <f>SUM(Horas!C192:I192)</f>
        <v>0</v>
      </c>
      <c r="D197"/>
      <c r="E197" s="67" t="str">
        <f t="shared" si="60"/>
        <v>-</v>
      </c>
      <c r="F197" s="42">
        <f>SUM(Horas!J192:P192)</f>
        <v>0</v>
      </c>
      <c r="G197" s="49"/>
      <c r="H197" s="68" t="str">
        <f t="shared" si="61"/>
        <v>-</v>
      </c>
      <c r="I197" s="24" t="str">
        <f t="shared" si="62"/>
        <v>-</v>
      </c>
      <c r="J197" s="25" t="str">
        <f t="shared" si="63"/>
        <v>-</v>
      </c>
      <c r="K197" s="26" t="str">
        <f t="shared" si="64"/>
        <v>-</v>
      </c>
    </row>
    <row r="198" spans="2:11" ht="15" customHeight="1" x14ac:dyDescent="0.25">
      <c r="B198" s="60" t="s">
        <v>158</v>
      </c>
      <c r="C198" s="55">
        <f>SUM(Horas!C193:I193)</f>
        <v>0</v>
      </c>
      <c r="D198"/>
      <c r="E198" s="67" t="str">
        <f t="shared" si="60"/>
        <v>-</v>
      </c>
      <c r="F198" s="42">
        <f>SUM(Horas!J193:P193)</f>
        <v>0</v>
      </c>
      <c r="G198" s="49"/>
      <c r="H198" s="68" t="str">
        <f t="shared" si="61"/>
        <v>-</v>
      </c>
      <c r="I198" s="24" t="str">
        <f t="shared" si="62"/>
        <v>-</v>
      </c>
      <c r="J198" s="25" t="str">
        <f t="shared" si="63"/>
        <v>-</v>
      </c>
      <c r="K198" s="26" t="str">
        <f t="shared" si="64"/>
        <v>-</v>
      </c>
    </row>
    <row r="199" spans="2:11" ht="15" customHeight="1" x14ac:dyDescent="0.25">
      <c r="B199" s="58" t="s">
        <v>159</v>
      </c>
      <c r="C199" s="55">
        <f>SUM(Horas!C194:I194)</f>
        <v>0</v>
      </c>
      <c r="D199"/>
      <c r="E199" s="67" t="str">
        <f t="shared" si="60"/>
        <v>-</v>
      </c>
      <c r="F199" s="42">
        <f>SUM(Horas!J194:P194)</f>
        <v>0</v>
      </c>
      <c r="G199" s="49"/>
      <c r="H199" s="68" t="str">
        <f t="shared" si="61"/>
        <v>-</v>
      </c>
      <c r="I199" s="24" t="str">
        <f t="shared" si="62"/>
        <v>-</v>
      </c>
      <c r="J199" s="25" t="str">
        <f t="shared" si="63"/>
        <v>-</v>
      </c>
      <c r="K199" s="26" t="str">
        <f t="shared" si="64"/>
        <v>-</v>
      </c>
    </row>
    <row r="200" spans="2:11" ht="15" customHeight="1" x14ac:dyDescent="0.25">
      <c r="B200" s="60" t="s">
        <v>160</v>
      </c>
      <c r="C200" s="55">
        <f>SUM(Horas!C195:I195)</f>
        <v>0</v>
      </c>
      <c r="D200"/>
      <c r="E200" s="67" t="str">
        <f t="shared" si="60"/>
        <v>-</v>
      </c>
      <c r="F200" s="42">
        <f>SUM(Horas!J195:P195)</f>
        <v>0</v>
      </c>
      <c r="G200" s="49"/>
      <c r="H200" s="68" t="str">
        <f t="shared" si="61"/>
        <v>-</v>
      </c>
      <c r="I200" s="24" t="str">
        <f t="shared" si="62"/>
        <v>-</v>
      </c>
      <c r="J200" s="25" t="str">
        <f t="shared" si="63"/>
        <v>-</v>
      </c>
      <c r="K200" s="26" t="str">
        <f t="shared" si="64"/>
        <v>-</v>
      </c>
    </row>
    <row r="201" spans="2:11" ht="15" customHeight="1" x14ac:dyDescent="0.25">
      <c r="B201" s="60" t="s">
        <v>161</v>
      </c>
      <c r="C201" s="55">
        <f>SUM(Horas!C196:I196)</f>
        <v>0</v>
      </c>
      <c r="D201"/>
      <c r="E201" s="67" t="str">
        <f t="shared" si="60"/>
        <v>-</v>
      </c>
      <c r="F201" s="42">
        <f>SUM(Horas!J196:P196)</f>
        <v>0</v>
      </c>
      <c r="G201" s="49"/>
      <c r="H201" s="68" t="str">
        <f t="shared" si="61"/>
        <v>-</v>
      </c>
      <c r="I201" s="24" t="str">
        <f t="shared" si="62"/>
        <v>-</v>
      </c>
      <c r="J201" s="25" t="str">
        <f t="shared" si="63"/>
        <v>-</v>
      </c>
      <c r="K201" s="26" t="str">
        <f t="shared" si="64"/>
        <v>-</v>
      </c>
    </row>
    <row r="202" spans="2:11" ht="15" customHeight="1" x14ac:dyDescent="0.25">
      <c r="B202" s="58" t="s">
        <v>162</v>
      </c>
      <c r="C202" s="55">
        <f>SUM(Horas!C197:I197)</f>
        <v>0</v>
      </c>
      <c r="D202"/>
      <c r="E202" s="67" t="str">
        <f t="shared" si="60"/>
        <v>-</v>
      </c>
      <c r="F202" s="42">
        <f>SUM(Horas!J197:P197)</f>
        <v>0</v>
      </c>
      <c r="G202" s="49"/>
      <c r="H202" s="68" t="str">
        <f t="shared" si="61"/>
        <v>-</v>
      </c>
      <c r="I202" s="24" t="str">
        <f t="shared" si="62"/>
        <v>-</v>
      </c>
      <c r="J202" s="25" t="str">
        <f t="shared" si="63"/>
        <v>-</v>
      </c>
      <c r="K202" s="26" t="str">
        <f t="shared" si="64"/>
        <v>-</v>
      </c>
    </row>
    <row r="203" spans="2:11" ht="15" customHeight="1" x14ac:dyDescent="0.25">
      <c r="B203" s="58" t="s">
        <v>163</v>
      </c>
      <c r="C203" s="55">
        <f>SUM(Horas!C198:I198)</f>
        <v>0</v>
      </c>
      <c r="D203"/>
      <c r="E203" s="67" t="str">
        <f t="shared" si="60"/>
        <v>-</v>
      </c>
      <c r="F203" s="42">
        <f>SUM(Horas!J198:P198)</f>
        <v>0</v>
      </c>
      <c r="G203" s="49"/>
      <c r="H203" s="68" t="str">
        <f t="shared" si="61"/>
        <v>-</v>
      </c>
      <c r="I203" s="24" t="str">
        <f t="shared" si="62"/>
        <v>-</v>
      </c>
      <c r="J203" s="25" t="str">
        <f t="shared" si="63"/>
        <v>-</v>
      </c>
      <c r="K203" s="26" t="str">
        <f t="shared" si="64"/>
        <v>-</v>
      </c>
    </row>
    <row r="204" spans="2:11" ht="15" customHeight="1" x14ac:dyDescent="0.25">
      <c r="B204" s="60" t="s">
        <v>164</v>
      </c>
      <c r="C204" s="55">
        <f>SUM(Horas!C199:I199)</f>
        <v>0</v>
      </c>
      <c r="D204"/>
      <c r="E204" s="67" t="str">
        <f t="shared" si="60"/>
        <v>-</v>
      </c>
      <c r="F204" s="42">
        <f>SUM(Horas!J199:P199)</f>
        <v>0</v>
      </c>
      <c r="G204" s="49"/>
      <c r="H204" s="68" t="str">
        <f t="shared" si="61"/>
        <v>-</v>
      </c>
      <c r="I204" s="24" t="str">
        <f t="shared" si="62"/>
        <v>-</v>
      </c>
      <c r="J204" s="25" t="str">
        <f t="shared" si="63"/>
        <v>-</v>
      </c>
      <c r="K204" s="26" t="str">
        <f t="shared" si="64"/>
        <v>-</v>
      </c>
    </row>
    <row r="205" spans="2:11" ht="15" customHeight="1" x14ac:dyDescent="0.25">
      <c r="B205" s="58" t="s">
        <v>165</v>
      </c>
      <c r="C205" s="55">
        <f>SUM(Horas!C200:I200)</f>
        <v>0</v>
      </c>
      <c r="D205"/>
      <c r="E205" s="67" t="str">
        <f t="shared" si="60"/>
        <v>-</v>
      </c>
      <c r="F205" s="42">
        <f>SUM(Horas!J200:P200)</f>
        <v>0</v>
      </c>
      <c r="G205" s="49"/>
      <c r="H205" s="68" t="str">
        <f t="shared" si="61"/>
        <v>-</v>
      </c>
      <c r="I205" s="24" t="str">
        <f t="shared" si="62"/>
        <v>-</v>
      </c>
      <c r="J205" s="25" t="str">
        <f t="shared" si="63"/>
        <v>-</v>
      </c>
      <c r="K205" s="26" t="str">
        <f t="shared" si="64"/>
        <v>-</v>
      </c>
    </row>
    <row r="206" spans="2:11" ht="15" customHeight="1" x14ac:dyDescent="0.25">
      <c r="B206" s="60" t="s">
        <v>166</v>
      </c>
      <c r="C206" s="55">
        <f>SUM(Horas!C201:I201)</f>
        <v>0</v>
      </c>
      <c r="D206"/>
      <c r="E206" s="67" t="str">
        <f t="shared" si="60"/>
        <v>-</v>
      </c>
      <c r="F206" s="42">
        <f>SUM(Horas!J201:P201)</f>
        <v>0</v>
      </c>
      <c r="G206" s="49"/>
      <c r="H206" s="68" t="str">
        <f t="shared" si="61"/>
        <v>-</v>
      </c>
      <c r="I206" s="24" t="str">
        <f t="shared" si="62"/>
        <v>-</v>
      </c>
      <c r="J206" s="25" t="str">
        <f t="shared" si="63"/>
        <v>-</v>
      </c>
      <c r="K206" s="26" t="str">
        <f t="shared" si="64"/>
        <v>-</v>
      </c>
    </row>
    <row r="207" spans="2:11" ht="15" customHeight="1" x14ac:dyDescent="0.25">
      <c r="B207" s="61" t="s">
        <v>167</v>
      </c>
      <c r="C207" s="55">
        <f>SUM(Horas!C202:I202)</f>
        <v>0</v>
      </c>
      <c r="D207"/>
      <c r="E207" s="67" t="str">
        <f t="shared" si="60"/>
        <v>-</v>
      </c>
      <c r="F207" s="42">
        <f>SUM(Horas!J202:P202)</f>
        <v>0</v>
      </c>
      <c r="G207" s="49"/>
      <c r="H207" s="68" t="str">
        <f t="shared" si="61"/>
        <v>-</v>
      </c>
      <c r="I207" s="24" t="str">
        <f t="shared" si="62"/>
        <v>-</v>
      </c>
      <c r="J207" s="25" t="str">
        <f t="shared" si="63"/>
        <v>-</v>
      </c>
      <c r="K207" s="26" t="str">
        <f t="shared" si="64"/>
        <v>-</v>
      </c>
    </row>
    <row r="208" spans="2:11" ht="15" customHeight="1" x14ac:dyDescent="0.25">
      <c r="B208" s="61" t="s">
        <v>168</v>
      </c>
      <c r="C208" s="55">
        <f>SUM(Horas!C203:I203)</f>
        <v>0</v>
      </c>
      <c r="D208"/>
      <c r="E208" s="67" t="str">
        <f t="shared" si="60"/>
        <v>-</v>
      </c>
      <c r="F208" s="42">
        <f>SUM(Horas!J203:P203)</f>
        <v>0</v>
      </c>
      <c r="G208" s="49"/>
      <c r="H208" s="68" t="str">
        <f t="shared" si="61"/>
        <v>-</v>
      </c>
      <c r="I208" s="24" t="str">
        <f t="shared" si="62"/>
        <v>-</v>
      </c>
      <c r="J208" s="25" t="str">
        <f t="shared" si="63"/>
        <v>-</v>
      </c>
      <c r="K208" s="26" t="str">
        <f t="shared" si="64"/>
        <v>-</v>
      </c>
    </row>
    <row r="209" spans="2:11" ht="15" customHeight="1" x14ac:dyDescent="0.25">
      <c r="B209" s="62" t="s">
        <v>169</v>
      </c>
      <c r="C209" s="55">
        <f>SUM(Horas!C204:I204)</f>
        <v>0</v>
      </c>
      <c r="D209"/>
      <c r="E209" s="67" t="str">
        <f t="shared" si="60"/>
        <v>-</v>
      </c>
      <c r="F209" s="42">
        <f>SUM(Horas!J204:P204)</f>
        <v>0</v>
      </c>
      <c r="G209" s="49"/>
      <c r="H209" s="68" t="str">
        <f t="shared" si="61"/>
        <v>-</v>
      </c>
      <c r="I209" s="24" t="str">
        <f t="shared" si="62"/>
        <v>-</v>
      </c>
      <c r="J209" s="25" t="str">
        <f t="shared" si="63"/>
        <v>-</v>
      </c>
      <c r="K209" s="26" t="str">
        <f t="shared" si="64"/>
        <v>-</v>
      </c>
    </row>
    <row r="210" spans="2:11" ht="15" customHeight="1" x14ac:dyDescent="0.25">
      <c r="B210" s="61" t="s">
        <v>170</v>
      </c>
      <c r="C210" s="55">
        <f>SUM(Horas!C205:I205)</f>
        <v>0</v>
      </c>
      <c r="D210"/>
      <c r="E210" s="67" t="str">
        <f t="shared" si="60"/>
        <v>-</v>
      </c>
      <c r="F210" s="42">
        <f>SUM(Horas!J205:P205)</f>
        <v>0</v>
      </c>
      <c r="G210" s="49"/>
      <c r="H210" s="68" t="str">
        <f t="shared" si="61"/>
        <v>-</v>
      </c>
      <c r="I210" s="24" t="str">
        <f t="shared" si="62"/>
        <v>-</v>
      </c>
      <c r="J210" s="25" t="str">
        <f t="shared" si="63"/>
        <v>-</v>
      </c>
      <c r="K210" s="26" t="str">
        <f t="shared" si="64"/>
        <v>-</v>
      </c>
    </row>
    <row r="211" spans="2:11" ht="15" customHeight="1" x14ac:dyDescent="0.25">
      <c r="B211" s="61" t="s">
        <v>171</v>
      </c>
      <c r="C211" s="55">
        <f>SUM(Horas!C206:I206)</f>
        <v>0</v>
      </c>
      <c r="D211"/>
      <c r="E211" s="67" t="str">
        <f t="shared" si="60"/>
        <v>-</v>
      </c>
      <c r="F211" s="42">
        <f>SUM(Horas!J206:P206)</f>
        <v>0</v>
      </c>
      <c r="G211" s="49"/>
      <c r="H211" s="68" t="str">
        <f t="shared" si="61"/>
        <v>-</v>
      </c>
      <c r="I211" s="24" t="str">
        <f t="shared" si="62"/>
        <v>-</v>
      </c>
      <c r="J211" s="25" t="str">
        <f t="shared" si="63"/>
        <v>-</v>
      </c>
      <c r="K211" s="26" t="str">
        <f t="shared" si="64"/>
        <v>-</v>
      </c>
    </row>
    <row r="212" spans="2:11" ht="15" customHeight="1" x14ac:dyDescent="0.25">
      <c r="B212" s="61" t="s">
        <v>172</v>
      </c>
      <c r="C212" s="55">
        <f>SUM(Horas!C207:I207)</f>
        <v>0</v>
      </c>
      <c r="D212"/>
      <c r="E212" s="67" t="str">
        <f t="shared" si="60"/>
        <v>-</v>
      </c>
      <c r="F212" s="42">
        <f>SUM(Horas!J207:P207)</f>
        <v>0</v>
      </c>
      <c r="G212" s="49"/>
      <c r="H212" s="68" t="str">
        <f t="shared" si="61"/>
        <v>-</v>
      </c>
      <c r="I212" s="24" t="str">
        <f t="shared" si="62"/>
        <v>-</v>
      </c>
      <c r="J212" s="25" t="str">
        <f t="shared" si="63"/>
        <v>-</v>
      </c>
      <c r="K212" s="26" t="str">
        <f t="shared" si="64"/>
        <v>-</v>
      </c>
    </row>
    <row r="213" spans="2:11" ht="15" customHeight="1" x14ac:dyDescent="0.25">
      <c r="B213" s="61" t="s">
        <v>173</v>
      </c>
      <c r="C213" s="55">
        <f>SUM(Horas!C208:I208)</f>
        <v>0</v>
      </c>
      <c r="D213"/>
      <c r="E213" s="67" t="str">
        <f t="shared" si="60"/>
        <v>-</v>
      </c>
      <c r="F213" s="42">
        <f>SUM(Horas!J208:P208)</f>
        <v>0</v>
      </c>
      <c r="G213" s="49"/>
      <c r="H213" s="68" t="str">
        <f t="shared" si="61"/>
        <v>-</v>
      </c>
      <c r="I213" s="24" t="str">
        <f t="shared" si="62"/>
        <v>-</v>
      </c>
      <c r="J213" s="25" t="str">
        <f t="shared" si="63"/>
        <v>-</v>
      </c>
      <c r="K213" s="26" t="str">
        <f t="shared" si="64"/>
        <v>-</v>
      </c>
    </row>
    <row r="214" spans="2:11" ht="15" customHeight="1" x14ac:dyDescent="0.25">
      <c r="B214" s="61" t="s">
        <v>174</v>
      </c>
      <c r="C214" s="55">
        <f>SUM(Horas!C209:I209)</f>
        <v>0</v>
      </c>
      <c r="D214"/>
      <c r="E214" s="67" t="str">
        <f t="shared" si="60"/>
        <v>-</v>
      </c>
      <c r="F214" s="42">
        <f>SUM(Horas!J209:P209)</f>
        <v>0</v>
      </c>
      <c r="G214" s="49"/>
      <c r="H214" s="68" t="str">
        <f t="shared" si="61"/>
        <v>-</v>
      </c>
      <c r="I214" s="24" t="str">
        <f t="shared" si="62"/>
        <v>-</v>
      </c>
      <c r="J214" s="25" t="str">
        <f t="shared" si="63"/>
        <v>-</v>
      </c>
      <c r="K214" s="26" t="str">
        <f t="shared" si="64"/>
        <v>-</v>
      </c>
    </row>
    <row r="215" spans="2:11" ht="15" customHeight="1" x14ac:dyDescent="0.25">
      <c r="B215" s="61" t="s">
        <v>175</v>
      </c>
      <c r="C215" s="55">
        <f>SUM(Horas!C210:I210)</f>
        <v>0</v>
      </c>
      <c r="D215"/>
      <c r="E215" s="67" t="str">
        <f t="shared" si="60"/>
        <v>-</v>
      </c>
      <c r="F215" s="42">
        <f>SUM(Horas!J210:P210)</f>
        <v>0</v>
      </c>
      <c r="G215" s="49"/>
      <c r="H215" s="68" t="str">
        <f t="shared" si="61"/>
        <v>-</v>
      </c>
      <c r="I215" s="24" t="str">
        <f t="shared" si="62"/>
        <v>-</v>
      </c>
      <c r="J215" s="25" t="str">
        <f t="shared" si="63"/>
        <v>-</v>
      </c>
      <c r="K215" s="26" t="str">
        <f t="shared" si="64"/>
        <v>-</v>
      </c>
    </row>
    <row r="216" spans="2:11" ht="15" customHeight="1" x14ac:dyDescent="0.25">
      <c r="B216" s="61" t="s">
        <v>176</v>
      </c>
      <c r="C216" s="55">
        <f>SUM(Horas!C211:I211)</f>
        <v>0</v>
      </c>
      <c r="D216"/>
      <c r="E216" s="67" t="str">
        <f t="shared" si="60"/>
        <v>-</v>
      </c>
      <c r="F216" s="42">
        <f>SUM(Horas!J211:P211)</f>
        <v>0</v>
      </c>
      <c r="G216" s="49"/>
      <c r="H216" s="68" t="str">
        <f t="shared" si="61"/>
        <v>-</v>
      </c>
      <c r="I216" s="24" t="str">
        <f t="shared" si="62"/>
        <v>-</v>
      </c>
      <c r="J216" s="25" t="str">
        <f t="shared" si="63"/>
        <v>-</v>
      </c>
      <c r="K216" s="26" t="str">
        <f t="shared" si="64"/>
        <v>-</v>
      </c>
    </row>
    <row r="217" spans="2:11" ht="15" customHeight="1" x14ac:dyDescent="0.25">
      <c r="B217" s="52" t="s">
        <v>16</v>
      </c>
      <c r="C217" s="28">
        <f>SUM(C182:C216)</f>
        <v>0</v>
      </c>
      <c r="D217" s="28">
        <f>SUM(D182:D216)</f>
        <v>0</v>
      </c>
      <c r="E217" s="28">
        <f>SUM(E182:E216)</f>
        <v>0</v>
      </c>
      <c r="F217" s="29">
        <f t="shared" ref="F217:G217" si="65">SUM(F182:F216)</f>
        <v>0</v>
      </c>
      <c r="G217" s="29">
        <f t="shared" si="65"/>
        <v>0</v>
      </c>
      <c r="H217" s="29">
        <f>SUM(H182:H216)</f>
        <v>0</v>
      </c>
      <c r="I217" s="24" t="str">
        <f t="shared" ref="I217:I234" si="66">+IFERROR((F217-C217)/C217,"-")</f>
        <v>-</v>
      </c>
      <c r="J217" s="25"/>
      <c r="K217" s="26"/>
    </row>
    <row r="218" spans="2:11" ht="15" customHeight="1" x14ac:dyDescent="0.25">
      <c r="B218" s="63" t="s">
        <v>177</v>
      </c>
      <c r="C218" s="55"/>
      <c r="D218"/>
      <c r="E218" s="67"/>
      <c r="F218" s="42"/>
      <c r="G218" s="49"/>
      <c r="H218" s="68"/>
      <c r="I218" s="24" t="str">
        <f t="shared" si="66"/>
        <v>-</v>
      </c>
      <c r="J218" s="25" t="str">
        <f t="shared" ref="J218:J219" si="67">+IFERROR((G218-D218)/D218,"-")</f>
        <v>-</v>
      </c>
      <c r="K218" s="26" t="str">
        <f t="shared" ref="K218:K219" si="68">+IFERROR((H218-E218)/E218,"-")</f>
        <v>-</v>
      </c>
    </row>
    <row r="219" spans="2:11" ht="15" customHeight="1" x14ac:dyDescent="0.25">
      <c r="B219" s="61" t="s">
        <v>178</v>
      </c>
      <c r="C219" s="55">
        <f>SUM(Horas!C213:I213)</f>
        <v>0</v>
      </c>
      <c r="D219"/>
      <c r="E219" s="67" t="str">
        <f t="shared" ref="E219:E232" si="69">+IFERROR(C219/D219,"-")</f>
        <v>-</v>
      </c>
      <c r="F219" s="42">
        <f>SUM(Horas!J213:P213)</f>
        <v>0</v>
      </c>
      <c r="G219" s="49"/>
      <c r="H219" s="68" t="str">
        <f t="shared" ref="H219:H232" si="70">+IFERROR(F219/G219,"-")</f>
        <v>-</v>
      </c>
      <c r="I219" s="24" t="str">
        <f t="shared" si="66"/>
        <v>-</v>
      </c>
      <c r="J219" s="25" t="str">
        <f t="shared" si="67"/>
        <v>-</v>
      </c>
      <c r="K219" s="26" t="str">
        <f t="shared" si="68"/>
        <v>-</v>
      </c>
    </row>
    <row r="220" spans="2:11" ht="15" customHeight="1" x14ac:dyDescent="0.25">
      <c r="B220" s="61" t="s">
        <v>179</v>
      </c>
      <c r="C220" s="55">
        <f>SUM(Horas!C214:I214)</f>
        <v>0</v>
      </c>
      <c r="D220"/>
      <c r="E220" s="67" t="str">
        <f t="shared" si="69"/>
        <v>-</v>
      </c>
      <c r="F220" s="42">
        <f>SUM(Horas!J214:P214)</f>
        <v>0</v>
      </c>
      <c r="G220" s="49"/>
      <c r="H220" s="68" t="str">
        <f t="shared" si="70"/>
        <v>-</v>
      </c>
      <c r="I220" s="24" t="str">
        <f t="shared" ref="I220:I232" si="71">+IFERROR((F220-C220)/C220,"-")</f>
        <v>-</v>
      </c>
      <c r="J220" s="25" t="str">
        <f t="shared" ref="J220:J232" si="72">+IFERROR((G220-D220)/D220,"-")</f>
        <v>-</v>
      </c>
      <c r="K220" s="26" t="str">
        <f t="shared" ref="K220:K232" si="73">+IFERROR((H220-E220)/E220,"-")</f>
        <v>-</v>
      </c>
    </row>
    <row r="221" spans="2:11" ht="15" customHeight="1" x14ac:dyDescent="0.25">
      <c r="B221" s="58" t="s">
        <v>180</v>
      </c>
      <c r="C221" s="55">
        <f>SUM(Horas!C215:I215)</f>
        <v>0</v>
      </c>
      <c r="D221"/>
      <c r="E221" s="67" t="str">
        <f t="shared" si="69"/>
        <v>-</v>
      </c>
      <c r="F221" s="42">
        <f>SUM(Horas!J215:P215)</f>
        <v>0</v>
      </c>
      <c r="G221" s="49"/>
      <c r="H221" s="68" t="str">
        <f t="shared" si="70"/>
        <v>-</v>
      </c>
      <c r="I221" s="24" t="str">
        <f t="shared" si="71"/>
        <v>-</v>
      </c>
      <c r="J221" s="25" t="str">
        <f t="shared" si="72"/>
        <v>-</v>
      </c>
      <c r="K221" s="26" t="str">
        <f t="shared" si="73"/>
        <v>-</v>
      </c>
    </row>
    <row r="222" spans="2:11" ht="15" customHeight="1" x14ac:dyDescent="0.25">
      <c r="B222" s="60" t="s">
        <v>181</v>
      </c>
      <c r="C222" s="55">
        <f>SUM(Horas!C216:I216)</f>
        <v>0</v>
      </c>
      <c r="D222"/>
      <c r="E222" s="67" t="str">
        <f t="shared" si="69"/>
        <v>-</v>
      </c>
      <c r="F222" s="42">
        <f>SUM(Horas!J216:P216)</f>
        <v>0</v>
      </c>
      <c r="G222" s="49"/>
      <c r="H222" s="68" t="str">
        <f t="shared" si="70"/>
        <v>-</v>
      </c>
      <c r="I222" s="24" t="str">
        <f t="shared" si="71"/>
        <v>-</v>
      </c>
      <c r="J222" s="25" t="str">
        <f t="shared" si="72"/>
        <v>-</v>
      </c>
      <c r="K222" s="26" t="str">
        <f t="shared" si="73"/>
        <v>-</v>
      </c>
    </row>
    <row r="223" spans="2:11" ht="15" customHeight="1" x14ac:dyDescent="0.25">
      <c r="B223" s="58" t="s">
        <v>182</v>
      </c>
      <c r="C223" s="55">
        <f>SUM(Horas!C217:I217)</f>
        <v>0</v>
      </c>
      <c r="D223"/>
      <c r="E223" s="67" t="str">
        <f t="shared" si="69"/>
        <v>-</v>
      </c>
      <c r="F223" s="42">
        <f>SUM(Horas!J217:P217)</f>
        <v>0</v>
      </c>
      <c r="G223" s="49"/>
      <c r="H223" s="68" t="str">
        <f t="shared" si="70"/>
        <v>-</v>
      </c>
      <c r="I223" s="24" t="str">
        <f t="shared" si="71"/>
        <v>-</v>
      </c>
      <c r="J223" s="25" t="str">
        <f t="shared" si="72"/>
        <v>-</v>
      </c>
      <c r="K223" s="26" t="str">
        <f t="shared" si="73"/>
        <v>-</v>
      </c>
    </row>
    <row r="224" spans="2:11" ht="15" customHeight="1" x14ac:dyDescent="0.25">
      <c r="B224" s="60" t="s">
        <v>183</v>
      </c>
      <c r="C224" s="55">
        <f>SUM(Horas!C218:I218)</f>
        <v>0</v>
      </c>
      <c r="D224"/>
      <c r="E224" s="67" t="str">
        <f t="shared" si="69"/>
        <v>-</v>
      </c>
      <c r="F224" s="42">
        <f>SUM(Horas!J218:P218)</f>
        <v>0</v>
      </c>
      <c r="G224" s="49"/>
      <c r="H224" s="68" t="str">
        <f t="shared" si="70"/>
        <v>-</v>
      </c>
      <c r="I224" s="24" t="str">
        <f t="shared" si="71"/>
        <v>-</v>
      </c>
      <c r="J224" s="25" t="str">
        <f t="shared" si="72"/>
        <v>-</v>
      </c>
      <c r="K224" s="26" t="str">
        <f t="shared" si="73"/>
        <v>-</v>
      </c>
    </row>
    <row r="225" spans="1:1023" ht="15" customHeight="1" x14ac:dyDescent="0.25">
      <c r="B225" s="60" t="s">
        <v>184</v>
      </c>
      <c r="C225" s="55">
        <f>SUM(Horas!C219:I219)</f>
        <v>0</v>
      </c>
      <c r="D225"/>
      <c r="E225" s="67" t="str">
        <f t="shared" si="69"/>
        <v>-</v>
      </c>
      <c r="F225" s="42">
        <f>SUM(Horas!J219:P219)</f>
        <v>0</v>
      </c>
      <c r="G225" s="49"/>
      <c r="H225" s="68" t="str">
        <f t="shared" si="70"/>
        <v>-</v>
      </c>
      <c r="I225" s="24" t="str">
        <f t="shared" si="71"/>
        <v>-</v>
      </c>
      <c r="J225" s="25" t="str">
        <f t="shared" si="72"/>
        <v>-</v>
      </c>
      <c r="K225" s="26" t="str">
        <f t="shared" si="73"/>
        <v>-</v>
      </c>
    </row>
    <row r="226" spans="1:1023" ht="15" customHeight="1" x14ac:dyDescent="0.25">
      <c r="B226" s="58" t="s">
        <v>185</v>
      </c>
      <c r="C226" s="55">
        <f>SUM(Horas!C220:I220)</f>
        <v>0</v>
      </c>
      <c r="D226"/>
      <c r="E226" s="67" t="str">
        <f t="shared" si="69"/>
        <v>-</v>
      </c>
      <c r="F226" s="42">
        <f>SUM(Horas!J220:P220)</f>
        <v>0</v>
      </c>
      <c r="G226" s="49"/>
      <c r="H226" s="68" t="str">
        <f t="shared" si="70"/>
        <v>-</v>
      </c>
      <c r="I226" s="24" t="str">
        <f t="shared" si="71"/>
        <v>-</v>
      </c>
      <c r="J226" s="25" t="str">
        <f t="shared" si="72"/>
        <v>-</v>
      </c>
      <c r="K226" s="26" t="str">
        <f t="shared" si="73"/>
        <v>-</v>
      </c>
    </row>
    <row r="227" spans="1:1023" ht="15" customHeight="1" x14ac:dyDescent="0.25">
      <c r="B227" s="58" t="s">
        <v>186</v>
      </c>
      <c r="C227" s="55">
        <f>SUM(Horas!C221:I221)</f>
        <v>0</v>
      </c>
      <c r="D227"/>
      <c r="E227" s="67" t="str">
        <f t="shared" si="69"/>
        <v>-</v>
      </c>
      <c r="F227" s="42">
        <f>SUM(Horas!J221:P221)</f>
        <v>0</v>
      </c>
      <c r="G227" s="49"/>
      <c r="H227" s="68" t="str">
        <f t="shared" si="70"/>
        <v>-</v>
      </c>
      <c r="I227" s="24" t="str">
        <f t="shared" si="71"/>
        <v>-</v>
      </c>
      <c r="J227" s="25" t="str">
        <f t="shared" si="72"/>
        <v>-</v>
      </c>
      <c r="K227" s="26" t="str">
        <f t="shared" si="73"/>
        <v>-</v>
      </c>
    </row>
    <row r="228" spans="1:1023" ht="15" customHeight="1" x14ac:dyDescent="0.25">
      <c r="B228" s="60" t="s">
        <v>187</v>
      </c>
      <c r="C228" s="55">
        <f>SUM(Horas!C222:I222)</f>
        <v>0</v>
      </c>
      <c r="D228"/>
      <c r="E228" s="67" t="str">
        <f t="shared" si="69"/>
        <v>-</v>
      </c>
      <c r="F228" s="42">
        <f>SUM(Horas!J222:P222)</f>
        <v>0</v>
      </c>
      <c r="G228" s="49"/>
      <c r="H228" s="68" t="str">
        <f t="shared" si="70"/>
        <v>-</v>
      </c>
      <c r="I228" s="24" t="str">
        <f t="shared" si="71"/>
        <v>-</v>
      </c>
      <c r="J228" s="25" t="str">
        <f t="shared" si="72"/>
        <v>-</v>
      </c>
      <c r="K228" s="26" t="str">
        <f t="shared" si="73"/>
        <v>-</v>
      </c>
    </row>
    <row r="229" spans="1:1023" ht="15" customHeight="1" x14ac:dyDescent="0.25">
      <c r="B229" s="58" t="s">
        <v>188</v>
      </c>
      <c r="C229" s="55">
        <f>SUM(Horas!C223:I223)</f>
        <v>0</v>
      </c>
      <c r="D229"/>
      <c r="E229" s="67" t="str">
        <f t="shared" si="69"/>
        <v>-</v>
      </c>
      <c r="F229" s="42">
        <f>SUM(Horas!J223:P223)</f>
        <v>0</v>
      </c>
      <c r="G229" s="49"/>
      <c r="H229" s="68" t="str">
        <f t="shared" si="70"/>
        <v>-</v>
      </c>
      <c r="I229" s="24" t="str">
        <f t="shared" si="71"/>
        <v>-</v>
      </c>
      <c r="J229" s="25" t="str">
        <f t="shared" si="72"/>
        <v>-</v>
      </c>
      <c r="K229" s="26" t="str">
        <f t="shared" si="73"/>
        <v>-</v>
      </c>
    </row>
    <row r="230" spans="1:1023" ht="15" customHeight="1" x14ac:dyDescent="0.25">
      <c r="B230" s="58" t="s">
        <v>189</v>
      </c>
      <c r="C230" s="55">
        <f>SUM(Horas!C224:I224)</f>
        <v>0</v>
      </c>
      <c r="D230"/>
      <c r="E230" s="67" t="str">
        <f t="shared" si="69"/>
        <v>-</v>
      </c>
      <c r="F230" s="42">
        <f>SUM(Horas!J224:P224)</f>
        <v>0</v>
      </c>
      <c r="G230" s="49"/>
      <c r="H230" s="68" t="str">
        <f t="shared" si="70"/>
        <v>-</v>
      </c>
      <c r="I230" s="24" t="str">
        <f t="shared" si="71"/>
        <v>-</v>
      </c>
      <c r="J230" s="25" t="str">
        <f t="shared" si="72"/>
        <v>-</v>
      </c>
      <c r="K230" s="26" t="str">
        <f t="shared" si="73"/>
        <v>-</v>
      </c>
    </row>
    <row r="231" spans="1:1023" ht="15" customHeight="1" x14ac:dyDescent="0.25">
      <c r="B231" s="60" t="s">
        <v>190</v>
      </c>
      <c r="C231" s="55">
        <f>SUM(Horas!C225:I225)</f>
        <v>0</v>
      </c>
      <c r="D231"/>
      <c r="E231" s="67" t="str">
        <f t="shared" si="69"/>
        <v>-</v>
      </c>
      <c r="F231" s="42">
        <f>SUM(Horas!J225:P225)</f>
        <v>0</v>
      </c>
      <c r="G231" s="49"/>
      <c r="H231" s="68" t="str">
        <f t="shared" si="70"/>
        <v>-</v>
      </c>
      <c r="I231" s="24" t="str">
        <f t="shared" si="71"/>
        <v>-</v>
      </c>
      <c r="J231" s="25" t="str">
        <f t="shared" si="72"/>
        <v>-</v>
      </c>
      <c r="K231" s="26" t="str">
        <f t="shared" si="73"/>
        <v>-</v>
      </c>
    </row>
    <row r="232" spans="1:1023" ht="15" customHeight="1" thickBot="1" x14ac:dyDescent="0.3">
      <c r="B232" s="58" t="s">
        <v>191</v>
      </c>
      <c r="C232" s="55">
        <f>SUM(Horas!C226:I226)</f>
        <v>0</v>
      </c>
      <c r="D232"/>
      <c r="E232" s="67" t="str">
        <f t="shared" si="69"/>
        <v>-</v>
      </c>
      <c r="F232" s="42">
        <f>SUM(Horas!J226:P226)</f>
        <v>0</v>
      </c>
      <c r="G232" s="49"/>
      <c r="H232" s="68" t="str">
        <f t="shared" si="70"/>
        <v>-</v>
      </c>
      <c r="I232" s="24" t="str">
        <f t="shared" si="71"/>
        <v>-</v>
      </c>
      <c r="J232" s="25" t="str">
        <f t="shared" si="72"/>
        <v>-</v>
      </c>
      <c r="K232" s="26" t="str">
        <f t="shared" si="73"/>
        <v>-</v>
      </c>
    </row>
    <row r="233" spans="1:1023" ht="15" customHeight="1" thickBot="1" x14ac:dyDescent="0.3">
      <c r="A233" s="69"/>
      <c r="B233" s="52" t="s">
        <v>16</v>
      </c>
      <c r="C233" s="28">
        <f>SUM(C219:C232)</f>
        <v>0</v>
      </c>
      <c r="D233" s="28">
        <f t="shared" ref="D233:G233" si="74">SUM(D219:D232)</f>
        <v>0</v>
      </c>
      <c r="E233" s="28">
        <f t="shared" si="74"/>
        <v>0</v>
      </c>
      <c r="F233" s="29">
        <f t="shared" si="74"/>
        <v>0</v>
      </c>
      <c r="G233" s="29">
        <f t="shared" si="74"/>
        <v>0</v>
      </c>
      <c r="H233" s="29">
        <f>SUM(H219:H232)</f>
        <v>0</v>
      </c>
      <c r="I233" s="114" t="str">
        <f t="shared" si="66"/>
        <v>-</v>
      </c>
      <c r="J233" s="115"/>
      <c r="K233" s="116"/>
    </row>
    <row r="234" spans="1:1023" ht="15.75" thickBot="1" x14ac:dyDescent="0.3">
      <c r="B234" s="70"/>
      <c r="C234" s="71">
        <f>SUM(C233,C180,C124,C26,C66,C14)</f>
        <v>0</v>
      </c>
      <c r="D234" s="72"/>
      <c r="E234" s="73"/>
      <c r="F234" s="74">
        <f>SUM(F217,F233,F180,F124,F66,F26,F14)</f>
        <v>0</v>
      </c>
      <c r="G234" s="75"/>
      <c r="H234" s="76"/>
      <c r="I234" s="77" t="str">
        <f t="shared" si="66"/>
        <v>-</v>
      </c>
      <c r="J234" s="78"/>
      <c r="K234" s="78"/>
      <c r="M234" s="79"/>
      <c r="N234" s="81" t="s">
        <v>327</v>
      </c>
      <c r="O234" s="80" t="s">
        <v>328</v>
      </c>
      <c r="P234" s="81" t="s">
        <v>340</v>
      </c>
      <c r="Q234" s="80" t="s">
        <v>341</v>
      </c>
      <c r="R234" s="80" t="s">
        <v>192</v>
      </c>
    </row>
    <row r="235" spans="1:1023" x14ac:dyDescent="0.25">
      <c r="B235" s="82"/>
      <c r="C235" s="83"/>
      <c r="D235" s="72"/>
      <c r="E235" s="84"/>
      <c r="F235" s="85"/>
      <c r="H235" s="85"/>
      <c r="I235" s="72"/>
      <c r="J235" s="3"/>
      <c r="K235" s="3"/>
      <c r="M235" s="79" t="s">
        <v>8</v>
      </c>
      <c r="N235" s="80">
        <f>C14</f>
        <v>0</v>
      </c>
      <c r="O235" s="80">
        <f>D14</f>
        <v>0</v>
      </c>
      <c r="P235" s="80">
        <f>E14</f>
        <v>0</v>
      </c>
      <c r="Q235" s="80">
        <f>F14</f>
        <v>0</v>
      </c>
      <c r="R235" s="80" t="str">
        <f>I14</f>
        <v>-</v>
      </c>
    </row>
    <row r="236" spans="1:1023" ht="15.75" thickBot="1" x14ac:dyDescent="0.3">
      <c r="B236" s="86" t="s">
        <v>345</v>
      </c>
      <c r="C236" s="83"/>
      <c r="D236" s="87">
        <f>F234</f>
        <v>0</v>
      </c>
      <c r="E236" s="84"/>
      <c r="F236" s="85" t="s">
        <v>193</v>
      </c>
      <c r="G236" s="88">
        <v>453708</v>
      </c>
      <c r="H236" s="85"/>
      <c r="I236" s="72"/>
      <c r="J236" s="89"/>
      <c r="K236" s="72"/>
      <c r="M236" s="79" t="s">
        <v>9</v>
      </c>
      <c r="N236" s="80">
        <f>C26</f>
        <v>0</v>
      </c>
      <c r="O236" s="80">
        <f>D26</f>
        <v>0</v>
      </c>
      <c r="P236" s="80">
        <f>E26</f>
        <v>0</v>
      </c>
      <c r="Q236" s="80">
        <f>F26</f>
        <v>0</v>
      </c>
      <c r="R236" s="80" t="str">
        <f>I26</f>
        <v>-</v>
      </c>
    </row>
    <row r="237" spans="1:1023" ht="15.75" thickBot="1" x14ac:dyDescent="0.3">
      <c r="B237" s="86" t="str">
        <f>"Consumo VOD Contenidos Dinamizados: "&amp;ROUND(G237*100,0)&amp;"%"</f>
        <v>Consumo VOD Contenidos Dinamizados: 0%</v>
      </c>
      <c r="C237" s="83"/>
      <c r="D237" s="72"/>
      <c r="E237" s="84"/>
      <c r="F237" s="85"/>
      <c r="G237" s="90">
        <f>F234/G236</f>
        <v>0</v>
      </c>
      <c r="H237" s="85"/>
      <c r="I237" s="72"/>
      <c r="J237" s="89"/>
      <c r="K237" s="72"/>
      <c r="AMD237"/>
      <c r="AME237"/>
      <c r="AMF237"/>
      <c r="AMG237"/>
      <c r="AMH237"/>
      <c r="AMI237"/>
    </row>
    <row r="238" spans="1:1023" ht="15.75" thickBot="1" x14ac:dyDescent="0.3">
      <c r="B238" s="86" t="s">
        <v>194</v>
      </c>
      <c r="C238" s="83"/>
      <c r="D238" s="72"/>
      <c r="E238" s="84"/>
      <c r="F238" s="85"/>
      <c r="G238" s="85"/>
      <c r="H238" s="85"/>
      <c r="I238" s="72"/>
      <c r="J238" s="89"/>
      <c r="K238" s="72"/>
      <c r="M238" s="79" t="s">
        <v>17</v>
      </c>
      <c r="N238" s="80">
        <f>C66</f>
        <v>0</v>
      </c>
      <c r="O238" s="80">
        <f>D66</f>
        <v>0</v>
      </c>
      <c r="P238" s="80">
        <f>E66</f>
        <v>0</v>
      </c>
      <c r="Q238" s="80">
        <f>F66</f>
        <v>0</v>
      </c>
      <c r="R238" s="80" t="str">
        <f>I66</f>
        <v>-</v>
      </c>
    </row>
    <row r="239" spans="1:1023" ht="15.75" thickBot="1" x14ac:dyDescent="0.3">
      <c r="B239" s="86"/>
      <c r="C239" s="83"/>
      <c r="D239" s="72"/>
      <c r="E239" s="72"/>
      <c r="F239" s="84"/>
      <c r="G239" s="84"/>
      <c r="H239" s="84"/>
      <c r="I239" s="72"/>
      <c r="J239" s="89"/>
      <c r="K239" s="72"/>
      <c r="M239" s="79" t="s">
        <v>195</v>
      </c>
      <c r="N239" s="80">
        <f>C124</f>
        <v>0</v>
      </c>
      <c r="O239" s="80">
        <f>D124</f>
        <v>0</v>
      </c>
      <c r="P239" s="80">
        <f>E124</f>
        <v>0</v>
      </c>
      <c r="Q239" s="80">
        <f>F124</f>
        <v>0</v>
      </c>
      <c r="R239" s="80" t="str">
        <f>I124</f>
        <v>-</v>
      </c>
    </row>
    <row r="240" spans="1:1023" ht="15.75" thickBot="1" x14ac:dyDescent="0.3">
      <c r="B240" s="91"/>
      <c r="C240" s="92"/>
      <c r="D240" s="92"/>
      <c r="E240" s="92"/>
      <c r="M240" s="79" t="s">
        <v>92</v>
      </c>
      <c r="N240" s="80">
        <f>C180</f>
        <v>0</v>
      </c>
      <c r="O240" s="80">
        <f>D180</f>
        <v>0</v>
      </c>
      <c r="P240" s="80">
        <f>E180</f>
        <v>0</v>
      </c>
      <c r="Q240" s="80">
        <f>F180</f>
        <v>0</v>
      </c>
      <c r="R240" s="80" t="str">
        <f>I180</f>
        <v>-</v>
      </c>
    </row>
    <row r="241" spans="2:18" ht="15.75" thickBot="1" x14ac:dyDescent="0.3">
      <c r="B241" s="93"/>
      <c r="C241" s="442" t="s">
        <v>339</v>
      </c>
      <c r="D241" s="442"/>
      <c r="E241" s="442"/>
      <c r="F241" s="443" t="s">
        <v>343</v>
      </c>
      <c r="G241" s="443"/>
      <c r="H241" s="443"/>
      <c r="I241" s="444" t="s">
        <v>0</v>
      </c>
      <c r="J241" s="444"/>
      <c r="K241" s="444"/>
      <c r="M241" s="79" t="s">
        <v>141</v>
      </c>
      <c r="N241" s="80">
        <f>C217</f>
        <v>0</v>
      </c>
      <c r="O241" s="80">
        <f>D217</f>
        <v>0</v>
      </c>
      <c r="P241" s="80">
        <f>E217</f>
        <v>0</v>
      </c>
      <c r="Q241" s="80">
        <f>F217</f>
        <v>0</v>
      </c>
      <c r="R241" s="80" t="str">
        <f>I217</f>
        <v>-</v>
      </c>
    </row>
    <row r="242" spans="2:18" ht="15.75" thickBot="1" x14ac:dyDescent="0.3">
      <c r="B242" s="91"/>
      <c r="C242" s="446" t="s">
        <v>1</v>
      </c>
      <c r="D242" s="446"/>
      <c r="E242" s="446"/>
      <c r="F242" s="447" t="s">
        <v>2</v>
      </c>
      <c r="G242" s="447"/>
      <c r="H242" s="447"/>
      <c r="I242" s="448"/>
      <c r="J242" s="448"/>
      <c r="K242" s="448"/>
      <c r="M242" s="94" t="s">
        <v>177</v>
      </c>
      <c r="N242" s="80">
        <f>C233</f>
        <v>0</v>
      </c>
      <c r="O242" s="80">
        <f>D233</f>
        <v>0</v>
      </c>
      <c r="P242" s="80">
        <f>E233</f>
        <v>0</v>
      </c>
      <c r="Q242" s="80">
        <f>F233</f>
        <v>0</v>
      </c>
      <c r="R242" s="80" t="str">
        <f>I233</f>
        <v>-</v>
      </c>
    </row>
    <row r="243" spans="2:18" ht="30.75" thickBot="1" x14ac:dyDescent="0.3">
      <c r="B243" s="91"/>
      <c r="C243" s="242" t="s">
        <v>3</v>
      </c>
      <c r="D243" s="243" t="s">
        <v>4</v>
      </c>
      <c r="E243" s="244" t="s">
        <v>5</v>
      </c>
      <c r="F243" s="245" t="s">
        <v>3</v>
      </c>
      <c r="G243" s="246" t="s">
        <v>4</v>
      </c>
      <c r="H243" s="247" t="s">
        <v>5</v>
      </c>
      <c r="I243" s="95" t="s">
        <v>6</v>
      </c>
      <c r="J243" s="96" t="s">
        <v>4</v>
      </c>
      <c r="K243" s="97" t="s">
        <v>7</v>
      </c>
    </row>
    <row r="244" spans="2:18" x14ac:dyDescent="0.25">
      <c r="B244" s="53" t="s">
        <v>196</v>
      </c>
      <c r="C244" s="98"/>
      <c r="D244" s="99"/>
      <c r="E244" s="99"/>
      <c r="F244" s="100"/>
      <c r="G244" s="101"/>
      <c r="H244" s="102"/>
      <c r="I244" s="103"/>
      <c r="J244" s="99"/>
      <c r="K244" s="104"/>
    </row>
    <row r="245" spans="2:18" ht="15.75" thickBot="1" x14ac:dyDescent="0.3">
      <c r="B245" s="105" t="s">
        <v>197</v>
      </c>
      <c r="C245" s="106">
        <f>SUM(Horas!C233:I233)</f>
        <v>160685.984</v>
      </c>
      <c r="D245" s="107">
        <v>153652</v>
      </c>
      <c r="E245" s="108">
        <f t="shared" ref="E245:E250" si="75">+IFERROR(C245/D245,"-")</f>
        <v>1.045778668679874</v>
      </c>
      <c r="F245" s="106">
        <f>+SUM(Horas!J233:P233)</f>
        <v>141617.753</v>
      </c>
      <c r="G245" s="109">
        <v>141985</v>
      </c>
      <c r="H245" s="108">
        <f t="shared" ref="H245:H250" si="76">+IFERROR(F245/G245,"-")</f>
        <v>0.99741348029721444</v>
      </c>
      <c r="I245" s="24">
        <f t="shared" ref="I245:I256" si="77">+IFERROR((F245-C245)/C245,"-")</f>
        <v>-0.11866766799025856</v>
      </c>
      <c r="J245" s="25">
        <f t="shared" ref="J245:J256" si="78">+IFERROR((G245-D245)/D245,"-")</f>
        <v>-7.5931325332569702E-2</v>
      </c>
      <c r="K245" s="26">
        <f t="shared" ref="K245:K256" si="79">+IFERROR((H245-E245)/E245,"-")</f>
        <v>-4.6248015790676611E-2</v>
      </c>
    </row>
    <row r="246" spans="2:18" ht="15.75" thickBot="1" x14ac:dyDescent="0.3">
      <c r="B246" s="110" t="s">
        <v>198</v>
      </c>
      <c r="C246" s="106">
        <f>SUM(Horas!C234:I234)</f>
        <v>50037.22</v>
      </c>
      <c r="D246" s="107">
        <v>111190</v>
      </c>
      <c r="E246" s="108">
        <f t="shared" si="75"/>
        <v>0.45001546901699796</v>
      </c>
      <c r="F246" s="106">
        <f>+SUM(Horas!J234:P234)</f>
        <v>43943.906000000003</v>
      </c>
      <c r="G246" s="109">
        <v>107083</v>
      </c>
      <c r="H246" s="108">
        <f t="shared" si="76"/>
        <v>0.41037238403854959</v>
      </c>
      <c r="I246" s="24">
        <f t="shared" si="77"/>
        <v>-0.12177563022086356</v>
      </c>
      <c r="J246" s="25">
        <f t="shared" si="78"/>
        <v>-3.6936774889828224E-2</v>
      </c>
      <c r="K246" s="26">
        <f t="shared" si="79"/>
        <v>-8.8092716157166087E-2</v>
      </c>
    </row>
    <row r="247" spans="2:18" ht="15.75" thickBot="1" x14ac:dyDescent="0.3">
      <c r="B247" s="105" t="s">
        <v>199</v>
      </c>
      <c r="C247" s="106">
        <f>SUM(Horas!C235:I235)</f>
        <v>700425.95900000003</v>
      </c>
      <c r="D247" s="107">
        <v>282770</v>
      </c>
      <c r="E247" s="108">
        <f t="shared" si="75"/>
        <v>2.4770165116525797</v>
      </c>
      <c r="F247" s="106">
        <f>+SUM(Horas!J235:P235)</f>
        <v>715075.978</v>
      </c>
      <c r="G247" s="109">
        <v>281553</v>
      </c>
      <c r="H247" s="108">
        <f t="shared" si="76"/>
        <v>2.5397562022070446</v>
      </c>
      <c r="I247" s="24">
        <f t="shared" si="77"/>
        <v>2.0915870995009724E-2</v>
      </c>
      <c r="J247" s="25">
        <f t="shared" si="78"/>
        <v>-4.3038511864766415E-3</v>
      </c>
      <c r="K247" s="26">
        <f t="shared" si="79"/>
        <v>2.5328733280266698E-2</v>
      </c>
    </row>
    <row r="248" spans="2:18" ht="15.75" thickBot="1" x14ac:dyDescent="0.3">
      <c r="B248" s="105" t="s">
        <v>200</v>
      </c>
      <c r="C248" s="106">
        <f>SUM(Horas!C236:I236)</f>
        <v>229683.40300000002</v>
      </c>
      <c r="D248" s="107">
        <v>241050</v>
      </c>
      <c r="E248" s="108">
        <f t="shared" si="75"/>
        <v>0.95284548019083182</v>
      </c>
      <c r="F248" s="106">
        <f>+SUM(Horas!J236:P236)</f>
        <v>225869.03600000002</v>
      </c>
      <c r="G248" s="109">
        <v>234184</v>
      </c>
      <c r="H248" s="108">
        <f t="shared" si="76"/>
        <v>0.96449388515013845</v>
      </c>
      <c r="I248" s="24">
        <f t="shared" si="77"/>
        <v>-1.6607064115990992E-2</v>
      </c>
      <c r="J248" s="25">
        <f t="shared" si="78"/>
        <v>-2.8483717071147066E-2</v>
      </c>
      <c r="K248" s="26">
        <f t="shared" si="79"/>
        <v>1.2224862479248725E-2</v>
      </c>
    </row>
    <row r="249" spans="2:18" ht="15.75" thickBot="1" x14ac:dyDescent="0.3">
      <c r="B249" s="105" t="s">
        <v>201</v>
      </c>
      <c r="C249" s="106">
        <f>SUM(Horas!C237:I237)</f>
        <v>608507.82400000002</v>
      </c>
      <c r="D249" s="107">
        <v>322954</v>
      </c>
      <c r="E249" s="108">
        <f t="shared" si="75"/>
        <v>1.8841934888559981</v>
      </c>
      <c r="F249" s="106">
        <f>+SUM(Horas!J237:P237)</f>
        <v>619716.42700000003</v>
      </c>
      <c r="G249" s="109">
        <v>321699</v>
      </c>
      <c r="H249" s="108">
        <f t="shared" si="76"/>
        <v>1.9263859290827763</v>
      </c>
      <c r="I249" s="24">
        <f t="shared" si="77"/>
        <v>1.8419817392520497E-2</v>
      </c>
      <c r="J249" s="25">
        <f t="shared" si="78"/>
        <v>-3.8860023408906533E-3</v>
      </c>
      <c r="K249" s="26">
        <f t="shared" si="79"/>
        <v>2.2392838355680549E-2</v>
      </c>
    </row>
    <row r="250" spans="2:18" ht="15.75" thickBot="1" x14ac:dyDescent="0.3">
      <c r="B250" s="105" t="s">
        <v>202</v>
      </c>
      <c r="C250" s="106">
        <f>SUM(Horas!C238:I238)</f>
        <v>1406728.3560000001</v>
      </c>
      <c r="D250" s="107">
        <v>391861</v>
      </c>
      <c r="E250" s="108">
        <f t="shared" si="75"/>
        <v>3.589865681963758</v>
      </c>
      <c r="F250" s="106">
        <f>+SUM(Horas!J238:P238)</f>
        <v>1522671.3740000001</v>
      </c>
      <c r="G250" s="109">
        <v>378738</v>
      </c>
      <c r="H250" s="108">
        <f t="shared" si="76"/>
        <v>4.0203818312395381</v>
      </c>
      <c r="I250" s="24">
        <f t="shared" si="77"/>
        <v>8.2420331903795011E-2</v>
      </c>
      <c r="J250" s="25">
        <f t="shared" si="78"/>
        <v>-3.3488915712459266E-2</v>
      </c>
      <c r="K250" s="26">
        <f t="shared" si="79"/>
        <v>0.11992541989489579</v>
      </c>
    </row>
    <row r="251" spans="2:18" ht="15.75" thickBot="1" x14ac:dyDescent="0.3">
      <c r="B251" s="105"/>
      <c r="C251" s="106">
        <f>SUM(Horas!C239:I239)</f>
        <v>0</v>
      </c>
      <c r="D251" s="107"/>
      <c r="E251" s="108"/>
      <c r="F251" s="106">
        <f>+SUM(Horas!J239:P239)</f>
        <v>0</v>
      </c>
      <c r="G251" s="109"/>
      <c r="H251" s="108"/>
      <c r="I251" s="24" t="str">
        <f t="shared" si="77"/>
        <v>-</v>
      </c>
      <c r="J251" s="25" t="str">
        <f t="shared" si="78"/>
        <v>-</v>
      </c>
      <c r="K251" s="26" t="str">
        <f t="shared" si="79"/>
        <v>-</v>
      </c>
    </row>
    <row r="252" spans="2:18" ht="15.75" thickBot="1" x14ac:dyDescent="0.3">
      <c r="B252" s="105"/>
      <c r="C252" s="106">
        <f>SUM(Horas!C240:I240)</f>
        <v>0</v>
      </c>
      <c r="D252" s="111">
        <f>+SUM(Users!C256:I256)</f>
        <v>0</v>
      </c>
      <c r="E252" s="108" t="str">
        <f t="shared" ref="E252:E257" si="80">+IFERROR(C252/D252,"-")</f>
        <v>-</v>
      </c>
      <c r="F252" s="106">
        <f>+SUM(Horas!J240:P240)</f>
        <v>0</v>
      </c>
      <c r="G252" s="112">
        <f>+SUM(Users!J256:P256)</f>
        <v>0</v>
      </c>
      <c r="H252" s="113" t="str">
        <f t="shared" ref="H252:H257" si="81">+IFERROR(F252/G252,"-")</f>
        <v>-</v>
      </c>
      <c r="I252" s="114" t="str">
        <f t="shared" si="77"/>
        <v>-</v>
      </c>
      <c r="J252" s="115" t="str">
        <f t="shared" si="78"/>
        <v>-</v>
      </c>
      <c r="K252" s="116" t="str">
        <f t="shared" si="79"/>
        <v>-</v>
      </c>
    </row>
    <row r="253" spans="2:18" ht="15.75" thickBot="1" x14ac:dyDescent="0.3">
      <c r="B253" s="105"/>
      <c r="C253" s="106">
        <f>SUM(Horas!C318:I318)</f>
        <v>0</v>
      </c>
      <c r="D253" s="111">
        <f>+SUM(Users!C257:I257)</f>
        <v>0</v>
      </c>
      <c r="E253" s="108" t="str">
        <f t="shared" si="80"/>
        <v>-</v>
      </c>
      <c r="F253" s="106">
        <f>+SUM(Horas!J241:P241)</f>
        <v>0</v>
      </c>
      <c r="G253" s="112">
        <f>+SUM(Users!J257:P257)</f>
        <v>0</v>
      </c>
      <c r="H253" s="113" t="str">
        <f t="shared" si="81"/>
        <v>-</v>
      </c>
      <c r="I253" s="114" t="str">
        <f t="shared" si="77"/>
        <v>-</v>
      </c>
      <c r="J253" s="115" t="str">
        <f t="shared" si="78"/>
        <v>-</v>
      </c>
      <c r="K253" s="116" t="str">
        <f t="shared" si="79"/>
        <v>-</v>
      </c>
    </row>
    <row r="254" spans="2:18" ht="15.75" thickBot="1" x14ac:dyDescent="0.3">
      <c r="B254" s="105"/>
      <c r="C254" s="106">
        <f>SUM(Horas!C319:I319)</f>
        <v>0</v>
      </c>
      <c r="D254" s="111">
        <f>+SUM(Users!C258:I258)</f>
        <v>0</v>
      </c>
      <c r="E254" s="108" t="str">
        <f t="shared" si="80"/>
        <v>-</v>
      </c>
      <c r="F254" s="106">
        <f>+SUM(Horas!J242:P242)</f>
        <v>0</v>
      </c>
      <c r="G254" s="112">
        <f>+SUM(Users!J258:P258)</f>
        <v>0</v>
      </c>
      <c r="H254" s="113" t="str">
        <f t="shared" si="81"/>
        <v>-</v>
      </c>
      <c r="I254" s="114" t="str">
        <f t="shared" si="77"/>
        <v>-</v>
      </c>
      <c r="J254" s="115" t="str">
        <f t="shared" si="78"/>
        <v>-</v>
      </c>
      <c r="K254" s="116" t="str">
        <f t="shared" si="79"/>
        <v>-</v>
      </c>
    </row>
    <row r="255" spans="2:18" ht="15.75" thickBot="1" x14ac:dyDescent="0.3">
      <c r="B255" s="105"/>
      <c r="C255" s="106">
        <f>SUM(Horas!C320:I320)</f>
        <v>0</v>
      </c>
      <c r="D255" s="111">
        <f>+SUM(Users!C259:I259)</f>
        <v>0</v>
      </c>
      <c r="E255" s="108" t="str">
        <f t="shared" si="80"/>
        <v>-</v>
      </c>
      <c r="F255" s="117">
        <f>+SUM(Horas!J320:P320)</f>
        <v>0</v>
      </c>
      <c r="G255" s="112">
        <f>+SUM(Users!J259:P259)</f>
        <v>0</v>
      </c>
      <c r="H255" s="113" t="str">
        <f t="shared" si="81"/>
        <v>-</v>
      </c>
      <c r="I255" s="114" t="str">
        <f t="shared" si="77"/>
        <v>-</v>
      </c>
      <c r="J255" s="115" t="str">
        <f t="shared" si="78"/>
        <v>-</v>
      </c>
      <c r="K255" s="116" t="str">
        <f t="shared" si="79"/>
        <v>-</v>
      </c>
    </row>
    <row r="256" spans="2:18" ht="15.75" thickBot="1" x14ac:dyDescent="0.3">
      <c r="B256" s="105"/>
      <c r="C256" s="106">
        <f>SUM(Horas!C321:I321)</f>
        <v>0</v>
      </c>
      <c r="D256" s="111">
        <f>+SUM(Users!C260:I260)</f>
        <v>0</v>
      </c>
      <c r="E256" s="108" t="str">
        <f t="shared" si="80"/>
        <v>-</v>
      </c>
      <c r="F256" s="117">
        <f>+SUM(Horas!J321:P321)</f>
        <v>0</v>
      </c>
      <c r="G256" s="112">
        <f>+SUM(Users!J258:P258)</f>
        <v>0</v>
      </c>
      <c r="H256" s="113" t="str">
        <f t="shared" si="81"/>
        <v>-</v>
      </c>
      <c r="I256" s="114" t="str">
        <f t="shared" si="77"/>
        <v>-</v>
      </c>
      <c r="J256" s="115" t="str">
        <f t="shared" si="78"/>
        <v>-</v>
      </c>
      <c r="K256" s="116" t="str">
        <f t="shared" si="79"/>
        <v>-</v>
      </c>
    </row>
    <row r="257" spans="2:11" ht="15.75" thickBot="1" x14ac:dyDescent="0.3">
      <c r="B257"/>
      <c r="C257" s="106">
        <f>SUM(Horas!C322:I322)</f>
        <v>0</v>
      </c>
      <c r="D257" s="118">
        <f>+SUM(Users!C259:I259)</f>
        <v>0</v>
      </c>
      <c r="E257" s="108" t="str">
        <f t="shared" si="80"/>
        <v>-</v>
      </c>
      <c r="F257" s="117">
        <f>+SUM(Horas!J322:P322)</f>
        <v>0</v>
      </c>
      <c r="G257" s="112">
        <f>+SUM(Users!J259:P259)</f>
        <v>0</v>
      </c>
      <c r="H257" s="113" t="str">
        <f t="shared" si="81"/>
        <v>-</v>
      </c>
      <c r="I257" s="114"/>
      <c r="J257" s="115"/>
      <c r="K257" s="116"/>
    </row>
    <row r="258" spans="2:11" x14ac:dyDescent="0.25">
      <c r="B258"/>
      <c r="D258" s="87">
        <f>SUM(F244:F250)+SUM(F252:F256)</f>
        <v>3268894.4740000004</v>
      </c>
      <c r="G258" s="119">
        <v>9239200</v>
      </c>
    </row>
    <row r="259" spans="2:11" x14ac:dyDescent="0.25">
      <c r="B259" s="86" t="s">
        <v>344</v>
      </c>
      <c r="C259" s="83"/>
      <c r="D259" s="72"/>
      <c r="E259" s="84"/>
      <c r="F259" s="85"/>
      <c r="G259" s="90">
        <f>D258/G258</f>
        <v>0.35380709087366874</v>
      </c>
    </row>
    <row r="260" spans="2:11" x14ac:dyDescent="0.25">
      <c r="B260" s="86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F2">
    <cfRule type="cellIs" dxfId="119" priority="2" operator="between">
      <formula>2000</formula>
      <formula>4000</formula>
    </cfRule>
    <cfRule type="cellIs" dxfId="118" priority="6" operator="greaterThan">
      <formula>4000</formula>
    </cfRule>
  </conditionalFormatting>
  <conditionalFormatting sqref="F2:F5">
    <cfRule type="cellIs" dxfId="117" priority="1" operator="lessThan">
      <formula>2000</formula>
    </cfRule>
    <cfRule type="cellIs" dxfId="116" priority="3" operator="greaterThan">
      <formula>4000</formula>
    </cfRule>
  </conditionalFormatting>
  <conditionalFormatting sqref="F3:F5 F15 F27 F125">
    <cfRule type="cellIs" dxfId="115" priority="112" operator="between">
      <formula>2000</formula>
      <formula>4000</formula>
    </cfRule>
  </conditionalFormatting>
  <conditionalFormatting sqref="F3:F5 F125">
    <cfRule type="cellIs" dxfId="114" priority="127" operator="between">
      <formula>2000</formula>
      <formula>4000</formula>
    </cfRule>
  </conditionalFormatting>
  <conditionalFormatting sqref="F6:F13 F16:F25 F68:F123">
    <cfRule type="cellIs" dxfId="113" priority="194" operator="between">
      <formula>2000</formula>
      <formula>4000</formula>
    </cfRule>
  </conditionalFormatting>
  <conditionalFormatting sqref="F6:F14">
    <cfRule type="cellIs" dxfId="112" priority="37" operator="lessThan">
      <formula>2000</formula>
    </cfRule>
    <cfRule type="cellIs" dxfId="111" priority="38" operator="between">
      <formula>2000</formula>
      <formula>4000</formula>
    </cfRule>
    <cfRule type="cellIs" dxfId="110" priority="39" operator="greaterThan">
      <formula>4000</formula>
    </cfRule>
  </conditionalFormatting>
  <conditionalFormatting sqref="F14">
    <cfRule type="cellIs" dxfId="109" priority="40" operator="greaterThan">
      <formula>45000</formula>
    </cfRule>
    <cfRule type="cellIs" dxfId="108" priority="41" operator="between">
      <formula>20000</formula>
      <formula>45000</formula>
    </cfRule>
    <cfRule type="cellIs" dxfId="107" priority="42" operator="lessThan">
      <formula>20000</formula>
    </cfRule>
  </conditionalFormatting>
  <conditionalFormatting sqref="F15 F27 F125">
    <cfRule type="cellIs" dxfId="106" priority="111" operator="lessThan">
      <formula>2000</formula>
    </cfRule>
    <cfRule type="cellIs" dxfId="105" priority="113" operator="greaterThan">
      <formula>4000</formula>
    </cfRule>
  </conditionalFormatting>
  <conditionalFormatting sqref="F15">
    <cfRule type="cellIs" dxfId="104" priority="130" operator="between">
      <formula>2000</formula>
      <formula>4000</formula>
    </cfRule>
  </conditionalFormatting>
  <conditionalFormatting sqref="F16:F25 F68:F123 F6:F13">
    <cfRule type="cellIs" dxfId="103" priority="195" operator="lessThan">
      <formula>2000</formula>
    </cfRule>
  </conditionalFormatting>
  <conditionalFormatting sqref="F16:F26 F68:F123">
    <cfRule type="cellIs" dxfId="102" priority="190" operator="lessThan">
      <formula>2000</formula>
    </cfRule>
    <cfRule type="cellIs" dxfId="101" priority="191" operator="between">
      <formula>2000</formula>
      <formula>4000</formula>
    </cfRule>
  </conditionalFormatting>
  <conditionalFormatting sqref="F16:F26 F68:F124">
    <cfRule type="cellIs" dxfId="100" priority="192" operator="greaterThan">
      <formula>4000</formula>
    </cfRule>
  </conditionalFormatting>
  <conditionalFormatting sqref="F26">
    <cfRule type="cellIs" dxfId="99" priority="202" operator="greaterThan">
      <formula>45000</formula>
    </cfRule>
    <cfRule type="cellIs" dxfId="98" priority="203" operator="between">
      <formula>20000</formula>
      <formula>45000</formula>
    </cfRule>
    <cfRule type="cellIs" dxfId="97" priority="204" operator="lessThan">
      <formula>20000</formula>
    </cfRule>
  </conditionalFormatting>
  <conditionalFormatting sqref="F28:F65">
    <cfRule type="cellIs" dxfId="96" priority="205" operator="lessThan">
      <formula>2000</formula>
    </cfRule>
    <cfRule type="cellIs" dxfId="95" priority="206" operator="between">
      <formula>2000</formula>
      <formula>4000</formula>
    </cfRule>
    <cfRule type="cellIs" dxfId="94" priority="212" operator="between">
      <formula>2000</formula>
      <formula>4000</formula>
    </cfRule>
    <cfRule type="cellIs" dxfId="93" priority="213" operator="lessThan">
      <formula>2000</formula>
    </cfRule>
    <cfRule type="cellIs" dxfId="92" priority="217" operator="lessThan">
      <formula>2000</formula>
    </cfRule>
    <cfRule type="cellIs" dxfId="91" priority="225" operator="lessThan">
      <formula>2000</formula>
    </cfRule>
  </conditionalFormatting>
  <conditionalFormatting sqref="F28:F66">
    <cfRule type="cellIs" dxfId="90" priority="207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67">
    <cfRule type="cellIs" dxfId="86" priority="148" operator="lessThan">
      <formula>2000</formula>
    </cfRule>
    <cfRule type="cellIs" dxfId="85" priority="149" operator="between">
      <formula>2000</formula>
      <formula>4000</formula>
    </cfRule>
    <cfRule type="cellIs" dxfId="84" priority="150" operator="greaterThan">
      <formula>4000</formula>
    </cfRule>
    <cfRule type="cellIs" dxfId="83" priority="151" operator="lessThan">
      <formula>2000</formula>
    </cfRule>
    <cfRule type="cellIs" dxfId="82" priority="153" operator="greaterThan">
      <formula>4000</formula>
    </cfRule>
    <cfRule type="cellIs" dxfId="81" priority="154" operator="greaterThan">
      <formula>4000</formula>
    </cfRule>
    <cfRule type="cellIs" dxfId="80" priority="156" operator="lessThan">
      <formula>2000</formula>
    </cfRule>
    <cfRule type="cellIs" dxfId="79" priority="168" operator="lessThan">
      <formula>2000</formula>
    </cfRule>
    <cfRule type="cellIs" dxfId="78" priority="169" operator="lessThan">
      <formula>2000</formula>
    </cfRule>
  </conditionalFormatting>
  <conditionalFormatting sqref="F124">
    <cfRule type="cellIs" dxfId="77" priority="319" operator="between">
      <formula>20000</formula>
      <formula>45000</formula>
    </cfRule>
    <cfRule type="cellIs" dxfId="76" priority="320" operator="lessThan">
      <formula>20000</formula>
    </cfRule>
    <cfRule type="cellIs" dxfId="75" priority="321" operator="greaterThan">
      <formula>45000</formula>
    </cfRule>
  </conditionalFormatting>
  <conditionalFormatting sqref="F126:F180">
    <cfRule type="cellIs" dxfId="74" priority="260" operator="lessThan">
      <formula>2000</formula>
    </cfRule>
    <cfRule type="cellIs" dxfId="73" priority="261" operator="between">
      <formula>2000</formula>
      <formula>4000</formula>
    </cfRule>
    <cfRule type="cellIs" dxfId="72" priority="262" operator="greaterThan">
      <formula>4000</formula>
    </cfRule>
  </conditionalFormatting>
  <conditionalFormatting sqref="F180">
    <cfRule type="cellIs" dxfId="71" priority="269" operator="greaterThan">
      <formula>45000</formula>
    </cfRule>
    <cfRule type="cellIs" dxfId="70" priority="270" operator="between">
      <formula>20000</formula>
      <formula>45000</formula>
    </cfRule>
    <cfRule type="cellIs" dxfId="69" priority="271" operator="lessThan">
      <formula>20000</formula>
    </cfRule>
  </conditionalFormatting>
  <conditionalFormatting sqref="F182:F216 F218:F232">
    <cfRule type="cellIs" dxfId="68" priority="273" operator="lessThan">
      <formula>2000</formula>
    </cfRule>
  </conditionalFormatting>
  <conditionalFormatting sqref="F182:F233">
    <cfRule type="cellIs" dxfId="67" priority="272" operator="between">
      <formula>2000</formula>
      <formula>4000</formula>
    </cfRule>
    <cfRule type="cellIs" dxfId="66" priority="274" operator="greaterThan">
      <formula>4000</formula>
    </cfRule>
  </conditionalFormatting>
  <conditionalFormatting sqref="F217">
    <cfRule type="cellIs" dxfId="65" priority="324" operator="lessThan">
      <formula>2000</formula>
    </cfRule>
    <cfRule type="cellIs" dxfId="64" priority="327" operator="greaterThan">
      <formula>45000</formula>
    </cfRule>
    <cfRule type="cellIs" dxfId="63" priority="328" operator="between">
      <formula>20000</formula>
      <formula>45000</formula>
    </cfRule>
    <cfRule type="cellIs" dxfId="62" priority="329" operator="lessThan">
      <formula>20000</formula>
    </cfRule>
  </conditionalFormatting>
  <conditionalFormatting sqref="F233">
    <cfRule type="cellIs" dxfId="61" priority="332" operator="lessThan">
      <formula>2000</formula>
    </cfRule>
    <cfRule type="cellIs" dxfId="60" priority="335" operator="greaterThan">
      <formula>45000</formula>
    </cfRule>
    <cfRule type="cellIs" dxfId="59" priority="336" operator="between">
      <formula>20000</formula>
      <formula>45000</formula>
    </cfRule>
    <cfRule type="cellIs" dxfId="58" priority="337" operator="lessThan">
      <formula>20000</formula>
    </cfRule>
  </conditionalFormatting>
  <conditionalFormatting sqref="F241">
    <cfRule type="cellIs" dxfId="57" priority="7" operator="lessThan">
      <formula>2000</formula>
    </cfRule>
    <cfRule type="cellIs" dxfId="56" priority="8" operator="between">
      <formula>2000</formula>
      <formula>4000</formula>
    </cfRule>
    <cfRule type="cellIs" dxfId="55" priority="9" operator="greaterThan">
      <formula>4000</formula>
    </cfRule>
    <cfRule type="cellIs" dxfId="54" priority="12" operator="greaterThan">
      <formula>4000</formula>
    </cfRule>
  </conditionalFormatting>
  <conditionalFormatting sqref="I15">
    <cfRule type="cellIs" dxfId="53" priority="109" operator="lessThan">
      <formula>0</formula>
    </cfRule>
    <cfRule type="cellIs" dxfId="52" priority="110" operator="greaterThan">
      <formula>0</formula>
    </cfRule>
  </conditionalFormatting>
  <conditionalFormatting sqref="I28:I66">
    <cfRule type="cellIs" dxfId="51" priority="287" operator="lessThan">
      <formula>0</formula>
    </cfRule>
    <cfRule type="cellIs" dxfId="50" priority="288" operator="greaterThan">
      <formula>0</formula>
    </cfRule>
  </conditionalFormatting>
  <conditionalFormatting sqref="I126:I180">
    <cfRule type="cellIs" dxfId="49" priority="303" operator="lessThan">
      <formula>0</formula>
    </cfRule>
    <cfRule type="cellIs" dxfId="48" priority="304" operator="greaterThan">
      <formula>0</formula>
    </cfRule>
  </conditionalFormatting>
  <conditionalFormatting sqref="I217">
    <cfRule type="cellIs" dxfId="47" priority="330" operator="lessThan">
      <formula>0</formula>
    </cfRule>
    <cfRule type="cellIs" dxfId="46" priority="331" operator="greaterThan">
      <formula>0</formula>
    </cfRule>
  </conditionalFormatting>
  <conditionalFormatting sqref="I242">
    <cfRule type="cellIs" dxfId="45" priority="105" operator="lessThan">
      <formula>0</formula>
    </cfRule>
    <cfRule type="cellIs" dxfId="44" priority="106" operator="greaterThan">
      <formula>0</formula>
    </cfRule>
  </conditionalFormatting>
  <conditionalFormatting sqref="I15:K15 J19:K26 I27:K27 I181:K181 J233:K233 I248:K257">
    <cfRule type="cellIs" dxfId="43" priority="101" operator="lessThan">
      <formula>0</formula>
    </cfRule>
    <cfRule type="cellIs" dxfId="42" priority="102" operator="greaterThan">
      <formula>a</formula>
    </cfRule>
  </conditionalFormatting>
  <conditionalFormatting sqref="I67:K67">
    <cfRule type="cellIs" dxfId="41" priority="146" operator="lessThan">
      <formula>0</formula>
    </cfRule>
    <cfRule type="cellIs" dxfId="40" priority="147" operator="greaterThan">
      <formula>a</formula>
    </cfRule>
  </conditionalFormatting>
  <conditionalFormatting sqref="I125:K125">
    <cfRule type="cellIs" dxfId="39" priority="295" operator="lessThan">
      <formula>0</formula>
    </cfRule>
    <cfRule type="cellIs" dxfId="38" priority="296" operator="greaterThan">
      <formula>0</formula>
    </cfRule>
  </conditionalFormatting>
  <conditionalFormatting sqref="I245:K251">
    <cfRule type="cellIs" dxfId="37" priority="309" operator="lessThan">
      <formula>0</formula>
    </cfRule>
    <cfRule type="cellIs" dxfId="36" priority="310" operator="greaterThan">
      <formula>0</formula>
    </cfRule>
  </conditionalFormatting>
  <conditionalFormatting sqref="J6:K13 I6:I14 I16:I26 J68:K123 I68:I124 I182:K216 I218:K219 J220:K232 I220:I233">
    <cfRule type="cellIs" dxfId="35" priority="275" operator="lessThan">
      <formula>0</formula>
    </cfRule>
    <cfRule type="cellIs" dxfId="34" priority="276" operator="greaterThan">
      <formula>0</formula>
    </cfRule>
  </conditionalFormatting>
  <conditionalFormatting sqref="J14:K14">
    <cfRule type="cellIs" dxfId="33" priority="35" operator="lessThan">
      <formula>0</formula>
    </cfRule>
    <cfRule type="cellIs" dxfId="32" priority="36" operator="greaterThan">
      <formula>a</formula>
    </cfRule>
  </conditionalFormatting>
  <conditionalFormatting sqref="J15:K15 I244:K244">
    <cfRule type="cellIs" dxfId="31" priority="103" operator="lessThan">
      <formula>0</formula>
    </cfRule>
    <cfRule type="cellIs" dxfId="30" priority="104" operator="greaterThan">
      <formula>0</formula>
    </cfRule>
  </conditionalFormatting>
  <conditionalFormatting sqref="J16:K25">
    <cfRule type="cellIs" dxfId="29" priority="283" operator="lessThan">
      <formula>0</formula>
    </cfRule>
    <cfRule type="cellIs" dxfId="28" priority="284" operator="greaterThan">
      <formula>0</formula>
    </cfRule>
  </conditionalFormatting>
  <conditionalFormatting sqref="J28:K65">
    <cfRule type="cellIs" dxfId="27" priority="289" operator="lessThan">
      <formula>0</formula>
    </cfRule>
    <cfRule type="cellIs" dxfId="26" priority="290" operator="greaterThan">
      <formula>0</formula>
    </cfRule>
  </conditionalFormatting>
  <conditionalFormatting sqref="J66:K66">
    <cfRule type="cellIs" dxfId="25" priority="135" operator="lessThan">
      <formula>0</formula>
    </cfRule>
    <cfRule type="cellIs" dxfId="24" priority="136" operator="greaterThan">
      <formula>a</formula>
    </cfRule>
  </conditionalFormatting>
  <conditionalFormatting sqref="J124:K124">
    <cfRule type="cellIs" dxfId="23" priority="293" operator="lessThan">
      <formula>0</formula>
    </cfRule>
    <cfRule type="cellIs" dxfId="22" priority="294" operator="greaterThan">
      <formula>a</formula>
    </cfRule>
  </conditionalFormatting>
  <conditionalFormatting sqref="J126:K179">
    <cfRule type="cellIs" dxfId="21" priority="305" operator="lessThan">
      <formula>0</formula>
    </cfRule>
    <cfRule type="cellIs" dxfId="20" priority="306" operator="greaterThan">
      <formula>0</formula>
    </cfRule>
  </conditionalFormatting>
  <conditionalFormatting sqref="J180:K180">
    <cfRule type="cellIs" dxfId="19" priority="107" operator="lessThan">
      <formula>0</formula>
    </cfRule>
    <cfRule type="cellIs" dxfId="18" priority="108" operator="greaterThan">
      <formula>0</formula>
    </cfRule>
  </conditionalFormatting>
  <conditionalFormatting sqref="J217:K217">
    <cfRule type="cellIs" dxfId="17" priority="322" operator="lessThan">
      <formula>0</formula>
    </cfRule>
    <cfRule type="cellIs" dxfId="16" priority="323" operator="greaterThan">
      <formula>0</formula>
    </cfRule>
  </conditionalFormatting>
  <conditionalFormatting sqref="N239:Q239">
    <cfRule type="cellIs" dxfId="15" priority="140" operator="between">
      <formula>15000</formula>
      <formula>20000</formula>
    </cfRule>
  </conditionalFormatting>
  <conditionalFormatting sqref="N239:Q240">
    <cfRule type="cellIs" dxfId="14" priority="123" operator="greaterThan">
      <formula>20000</formula>
    </cfRule>
  </conditionalFormatting>
  <conditionalFormatting sqref="N240:Q240">
    <cfRule type="cellIs" dxfId="13" priority="124" operator="between">
      <formula>15000</formula>
      <formula>20000</formula>
    </cfRule>
    <cfRule type="cellIs" dxfId="12" priority="125" operator="lessThan">
      <formula>15000</formula>
    </cfRule>
  </conditionalFormatting>
  <conditionalFormatting sqref="N235:R236">
    <cfRule type="cellIs" dxfId="11" priority="114" operator="greaterThan">
      <formula>45000</formula>
    </cfRule>
    <cfRule type="cellIs" dxfId="10" priority="115" operator="between">
      <formula>20000</formula>
      <formula>45000</formula>
    </cfRule>
    <cfRule type="cellIs" dxfId="9" priority="116" operator="lessThan">
      <formula>20000</formula>
    </cfRule>
  </conditionalFormatting>
  <conditionalFormatting sqref="N238:R238 R239">
    <cfRule type="cellIs" dxfId="8" priority="117" operator="greaterThan">
      <formula>20000</formula>
    </cfRule>
    <cfRule type="cellIs" dxfId="7" priority="118" operator="between">
      <formula>15000</formula>
      <formula>o0000</formula>
    </cfRule>
  </conditionalFormatting>
  <conditionalFormatting sqref="N238:R239">
    <cfRule type="cellIs" dxfId="6" priority="119" operator="lessThan">
      <formula>15000</formula>
    </cfRule>
  </conditionalFormatting>
  <conditionalFormatting sqref="R240">
    <cfRule type="cellIs" dxfId="5" priority="120" operator="greaterThan">
      <formula>40000</formula>
    </cfRule>
    <cfRule type="cellIs" dxfId="4" priority="121" operator="between">
      <formula>20000</formula>
      <formula>40000</formula>
    </cfRule>
    <cfRule type="cellIs" dxfId="3" priority="122" operator="lessThan">
      <formula>20000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showGridLines="0" tabSelected="1" topLeftCell="B1" zoomScale="90" zoomScaleNormal="90" workbookViewId="0">
      <pane ySplit="1" topLeftCell="A2" activePane="bottomLeft" state="frozen"/>
      <selection pane="bottomLeft" activeCell="C13" sqref="C13"/>
    </sheetView>
  </sheetViews>
  <sheetFormatPr baseColWidth="10" defaultColWidth="9.140625" defaultRowHeight="15" x14ac:dyDescent="0.25"/>
  <cols>
    <col min="1" max="1" width="25.5703125" style="321" customWidth="1"/>
    <col min="2" max="2" width="28.5703125" style="321" bestFit="1" customWidth="1"/>
    <col min="3" max="3" width="44.85546875" style="321" customWidth="1"/>
    <col min="4" max="4" width="12" style="316" customWidth="1"/>
    <col min="5" max="5" width="32.7109375" style="316" customWidth="1"/>
    <col min="6" max="6" width="19.85546875" style="316" customWidth="1"/>
    <col min="7" max="7" width="17.28515625" style="318" bestFit="1" customWidth="1"/>
    <col min="8" max="8" width="15.7109375" style="316" customWidth="1"/>
    <col min="9" max="9" width="19.140625" style="316" customWidth="1"/>
    <col min="10" max="10" width="15.7109375" style="316" customWidth="1"/>
    <col min="11" max="1021" width="10.5703125" style="313" customWidth="1"/>
    <col min="1022" max="16384" width="9.140625" style="313"/>
  </cols>
  <sheetData>
    <row r="1" spans="1:10" ht="20.100000000000001" customHeight="1" x14ac:dyDescent="0.25">
      <c r="A1" s="355" t="s">
        <v>214</v>
      </c>
      <c r="B1" s="355" t="s">
        <v>439</v>
      </c>
      <c r="C1" s="355" t="s">
        <v>215</v>
      </c>
      <c r="D1" s="356" t="s">
        <v>420</v>
      </c>
      <c r="E1" s="356" t="s">
        <v>216</v>
      </c>
      <c r="F1" s="356" t="s">
        <v>217</v>
      </c>
      <c r="G1" s="356" t="s">
        <v>218</v>
      </c>
      <c r="H1" s="356" t="s">
        <v>219</v>
      </c>
      <c r="I1" s="356" t="s">
        <v>220</v>
      </c>
      <c r="J1" s="356" t="s">
        <v>221</v>
      </c>
    </row>
    <row r="2" spans="1:10" x14ac:dyDescent="0.25">
      <c r="A2" s="320" t="s">
        <v>497</v>
      </c>
      <c r="B2" s="320" t="s">
        <v>613</v>
      </c>
      <c r="C2" s="319" t="s">
        <v>654</v>
      </c>
      <c r="D2" s="314"/>
      <c r="E2" s="315" t="s">
        <v>653</v>
      </c>
      <c r="F2" s="312">
        <v>3763</v>
      </c>
      <c r="G2" s="365">
        <v>1557.4</v>
      </c>
      <c r="H2" s="312" t="s">
        <v>720</v>
      </c>
      <c r="I2" s="317">
        <f t="shared" ref="I2:I25" si="0">F2/G2</f>
        <v>2.4162064980095028</v>
      </c>
      <c r="J2" s="317">
        <f t="shared" ref="J2:J25" si="1">H2/F2</f>
        <v>2.080786606431039</v>
      </c>
    </row>
    <row r="3" spans="1:10" x14ac:dyDescent="0.25">
      <c r="A3" s="320" t="s">
        <v>457</v>
      </c>
      <c r="B3" s="320" t="s">
        <v>614</v>
      </c>
      <c r="C3" s="319" t="s">
        <v>656</v>
      </c>
      <c r="D3" s="314"/>
      <c r="E3" s="315" t="s">
        <v>655</v>
      </c>
      <c r="F3" s="366">
        <v>1212</v>
      </c>
      <c r="G3" s="365">
        <v>354.95</v>
      </c>
      <c r="H3" s="312" t="s">
        <v>721</v>
      </c>
      <c r="I3" s="317">
        <f t="shared" si="0"/>
        <v>3.4145654317509511</v>
      </c>
      <c r="J3" s="317">
        <f t="shared" si="1"/>
        <v>1.5090759075907592</v>
      </c>
    </row>
    <row r="4" spans="1:10" ht="14.25" customHeight="1" x14ac:dyDescent="0.25">
      <c r="A4" s="320" t="s">
        <v>497</v>
      </c>
      <c r="B4" s="320" t="s">
        <v>615</v>
      </c>
      <c r="C4" s="319" t="s">
        <v>658</v>
      </c>
      <c r="D4" s="314"/>
      <c r="E4" s="315" t="s">
        <v>657</v>
      </c>
      <c r="F4" s="366">
        <v>15483</v>
      </c>
      <c r="G4" s="365">
        <v>9821.7999999999993</v>
      </c>
      <c r="H4" s="312" t="s">
        <v>722</v>
      </c>
      <c r="I4" s="317">
        <f t="shared" si="0"/>
        <v>1.5763912928383801</v>
      </c>
      <c r="J4" s="317">
        <f t="shared" si="1"/>
        <v>2.7241490667183363</v>
      </c>
    </row>
    <row r="5" spans="1:10" x14ac:dyDescent="0.25">
      <c r="A5" s="320" t="s">
        <v>497</v>
      </c>
      <c r="B5" s="320" t="s">
        <v>616</v>
      </c>
      <c r="C5" s="319" t="s">
        <v>660</v>
      </c>
      <c r="D5" s="314"/>
      <c r="E5" s="315" t="s">
        <v>659</v>
      </c>
      <c r="F5" s="312">
        <v>9291</v>
      </c>
      <c r="G5" s="385">
        <v>3616.2333333333331</v>
      </c>
      <c r="H5" s="312" t="s">
        <v>723</v>
      </c>
      <c r="I5" s="317">
        <f t="shared" si="0"/>
        <v>2.5692479283232093</v>
      </c>
      <c r="J5" s="317">
        <f t="shared" si="1"/>
        <v>2.0262619739532881</v>
      </c>
    </row>
    <row r="6" spans="1:10" s="386" customFormat="1" x14ac:dyDescent="0.25">
      <c r="A6" s="320" t="s">
        <v>497</v>
      </c>
      <c r="B6" s="320" t="s">
        <v>617</v>
      </c>
      <c r="C6" s="319" t="s">
        <v>662</v>
      </c>
      <c r="D6" s="314"/>
      <c r="E6" s="315" t="s">
        <v>661</v>
      </c>
      <c r="F6" s="366">
        <v>28995</v>
      </c>
      <c r="G6" s="388">
        <v>21110.816666666669</v>
      </c>
      <c r="H6" s="389" t="s">
        <v>724</v>
      </c>
      <c r="I6" s="317">
        <f t="shared" si="0"/>
        <v>1.373466524664686</v>
      </c>
      <c r="J6" s="317">
        <f t="shared" si="1"/>
        <v>2.1533367822038283</v>
      </c>
    </row>
    <row r="7" spans="1:10" x14ac:dyDescent="0.25">
      <c r="A7" s="320" t="s">
        <v>497</v>
      </c>
      <c r="B7" s="320" t="s">
        <v>618</v>
      </c>
      <c r="C7" s="319" t="s">
        <v>664</v>
      </c>
      <c r="D7" s="314"/>
      <c r="E7" s="315" t="s">
        <v>663</v>
      </c>
      <c r="F7" s="312">
        <v>53143</v>
      </c>
      <c r="G7" s="365">
        <v>48078.933333333327</v>
      </c>
      <c r="H7" s="312" t="s">
        <v>725</v>
      </c>
      <c r="I7" s="317">
        <f t="shared" si="0"/>
        <v>1.1053281825442607</v>
      </c>
      <c r="J7" s="317">
        <f t="shared" si="1"/>
        <v>2.857234254746627</v>
      </c>
    </row>
    <row r="8" spans="1:10" x14ac:dyDescent="0.25">
      <c r="A8" s="320" t="s">
        <v>392</v>
      </c>
      <c r="B8" s="320" t="s">
        <v>619</v>
      </c>
      <c r="C8" s="319" t="s">
        <v>666</v>
      </c>
      <c r="D8" s="314"/>
      <c r="E8" s="387" t="s">
        <v>665</v>
      </c>
      <c r="F8" s="312">
        <v>6073</v>
      </c>
      <c r="G8" s="365">
        <v>1411.2166666666669</v>
      </c>
      <c r="H8" s="312" t="s">
        <v>726</v>
      </c>
      <c r="I8" s="317">
        <f t="shared" si="0"/>
        <v>4.3033788811073181</v>
      </c>
      <c r="J8" s="317">
        <f t="shared" si="1"/>
        <v>1.8674460727811626</v>
      </c>
    </row>
    <row r="9" spans="1:10" x14ac:dyDescent="0.25">
      <c r="A9" s="320" t="s">
        <v>392</v>
      </c>
      <c r="B9" s="320" t="s">
        <v>620</v>
      </c>
      <c r="C9" s="319" t="s">
        <v>667</v>
      </c>
      <c r="D9" s="314"/>
      <c r="E9" s="315" t="s">
        <v>661</v>
      </c>
      <c r="F9" s="312">
        <v>9275</v>
      </c>
      <c r="G9" s="365">
        <v>1384.4</v>
      </c>
      <c r="H9" s="312" t="s">
        <v>727</v>
      </c>
      <c r="I9" s="317">
        <f t="shared" si="0"/>
        <v>6.6996532793990173</v>
      </c>
      <c r="J9" s="317">
        <f t="shared" si="1"/>
        <v>1.8389218328840971</v>
      </c>
    </row>
    <row r="10" spans="1:10" x14ac:dyDescent="0.25">
      <c r="A10" s="320" t="s">
        <v>393</v>
      </c>
      <c r="B10" s="320" t="s">
        <v>621</v>
      </c>
      <c r="C10" s="319" t="s">
        <v>669</v>
      </c>
      <c r="D10" s="314"/>
      <c r="E10" s="315" t="s">
        <v>668</v>
      </c>
      <c r="F10" s="312">
        <v>4859</v>
      </c>
      <c r="G10" s="418">
        <v>320.11666666666667</v>
      </c>
      <c r="H10" s="312" t="s">
        <v>728</v>
      </c>
      <c r="I10" s="317">
        <f t="shared" si="0"/>
        <v>15.178841047534753</v>
      </c>
      <c r="J10" s="317">
        <f t="shared" si="1"/>
        <v>1.8088083967894628</v>
      </c>
    </row>
    <row r="11" spans="1:10" ht="19.5" customHeight="1" x14ac:dyDescent="0.25">
      <c r="A11" s="320" t="s">
        <v>394</v>
      </c>
      <c r="B11" s="320" t="s">
        <v>622</v>
      </c>
      <c r="C11" s="319" t="s">
        <v>670</v>
      </c>
      <c r="D11" s="314"/>
      <c r="E11" s="315" t="s">
        <v>659</v>
      </c>
      <c r="F11" s="312">
        <v>5519</v>
      </c>
      <c r="G11" s="365">
        <v>2660.6</v>
      </c>
      <c r="H11" s="312" t="s">
        <v>729</v>
      </c>
      <c r="I11" s="317">
        <f t="shared" si="0"/>
        <v>2.0743441329023531</v>
      </c>
      <c r="J11" s="317">
        <f t="shared" si="1"/>
        <v>1.758651929697409</v>
      </c>
    </row>
    <row r="12" spans="1:10" x14ac:dyDescent="0.25">
      <c r="A12" s="320" t="s">
        <v>394</v>
      </c>
      <c r="B12" s="320" t="s">
        <v>623</v>
      </c>
      <c r="C12" s="319" t="s">
        <v>671</v>
      </c>
      <c r="D12" s="314"/>
      <c r="E12" s="387" t="s">
        <v>661</v>
      </c>
      <c r="F12" s="312">
        <v>18145</v>
      </c>
      <c r="G12" s="365">
        <v>6958.5166666666664</v>
      </c>
      <c r="H12" s="312" t="s">
        <v>730</v>
      </c>
      <c r="I12" s="317">
        <f t="shared" si="0"/>
        <v>2.6075959675313944</v>
      </c>
      <c r="J12" s="317">
        <f t="shared" si="1"/>
        <v>2.3100578671810417</v>
      </c>
    </row>
    <row r="13" spans="1:10" x14ac:dyDescent="0.25">
      <c r="A13" s="320" t="s">
        <v>497</v>
      </c>
      <c r="B13" s="320" t="s">
        <v>624</v>
      </c>
      <c r="C13" s="319" t="s">
        <v>673</v>
      </c>
      <c r="D13" s="314"/>
      <c r="E13" s="315" t="s">
        <v>672</v>
      </c>
      <c r="F13" s="312">
        <v>16296</v>
      </c>
      <c r="G13" s="365">
        <v>11471.25</v>
      </c>
      <c r="H13" s="312" t="s">
        <v>731</v>
      </c>
      <c r="I13" s="317">
        <f t="shared" si="0"/>
        <v>1.4205949656750572</v>
      </c>
      <c r="J13" s="317">
        <f t="shared" si="1"/>
        <v>2.6019268532155131</v>
      </c>
    </row>
    <row r="14" spans="1:10" x14ac:dyDescent="0.25">
      <c r="A14" s="320" t="s">
        <v>497</v>
      </c>
      <c r="B14" s="320" t="s">
        <v>625</v>
      </c>
      <c r="C14" s="319" t="s">
        <v>675</v>
      </c>
      <c r="D14" s="314"/>
      <c r="E14" s="315" t="s">
        <v>674</v>
      </c>
      <c r="F14" s="312">
        <v>18089</v>
      </c>
      <c r="G14" s="377">
        <v>14559.15</v>
      </c>
      <c r="H14" s="312" t="s">
        <v>732</v>
      </c>
      <c r="I14" s="317">
        <f t="shared" si="0"/>
        <v>1.2424489067012841</v>
      </c>
      <c r="J14" s="317">
        <f t="shared" si="1"/>
        <v>2.1228923655260101</v>
      </c>
    </row>
    <row r="15" spans="1:10" x14ac:dyDescent="0.25">
      <c r="A15" s="320" t="s">
        <v>497</v>
      </c>
      <c r="B15" s="320" t="s">
        <v>626</v>
      </c>
      <c r="C15" s="319" t="s">
        <v>677</v>
      </c>
      <c r="D15" s="314"/>
      <c r="E15" s="315" t="s">
        <v>676</v>
      </c>
      <c r="F15" s="366">
        <v>71928</v>
      </c>
      <c r="G15" s="388">
        <v>62329.816666666673</v>
      </c>
      <c r="H15" s="389" t="s">
        <v>733</v>
      </c>
      <c r="I15" s="317">
        <f t="shared" si="0"/>
        <v>1.1539902384867167</v>
      </c>
      <c r="J15" s="317">
        <f t="shared" si="1"/>
        <v>3.5363975086197308</v>
      </c>
    </row>
    <row r="16" spans="1:10" x14ac:dyDescent="0.25">
      <c r="A16" s="320" t="s">
        <v>392</v>
      </c>
      <c r="B16" s="320" t="s">
        <v>627</v>
      </c>
      <c r="C16" s="319" t="s">
        <v>679</v>
      </c>
      <c r="D16" s="314"/>
      <c r="E16" s="315" t="s">
        <v>678</v>
      </c>
      <c r="F16" s="366">
        <v>2061</v>
      </c>
      <c r="G16" s="377">
        <v>1353.4666666666669</v>
      </c>
      <c r="H16" s="312" t="s">
        <v>734</v>
      </c>
      <c r="I16" s="317">
        <f t="shared" si="0"/>
        <v>1.5227563786819029</v>
      </c>
      <c r="J16" s="317">
        <f t="shared" si="1"/>
        <v>1.9917515769044154</v>
      </c>
    </row>
    <row r="17" spans="1:10" x14ac:dyDescent="0.25">
      <c r="A17" s="320" t="s">
        <v>392</v>
      </c>
      <c r="B17" s="320" t="s">
        <v>628</v>
      </c>
      <c r="C17" s="319" t="s">
        <v>680</v>
      </c>
      <c r="D17" s="314"/>
      <c r="E17" s="315" t="s">
        <v>672</v>
      </c>
      <c r="F17" s="366">
        <v>3057</v>
      </c>
      <c r="G17" s="365">
        <v>318.60000000000002</v>
      </c>
      <c r="H17" s="312" t="s">
        <v>735</v>
      </c>
      <c r="I17" s="317">
        <f t="shared" si="0"/>
        <v>9.5951035781544256</v>
      </c>
      <c r="J17" s="317">
        <f t="shared" si="1"/>
        <v>1.7621851488387308</v>
      </c>
    </row>
    <row r="18" spans="1:10" x14ac:dyDescent="0.25">
      <c r="A18" s="320" t="s">
        <v>392</v>
      </c>
      <c r="B18" s="320" t="s">
        <v>629</v>
      </c>
      <c r="C18" s="319" t="s">
        <v>681</v>
      </c>
      <c r="D18" s="314"/>
      <c r="E18" s="315" t="s">
        <v>674</v>
      </c>
      <c r="F18" s="312">
        <v>6675</v>
      </c>
      <c r="G18" s="385">
        <v>1930.95</v>
      </c>
      <c r="H18" s="312" t="s">
        <v>736</v>
      </c>
      <c r="I18" s="317">
        <f t="shared" si="0"/>
        <v>3.456847665656801</v>
      </c>
      <c r="J18" s="317">
        <f t="shared" si="1"/>
        <v>1.9785767790262172</v>
      </c>
    </row>
    <row r="19" spans="1:10" x14ac:dyDescent="0.25">
      <c r="A19" s="320" t="s">
        <v>392</v>
      </c>
      <c r="B19" s="320" t="s">
        <v>630</v>
      </c>
      <c r="C19" s="319" t="s">
        <v>683</v>
      </c>
      <c r="D19" s="314"/>
      <c r="E19" s="387" t="s">
        <v>682</v>
      </c>
      <c r="F19" s="312">
        <v>9093</v>
      </c>
      <c r="G19" s="365">
        <v>305.36666666666667</v>
      </c>
      <c r="H19" s="312" t="s">
        <v>737</v>
      </c>
      <c r="I19" s="317">
        <f t="shared" si="0"/>
        <v>29.777316886802751</v>
      </c>
      <c r="J19" s="317">
        <f t="shared" si="1"/>
        <v>1.6454415484438578</v>
      </c>
    </row>
    <row r="20" spans="1:10" x14ac:dyDescent="0.25">
      <c r="A20" s="320" t="s">
        <v>392</v>
      </c>
      <c r="B20" s="320" t="s">
        <v>631</v>
      </c>
      <c r="C20" s="319" t="s">
        <v>685</v>
      </c>
      <c r="D20" s="314"/>
      <c r="E20" s="315" t="s">
        <v>684</v>
      </c>
      <c r="F20" s="312">
        <v>5803</v>
      </c>
      <c r="G20" s="365">
        <v>764.18333333333328</v>
      </c>
      <c r="H20" s="312" t="s">
        <v>738</v>
      </c>
      <c r="I20" s="317">
        <f t="shared" si="0"/>
        <v>7.5937275086693861</v>
      </c>
      <c r="J20" s="317">
        <f t="shared" si="1"/>
        <v>1.4220230915043943</v>
      </c>
    </row>
    <row r="21" spans="1:10" ht="17.25" customHeight="1" x14ac:dyDescent="0.25">
      <c r="A21" s="320" t="s">
        <v>393</v>
      </c>
      <c r="B21" s="320" t="s">
        <v>632</v>
      </c>
      <c r="C21" s="319" t="s">
        <v>686</v>
      </c>
      <c r="D21" s="314"/>
      <c r="E21" s="315" t="s">
        <v>672</v>
      </c>
      <c r="F21" s="312">
        <v>4494</v>
      </c>
      <c r="G21" s="365">
        <v>1603.95</v>
      </c>
      <c r="H21" s="312" t="s">
        <v>739</v>
      </c>
      <c r="I21" s="317">
        <f t="shared" si="0"/>
        <v>2.8018329748433555</v>
      </c>
      <c r="J21" s="317">
        <f t="shared" si="1"/>
        <v>2.1617712505562974</v>
      </c>
    </row>
    <row r="22" spans="1:10" x14ac:dyDescent="0.25">
      <c r="A22" s="320" t="s">
        <v>394</v>
      </c>
      <c r="B22" s="320" t="s">
        <v>633</v>
      </c>
      <c r="C22" s="319" t="s">
        <v>687</v>
      </c>
      <c r="D22" s="314"/>
      <c r="E22" s="315" t="s">
        <v>682</v>
      </c>
      <c r="F22" s="366">
        <v>15691</v>
      </c>
      <c r="G22" s="377">
        <v>4491.7833333333338</v>
      </c>
      <c r="H22" s="312" t="s">
        <v>740</v>
      </c>
      <c r="I22" s="317">
        <f t="shared" si="0"/>
        <v>3.4932673362844002</v>
      </c>
      <c r="J22" s="317">
        <f t="shared" si="1"/>
        <v>2.3033586132177684</v>
      </c>
    </row>
    <row r="23" spans="1:10" s="386" customFormat="1" x14ac:dyDescent="0.25">
      <c r="A23" s="320" t="s">
        <v>497</v>
      </c>
      <c r="B23" s="320" t="s">
        <v>634</v>
      </c>
      <c r="C23" s="319" t="s">
        <v>689</v>
      </c>
      <c r="D23" s="314"/>
      <c r="E23" s="315" t="s">
        <v>688</v>
      </c>
      <c r="F23" s="312">
        <v>9585</v>
      </c>
      <c r="G23" s="365">
        <v>3104.8166666666671</v>
      </c>
      <c r="H23" s="312" t="s">
        <v>741</v>
      </c>
      <c r="I23" s="317">
        <f t="shared" si="0"/>
        <v>3.0871388004659424</v>
      </c>
      <c r="J23" s="317">
        <f t="shared" si="1"/>
        <v>2.4092853416797078</v>
      </c>
    </row>
    <row r="24" spans="1:10" x14ac:dyDescent="0.25">
      <c r="A24" s="320" t="s">
        <v>497</v>
      </c>
      <c r="B24" s="320" t="s">
        <v>635</v>
      </c>
      <c r="C24" s="319" t="s">
        <v>691</v>
      </c>
      <c r="D24" s="314"/>
      <c r="E24" s="315" t="s">
        <v>690</v>
      </c>
      <c r="F24" s="312">
        <v>23426</v>
      </c>
      <c r="G24" s="365">
        <v>12035.63333333333</v>
      </c>
      <c r="H24" s="312" t="s">
        <v>742</v>
      </c>
      <c r="I24" s="317">
        <f t="shared" si="0"/>
        <v>1.9463869786661281</v>
      </c>
      <c r="J24" s="317">
        <f t="shared" si="1"/>
        <v>2.6561512848971227</v>
      </c>
    </row>
    <row r="25" spans="1:10" x14ac:dyDescent="0.25">
      <c r="A25" s="320" t="s">
        <v>497</v>
      </c>
      <c r="B25" s="320" t="s">
        <v>636</v>
      </c>
      <c r="C25" s="319" t="s">
        <v>693</v>
      </c>
      <c r="D25" s="314"/>
      <c r="E25" s="315" t="s">
        <v>692</v>
      </c>
      <c r="F25" s="366">
        <v>24299</v>
      </c>
      <c r="G25" s="365">
        <v>3031.416666666667</v>
      </c>
      <c r="H25" s="312" t="s">
        <v>743</v>
      </c>
      <c r="I25" s="317">
        <f t="shared" si="0"/>
        <v>8.0157242213486537</v>
      </c>
      <c r="J25" s="317">
        <f t="shared" si="1"/>
        <v>2.198691304168896</v>
      </c>
    </row>
    <row r="26" spans="1:10" s="386" customFormat="1" x14ac:dyDescent="0.25">
      <c r="A26" s="320" t="s">
        <v>497</v>
      </c>
      <c r="B26" s="320" t="s">
        <v>637</v>
      </c>
      <c r="C26" s="319" t="s">
        <v>695</v>
      </c>
      <c r="D26" s="314"/>
      <c r="E26" s="315" t="s">
        <v>694</v>
      </c>
      <c r="F26" s="366">
        <v>27554</v>
      </c>
      <c r="G26" s="365">
        <v>2387.666666666667</v>
      </c>
      <c r="H26" s="312" t="s">
        <v>744</v>
      </c>
      <c r="I26" s="317">
        <f t="shared" ref="I26:I27" si="2">F26/G26</f>
        <v>11.540136814183999</v>
      </c>
      <c r="J26" s="317">
        <f t="shared" ref="J26:J27" si="3">H26/F26</f>
        <v>2.1223052914277418</v>
      </c>
    </row>
    <row r="27" spans="1:10" x14ac:dyDescent="0.25">
      <c r="A27" s="320" t="s">
        <v>392</v>
      </c>
      <c r="B27" s="320" t="s">
        <v>638</v>
      </c>
      <c r="C27" s="319" t="s">
        <v>696</v>
      </c>
      <c r="D27" s="314"/>
      <c r="E27" s="315" t="s">
        <v>690</v>
      </c>
      <c r="F27" s="366">
        <v>12604</v>
      </c>
      <c r="G27" s="365">
        <v>7561.2666666666664</v>
      </c>
      <c r="H27" s="312" t="s">
        <v>745</v>
      </c>
      <c r="I27" s="317">
        <f t="shared" si="2"/>
        <v>1.6669164778388101</v>
      </c>
      <c r="J27" s="317">
        <f t="shared" si="3"/>
        <v>2.570533164074897</v>
      </c>
    </row>
    <row r="28" spans="1:10" x14ac:dyDescent="0.25">
      <c r="A28" s="320" t="s">
        <v>392</v>
      </c>
      <c r="B28" s="319" t="s">
        <v>639</v>
      </c>
      <c r="C28" s="314" t="s">
        <v>697</v>
      </c>
      <c r="D28" s="315"/>
      <c r="E28" s="366" t="s">
        <v>692</v>
      </c>
      <c r="F28" s="312">
        <v>17344</v>
      </c>
      <c r="G28" s="365">
        <v>6166.7</v>
      </c>
      <c r="H28" s="317" t="s">
        <v>746</v>
      </c>
      <c r="I28" s="317">
        <f t="shared" ref="I28:I41" si="4">F28/G28</f>
        <v>2.8125253377008774</v>
      </c>
      <c r="J28" s="317">
        <f t="shared" ref="J28:J41" si="5">H28/F28</f>
        <v>2.0803736162361623</v>
      </c>
    </row>
    <row r="29" spans="1:10" x14ac:dyDescent="0.25">
      <c r="A29" s="320" t="s">
        <v>393</v>
      </c>
      <c r="B29" s="319" t="s">
        <v>640</v>
      </c>
      <c r="C29" s="314" t="s">
        <v>698</v>
      </c>
      <c r="D29" s="315"/>
      <c r="E29" s="312" t="s">
        <v>690</v>
      </c>
      <c r="F29" s="312">
        <v>3875</v>
      </c>
      <c r="G29" s="385">
        <v>615.2166666666667</v>
      </c>
      <c r="H29" s="317" t="s">
        <v>747</v>
      </c>
      <c r="I29" s="317">
        <f t="shared" si="4"/>
        <v>6.2985939912767854</v>
      </c>
      <c r="J29" s="317">
        <f t="shared" si="5"/>
        <v>2.1403870967741936</v>
      </c>
    </row>
    <row r="30" spans="1:10" x14ac:dyDescent="0.25">
      <c r="A30" s="320" t="s">
        <v>393</v>
      </c>
      <c r="B30" s="319" t="s">
        <v>641</v>
      </c>
      <c r="C30" s="314" t="s">
        <v>699</v>
      </c>
      <c r="D30" s="387"/>
      <c r="E30" s="312" t="s">
        <v>692</v>
      </c>
      <c r="F30" s="366">
        <v>10372</v>
      </c>
      <c r="G30" s="365">
        <v>1493.2</v>
      </c>
      <c r="H30" s="317" t="s">
        <v>748</v>
      </c>
      <c r="I30" s="317">
        <f t="shared" si="4"/>
        <v>6.946155906777391</v>
      </c>
      <c r="J30" s="317">
        <f t="shared" si="5"/>
        <v>2.0906286155032783</v>
      </c>
    </row>
    <row r="31" spans="1:10" x14ac:dyDescent="0.25">
      <c r="A31" s="320" t="s">
        <v>394</v>
      </c>
      <c r="B31" s="319" t="s">
        <v>642</v>
      </c>
      <c r="C31" s="314" t="s">
        <v>701</v>
      </c>
      <c r="D31" s="315"/>
      <c r="E31" s="312" t="s">
        <v>700</v>
      </c>
      <c r="F31" s="366">
        <v>1077</v>
      </c>
      <c r="G31" s="365">
        <v>71.766666666666666</v>
      </c>
      <c r="H31" s="317" t="s">
        <v>749</v>
      </c>
      <c r="I31" s="317">
        <f t="shared" si="4"/>
        <v>15.006967022758941</v>
      </c>
      <c r="J31" s="317">
        <f t="shared" si="5"/>
        <v>1.4707520891364902</v>
      </c>
    </row>
    <row r="32" spans="1:10" x14ac:dyDescent="0.25">
      <c r="A32" s="320" t="s">
        <v>394</v>
      </c>
      <c r="B32" s="319" t="s">
        <v>643</v>
      </c>
      <c r="C32" s="314" t="s">
        <v>702</v>
      </c>
      <c r="D32" s="315"/>
      <c r="E32" s="312" t="s">
        <v>692</v>
      </c>
      <c r="F32" s="366">
        <v>7235</v>
      </c>
      <c r="G32" s="365">
        <v>511.26666666666671</v>
      </c>
      <c r="H32" s="317" t="s">
        <v>750</v>
      </c>
      <c r="I32" s="317">
        <f t="shared" si="4"/>
        <v>14.151127917590298</v>
      </c>
      <c r="J32" s="317">
        <f t="shared" si="5"/>
        <v>1.8380096751900483</v>
      </c>
    </row>
    <row r="33" spans="1:10" x14ac:dyDescent="0.25">
      <c r="A33" s="320" t="s">
        <v>497</v>
      </c>
      <c r="B33" s="319" t="s">
        <v>644</v>
      </c>
      <c r="C33" s="314" t="s">
        <v>704</v>
      </c>
      <c r="D33" s="315"/>
      <c r="E33" s="366" t="s">
        <v>703</v>
      </c>
      <c r="F33" s="312">
        <v>8948</v>
      </c>
      <c r="G33" s="377">
        <v>6701.5166666666664</v>
      </c>
      <c r="H33" s="317" t="s">
        <v>751</v>
      </c>
      <c r="I33" s="317">
        <f t="shared" si="4"/>
        <v>1.3352201367352168</v>
      </c>
      <c r="J33" s="317">
        <f t="shared" si="5"/>
        <v>2.3062136790344212</v>
      </c>
    </row>
    <row r="34" spans="1:10" x14ac:dyDescent="0.25">
      <c r="A34" s="320" t="s">
        <v>497</v>
      </c>
      <c r="B34" s="319" t="s">
        <v>645</v>
      </c>
      <c r="C34" s="314" t="s">
        <v>706</v>
      </c>
      <c r="D34" s="315"/>
      <c r="E34" s="312" t="s">
        <v>705</v>
      </c>
      <c r="F34" s="312">
        <v>8496</v>
      </c>
      <c r="G34" s="365">
        <v>5385.3</v>
      </c>
      <c r="H34" s="317" t="s">
        <v>752</v>
      </c>
      <c r="I34" s="317">
        <f t="shared" si="4"/>
        <v>1.5776279872987578</v>
      </c>
      <c r="J34" s="317">
        <f t="shared" si="5"/>
        <v>2.0875706214689265</v>
      </c>
    </row>
    <row r="35" spans="1:10" x14ac:dyDescent="0.25">
      <c r="A35" s="320" t="s">
        <v>392</v>
      </c>
      <c r="B35" s="319" t="s">
        <v>646</v>
      </c>
      <c r="C35" s="314" t="s">
        <v>707</v>
      </c>
      <c r="D35" s="315"/>
      <c r="E35" s="312" t="s">
        <v>703</v>
      </c>
      <c r="F35" s="366">
        <v>2726</v>
      </c>
      <c r="G35" s="365">
        <v>839.41666666666663</v>
      </c>
      <c r="H35" s="317" t="s">
        <v>753</v>
      </c>
      <c r="I35" s="317">
        <f t="shared" si="4"/>
        <v>3.2474932989178993</v>
      </c>
      <c r="J35" s="317">
        <f t="shared" si="5"/>
        <v>1.7997065297138666</v>
      </c>
    </row>
    <row r="36" spans="1:10" x14ac:dyDescent="0.25">
      <c r="A36" s="320" t="s">
        <v>393</v>
      </c>
      <c r="B36" s="319" t="s">
        <v>647</v>
      </c>
      <c r="C36" s="314" t="s">
        <v>709</v>
      </c>
      <c r="D36" s="315"/>
      <c r="E36" s="366" t="s">
        <v>708</v>
      </c>
      <c r="F36" s="366">
        <v>3142</v>
      </c>
      <c r="G36" s="365">
        <v>1697.866666666667</v>
      </c>
      <c r="H36" s="317" t="s">
        <v>754</v>
      </c>
      <c r="I36" s="317">
        <f t="shared" si="4"/>
        <v>1.850557562431286</v>
      </c>
      <c r="J36" s="317">
        <f t="shared" si="5"/>
        <v>1.8921069382558879</v>
      </c>
    </row>
    <row r="37" spans="1:10" x14ac:dyDescent="0.25">
      <c r="A37" s="320" t="s">
        <v>497</v>
      </c>
      <c r="B37" s="319" t="s">
        <v>648</v>
      </c>
      <c r="C37" s="314" t="s">
        <v>711</v>
      </c>
      <c r="D37" s="315"/>
      <c r="E37" s="366" t="s">
        <v>710</v>
      </c>
      <c r="F37" s="366">
        <v>1922</v>
      </c>
      <c r="G37" s="365">
        <v>802.7166666666667</v>
      </c>
      <c r="H37" s="317" t="s">
        <v>755</v>
      </c>
      <c r="I37" s="317">
        <f t="shared" si="4"/>
        <v>2.394369121524822</v>
      </c>
      <c r="J37" s="317">
        <f t="shared" si="5"/>
        <v>1.6664932362122789</v>
      </c>
    </row>
    <row r="38" spans="1:10" x14ac:dyDescent="0.25">
      <c r="A38" s="320" t="s">
        <v>497</v>
      </c>
      <c r="B38" s="319" t="s">
        <v>649</v>
      </c>
      <c r="C38" s="314" t="s">
        <v>713</v>
      </c>
      <c r="D38" s="315"/>
      <c r="E38" s="366" t="s">
        <v>712</v>
      </c>
      <c r="F38" s="312">
        <v>4139</v>
      </c>
      <c r="G38" s="365">
        <v>676.75</v>
      </c>
      <c r="H38" s="317" t="s">
        <v>756</v>
      </c>
      <c r="I38" s="317">
        <f t="shared" si="4"/>
        <v>6.115995567048393</v>
      </c>
      <c r="J38" s="317">
        <f t="shared" si="5"/>
        <v>1.6598212128533463</v>
      </c>
    </row>
    <row r="39" spans="1:10" x14ac:dyDescent="0.25">
      <c r="A39" s="320" t="s">
        <v>497</v>
      </c>
      <c r="B39" s="319" t="s">
        <v>650</v>
      </c>
      <c r="C39" s="314" t="s">
        <v>715</v>
      </c>
      <c r="D39" s="315"/>
      <c r="E39" s="366" t="s">
        <v>714</v>
      </c>
      <c r="F39" s="312">
        <v>8766</v>
      </c>
      <c r="G39" s="365">
        <v>2665</v>
      </c>
      <c r="H39" s="317" t="s">
        <v>757</v>
      </c>
      <c r="I39" s="317">
        <f t="shared" si="4"/>
        <v>3.2893058161350845</v>
      </c>
      <c r="J39" s="317">
        <f t="shared" si="5"/>
        <v>1.9060004563084645</v>
      </c>
    </row>
    <row r="40" spans="1:10" x14ac:dyDescent="0.25">
      <c r="A40" s="320" t="s">
        <v>497</v>
      </c>
      <c r="B40" s="319" t="s">
        <v>651</v>
      </c>
      <c r="C40" s="314" t="s">
        <v>717</v>
      </c>
      <c r="D40" s="315"/>
      <c r="E40" s="366" t="s">
        <v>716</v>
      </c>
      <c r="F40" s="366">
        <v>24825</v>
      </c>
      <c r="G40" s="365">
        <v>21604.55</v>
      </c>
      <c r="H40" s="317" t="s">
        <v>758</v>
      </c>
      <c r="I40" s="317">
        <f t="shared" si="4"/>
        <v>1.1490635074556055</v>
      </c>
      <c r="J40" s="317">
        <f t="shared" si="5"/>
        <v>2.3813897280966767</v>
      </c>
    </row>
    <row r="41" spans="1:10" x14ac:dyDescent="0.25">
      <c r="A41" s="320" t="s">
        <v>392</v>
      </c>
      <c r="B41" s="319" t="s">
        <v>652</v>
      </c>
      <c r="C41" s="314" t="s">
        <v>719</v>
      </c>
      <c r="D41" s="315"/>
      <c r="E41" s="366" t="s">
        <v>718</v>
      </c>
      <c r="F41" s="366">
        <v>5625</v>
      </c>
      <c r="G41" s="365">
        <v>2739.3833333333332</v>
      </c>
      <c r="H41" s="317" t="s">
        <v>759</v>
      </c>
      <c r="I41" s="317">
        <f t="shared" si="4"/>
        <v>2.0533818438456346</v>
      </c>
      <c r="J41" s="317">
        <f t="shared" si="5"/>
        <v>1.7406222222222223</v>
      </c>
    </row>
  </sheetData>
  <autoFilter ref="A1:J1" xr:uid="{00000000-0001-0000-0300-000000000000}">
    <sortState xmlns:xlrd2="http://schemas.microsoft.com/office/spreadsheetml/2017/richdata2" ref="A2:J48">
      <sortCondition descending="1" ref="G1"/>
    </sortState>
  </autoFilter>
  <phoneticPr fontId="52" type="noConversion"/>
  <conditionalFormatting sqref="G2">
    <cfRule type="colorScale" priority="144">
      <colorScale>
        <cfvo type="min"/>
        <cfvo type="max"/>
        <color rgb="FFFCFCFF"/>
        <color rgb="FFF8696B"/>
      </colorScale>
    </cfRule>
  </conditionalFormatting>
  <conditionalFormatting sqref="G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G4">
    <cfRule type="colorScale" priority="145">
      <colorScale>
        <cfvo type="min"/>
        <cfvo type="max"/>
        <color rgb="FFFCFCFF"/>
        <color rgb="FFF8696B"/>
      </colorScale>
    </cfRule>
  </conditionalFormatting>
  <conditionalFormatting sqref="G5">
    <cfRule type="colorScale" priority="141">
      <colorScale>
        <cfvo type="min"/>
        <cfvo type="max"/>
        <color rgb="FFFCFCFF"/>
        <color rgb="FFF8696B"/>
      </colorScale>
    </cfRule>
  </conditionalFormatting>
  <conditionalFormatting sqref="G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G7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8">
    <cfRule type="colorScale" priority="138">
      <colorScale>
        <cfvo type="min"/>
        <cfvo type="max"/>
        <color rgb="FFFCFCFF"/>
        <color rgb="FFF8696B"/>
      </colorScale>
    </cfRule>
  </conditionalFormatting>
  <conditionalFormatting sqref="G9">
    <cfRule type="colorScale" priority="137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39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35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3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28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29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7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G17">
    <cfRule type="colorScale" priority="95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4">
      <colorScale>
        <cfvo type="min"/>
        <cfvo type="max"/>
        <color rgb="FFFCFCFF"/>
        <color rgb="FFF8696B"/>
      </colorScale>
    </cfRule>
  </conditionalFormatting>
  <conditionalFormatting sqref="G19">
    <cfRule type="colorScale" priority="93">
      <colorScale>
        <cfvo type="min"/>
        <cfvo type="max"/>
        <color rgb="FFFCFCFF"/>
        <color rgb="FFF8696B"/>
      </colorScale>
    </cfRule>
  </conditionalFormatting>
  <conditionalFormatting sqref="G20">
    <cfRule type="colorScale" priority="91">
      <colorScale>
        <cfvo type="min"/>
        <cfvo type="max"/>
        <color rgb="FFFCFCFF"/>
        <color rgb="FFF8696B"/>
      </colorScale>
    </cfRule>
  </conditionalFormatting>
  <conditionalFormatting sqref="G21">
    <cfRule type="colorScale" priority="9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92">
      <colorScale>
        <cfvo type="min"/>
        <cfvo type="max"/>
        <color rgb="FFFCFCFF"/>
        <color rgb="FFF8696B"/>
      </colorScale>
    </cfRule>
  </conditionalFormatting>
  <conditionalFormatting sqref="G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G24">
    <cfRule type="colorScale" priority="52">
      <colorScale>
        <cfvo type="min"/>
        <cfvo type="max"/>
        <color rgb="FFFCFCFF"/>
        <color rgb="FFF8696B"/>
      </colorScale>
    </cfRule>
  </conditionalFormatting>
  <conditionalFormatting sqref="G25">
    <cfRule type="colorScale" priority="54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9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1">
      <colorScale>
        <cfvo type="min"/>
        <cfvo type="max"/>
        <color rgb="FFFCFCFF"/>
        <color rgb="FFF8696B"/>
      </colorScale>
    </cfRule>
  </conditionalFormatting>
  <conditionalFormatting sqref="G28">
    <cfRule type="colorScale" priority="14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G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2">
    <cfRule type="colorScale" priority="9">
      <colorScale>
        <cfvo type="min"/>
        <cfvo type="max"/>
        <color rgb="FFFCFCFF"/>
        <color rgb="FFF8696B"/>
      </colorScale>
    </cfRule>
  </conditionalFormatting>
  <conditionalFormatting sqref="G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4">
    <cfRule type="colorScale" priority="7">
      <colorScale>
        <cfvo type="min"/>
        <cfvo type="max"/>
        <color rgb="FFFCFCFF"/>
        <color rgb="FFF8696B"/>
      </colorScale>
    </cfRule>
  </conditionalFormatting>
  <conditionalFormatting sqref="G35">
    <cfRule type="colorScale" priority="6">
      <colorScale>
        <cfvo type="min"/>
        <cfvo type="max"/>
        <color rgb="FFFCFCFF"/>
        <color rgb="FFF8696B"/>
      </colorScale>
    </cfRule>
  </conditionalFormatting>
  <conditionalFormatting sqref="G36">
    <cfRule type="colorScale" priority="8">
      <colorScale>
        <cfvo type="min"/>
        <cfvo type="max"/>
        <color rgb="FFFCFCFF"/>
        <color rgb="FFF8696B"/>
      </colorScale>
    </cfRule>
  </conditionalFormatting>
  <conditionalFormatting sqref="G37">
    <cfRule type="colorScale" priority="4">
      <colorScale>
        <cfvo type="min"/>
        <cfvo type="max"/>
        <color rgb="FFFCFCFF"/>
        <color rgb="FFF8696B"/>
      </colorScale>
    </cfRule>
  </conditionalFormatting>
  <conditionalFormatting sqref="G3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9">
    <cfRule type="colorScale" priority="3">
      <colorScale>
        <cfvo type="min"/>
        <cfvo type="max"/>
        <color rgb="FFFCFCFF"/>
        <color rgb="FFF8696B"/>
      </colorScale>
    </cfRule>
  </conditionalFormatting>
  <conditionalFormatting sqref="G40">
    <cfRule type="colorScale" priority="1">
      <colorScale>
        <cfvo type="min"/>
        <cfvo type="max"/>
        <color rgb="FFFCFCFF"/>
        <color rgb="FFF8696B"/>
      </colorScale>
    </cfRule>
  </conditionalFormatting>
  <conditionalFormatting sqref="G4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F10" sqref="F10"/>
    </sheetView>
  </sheetViews>
  <sheetFormatPr baseColWidth="10" defaultRowHeight="15" x14ac:dyDescent="0.25"/>
  <cols>
    <col min="1" max="1" width="1" customWidth="1"/>
    <col min="2" max="2" width="19.7109375" style="32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23" t="s">
        <v>430</v>
      </c>
      <c r="C2" s="324" t="s">
        <v>431</v>
      </c>
      <c r="D2" s="324" t="s">
        <v>432</v>
      </c>
      <c r="E2" s="324" t="s">
        <v>433</v>
      </c>
      <c r="F2" s="324" t="s">
        <v>434</v>
      </c>
      <c r="G2" s="324" t="s">
        <v>435</v>
      </c>
      <c r="H2" s="324" t="s">
        <v>436</v>
      </c>
      <c r="I2" s="324" t="s">
        <v>437</v>
      </c>
      <c r="J2" s="324" t="s">
        <v>16</v>
      </c>
      <c r="M2" s="335" t="s">
        <v>404</v>
      </c>
    </row>
    <row r="3" spans="2:13" ht="15.75" x14ac:dyDescent="0.25">
      <c r="B3" s="329" t="s">
        <v>398</v>
      </c>
      <c r="C3" s="351">
        <v>5390.4</v>
      </c>
      <c r="D3" s="351">
        <v>4809.166666666667</v>
      </c>
      <c r="E3" s="351">
        <v>6409.15</v>
      </c>
      <c r="F3" s="351">
        <v>5854.4833333333336</v>
      </c>
      <c r="G3" s="351">
        <v>4254.2833333333338</v>
      </c>
      <c r="H3" s="351">
        <v>2513.6333333333332</v>
      </c>
      <c r="I3" s="330">
        <v>3810.583333333333</v>
      </c>
      <c r="J3" s="278">
        <f>SUM(C3:I3)</f>
        <v>33041.700000000004</v>
      </c>
      <c r="K3" s="334">
        <f>J3/$M$3</f>
        <v>1.280559797213171E-2</v>
      </c>
      <c r="M3" s="336">
        <f>Resumen!C6</f>
        <v>2580254.36</v>
      </c>
    </row>
    <row r="4" spans="2:13" x14ac:dyDescent="0.25">
      <c r="B4" s="329" t="s">
        <v>342</v>
      </c>
      <c r="C4" s="351">
        <v>6203.3666666666668</v>
      </c>
      <c r="D4" s="351">
        <v>3161.6</v>
      </c>
      <c r="E4" s="351">
        <v>4166.8166666666666</v>
      </c>
      <c r="F4" s="351">
        <v>5017.8166666666666</v>
      </c>
      <c r="G4" s="351">
        <v>4590.6833333333334</v>
      </c>
      <c r="H4" s="351">
        <v>5909.6833333333334</v>
      </c>
      <c r="I4" s="351">
        <v>8836.35</v>
      </c>
      <c r="J4" s="278">
        <f t="shared" ref="J4:J12" si="0">SUM(C4:I4)</f>
        <v>37886.316666666666</v>
      </c>
      <c r="K4" s="334">
        <f t="shared" ref="K4:K13" si="1">J4/$M$3</f>
        <v>1.4683171261714938E-2</v>
      </c>
    </row>
    <row r="5" spans="2:13" x14ac:dyDescent="0.25">
      <c r="B5" s="329" t="s">
        <v>387</v>
      </c>
      <c r="C5" s="351">
        <v>3764.5333333333328</v>
      </c>
      <c r="D5" s="351">
        <v>86889.7</v>
      </c>
      <c r="E5" s="351">
        <v>123788.68333333331</v>
      </c>
      <c r="F5" s="351">
        <v>26077.4</v>
      </c>
      <c r="G5" s="351">
        <v>2984.45</v>
      </c>
      <c r="H5" s="351">
        <v>23900.083333333328</v>
      </c>
      <c r="I5" s="351">
        <v>41911.283333333333</v>
      </c>
      <c r="J5" s="278">
        <f t="shared" si="0"/>
        <v>309316.1333333333</v>
      </c>
      <c r="K5" s="334">
        <f t="shared" si="1"/>
        <v>0.1198781554750801</v>
      </c>
    </row>
    <row r="6" spans="2:13" x14ac:dyDescent="0.25">
      <c r="B6" s="329" t="s">
        <v>392</v>
      </c>
      <c r="C6" s="351">
        <v>2215.85</v>
      </c>
      <c r="D6" s="351">
        <v>8234.9166666666661</v>
      </c>
      <c r="E6" s="351">
        <v>5686.6833333333334</v>
      </c>
      <c r="F6" s="351">
        <v>21146.75</v>
      </c>
      <c r="G6" s="351">
        <v>2421.0500000000002</v>
      </c>
      <c r="H6" s="351">
        <v>3970.85</v>
      </c>
      <c r="I6" s="351">
        <v>6716.4333333333334</v>
      </c>
      <c r="J6" s="278">
        <f t="shared" si="0"/>
        <v>50392.533333333333</v>
      </c>
      <c r="K6" s="334">
        <f t="shared" si="1"/>
        <v>1.9530064211705601E-2</v>
      </c>
    </row>
    <row r="7" spans="2:13" x14ac:dyDescent="0.25">
      <c r="B7" s="329" t="s">
        <v>393</v>
      </c>
      <c r="C7" s="351">
        <v>2261.1</v>
      </c>
      <c r="D7" s="351">
        <v>2251.2333333333331</v>
      </c>
      <c r="E7" s="351">
        <v>3025.85</v>
      </c>
      <c r="F7" s="351">
        <v>4671.4666666666662</v>
      </c>
      <c r="G7" s="351">
        <v>1503.666666666667</v>
      </c>
      <c r="H7" s="351">
        <v>3403.05</v>
      </c>
      <c r="I7" s="330">
        <v>3289.0166666666669</v>
      </c>
      <c r="J7" s="278">
        <f t="shared" si="0"/>
        <v>20405.383333333331</v>
      </c>
      <c r="K7" s="334">
        <f t="shared" si="1"/>
        <v>7.9082836365533104E-3</v>
      </c>
    </row>
    <row r="8" spans="2:13" x14ac:dyDescent="0.25">
      <c r="B8" s="329" t="s">
        <v>394</v>
      </c>
      <c r="C8" s="351">
        <v>1938.416666666667</v>
      </c>
      <c r="D8" s="351">
        <v>10438.58333333333</v>
      </c>
      <c r="E8" s="351">
        <v>6110.2</v>
      </c>
      <c r="F8" s="351">
        <v>1717.95</v>
      </c>
      <c r="G8" s="351">
        <v>1767</v>
      </c>
      <c r="H8" s="351">
        <v>2437.4666666666672</v>
      </c>
      <c r="I8" s="351">
        <v>1557.2</v>
      </c>
      <c r="J8" s="278">
        <f t="shared" si="0"/>
        <v>25966.816666666666</v>
      </c>
      <c r="K8" s="334">
        <f t="shared" si="1"/>
        <v>1.0063665454543276E-2</v>
      </c>
    </row>
    <row r="9" spans="2:13" x14ac:dyDescent="0.25">
      <c r="B9" s="329" t="s">
        <v>397</v>
      </c>
      <c r="C9" s="351">
        <v>392.66666666666669</v>
      </c>
      <c r="D9" s="351">
        <v>209.55</v>
      </c>
      <c r="E9" s="351">
        <v>219.43333333333331</v>
      </c>
      <c r="F9" s="351">
        <v>392.98333333333329</v>
      </c>
      <c r="G9" s="351">
        <v>404.41666666666669</v>
      </c>
      <c r="H9" s="351">
        <v>1120.4333333333329</v>
      </c>
      <c r="I9" s="351">
        <v>590.36666666666667</v>
      </c>
      <c r="J9" s="278">
        <f t="shared" si="0"/>
        <v>3329.8499999999995</v>
      </c>
      <c r="K9" s="334">
        <f t="shared" si="1"/>
        <v>1.2905123043760692E-3</v>
      </c>
    </row>
    <row r="10" spans="2:13" x14ac:dyDescent="0.25">
      <c r="B10" s="329" t="s">
        <v>395</v>
      </c>
      <c r="C10" s="351">
        <v>1688.083333333333</v>
      </c>
      <c r="D10" s="351">
        <v>10753.38333333333</v>
      </c>
      <c r="E10" s="351">
        <v>884.58333333333337</v>
      </c>
      <c r="F10" s="351">
        <v>488.76666666666671</v>
      </c>
      <c r="G10" s="351">
        <v>1138.9000000000001</v>
      </c>
      <c r="H10" s="351">
        <v>511.48333333333329</v>
      </c>
      <c r="I10" s="351">
        <v>486.16666666666669</v>
      </c>
      <c r="J10" s="278">
        <f t="shared" si="0"/>
        <v>15951.366666666663</v>
      </c>
      <c r="K10" s="334">
        <f t="shared" si="1"/>
        <v>6.1820907713403357E-3</v>
      </c>
    </row>
    <row r="11" spans="2:13" x14ac:dyDescent="0.25">
      <c r="B11" s="329" t="s">
        <v>396</v>
      </c>
      <c r="C11" s="351">
        <v>330.3</v>
      </c>
      <c r="D11" s="351">
        <v>214.9166666666666</v>
      </c>
      <c r="E11" s="351">
        <v>371.08333333333331</v>
      </c>
      <c r="F11" s="351">
        <v>270.14999999999998</v>
      </c>
      <c r="G11" s="351">
        <v>189.1166666666667</v>
      </c>
      <c r="H11" s="351">
        <v>352.21666666666658</v>
      </c>
      <c r="I11" s="351">
        <v>496.7</v>
      </c>
      <c r="J11" s="278">
        <f t="shared" si="0"/>
        <v>2224.4833333333331</v>
      </c>
      <c r="K11" s="334">
        <f t="shared" si="1"/>
        <v>8.6211784691387293E-4</v>
      </c>
    </row>
    <row r="12" spans="2:13" x14ac:dyDescent="0.25">
      <c r="B12" s="329" t="s">
        <v>457</v>
      </c>
      <c r="C12" s="351">
        <v>938.91666666666663</v>
      </c>
      <c r="D12" s="351">
        <v>471.31666666666672</v>
      </c>
      <c r="E12" s="351">
        <v>626.93333333333328</v>
      </c>
      <c r="F12" s="351">
        <v>833.7</v>
      </c>
      <c r="G12" s="351">
        <v>254.75</v>
      </c>
      <c r="H12" s="351">
        <v>277.31666666666672</v>
      </c>
      <c r="I12" s="330">
        <v>382</v>
      </c>
      <c r="J12" s="278">
        <f t="shared" si="0"/>
        <v>3784.9333333333334</v>
      </c>
      <c r="K12" s="334">
        <f t="shared" si="1"/>
        <v>1.466883804949111E-3</v>
      </c>
    </row>
    <row r="13" spans="2:13" ht="20.25" customHeight="1" x14ac:dyDescent="0.25">
      <c r="B13" s="331" t="s">
        <v>16</v>
      </c>
      <c r="C13" s="332">
        <f t="shared" ref="C13:I13" si="2">SUM(C3:C11)</f>
        <v>24184.716666666664</v>
      </c>
      <c r="D13" s="332">
        <f t="shared" si="2"/>
        <v>126963.05</v>
      </c>
      <c r="E13" s="332">
        <f t="shared" si="2"/>
        <v>150662.48333333331</v>
      </c>
      <c r="F13" s="332">
        <f t="shared" si="2"/>
        <v>65637.766666666663</v>
      </c>
      <c r="G13" s="332">
        <f t="shared" si="2"/>
        <v>19253.566666666669</v>
      </c>
      <c r="H13" s="332">
        <f t="shared" si="2"/>
        <v>44118.899999999994</v>
      </c>
      <c r="I13" s="332">
        <f t="shared" si="2"/>
        <v>67694.100000000006</v>
      </c>
      <c r="J13" s="333">
        <f>SUM(J3:J12)</f>
        <v>502299.5166666666</v>
      </c>
      <c r="K13" s="334">
        <f t="shared" si="1"/>
        <v>0.19467054273930831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I26" sqref="I2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57"/>
      <c r="B1" s="457"/>
    </row>
    <row r="2" spans="1:16" ht="15.75" thickBot="1" x14ac:dyDescent="0.3">
      <c r="A2" s="457"/>
      <c r="B2" s="457"/>
      <c r="C2" s="458" t="s">
        <v>552</v>
      </c>
      <c r="D2" s="459"/>
      <c r="E2" s="459"/>
      <c r="F2" s="459"/>
      <c r="G2" s="459"/>
      <c r="H2" s="459"/>
      <c r="I2" s="460"/>
      <c r="J2" s="458" t="s">
        <v>566</v>
      </c>
      <c r="K2" s="459"/>
      <c r="L2" s="459"/>
      <c r="M2" s="459"/>
      <c r="N2" s="459"/>
      <c r="O2" s="459"/>
      <c r="P2" s="460"/>
    </row>
    <row r="3" spans="1:16" ht="15.75" thickBot="1" x14ac:dyDescent="0.3">
      <c r="A3" s="457"/>
      <c r="B3" s="457"/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</row>
    <row r="4" spans="1:16" ht="15.75" thickBot="1" x14ac:dyDescent="0.3">
      <c r="A4" s="457"/>
      <c r="B4" s="457"/>
      <c r="C4" s="120">
        <v>45040</v>
      </c>
      <c r="D4" s="120">
        <v>45041</v>
      </c>
      <c r="E4" s="120">
        <v>45042</v>
      </c>
      <c r="F4" s="120">
        <v>45043</v>
      </c>
      <c r="G4" s="120">
        <v>45044</v>
      </c>
      <c r="H4" s="120">
        <v>45045</v>
      </c>
      <c r="I4" s="120">
        <v>45046</v>
      </c>
      <c r="J4" s="120">
        <v>45047</v>
      </c>
      <c r="K4" s="120">
        <v>45048</v>
      </c>
      <c r="L4" s="120">
        <v>45049</v>
      </c>
      <c r="M4" s="120">
        <v>45050</v>
      </c>
      <c r="N4" s="120">
        <v>45051</v>
      </c>
      <c r="O4" s="120">
        <v>45052</v>
      </c>
      <c r="P4" s="120">
        <v>45053</v>
      </c>
    </row>
    <row r="5" spans="1:16" ht="15.75" thickBot="1" x14ac:dyDescent="0.3">
      <c r="B5" s="14" t="s">
        <v>411</v>
      </c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</row>
    <row r="6" spans="1:16" x14ac:dyDescent="0.25">
      <c r="B6" s="266" t="s">
        <v>346</v>
      </c>
      <c r="C6" s="176">
        <v>19830</v>
      </c>
      <c r="D6" s="177">
        <v>17812</v>
      </c>
      <c r="E6" s="177">
        <v>16748</v>
      </c>
      <c r="F6" s="177">
        <v>16476</v>
      </c>
      <c r="G6" s="177">
        <v>16363</v>
      </c>
      <c r="H6" s="177"/>
      <c r="I6" s="177"/>
      <c r="J6" s="180">
        <v>13703</v>
      </c>
      <c r="K6" s="180">
        <v>17317</v>
      </c>
      <c r="L6" s="180">
        <v>17002</v>
      </c>
      <c r="M6" s="180">
        <v>17608</v>
      </c>
      <c r="N6" s="180">
        <v>16729</v>
      </c>
      <c r="O6" s="180"/>
      <c r="P6" s="181"/>
    </row>
    <row r="7" spans="1:16" x14ac:dyDescent="0.25">
      <c r="B7" s="175" t="s">
        <v>347</v>
      </c>
      <c r="C7" s="176">
        <v>32769</v>
      </c>
      <c r="D7" s="177">
        <v>31030</v>
      </c>
      <c r="E7" s="177">
        <v>30556</v>
      </c>
      <c r="F7" s="177">
        <v>29923</v>
      </c>
      <c r="G7" s="177">
        <v>29048</v>
      </c>
      <c r="H7" s="177"/>
      <c r="I7" s="177"/>
      <c r="J7" s="180">
        <v>22717</v>
      </c>
      <c r="K7" s="180">
        <v>30603</v>
      </c>
      <c r="L7" s="180">
        <v>30437</v>
      </c>
      <c r="M7" s="180">
        <v>30276</v>
      </c>
      <c r="N7" s="180">
        <v>29527</v>
      </c>
      <c r="O7" s="180"/>
      <c r="P7" s="181"/>
    </row>
    <row r="8" spans="1:16" ht="18" customHeight="1" x14ac:dyDescent="0.25">
      <c r="B8" s="175" t="s">
        <v>348</v>
      </c>
      <c r="C8" s="176">
        <v>11411</v>
      </c>
      <c r="D8" s="177">
        <v>10989</v>
      </c>
      <c r="E8" s="177">
        <v>10836</v>
      </c>
      <c r="F8" s="177">
        <v>10043</v>
      </c>
      <c r="G8" s="177">
        <v>9933</v>
      </c>
      <c r="H8" s="177"/>
      <c r="I8" s="177"/>
      <c r="J8" s="180">
        <v>6792</v>
      </c>
      <c r="K8" s="180">
        <v>10310</v>
      </c>
      <c r="L8" s="180">
        <v>10351</v>
      </c>
      <c r="M8" s="180">
        <v>9764</v>
      </c>
      <c r="N8" s="180">
        <v>9656</v>
      </c>
      <c r="O8" s="180"/>
      <c r="P8" s="181"/>
    </row>
    <row r="9" spans="1:16" x14ac:dyDescent="0.25">
      <c r="B9" s="175" t="s">
        <v>349</v>
      </c>
      <c r="C9" s="176">
        <v>35228</v>
      </c>
      <c r="D9" s="177">
        <v>27805</v>
      </c>
      <c r="E9" s="177">
        <v>26275</v>
      </c>
      <c r="F9" s="177">
        <v>26836</v>
      </c>
      <c r="G9" s="177">
        <v>23755</v>
      </c>
      <c r="H9" s="177"/>
      <c r="I9" s="177"/>
      <c r="J9" s="179">
        <v>24935</v>
      </c>
      <c r="K9" s="180">
        <v>28475</v>
      </c>
      <c r="L9" s="180">
        <v>31345</v>
      </c>
      <c r="M9" s="180">
        <v>28404</v>
      </c>
      <c r="N9" s="180">
        <v>24291</v>
      </c>
      <c r="O9" s="180"/>
      <c r="P9" s="181"/>
    </row>
    <row r="10" spans="1:16" x14ac:dyDescent="0.25">
      <c r="B10" s="175" t="s">
        <v>350</v>
      </c>
      <c r="C10" s="176">
        <v>19610</v>
      </c>
      <c r="D10" s="177">
        <v>12838</v>
      </c>
      <c r="E10" s="177">
        <v>12120</v>
      </c>
      <c r="F10" s="177">
        <v>11994</v>
      </c>
      <c r="G10" s="177">
        <v>11223</v>
      </c>
      <c r="H10" s="177"/>
      <c r="I10" s="177"/>
      <c r="J10" s="179">
        <v>13236</v>
      </c>
      <c r="K10" s="180">
        <v>16428</v>
      </c>
      <c r="L10" s="180">
        <v>16784</v>
      </c>
      <c r="M10" s="180">
        <v>19146</v>
      </c>
      <c r="N10" s="180">
        <v>13582</v>
      </c>
      <c r="O10" s="180"/>
      <c r="P10" s="181"/>
    </row>
    <row r="11" spans="1:16" x14ac:dyDescent="0.25">
      <c r="B11" s="175" t="s">
        <v>496</v>
      </c>
      <c r="C11" s="176">
        <v>21483</v>
      </c>
      <c r="D11" s="177">
        <v>16059</v>
      </c>
      <c r="E11" s="177">
        <v>16012</v>
      </c>
      <c r="F11" s="177">
        <v>15479</v>
      </c>
      <c r="G11" s="177">
        <v>14582</v>
      </c>
      <c r="H11" s="177"/>
      <c r="I11" s="177"/>
      <c r="J11" s="179">
        <v>15003</v>
      </c>
      <c r="K11" s="180">
        <v>19802</v>
      </c>
      <c r="L11" s="180">
        <v>20901</v>
      </c>
      <c r="M11" s="180">
        <v>17816</v>
      </c>
      <c r="N11" s="180">
        <v>15277</v>
      </c>
      <c r="O11" s="180"/>
      <c r="P11" s="181"/>
    </row>
    <row r="12" spans="1:16" x14ac:dyDescent="0.25">
      <c r="B12" s="175" t="s">
        <v>352</v>
      </c>
      <c r="C12" s="176">
        <v>20211</v>
      </c>
      <c r="D12" s="177">
        <v>18339</v>
      </c>
      <c r="E12" s="177">
        <v>19002</v>
      </c>
      <c r="F12" s="177">
        <v>18210</v>
      </c>
      <c r="G12" s="177">
        <v>15964</v>
      </c>
      <c r="H12" s="177"/>
      <c r="I12" s="177"/>
      <c r="J12" s="179">
        <v>19131</v>
      </c>
      <c r="K12" s="180">
        <v>24877</v>
      </c>
      <c r="L12" s="180">
        <v>18952</v>
      </c>
      <c r="M12" s="180">
        <v>19052</v>
      </c>
      <c r="N12" s="180">
        <v>17619</v>
      </c>
      <c r="O12" s="180"/>
      <c r="P12" s="181"/>
    </row>
    <row r="13" spans="1:16" x14ac:dyDescent="0.25">
      <c r="B13" s="175" t="s">
        <v>353</v>
      </c>
      <c r="C13" s="176">
        <v>9348</v>
      </c>
      <c r="D13" s="177">
        <v>5763</v>
      </c>
      <c r="E13" s="177">
        <v>5212</v>
      </c>
      <c r="F13" s="177">
        <v>4829</v>
      </c>
      <c r="G13" s="177">
        <v>5223</v>
      </c>
      <c r="H13" s="177"/>
      <c r="I13" s="177"/>
      <c r="J13" s="180">
        <v>5335</v>
      </c>
      <c r="K13" s="180">
        <v>7228</v>
      </c>
      <c r="L13" s="180">
        <v>6447</v>
      </c>
      <c r="M13" s="180">
        <v>8086</v>
      </c>
      <c r="N13" s="180">
        <v>4325</v>
      </c>
      <c r="O13" s="180"/>
      <c r="P13" s="181"/>
    </row>
    <row r="14" spans="1:16" ht="15.75" thickBot="1" x14ac:dyDescent="0.3">
      <c r="B14" s="175" t="s">
        <v>390</v>
      </c>
      <c r="C14" s="176">
        <v>32981</v>
      </c>
      <c r="D14" s="177">
        <v>29961</v>
      </c>
      <c r="E14" s="177">
        <v>29774</v>
      </c>
      <c r="F14" s="177">
        <v>29627</v>
      </c>
      <c r="G14" s="177">
        <v>27459</v>
      </c>
      <c r="H14" s="177"/>
      <c r="I14" s="177"/>
      <c r="J14" s="179">
        <v>25530</v>
      </c>
      <c r="K14" s="180">
        <v>32094</v>
      </c>
      <c r="L14" s="180">
        <v>34348</v>
      </c>
      <c r="M14" s="180">
        <v>34683</v>
      </c>
      <c r="N14" s="180">
        <v>28429</v>
      </c>
      <c r="O14" s="180"/>
      <c r="P14" s="181"/>
    </row>
    <row r="15" spans="1:16" ht="15.75" thickBot="1" x14ac:dyDescent="0.3">
      <c r="B15" s="183" t="s">
        <v>16</v>
      </c>
      <c r="C15" s="182">
        <v>202871</v>
      </c>
      <c r="D15" s="182">
        <v>170596</v>
      </c>
      <c r="E15" s="182">
        <v>166535</v>
      </c>
      <c r="F15" s="182">
        <v>163417</v>
      </c>
      <c r="G15" s="182">
        <v>153550</v>
      </c>
      <c r="H15" s="182"/>
      <c r="I15" s="182"/>
      <c r="J15" s="182">
        <f>SUM(J6:J14)</f>
        <v>146382</v>
      </c>
      <c r="K15" s="182">
        <f t="shared" ref="K15:P15" si="0">SUM(K6:K14)</f>
        <v>187134</v>
      </c>
      <c r="L15" s="182">
        <f t="shared" si="0"/>
        <v>186567</v>
      </c>
      <c r="M15" s="182">
        <f t="shared" si="0"/>
        <v>184835</v>
      </c>
      <c r="N15" s="182">
        <f t="shared" si="0"/>
        <v>159435</v>
      </c>
      <c r="O15" s="182">
        <f t="shared" si="0"/>
        <v>0</v>
      </c>
      <c r="P15" s="182">
        <f t="shared" si="0"/>
        <v>0</v>
      </c>
    </row>
    <row r="16" spans="1:16" ht="15.75" thickBot="1" x14ac:dyDescent="0.3">
      <c r="B16" s="184" t="s">
        <v>412</v>
      </c>
    </row>
    <row r="17" spans="2:16" x14ac:dyDescent="0.25">
      <c r="B17" s="185" t="s">
        <v>358</v>
      </c>
      <c r="C17" s="170"/>
      <c r="D17" s="171"/>
      <c r="E17" s="171"/>
      <c r="F17" s="171"/>
      <c r="G17" s="171"/>
      <c r="H17" s="171">
        <v>10517</v>
      </c>
      <c r="I17" s="172"/>
      <c r="J17" s="173"/>
      <c r="K17" s="174"/>
      <c r="L17" s="174"/>
      <c r="M17" s="174"/>
      <c r="N17" s="174"/>
      <c r="O17" s="390">
        <v>10689</v>
      </c>
      <c r="P17" s="352"/>
    </row>
    <row r="18" spans="2:16" x14ac:dyDescent="0.25">
      <c r="B18" s="175" t="s">
        <v>359</v>
      </c>
      <c r="C18" s="176"/>
      <c r="D18" s="177"/>
      <c r="E18" s="177"/>
      <c r="F18" s="177"/>
      <c r="G18" s="177"/>
      <c r="H18" s="177">
        <v>4012</v>
      </c>
      <c r="I18" s="178"/>
      <c r="J18" s="179"/>
      <c r="K18" s="180"/>
      <c r="L18" s="180"/>
      <c r="M18" s="180"/>
      <c r="N18" s="180"/>
      <c r="O18" s="349">
        <v>4087</v>
      </c>
      <c r="P18" s="353"/>
    </row>
    <row r="19" spans="2:16" x14ac:dyDescent="0.25">
      <c r="B19" s="175" t="s">
        <v>415</v>
      </c>
      <c r="C19" s="176"/>
      <c r="D19" s="177"/>
      <c r="E19" s="177"/>
      <c r="F19" s="177"/>
      <c r="G19" s="177"/>
      <c r="H19" s="177">
        <v>18687</v>
      </c>
      <c r="I19" s="178"/>
      <c r="J19" s="179"/>
      <c r="K19" s="180"/>
      <c r="L19" s="180"/>
      <c r="M19" s="180"/>
      <c r="N19" s="180"/>
      <c r="O19" s="349">
        <v>18918</v>
      </c>
      <c r="P19" s="353"/>
    </row>
    <row r="20" spans="2:16" x14ac:dyDescent="0.25">
      <c r="B20" s="175" t="s">
        <v>455</v>
      </c>
      <c r="C20" s="176"/>
      <c r="D20" s="177"/>
      <c r="E20" s="177"/>
      <c r="F20" s="177"/>
      <c r="G20" s="177"/>
      <c r="H20" s="177">
        <v>22893</v>
      </c>
      <c r="I20" s="178"/>
      <c r="J20" s="179"/>
      <c r="K20" s="180"/>
      <c r="L20" s="180"/>
      <c r="M20" s="180"/>
      <c r="N20" s="180"/>
      <c r="O20" s="349">
        <v>23065</v>
      </c>
      <c r="P20" s="353"/>
    </row>
    <row r="21" spans="2:16" x14ac:dyDescent="0.25">
      <c r="B21" s="175" t="s">
        <v>354</v>
      </c>
      <c r="C21" s="176"/>
      <c r="D21" s="177"/>
      <c r="E21" s="177"/>
      <c r="F21" s="177"/>
      <c r="G21" s="177"/>
      <c r="H21" s="177">
        <v>11778</v>
      </c>
      <c r="I21" s="178"/>
      <c r="J21" s="179"/>
      <c r="K21" s="180"/>
      <c r="L21" s="180"/>
      <c r="M21" s="180"/>
      <c r="N21" s="180"/>
      <c r="O21" s="349">
        <v>12453</v>
      </c>
      <c r="P21" s="353"/>
    </row>
    <row r="22" spans="2:16" x14ac:dyDescent="0.25">
      <c r="B22" s="175" t="s">
        <v>416</v>
      </c>
      <c r="C22" s="176"/>
      <c r="D22" s="177"/>
      <c r="E22" s="177"/>
      <c r="F22" s="177"/>
      <c r="G22" s="177"/>
      <c r="H22" s="177">
        <v>19991</v>
      </c>
      <c r="I22" s="178"/>
      <c r="J22" s="179"/>
      <c r="K22" s="180"/>
      <c r="L22" s="180"/>
      <c r="M22" s="180"/>
      <c r="N22" s="180"/>
      <c r="O22" s="349">
        <v>20152</v>
      </c>
      <c r="P22" s="353"/>
    </row>
    <row r="23" spans="2:16" x14ac:dyDescent="0.25">
      <c r="B23" s="241" t="s">
        <v>413</v>
      </c>
      <c r="C23" s="176"/>
      <c r="D23" s="177"/>
      <c r="E23" s="177"/>
      <c r="F23" s="177"/>
      <c r="G23" s="177"/>
      <c r="H23" s="177"/>
      <c r="I23" s="178"/>
      <c r="J23" s="179"/>
      <c r="K23" s="180"/>
      <c r="L23" s="180"/>
      <c r="M23" s="180"/>
      <c r="N23" s="180"/>
      <c r="O23" s="349"/>
      <c r="P23" s="353"/>
    </row>
    <row r="24" spans="2:16" x14ac:dyDescent="0.25">
      <c r="B24" s="175" t="s">
        <v>355</v>
      </c>
      <c r="C24" s="176"/>
      <c r="D24" s="177"/>
      <c r="E24" s="177"/>
      <c r="F24" s="177"/>
      <c r="G24" s="177"/>
      <c r="H24" s="177"/>
      <c r="I24" s="178">
        <v>19250</v>
      </c>
      <c r="J24" s="179"/>
      <c r="K24" s="180"/>
      <c r="L24" s="180"/>
      <c r="M24" s="349"/>
      <c r="N24" s="180"/>
      <c r="O24" s="349"/>
      <c r="P24" s="364">
        <v>23469</v>
      </c>
    </row>
    <row r="25" spans="2:16" x14ac:dyDescent="0.25">
      <c r="B25" s="175" t="s">
        <v>356</v>
      </c>
      <c r="I25" s="177">
        <v>22888</v>
      </c>
      <c r="J25" s="179"/>
      <c r="K25" s="180"/>
      <c r="L25" s="180"/>
      <c r="M25" s="180"/>
      <c r="N25" s="180"/>
      <c r="O25" s="349"/>
      <c r="P25" s="353">
        <v>28561</v>
      </c>
    </row>
    <row r="26" spans="2:16" x14ac:dyDescent="0.25">
      <c r="B26" s="175" t="s">
        <v>414</v>
      </c>
      <c r="I26" s="177">
        <v>15956</v>
      </c>
      <c r="J26" s="179"/>
      <c r="K26" s="180"/>
      <c r="L26" s="180"/>
      <c r="M26" s="180"/>
      <c r="N26" s="180"/>
      <c r="O26" s="349"/>
      <c r="P26" s="353">
        <v>18915</v>
      </c>
    </row>
    <row r="27" spans="2:16" ht="15.75" thickBot="1" x14ac:dyDescent="0.3">
      <c r="B27" s="175" t="s">
        <v>357</v>
      </c>
      <c r="I27" s="177">
        <v>4987</v>
      </c>
      <c r="J27" s="179"/>
      <c r="K27" s="180"/>
      <c r="L27" s="180"/>
      <c r="M27" s="180"/>
      <c r="N27" s="180"/>
      <c r="O27" s="349"/>
      <c r="P27" s="353">
        <v>27319</v>
      </c>
    </row>
    <row r="28" spans="2:16" ht="15.75" thickBot="1" x14ac:dyDescent="0.3">
      <c r="B28" s="183" t="s">
        <v>222</v>
      </c>
      <c r="C28" s="186"/>
      <c r="D28" s="186"/>
      <c r="E28" s="186"/>
      <c r="F28" s="186"/>
      <c r="G28" s="186"/>
      <c r="H28" s="186">
        <v>87878</v>
      </c>
      <c r="I28" s="274">
        <v>63081</v>
      </c>
      <c r="J28" s="182"/>
      <c r="K28" s="182"/>
      <c r="L28" s="182"/>
      <c r="M28" s="182"/>
      <c r="N28" s="182"/>
      <c r="O28" s="182">
        <f>SUM(O17:O27)</f>
        <v>89364</v>
      </c>
      <c r="P28" s="182">
        <f>SUM(P17:P27)</f>
        <v>98264</v>
      </c>
    </row>
    <row r="29" spans="2:16" ht="15.75" thickBot="1" x14ac:dyDescent="0.3"/>
    <row r="30" spans="2:16" ht="15.75" thickBot="1" x14ac:dyDescent="0.3">
      <c r="B30" s="123" t="s">
        <v>411</v>
      </c>
      <c r="C30" s="188" t="s">
        <v>532</v>
      </c>
      <c r="D30" s="188" t="s">
        <v>537</v>
      </c>
      <c r="E30" s="189" t="s">
        <v>223</v>
      </c>
    </row>
    <row r="31" spans="2:16" x14ac:dyDescent="0.25">
      <c r="B31" s="190" t="s">
        <v>346</v>
      </c>
      <c r="C31" s="191">
        <f t="shared" ref="C31:C40" si="1">SUM(C6:I6)</f>
        <v>87229</v>
      </c>
      <c r="D31" s="192">
        <f t="shared" ref="D31:D40" si="2">SUM(J6:P6)</f>
        <v>82359</v>
      </c>
      <c r="E31" s="193">
        <f t="shared" ref="E31:E40" si="3">+IFERROR((D31-C31)/C31,"-")</f>
        <v>-5.5830056517901155E-2</v>
      </c>
    </row>
    <row r="32" spans="2:16" x14ac:dyDescent="0.25">
      <c r="B32" s="194" t="s">
        <v>347</v>
      </c>
      <c r="C32" s="195">
        <f t="shared" si="1"/>
        <v>153326</v>
      </c>
      <c r="D32" s="196">
        <f t="shared" si="2"/>
        <v>143560</v>
      </c>
      <c r="E32" s="197">
        <f t="shared" si="3"/>
        <v>-6.369435059937649E-2</v>
      </c>
    </row>
    <row r="33" spans="2:5" x14ac:dyDescent="0.25">
      <c r="B33" s="194" t="s">
        <v>348</v>
      </c>
      <c r="C33" s="195">
        <f t="shared" si="1"/>
        <v>53212</v>
      </c>
      <c r="D33" s="196">
        <f t="shared" si="2"/>
        <v>46873</v>
      </c>
      <c r="E33" s="197">
        <f t="shared" si="3"/>
        <v>-0.11912726452679846</v>
      </c>
    </row>
    <row r="34" spans="2:5" x14ac:dyDescent="0.25">
      <c r="B34" s="194" t="s">
        <v>349</v>
      </c>
      <c r="C34" s="195">
        <f t="shared" si="1"/>
        <v>139899</v>
      </c>
      <c r="D34" s="196">
        <f t="shared" si="2"/>
        <v>137450</v>
      </c>
      <c r="E34" s="197">
        <f t="shared" si="3"/>
        <v>-1.7505486100686925E-2</v>
      </c>
    </row>
    <row r="35" spans="2:5" x14ac:dyDescent="0.25">
      <c r="B35" s="194" t="s">
        <v>350</v>
      </c>
      <c r="C35" s="195">
        <f t="shared" si="1"/>
        <v>67785</v>
      </c>
      <c r="D35" s="196">
        <f t="shared" si="2"/>
        <v>79176</v>
      </c>
      <c r="E35" s="197">
        <f t="shared" si="3"/>
        <v>0.16804602788227485</v>
      </c>
    </row>
    <row r="36" spans="2:5" x14ac:dyDescent="0.25">
      <c r="B36" s="194" t="s">
        <v>351</v>
      </c>
      <c r="C36" s="195">
        <f t="shared" si="1"/>
        <v>83615</v>
      </c>
      <c r="D36" s="196">
        <f t="shared" si="2"/>
        <v>88799</v>
      </c>
      <c r="E36" s="197">
        <f t="shared" si="3"/>
        <v>6.1998445255037969E-2</v>
      </c>
    </row>
    <row r="37" spans="2:5" x14ac:dyDescent="0.25">
      <c r="B37" s="194" t="s">
        <v>352</v>
      </c>
      <c r="C37" s="195">
        <f t="shared" si="1"/>
        <v>91726</v>
      </c>
      <c r="D37" s="196">
        <f t="shared" si="2"/>
        <v>99631</v>
      </c>
      <c r="E37" s="197">
        <f t="shared" si="3"/>
        <v>8.6180581296469924E-2</v>
      </c>
    </row>
    <row r="38" spans="2:5" x14ac:dyDescent="0.25">
      <c r="B38" s="190" t="s">
        <v>353</v>
      </c>
      <c r="C38" s="195">
        <f t="shared" si="1"/>
        <v>30375</v>
      </c>
      <c r="D38" s="196">
        <f t="shared" si="2"/>
        <v>31421</v>
      </c>
      <c r="E38" s="198">
        <f t="shared" si="3"/>
        <v>3.4436213991769549E-2</v>
      </c>
    </row>
    <row r="39" spans="2:5" ht="15.75" thickBot="1" x14ac:dyDescent="0.3">
      <c r="B39" s="190" t="s">
        <v>390</v>
      </c>
      <c r="C39" s="195">
        <f t="shared" si="1"/>
        <v>149802</v>
      </c>
      <c r="D39" s="196">
        <f t="shared" si="2"/>
        <v>155084</v>
      </c>
      <c r="E39" s="198">
        <f t="shared" ref="E39" si="4">+IFERROR((D39-C39)/C39,"-")</f>
        <v>3.525987637014192E-2</v>
      </c>
    </row>
    <row r="40" spans="2:5" ht="15.75" thickBot="1" x14ac:dyDescent="0.3">
      <c r="B40" s="199" t="s">
        <v>16</v>
      </c>
      <c r="C40" s="200">
        <f t="shared" si="1"/>
        <v>856969</v>
      </c>
      <c r="D40" s="201">
        <f t="shared" si="2"/>
        <v>864353</v>
      </c>
      <c r="E40" s="202">
        <f t="shared" si="3"/>
        <v>8.6164143627132372E-3</v>
      </c>
    </row>
    <row r="41" spans="2:5" ht="15.75" thickBot="1" x14ac:dyDescent="0.3">
      <c r="B41" s="123" t="s">
        <v>412</v>
      </c>
      <c r="E41" s="203" t="str">
        <f t="shared" ref="E41:E53" si="5">+IFERROR((D41-C41)/C41,"-")</f>
        <v>-</v>
      </c>
    </row>
    <row r="42" spans="2:5" x14ac:dyDescent="0.25">
      <c r="B42" s="194" t="s">
        <v>358</v>
      </c>
      <c r="C42" s="195">
        <f t="shared" ref="C42:C48" si="6">H17</f>
        <v>10517</v>
      </c>
      <c r="D42" s="195">
        <f>O17</f>
        <v>10689</v>
      </c>
      <c r="E42" s="203">
        <f t="shared" si="5"/>
        <v>1.635447370923267E-2</v>
      </c>
    </row>
    <row r="43" spans="2:5" x14ac:dyDescent="0.25">
      <c r="B43" s="194" t="s">
        <v>359</v>
      </c>
      <c r="C43" s="195">
        <f t="shared" si="6"/>
        <v>4012</v>
      </c>
      <c r="D43" s="195">
        <f t="shared" ref="D43:D47" si="7">O18</f>
        <v>4087</v>
      </c>
      <c r="E43" s="203">
        <f t="shared" si="5"/>
        <v>1.8693918245264209E-2</v>
      </c>
    </row>
    <row r="44" spans="2:5" x14ac:dyDescent="0.25">
      <c r="B44" s="194" t="s">
        <v>415</v>
      </c>
      <c r="C44" s="195">
        <f t="shared" si="6"/>
        <v>18687</v>
      </c>
      <c r="D44" s="195">
        <f t="shared" si="7"/>
        <v>18918</v>
      </c>
      <c r="E44" s="203">
        <f t="shared" si="5"/>
        <v>1.236153475678279E-2</v>
      </c>
    </row>
    <row r="45" spans="2:5" ht="15.75" thickBot="1" x14ac:dyDescent="0.3">
      <c r="B45" s="194" t="s">
        <v>455</v>
      </c>
      <c r="C45" s="195">
        <f t="shared" si="6"/>
        <v>22893</v>
      </c>
      <c r="D45" s="195">
        <f t="shared" si="7"/>
        <v>23065</v>
      </c>
      <c r="E45" s="203">
        <f t="shared" si="5"/>
        <v>7.5132136460926919E-3</v>
      </c>
    </row>
    <row r="46" spans="2:5" ht="15.75" thickBot="1" x14ac:dyDescent="0.3">
      <c r="B46" s="194" t="s">
        <v>354</v>
      </c>
      <c r="C46" s="195">
        <f t="shared" si="6"/>
        <v>11778</v>
      </c>
      <c r="D46" s="195">
        <f t="shared" si="7"/>
        <v>12453</v>
      </c>
      <c r="E46" s="203">
        <f t="shared" si="5"/>
        <v>5.7310239429444729E-2</v>
      </c>
    </row>
    <row r="47" spans="2:5" ht="15.75" thickBot="1" x14ac:dyDescent="0.3">
      <c r="B47" s="194" t="s">
        <v>416</v>
      </c>
      <c r="C47" s="195">
        <f t="shared" si="6"/>
        <v>19991</v>
      </c>
      <c r="D47" s="195">
        <f t="shared" si="7"/>
        <v>20152</v>
      </c>
      <c r="E47" s="203">
        <f t="shared" si="5"/>
        <v>8.0536241308588868E-3</v>
      </c>
    </row>
    <row r="48" spans="2:5" ht="15.75" thickBot="1" x14ac:dyDescent="0.3">
      <c r="B48" s="123" t="s">
        <v>413</v>
      </c>
      <c r="C48" s="195">
        <f t="shared" si="6"/>
        <v>0</v>
      </c>
      <c r="D48" s="196">
        <f>I23</f>
        <v>0</v>
      </c>
      <c r="E48" s="203" t="str">
        <f t="shared" si="5"/>
        <v>-</v>
      </c>
    </row>
    <row r="49" spans="2:5" ht="15.75" thickBot="1" x14ac:dyDescent="0.3">
      <c r="B49" s="194" t="s">
        <v>355</v>
      </c>
      <c r="C49" s="195">
        <f>I24</f>
        <v>19250</v>
      </c>
      <c r="D49" s="196">
        <f>P24</f>
        <v>23469</v>
      </c>
      <c r="E49" s="203">
        <f t="shared" si="5"/>
        <v>0.21916883116883118</v>
      </c>
    </row>
    <row r="50" spans="2:5" ht="15.75" thickBot="1" x14ac:dyDescent="0.3">
      <c r="B50" s="194" t="s">
        <v>356</v>
      </c>
      <c r="C50" s="195">
        <f>I25</f>
        <v>22888</v>
      </c>
      <c r="D50" s="196">
        <f>P25</f>
        <v>28561</v>
      </c>
      <c r="E50" s="203">
        <f t="shared" si="5"/>
        <v>0.24785914016078295</v>
      </c>
    </row>
    <row r="51" spans="2:5" ht="15.75" thickBot="1" x14ac:dyDescent="0.3">
      <c r="B51" s="194" t="s">
        <v>414</v>
      </c>
      <c r="C51" s="195">
        <f>I26</f>
        <v>15956</v>
      </c>
      <c r="D51" s="196">
        <f>P26</f>
        <v>18915</v>
      </c>
      <c r="E51" s="203">
        <f t="shared" ref="E51" si="8">+IFERROR((D51-C51)/C51,"-")</f>
        <v>0.18544748057157182</v>
      </c>
    </row>
    <row r="52" spans="2:5" ht="15.75" thickBot="1" x14ac:dyDescent="0.3">
      <c r="B52" s="194" t="s">
        <v>357</v>
      </c>
      <c r="C52" s="195">
        <f>I27</f>
        <v>4987</v>
      </c>
      <c r="D52" s="196">
        <f>P27</f>
        <v>27319</v>
      </c>
      <c r="E52" s="203">
        <f t="shared" si="5"/>
        <v>4.4780429115700819</v>
      </c>
    </row>
    <row r="53" spans="2:5" ht="15.75" thickBot="1" x14ac:dyDescent="0.3">
      <c r="B53" s="183" t="s">
        <v>222</v>
      </c>
      <c r="C53" s="204">
        <f>SUM(C42:C52)</f>
        <v>150959</v>
      </c>
      <c r="D53" s="205">
        <f>SUM(D42:D52)</f>
        <v>187628</v>
      </c>
      <c r="E53" s="202">
        <f t="shared" si="5"/>
        <v>0.24290701448737737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E23" sqref="E23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57"/>
      <c r="B2" s="457"/>
    </row>
    <row r="3" spans="1:20" ht="15.75" thickBot="1" x14ac:dyDescent="0.3">
      <c r="A3" s="457"/>
      <c r="B3" s="457"/>
      <c r="C3" s="458" t="s">
        <v>552</v>
      </c>
      <c r="D3" s="459"/>
      <c r="E3" s="459"/>
      <c r="F3" s="459"/>
      <c r="G3" s="459"/>
      <c r="H3" s="459"/>
      <c r="I3" s="460"/>
      <c r="J3" s="458" t="s">
        <v>566</v>
      </c>
      <c r="K3" s="459"/>
      <c r="L3" s="459"/>
      <c r="M3" s="459"/>
      <c r="N3" s="459"/>
      <c r="O3" s="459"/>
      <c r="P3" s="460"/>
    </row>
    <row r="4" spans="1:20" ht="15.75" thickBot="1" x14ac:dyDescent="0.3">
      <c r="A4" s="457"/>
      <c r="B4" s="457"/>
      <c r="C4" s="461" t="s">
        <v>2</v>
      </c>
      <c r="D4" s="462"/>
      <c r="E4" s="462"/>
      <c r="F4" s="462"/>
      <c r="G4" s="462"/>
      <c r="H4" s="462"/>
      <c r="I4" s="463"/>
      <c r="J4" s="461" t="s">
        <v>2</v>
      </c>
      <c r="K4" s="462"/>
      <c r="L4" s="462"/>
      <c r="M4" s="462"/>
      <c r="N4" s="462"/>
      <c r="O4" s="462"/>
      <c r="P4" s="463"/>
    </row>
    <row r="5" spans="1:20" ht="15.75" thickBot="1" x14ac:dyDescent="0.3">
      <c r="A5" s="457"/>
      <c r="B5" s="457"/>
      <c r="C5" s="120">
        <v>45040</v>
      </c>
      <c r="D5" s="120">
        <v>45041</v>
      </c>
      <c r="E5" s="120">
        <v>45042</v>
      </c>
      <c r="F5" s="120">
        <v>45043</v>
      </c>
      <c r="G5" s="120">
        <v>45044</v>
      </c>
      <c r="H5" s="120">
        <v>45045</v>
      </c>
      <c r="I5" s="120">
        <v>45046</v>
      </c>
      <c r="J5" s="120">
        <v>45047</v>
      </c>
      <c r="K5" s="120">
        <v>45048</v>
      </c>
      <c r="L5" s="120">
        <v>45049</v>
      </c>
      <c r="M5" s="120">
        <v>45050</v>
      </c>
      <c r="N5" s="120">
        <v>45051</v>
      </c>
      <c r="O5" s="120">
        <v>45052</v>
      </c>
      <c r="P5" s="120">
        <v>45053</v>
      </c>
    </row>
    <row r="6" spans="1:20" ht="15.75" thickBot="1" x14ac:dyDescent="0.3">
      <c r="B6" s="14" t="s">
        <v>411</v>
      </c>
      <c r="C6" s="122">
        <v>44767</v>
      </c>
      <c r="D6" s="122">
        <v>44768</v>
      </c>
      <c r="E6" s="122">
        <v>44769</v>
      </c>
      <c r="F6" s="122">
        <v>44770</v>
      </c>
      <c r="G6" s="122">
        <v>44771</v>
      </c>
      <c r="H6" s="122">
        <v>44772</v>
      </c>
      <c r="I6" s="122">
        <v>44773</v>
      </c>
      <c r="J6" s="122">
        <v>44767</v>
      </c>
      <c r="K6" s="122">
        <v>44768</v>
      </c>
      <c r="L6" s="122">
        <v>44769</v>
      </c>
      <c r="M6" s="122">
        <v>44770</v>
      </c>
      <c r="N6" s="122">
        <v>44771</v>
      </c>
      <c r="O6" s="122">
        <v>44772</v>
      </c>
      <c r="P6" s="122">
        <v>44773</v>
      </c>
    </row>
    <row r="7" spans="1:20" x14ac:dyDescent="0.25">
      <c r="B7" s="266" t="s">
        <v>346</v>
      </c>
      <c r="C7" s="206">
        <v>16426.533333333329</v>
      </c>
      <c r="D7" s="207">
        <v>15720.65</v>
      </c>
      <c r="E7" s="207">
        <v>14625.183333333331</v>
      </c>
      <c r="F7" s="207">
        <v>14952.25</v>
      </c>
      <c r="G7" s="207">
        <v>14467.76666666667</v>
      </c>
      <c r="H7" s="207"/>
      <c r="I7" s="207"/>
      <c r="J7" s="339">
        <v>9480.2166666666672</v>
      </c>
      <c r="K7" s="339">
        <v>15170.91666666667</v>
      </c>
      <c r="L7" s="208">
        <v>14632.183333333331</v>
      </c>
      <c r="M7" s="339">
        <v>15329.8</v>
      </c>
      <c r="N7" s="339">
        <v>14687.51666666667</v>
      </c>
      <c r="O7" s="208"/>
      <c r="P7" s="209"/>
    </row>
    <row r="8" spans="1:20" x14ac:dyDescent="0.25">
      <c r="B8" s="175" t="s">
        <v>347</v>
      </c>
      <c r="C8" s="207">
        <v>34028</v>
      </c>
      <c r="D8" s="207">
        <v>32489.566666666669</v>
      </c>
      <c r="E8" s="207">
        <v>32172.29</v>
      </c>
      <c r="F8" s="207">
        <v>31633.683333333331</v>
      </c>
      <c r="G8" s="207">
        <v>29812.73333333333</v>
      </c>
      <c r="H8" s="207"/>
      <c r="I8" s="207"/>
      <c r="J8" s="339">
        <v>19472.98333333333</v>
      </c>
      <c r="K8" s="339">
        <v>33179.333333333343</v>
      </c>
      <c r="L8" s="339">
        <v>31857.266666666659</v>
      </c>
      <c r="M8" s="339">
        <v>30506.55</v>
      </c>
      <c r="N8" s="208">
        <v>30381.883333333331</v>
      </c>
      <c r="O8" s="208"/>
      <c r="P8" s="209"/>
    </row>
    <row r="9" spans="1:20" x14ac:dyDescent="0.25">
      <c r="B9" s="175" t="s">
        <v>348</v>
      </c>
      <c r="C9" s="207">
        <v>11699.4</v>
      </c>
      <c r="D9" s="207">
        <v>10497.966666666671</v>
      </c>
      <c r="E9" s="207">
        <v>10140.450000000001</v>
      </c>
      <c r="F9" s="207">
        <v>9200.7166666666672</v>
      </c>
      <c r="G9" s="207">
        <v>10052.466666666671</v>
      </c>
      <c r="H9" s="207"/>
      <c r="I9" s="207"/>
      <c r="J9" s="339">
        <v>5234.9666666666662</v>
      </c>
      <c r="K9" s="339">
        <v>9964.35</v>
      </c>
      <c r="L9" s="208">
        <v>9652.2800000000007</v>
      </c>
      <c r="M9" s="339">
        <v>8852.7999999999993</v>
      </c>
      <c r="N9" s="208">
        <v>8981.8833333333332</v>
      </c>
      <c r="O9" s="208"/>
      <c r="P9" s="209"/>
    </row>
    <row r="10" spans="1:20" ht="17.25" customHeight="1" x14ac:dyDescent="0.25">
      <c r="B10" s="175" t="s">
        <v>349</v>
      </c>
      <c r="C10" s="207">
        <v>22049.9</v>
      </c>
      <c r="D10" s="207">
        <v>28107.9</v>
      </c>
      <c r="E10" s="207">
        <v>26589.066666666669</v>
      </c>
      <c r="F10" s="207">
        <v>26808.98333333333</v>
      </c>
      <c r="G10" s="207">
        <v>23985.066666666669</v>
      </c>
      <c r="H10" s="207"/>
      <c r="I10" s="207"/>
      <c r="J10" s="339">
        <v>25599.683333333331</v>
      </c>
      <c r="K10" s="339">
        <v>25041.316666666669</v>
      </c>
      <c r="L10" s="208">
        <v>18759.98333333333</v>
      </c>
      <c r="M10" s="208">
        <v>23623.23333333333</v>
      </c>
      <c r="N10" s="339">
        <v>24043.416666666672</v>
      </c>
      <c r="O10" s="208"/>
      <c r="P10" s="209"/>
    </row>
    <row r="11" spans="1:20" x14ac:dyDescent="0.25">
      <c r="B11" s="175" t="s">
        <v>350</v>
      </c>
      <c r="C11" s="207">
        <v>5303.9833333333336</v>
      </c>
      <c r="D11" s="207">
        <v>120456.6166666667</v>
      </c>
      <c r="E11" s="207">
        <v>6300.25</v>
      </c>
      <c r="F11" s="207">
        <v>6098.3</v>
      </c>
      <c r="G11" s="207">
        <v>5918.2</v>
      </c>
      <c r="H11" s="207"/>
      <c r="I11" s="207"/>
      <c r="J11" s="339">
        <v>5729.9833333333336</v>
      </c>
      <c r="K11" s="208">
        <v>6309.666666666667</v>
      </c>
      <c r="L11" s="208">
        <v>6757.5166666666664</v>
      </c>
      <c r="M11" s="208">
        <v>6836.15</v>
      </c>
      <c r="N11" s="208">
        <v>7612.583333333333</v>
      </c>
      <c r="O11" s="208"/>
      <c r="P11" s="209"/>
    </row>
    <row r="12" spans="1:20" x14ac:dyDescent="0.25">
      <c r="B12" s="175" t="s">
        <v>496</v>
      </c>
      <c r="C12" s="207">
        <v>5964.166666666667</v>
      </c>
      <c r="D12" s="207">
        <v>6564.2333333333336</v>
      </c>
      <c r="E12" s="207">
        <v>6833.3166666666666</v>
      </c>
      <c r="F12" s="207">
        <v>6618.1</v>
      </c>
      <c r="G12" s="207">
        <v>6208.0666666666666</v>
      </c>
      <c r="H12" s="207"/>
      <c r="I12" s="207"/>
      <c r="J12" s="339">
        <v>6297.65</v>
      </c>
      <c r="K12" s="208">
        <v>6369.2666666666664</v>
      </c>
      <c r="L12" s="208">
        <v>9206.2333333333336</v>
      </c>
      <c r="M12" s="208">
        <v>6457.4333333333334</v>
      </c>
      <c r="N12" s="208">
        <v>6645.6333333333332</v>
      </c>
      <c r="O12" s="208"/>
      <c r="P12" s="209"/>
    </row>
    <row r="13" spans="1:20" x14ac:dyDescent="0.25">
      <c r="B13" s="175" t="s">
        <v>352</v>
      </c>
      <c r="C13" s="207">
        <v>14713.61666666667</v>
      </c>
      <c r="D13" s="207">
        <v>16262.65</v>
      </c>
      <c r="E13" s="207">
        <v>17741.716666666671</v>
      </c>
      <c r="F13" s="207">
        <v>15945.9</v>
      </c>
      <c r="G13" s="207">
        <v>13122.8</v>
      </c>
      <c r="H13" s="207"/>
      <c r="I13" s="207"/>
      <c r="J13" s="339">
        <v>17175.316666666669</v>
      </c>
      <c r="K13" s="339">
        <v>19753.833333333328</v>
      </c>
      <c r="L13" s="208">
        <v>16566.849999999999</v>
      </c>
      <c r="M13" s="339">
        <v>15245.05</v>
      </c>
      <c r="N13" s="339">
        <v>15624.433333333331</v>
      </c>
      <c r="O13" s="208"/>
      <c r="P13" s="209"/>
    </row>
    <row r="14" spans="1:20" x14ac:dyDescent="0.25">
      <c r="B14" s="175" t="s">
        <v>353</v>
      </c>
      <c r="C14" s="207">
        <v>3350.9</v>
      </c>
      <c r="D14" s="207">
        <v>2832.7</v>
      </c>
      <c r="E14" s="207">
        <v>2260.4333333333329</v>
      </c>
      <c r="F14" s="207">
        <v>2041.916666666667</v>
      </c>
      <c r="G14" s="207">
        <v>2880.7833333333328</v>
      </c>
      <c r="H14" s="207"/>
      <c r="I14" s="207"/>
      <c r="J14" s="339">
        <v>2350.35</v>
      </c>
      <c r="K14" s="208">
        <v>2594.9333333333329</v>
      </c>
      <c r="L14" s="208">
        <v>3457.666666666667</v>
      </c>
      <c r="M14" s="208">
        <v>3134.6166666666668</v>
      </c>
      <c r="N14" s="208">
        <v>1670.5666666666671</v>
      </c>
      <c r="O14" s="339"/>
      <c r="P14" s="340"/>
    </row>
    <row r="15" spans="1:20" ht="15.75" thickBot="1" x14ac:dyDescent="0.3">
      <c r="B15" s="175" t="s">
        <v>390</v>
      </c>
      <c r="C15" s="207">
        <v>19016.816666666669</v>
      </c>
      <c r="D15" s="207">
        <v>24067.35</v>
      </c>
      <c r="E15" s="207">
        <v>23844.933333333331</v>
      </c>
      <c r="F15" s="207">
        <v>24012.433333333331</v>
      </c>
      <c r="G15" s="207">
        <v>22236.316666666669</v>
      </c>
      <c r="H15" s="207"/>
      <c r="I15" s="207"/>
      <c r="J15" s="339">
        <v>20059.266666666659</v>
      </c>
      <c r="K15" s="208">
        <v>20854.633333333331</v>
      </c>
      <c r="L15" s="208">
        <v>22300.95</v>
      </c>
      <c r="M15" s="208">
        <v>21410.566666666669</v>
      </c>
      <c r="N15" s="208">
        <v>22859.666666666672</v>
      </c>
      <c r="O15" s="339"/>
      <c r="P15" s="340"/>
    </row>
    <row r="16" spans="1:20" ht="15.75" thickBot="1" x14ac:dyDescent="0.3">
      <c r="B16" s="183" t="s">
        <v>16</v>
      </c>
      <c r="C16" s="210">
        <v>132553.31666666668</v>
      </c>
      <c r="D16" s="210">
        <v>256999.63333333339</v>
      </c>
      <c r="E16" s="210">
        <v>140507.63999999998</v>
      </c>
      <c r="F16" s="210">
        <v>137312.28333333333</v>
      </c>
      <c r="G16" s="210">
        <v>128684.2</v>
      </c>
      <c r="H16" s="210">
        <v>0</v>
      </c>
      <c r="I16" s="211">
        <v>0</v>
      </c>
      <c r="J16" s="212">
        <f>SUM(J7:J15)</f>
        <v>111400.41666666666</v>
      </c>
      <c r="K16" s="212">
        <f t="shared" ref="K16:P16" si="0">SUM(K7:K15)</f>
        <v>139238.25</v>
      </c>
      <c r="L16" s="212">
        <f t="shared" si="0"/>
        <v>133190.93</v>
      </c>
      <c r="M16" s="212">
        <f t="shared" si="0"/>
        <v>131396.20000000001</v>
      </c>
      <c r="N16" s="212">
        <f t="shared" si="0"/>
        <v>132507.58333333334</v>
      </c>
      <c r="O16" s="212">
        <f t="shared" si="0"/>
        <v>0</v>
      </c>
      <c r="P16" s="212">
        <f t="shared" si="0"/>
        <v>0</v>
      </c>
      <c r="Q16" s="271"/>
      <c r="S16" s="271"/>
      <c r="T16" s="272"/>
    </row>
    <row r="17" spans="2:18" ht="15.75" thickBot="1" x14ac:dyDescent="0.3">
      <c r="B17" s="184" t="s">
        <v>412</v>
      </c>
      <c r="C17" s="187"/>
      <c r="D17" s="188"/>
      <c r="R17" s="272"/>
    </row>
    <row r="18" spans="2:18" x14ac:dyDescent="0.25">
      <c r="B18" s="185" t="s">
        <v>358</v>
      </c>
      <c r="C18" s="213"/>
      <c r="D18" s="214"/>
      <c r="E18" s="214"/>
      <c r="F18" s="214"/>
      <c r="G18" s="214"/>
      <c r="H18" s="345">
        <v>6385.3166666666666</v>
      </c>
      <c r="I18" s="346"/>
      <c r="J18" s="215"/>
      <c r="K18" s="216"/>
      <c r="L18" s="216"/>
      <c r="M18" s="216"/>
      <c r="N18" s="216"/>
      <c r="O18" s="216">
        <v>6027.5666666666666</v>
      </c>
      <c r="P18" s="380"/>
    </row>
    <row r="19" spans="2:18" x14ac:dyDescent="0.25">
      <c r="B19" s="175" t="s">
        <v>359</v>
      </c>
      <c r="C19" s="206"/>
      <c r="D19" s="207"/>
      <c r="E19" s="207"/>
      <c r="F19" s="207"/>
      <c r="G19" s="207"/>
      <c r="H19" s="347">
        <v>1342.8</v>
      </c>
      <c r="I19" s="348"/>
      <c r="J19" s="179"/>
      <c r="K19" s="208"/>
      <c r="L19" s="208"/>
      <c r="M19" s="180"/>
      <c r="N19" s="180"/>
      <c r="O19" s="381">
        <v>1422.7</v>
      </c>
      <c r="P19" s="382"/>
    </row>
    <row r="20" spans="2:18" x14ac:dyDescent="0.25">
      <c r="B20" s="175" t="s">
        <v>415</v>
      </c>
      <c r="C20" s="206"/>
      <c r="D20" s="207"/>
      <c r="E20" s="207"/>
      <c r="F20" s="207"/>
      <c r="G20" s="207"/>
      <c r="H20" s="347">
        <v>11221.683333333331</v>
      </c>
      <c r="I20" s="348"/>
      <c r="J20" s="179"/>
      <c r="K20" s="208"/>
      <c r="L20" s="208"/>
      <c r="M20" s="180"/>
      <c r="N20" s="180"/>
      <c r="O20" s="381">
        <v>12180.95</v>
      </c>
      <c r="P20" s="382"/>
    </row>
    <row r="21" spans="2:18" x14ac:dyDescent="0.25">
      <c r="B21" s="175" t="s">
        <v>455</v>
      </c>
      <c r="C21" s="206"/>
      <c r="D21" s="207"/>
      <c r="E21" s="207"/>
      <c r="F21" s="207"/>
      <c r="G21" s="207"/>
      <c r="H21" s="347">
        <v>17810.366666666661</v>
      </c>
      <c r="I21" s="348"/>
      <c r="J21" s="179"/>
      <c r="K21" s="208"/>
      <c r="L21" s="208"/>
      <c r="M21" s="180"/>
      <c r="N21" s="180"/>
      <c r="O21" s="381">
        <v>18786.033333333329</v>
      </c>
      <c r="P21" s="382"/>
    </row>
    <row r="22" spans="2:18" x14ac:dyDescent="0.25">
      <c r="B22" s="175" t="s">
        <v>354</v>
      </c>
      <c r="C22" s="206"/>
      <c r="D22" s="207"/>
      <c r="E22" s="207"/>
      <c r="F22" s="207"/>
      <c r="G22" s="207"/>
      <c r="H22" s="347">
        <v>6950.7</v>
      </c>
      <c r="I22" s="348"/>
      <c r="J22" s="179"/>
      <c r="K22" s="208"/>
      <c r="L22" s="208"/>
      <c r="M22" s="180"/>
      <c r="N22" s="180"/>
      <c r="O22" s="381">
        <v>8685.4333333333325</v>
      </c>
      <c r="P22" s="382"/>
    </row>
    <row r="23" spans="2:18" x14ac:dyDescent="0.25">
      <c r="B23" s="175" t="s">
        <v>416</v>
      </c>
      <c r="C23" s="206"/>
      <c r="D23" s="207"/>
      <c r="E23" s="207"/>
      <c r="F23" s="207"/>
      <c r="G23" s="207" t="s">
        <v>533</v>
      </c>
      <c r="H23" s="347">
        <v>9733.9833333333336</v>
      </c>
      <c r="I23" s="348"/>
      <c r="J23" s="179"/>
      <c r="K23" s="208"/>
      <c r="L23" s="208"/>
      <c r="M23" s="180"/>
      <c r="N23" s="180"/>
      <c r="O23" s="381">
        <v>9938.6</v>
      </c>
      <c r="P23" s="382"/>
    </row>
    <row r="24" spans="2:18" x14ac:dyDescent="0.25">
      <c r="B24" s="241" t="s">
        <v>413</v>
      </c>
      <c r="C24" s="206"/>
      <c r="D24" s="207"/>
      <c r="E24" s="207"/>
      <c r="F24" s="207"/>
      <c r="G24" s="207"/>
      <c r="H24" s="347"/>
      <c r="I24" s="348"/>
      <c r="J24" s="341"/>
      <c r="K24" s="383"/>
      <c r="L24" s="208"/>
      <c r="M24" s="180"/>
      <c r="N24" s="180"/>
      <c r="O24" s="381"/>
      <c r="P24" s="382"/>
    </row>
    <row r="25" spans="2:18" x14ac:dyDescent="0.25">
      <c r="B25" s="175" t="s">
        <v>355</v>
      </c>
      <c r="C25" s="206"/>
      <c r="D25" s="207"/>
      <c r="E25" s="207"/>
      <c r="F25" s="207"/>
      <c r="G25" s="207"/>
      <c r="H25" s="347"/>
      <c r="I25" s="348">
        <v>9502.0166666666664</v>
      </c>
      <c r="J25" s="179"/>
      <c r="K25" s="208"/>
      <c r="L25" s="208"/>
      <c r="M25" s="180"/>
      <c r="N25" s="180"/>
      <c r="O25" s="381"/>
      <c r="P25" s="382">
        <v>10983.45</v>
      </c>
    </row>
    <row r="26" spans="2:18" x14ac:dyDescent="0.25">
      <c r="B26" s="175" t="s">
        <v>356</v>
      </c>
      <c r="C26" s="206"/>
      <c r="D26" s="207"/>
      <c r="E26" s="207"/>
      <c r="F26" s="207"/>
      <c r="G26" s="207"/>
      <c r="H26" s="347"/>
      <c r="I26" s="348">
        <v>11522.51666666667</v>
      </c>
      <c r="J26" s="179"/>
      <c r="K26" s="208"/>
      <c r="L26" s="208"/>
      <c r="M26" s="180"/>
      <c r="N26" s="180"/>
      <c r="O26" s="381"/>
      <c r="P26" s="382">
        <v>14151.45</v>
      </c>
    </row>
    <row r="27" spans="2:18" x14ac:dyDescent="0.25">
      <c r="B27" s="175" t="s">
        <v>414</v>
      </c>
      <c r="C27" s="207"/>
      <c r="D27" s="207"/>
      <c r="E27" s="207"/>
      <c r="F27" s="207"/>
      <c r="G27" s="207"/>
      <c r="H27" s="347"/>
      <c r="I27" s="347">
        <v>6755.833333333333</v>
      </c>
      <c r="J27" s="179"/>
      <c r="K27" s="208"/>
      <c r="L27" s="208"/>
      <c r="M27" s="180"/>
      <c r="N27" s="180"/>
      <c r="O27" s="381"/>
      <c r="P27" s="382">
        <v>7297.416666666667</v>
      </c>
    </row>
    <row r="28" spans="2:18" ht="15.75" thickBot="1" x14ac:dyDescent="0.3">
      <c r="B28" s="175" t="s">
        <v>357</v>
      </c>
      <c r="E28" s="207"/>
      <c r="H28" s="131"/>
      <c r="I28" s="348">
        <v>1231.7833333333331</v>
      </c>
      <c r="J28" s="179"/>
      <c r="K28" s="208"/>
      <c r="L28" s="208"/>
      <c r="M28" s="180"/>
      <c r="N28" s="180"/>
      <c r="O28" s="381"/>
      <c r="P28" s="382">
        <v>3465.7</v>
      </c>
    </row>
    <row r="29" spans="2:18" ht="15.75" thickBot="1" x14ac:dyDescent="0.3">
      <c r="B29" s="183" t="s">
        <v>222</v>
      </c>
      <c r="C29" s="210"/>
      <c r="D29" s="210"/>
      <c r="E29" s="210"/>
      <c r="F29" s="210"/>
      <c r="G29" s="210"/>
      <c r="H29" s="210">
        <v>53444.849999999991</v>
      </c>
      <c r="I29" s="211">
        <v>29012.15</v>
      </c>
      <c r="J29" s="182"/>
      <c r="K29" s="182"/>
      <c r="L29" s="182"/>
      <c r="M29" s="182"/>
      <c r="N29" s="182"/>
      <c r="O29" s="182">
        <f>SUM(O18:O28)</f>
        <v>57041.283333333333</v>
      </c>
      <c r="P29" s="182">
        <f>SUM(P18:P28)</f>
        <v>35898.01666666667</v>
      </c>
    </row>
    <row r="30" spans="2:18" ht="15.75" thickBot="1" x14ac:dyDescent="0.3">
      <c r="C30" s="265"/>
      <c r="D30" s="265"/>
      <c r="E30" s="265"/>
      <c r="F30" s="207"/>
      <c r="G30" s="207"/>
      <c r="H30" s="207"/>
      <c r="I30" s="207"/>
      <c r="J30" s="177"/>
      <c r="K30" s="177"/>
      <c r="L30" s="177"/>
      <c r="M30" s="177"/>
      <c r="N30" s="177"/>
      <c r="O30" s="177"/>
      <c r="P30" s="177"/>
    </row>
    <row r="31" spans="2:18" ht="15.75" thickBot="1" x14ac:dyDescent="0.3">
      <c r="B31" s="123" t="s">
        <v>411</v>
      </c>
      <c r="C31" s="188" t="s">
        <v>532</v>
      </c>
      <c r="D31" s="188" t="s">
        <v>537</v>
      </c>
      <c r="E31" s="189" t="s">
        <v>223</v>
      </c>
    </row>
    <row r="32" spans="2:18" x14ac:dyDescent="0.25">
      <c r="B32" s="190" t="s">
        <v>346</v>
      </c>
      <c r="C32" s="191">
        <f t="shared" ref="C32:C41" si="1">SUM(C7:I7)</f>
        <v>76192.383333333331</v>
      </c>
      <c r="D32" s="337">
        <f t="shared" ref="D32:D41" si="2">SUM(J7:P7)</f>
        <v>69300.633333333331</v>
      </c>
      <c r="E32" s="193">
        <f t="shared" ref="E32:E41" si="3">+IFERROR((D32-C32)/C32,"-")</f>
        <v>-9.0451954624510805E-2</v>
      </c>
    </row>
    <row r="33" spans="2:5" x14ac:dyDescent="0.25">
      <c r="B33" s="194" t="s">
        <v>347</v>
      </c>
      <c r="C33" s="191">
        <f t="shared" si="1"/>
        <v>160136.27333333332</v>
      </c>
      <c r="D33" s="337">
        <f t="shared" si="2"/>
        <v>145398.01666666666</v>
      </c>
      <c r="E33" s="197">
        <f t="shared" si="3"/>
        <v>-9.2035716579891194E-2</v>
      </c>
    </row>
    <row r="34" spans="2:5" x14ac:dyDescent="0.25">
      <c r="B34" s="194" t="s">
        <v>348</v>
      </c>
      <c r="C34" s="191">
        <f t="shared" si="1"/>
        <v>51591.000000000015</v>
      </c>
      <c r="D34" s="192">
        <f t="shared" si="2"/>
        <v>42686.28</v>
      </c>
      <c r="E34" s="197">
        <f t="shared" si="3"/>
        <v>-0.17260219805780103</v>
      </c>
    </row>
    <row r="35" spans="2:5" x14ac:dyDescent="0.25">
      <c r="B35" s="194" t="s">
        <v>349</v>
      </c>
      <c r="C35" s="191">
        <f t="shared" si="1"/>
        <v>127540.91666666667</v>
      </c>
      <c r="D35" s="337">
        <f t="shared" si="2"/>
        <v>117067.63333333335</v>
      </c>
      <c r="E35" s="197">
        <f t="shared" si="3"/>
        <v>-8.2117046098278204E-2</v>
      </c>
    </row>
    <row r="36" spans="2:5" x14ac:dyDescent="0.25">
      <c r="B36" s="194" t="s">
        <v>350</v>
      </c>
      <c r="C36" s="191">
        <f t="shared" si="1"/>
        <v>144077.35000000003</v>
      </c>
      <c r="D36" s="192">
        <f t="shared" si="2"/>
        <v>33245.9</v>
      </c>
      <c r="E36" s="197">
        <f t="shared" si="3"/>
        <v>-0.76924964263987372</v>
      </c>
    </row>
    <row r="37" spans="2:5" x14ac:dyDescent="0.25">
      <c r="B37" s="194" t="s">
        <v>351</v>
      </c>
      <c r="C37" s="191">
        <f t="shared" si="1"/>
        <v>32187.883333333331</v>
      </c>
      <c r="D37" s="192">
        <f t="shared" si="2"/>
        <v>34976.216666666667</v>
      </c>
      <c r="E37" s="197">
        <f t="shared" si="3"/>
        <v>8.6626800043287586E-2</v>
      </c>
    </row>
    <row r="38" spans="2:5" x14ac:dyDescent="0.25">
      <c r="B38" s="194" t="s">
        <v>352</v>
      </c>
      <c r="C38" s="191">
        <f t="shared" si="1"/>
        <v>77786.683333333334</v>
      </c>
      <c r="D38" s="192">
        <f t="shared" si="2"/>
        <v>84365.483333333323</v>
      </c>
      <c r="E38" s="197">
        <f t="shared" si="3"/>
        <v>8.4574887603940621E-2</v>
      </c>
    </row>
    <row r="39" spans="2:5" x14ac:dyDescent="0.25">
      <c r="B39" s="190" t="s">
        <v>353</v>
      </c>
      <c r="C39" s="191">
        <f t="shared" si="1"/>
        <v>13366.733333333334</v>
      </c>
      <c r="D39" s="192">
        <f t="shared" si="2"/>
        <v>13208.133333333335</v>
      </c>
      <c r="E39" s="198">
        <f t="shared" si="3"/>
        <v>-1.1865277479912709E-2</v>
      </c>
    </row>
    <row r="40" spans="2:5" ht="15.75" thickBot="1" x14ac:dyDescent="0.3">
      <c r="B40" s="190" t="s">
        <v>390</v>
      </c>
      <c r="C40" s="191">
        <f t="shared" si="1"/>
        <v>113177.85</v>
      </c>
      <c r="D40" s="192">
        <f t="shared" si="2"/>
        <v>107485.08333333333</v>
      </c>
      <c r="E40" s="198">
        <f t="shared" ref="E40" si="4">+IFERROR((D40-C40)/C40,"-")</f>
        <v>-5.0299300319511964E-2</v>
      </c>
    </row>
    <row r="41" spans="2:5" ht="15.75" thickBot="1" x14ac:dyDescent="0.3">
      <c r="B41" s="199" t="s">
        <v>16</v>
      </c>
      <c r="C41" s="200">
        <f t="shared" si="1"/>
        <v>796057.07333333336</v>
      </c>
      <c r="D41" s="201">
        <f t="shared" si="2"/>
        <v>647733.38</v>
      </c>
      <c r="E41" s="202">
        <f t="shared" si="3"/>
        <v>-0.18632293877153416</v>
      </c>
    </row>
    <row r="42" spans="2:5" ht="15.75" thickBot="1" x14ac:dyDescent="0.3">
      <c r="B42" s="123" t="s">
        <v>412</v>
      </c>
      <c r="E42" s="267" t="str">
        <f t="shared" ref="E42:E54" si="5">+IFERROR((D42-C42)/C42,"-")</f>
        <v>-</v>
      </c>
    </row>
    <row r="43" spans="2:5" ht="15.75" thickBot="1" x14ac:dyDescent="0.3">
      <c r="B43" s="194" t="s">
        <v>358</v>
      </c>
      <c r="C43" s="268">
        <f t="shared" ref="C43:C49" si="6">H18</f>
        <v>6385.3166666666666</v>
      </c>
      <c r="D43" s="269">
        <f>O18</f>
        <v>6027.5666666666666</v>
      </c>
      <c r="E43" s="270">
        <f t="shared" si="5"/>
        <v>-5.6026978562796419E-2</v>
      </c>
    </row>
    <row r="44" spans="2:5" ht="15.75" thickBot="1" x14ac:dyDescent="0.3">
      <c r="B44" s="194" t="s">
        <v>359</v>
      </c>
      <c r="C44" s="268">
        <f t="shared" si="6"/>
        <v>1342.8</v>
      </c>
      <c r="D44" s="269">
        <f t="shared" ref="D44:D48" si="7">O19</f>
        <v>1422.7</v>
      </c>
      <c r="E44" s="270">
        <f t="shared" si="5"/>
        <v>5.9502532022639332E-2</v>
      </c>
    </row>
    <row r="45" spans="2:5" ht="15.75" thickBot="1" x14ac:dyDescent="0.3">
      <c r="B45" s="194" t="s">
        <v>415</v>
      </c>
      <c r="C45" s="268">
        <f t="shared" si="6"/>
        <v>11221.683333333331</v>
      </c>
      <c r="D45" s="269">
        <f t="shared" si="7"/>
        <v>12180.95</v>
      </c>
      <c r="E45" s="270">
        <f t="shared" si="5"/>
        <v>8.5483312812546272E-2</v>
      </c>
    </row>
    <row r="46" spans="2:5" ht="15.75" thickBot="1" x14ac:dyDescent="0.3">
      <c r="B46" s="194" t="s">
        <v>455</v>
      </c>
      <c r="C46" s="268">
        <f t="shared" si="6"/>
        <v>17810.366666666661</v>
      </c>
      <c r="D46" s="269">
        <f t="shared" si="7"/>
        <v>18786.033333333329</v>
      </c>
      <c r="E46" s="270">
        <f t="shared" si="5"/>
        <v>5.4780829891205765E-2</v>
      </c>
    </row>
    <row r="47" spans="2:5" ht="15.75" thickBot="1" x14ac:dyDescent="0.3">
      <c r="B47" s="194" t="s">
        <v>447</v>
      </c>
      <c r="C47" s="268">
        <f t="shared" si="6"/>
        <v>6950.7</v>
      </c>
      <c r="D47" s="269">
        <f t="shared" si="7"/>
        <v>8685.4333333333325</v>
      </c>
      <c r="E47" s="270">
        <f t="shared" si="5"/>
        <v>0.24957678123546301</v>
      </c>
    </row>
    <row r="48" spans="2:5" ht="15.75" thickBot="1" x14ac:dyDescent="0.3">
      <c r="B48" s="194" t="s">
        <v>416</v>
      </c>
      <c r="C48" s="268">
        <f t="shared" si="6"/>
        <v>9733.9833333333336</v>
      </c>
      <c r="D48" s="269">
        <f t="shared" si="7"/>
        <v>9938.6</v>
      </c>
      <c r="E48" s="270">
        <f t="shared" si="5"/>
        <v>2.1020856483899203E-2</v>
      </c>
    </row>
    <row r="49" spans="2:5" ht="15.75" thickBot="1" x14ac:dyDescent="0.3">
      <c r="B49" s="123" t="s">
        <v>413</v>
      </c>
      <c r="C49" s="268">
        <f t="shared" si="6"/>
        <v>0</v>
      </c>
      <c r="D49" s="196"/>
      <c r="E49" s="197" t="str">
        <f t="shared" si="5"/>
        <v>-</v>
      </c>
    </row>
    <row r="50" spans="2:5" ht="15.75" thickBot="1" x14ac:dyDescent="0.3">
      <c r="B50" s="194" t="s">
        <v>355</v>
      </c>
      <c r="C50" s="268">
        <f>I25</f>
        <v>9502.0166666666664</v>
      </c>
      <c r="D50" s="217">
        <f>P25</f>
        <v>10983.45</v>
      </c>
      <c r="E50" s="197">
        <f t="shared" si="5"/>
        <v>0.15590725477574069</v>
      </c>
    </row>
    <row r="51" spans="2:5" ht="15.75" thickBot="1" x14ac:dyDescent="0.3">
      <c r="B51" s="194" t="s">
        <v>356</v>
      </c>
      <c r="C51" s="268">
        <f>I26</f>
        <v>11522.51666666667</v>
      </c>
      <c r="D51" s="217">
        <f>P26</f>
        <v>14151.45</v>
      </c>
      <c r="E51" s="197">
        <f t="shared" si="5"/>
        <v>0.22815617537256733</v>
      </c>
    </row>
    <row r="52" spans="2:5" ht="15.75" thickBot="1" x14ac:dyDescent="0.3">
      <c r="B52" s="194" t="s">
        <v>414</v>
      </c>
      <c r="C52" s="268">
        <f>I27</f>
        <v>6755.833333333333</v>
      </c>
      <c r="D52" s="338">
        <f>P27</f>
        <v>7297.416666666667</v>
      </c>
      <c r="E52" s="197">
        <f t="shared" ref="E52" si="8">+IFERROR((D52-C52)/C52,"-")</f>
        <v>8.0165289256198438E-2</v>
      </c>
    </row>
    <row r="53" spans="2:5" ht="15.75" thickBot="1" x14ac:dyDescent="0.3">
      <c r="B53" s="194" t="s">
        <v>357</v>
      </c>
      <c r="C53" s="268">
        <f>I28</f>
        <v>1231.7833333333331</v>
      </c>
      <c r="D53" s="338">
        <f t="shared" ref="D53" si="9">P28</f>
        <v>3465.7</v>
      </c>
      <c r="E53" s="197">
        <f t="shared" si="5"/>
        <v>1.8135629913269384</v>
      </c>
    </row>
    <row r="54" spans="2:5" ht="15.75" thickBot="1" x14ac:dyDescent="0.3">
      <c r="B54" s="183" t="s">
        <v>222</v>
      </c>
      <c r="C54" s="200">
        <f>SUM(C43:C53)</f>
        <v>82457</v>
      </c>
      <c r="D54" s="201">
        <f>SUM(D43:D53)</f>
        <v>92939.3</v>
      </c>
      <c r="E54" s="202">
        <f t="shared" si="5"/>
        <v>0.12712444061753403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6"/>
  <sheetViews>
    <sheetView showGridLines="0" zoomScale="70" zoomScaleNormal="70" workbookViewId="0">
      <selection activeCell="R10" sqref="R10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2:23" ht="6.75" customHeight="1" x14ac:dyDescent="0.25"/>
    <row r="2" spans="2:23" ht="15.75" thickBot="1" x14ac:dyDescent="0.3">
      <c r="C2" s="458" t="s">
        <v>552</v>
      </c>
      <c r="D2" s="459"/>
      <c r="E2" s="459"/>
      <c r="F2" s="459"/>
      <c r="G2" s="459"/>
      <c r="H2" s="459"/>
      <c r="I2" s="460"/>
      <c r="J2" s="458" t="s">
        <v>566</v>
      </c>
      <c r="K2" s="459"/>
      <c r="L2" s="459"/>
      <c r="M2" s="459"/>
      <c r="N2" s="459"/>
      <c r="O2" s="459"/>
      <c r="P2" s="460"/>
      <c r="Q2" s="458" t="s">
        <v>566</v>
      </c>
      <c r="R2" s="459"/>
      <c r="S2" s="459"/>
      <c r="T2" s="459"/>
      <c r="U2" s="459"/>
      <c r="V2" s="459"/>
      <c r="W2" s="460"/>
    </row>
    <row r="3" spans="2:23" ht="15.75" thickBot="1" x14ac:dyDescent="0.3">
      <c r="C3" s="461" t="s">
        <v>2</v>
      </c>
      <c r="D3" s="462"/>
      <c r="E3" s="462"/>
      <c r="F3" s="462"/>
      <c r="G3" s="462"/>
      <c r="H3" s="462"/>
      <c r="I3" s="463"/>
      <c r="J3" s="461" t="s">
        <v>2</v>
      </c>
      <c r="K3" s="462"/>
      <c r="L3" s="462"/>
      <c r="M3" s="462"/>
      <c r="N3" s="462"/>
      <c r="O3" s="462"/>
      <c r="P3" s="463"/>
      <c r="Q3" s="464" t="s">
        <v>224</v>
      </c>
      <c r="R3" s="465"/>
      <c r="S3" s="465"/>
      <c r="T3" s="465"/>
      <c r="U3" s="465"/>
      <c r="V3" s="465"/>
      <c r="W3" s="466"/>
    </row>
    <row r="4" spans="2:23" ht="15.75" thickBot="1" x14ac:dyDescent="0.3">
      <c r="C4" s="120">
        <v>45040</v>
      </c>
      <c r="D4" s="120">
        <v>45041</v>
      </c>
      <c r="E4" s="120">
        <v>45042</v>
      </c>
      <c r="F4" s="120">
        <v>45043</v>
      </c>
      <c r="G4" s="120">
        <v>45044</v>
      </c>
      <c r="H4" s="120">
        <v>45045</v>
      </c>
      <c r="I4" s="120">
        <v>45046</v>
      </c>
      <c r="J4" s="120">
        <v>45047</v>
      </c>
      <c r="K4" s="120">
        <v>45048</v>
      </c>
      <c r="L4" s="120">
        <v>45049</v>
      </c>
      <c r="M4" s="120">
        <v>45050</v>
      </c>
      <c r="N4" s="120">
        <v>45051</v>
      </c>
      <c r="O4" s="120">
        <v>45052</v>
      </c>
      <c r="P4" s="120">
        <v>45053</v>
      </c>
      <c r="Q4" s="120">
        <v>45047</v>
      </c>
      <c r="R4" s="120">
        <v>45048</v>
      </c>
      <c r="S4" s="120">
        <v>45049</v>
      </c>
      <c r="T4" s="120">
        <v>45050</v>
      </c>
      <c r="U4" s="120">
        <v>45051</v>
      </c>
      <c r="V4" s="120">
        <v>45052</v>
      </c>
      <c r="W4" s="120">
        <v>45053</v>
      </c>
    </row>
    <row r="5" spans="2:23" ht="15.75" thickBot="1" x14ac:dyDescent="0.3">
      <c r="C5" s="122">
        <v>44767</v>
      </c>
      <c r="D5" s="122">
        <v>44768</v>
      </c>
      <c r="E5" s="122">
        <v>44769</v>
      </c>
      <c r="F5" s="122">
        <v>44770</v>
      </c>
      <c r="G5" s="122">
        <v>44771</v>
      </c>
      <c r="H5" s="122">
        <v>44772</v>
      </c>
      <c r="I5" s="122">
        <v>44773</v>
      </c>
      <c r="J5" s="122">
        <v>44767</v>
      </c>
      <c r="K5" s="122">
        <v>44768</v>
      </c>
      <c r="L5" s="122">
        <v>44769</v>
      </c>
      <c r="M5" s="122">
        <v>44770</v>
      </c>
      <c r="N5" s="122">
        <v>44771</v>
      </c>
      <c r="O5" s="122">
        <v>44772</v>
      </c>
      <c r="P5" s="122">
        <v>44773</v>
      </c>
      <c r="Q5" s="122">
        <v>44767</v>
      </c>
      <c r="R5" s="122">
        <v>44768</v>
      </c>
      <c r="S5" s="122">
        <v>44769</v>
      </c>
      <c r="T5" s="122">
        <v>44770</v>
      </c>
      <c r="U5" s="122">
        <v>44771</v>
      </c>
      <c r="V5" s="122">
        <v>44772</v>
      </c>
      <c r="W5" s="122">
        <v>44773</v>
      </c>
    </row>
    <row r="6" spans="2:23" x14ac:dyDescent="0.25">
      <c r="B6" s="14" t="s">
        <v>411</v>
      </c>
      <c r="C6" s="218"/>
      <c r="D6" s="219"/>
      <c r="E6" s="219"/>
      <c r="F6" s="219"/>
      <c r="G6" s="219"/>
      <c r="H6" s="219"/>
      <c r="I6" s="220"/>
      <c r="J6" s="221"/>
      <c r="K6" s="222"/>
      <c r="L6" s="222"/>
      <c r="M6" s="222"/>
      <c r="N6" s="222"/>
      <c r="O6" s="222"/>
      <c r="P6" s="223"/>
      <c r="Q6" s="37"/>
      <c r="R6" s="38"/>
      <c r="S6" s="38"/>
      <c r="T6" s="38"/>
      <c r="U6" s="38"/>
      <c r="V6" s="38"/>
      <c r="W6" s="39"/>
    </row>
    <row r="7" spans="2:23" x14ac:dyDescent="0.25">
      <c r="B7" s="175" t="s">
        <v>346</v>
      </c>
      <c r="C7" s="224">
        <f>IFERROR('Más Vistos-H'!C7/'Más Vistos-U'!C6,0)</f>
        <v>0.82836779290637064</v>
      </c>
      <c r="D7" s="225">
        <f>IFERROR('Más Vistos-H'!D7/'Más Vistos-U'!D6,0)</f>
        <v>0.88258758140579385</v>
      </c>
      <c r="E7" s="225">
        <f>IFERROR('Más Vistos-H'!E7/'Más Vistos-U'!E6,0)</f>
        <v>0.87324954223389839</v>
      </c>
      <c r="F7" s="225">
        <f>IFERROR('Más Vistos-H'!F7/'Más Vistos-U'!F6,0)</f>
        <v>0.90751699441612044</v>
      </c>
      <c r="G7" s="225">
        <f>IFERROR('Más Vistos-H'!G7/'Más Vistos-U'!G6,0)</f>
        <v>0.88417568090610954</v>
      </c>
      <c r="H7" s="225">
        <f>IFERROR('Más Vistos-H'!H7/'Más Vistos-U'!H6,0)</f>
        <v>0</v>
      </c>
      <c r="I7" s="225">
        <f>IFERROR('Más Vistos-H'!I7/'Más Vistos-U'!I6,0)</f>
        <v>0</v>
      </c>
      <c r="J7" s="226">
        <f>IFERROR('Más Vistos-H'!J7/'Más Vistos-U'!J6,0)</f>
        <v>0.69183512126298385</v>
      </c>
      <c r="K7" s="227">
        <f>IFERROR('Más Vistos-H'!K7/'Más Vistos-U'!K6,0)</f>
        <v>0.87607072048661261</v>
      </c>
      <c r="L7" s="227">
        <f>IFERROR('Más Vistos-H'!L7/'Más Vistos-U'!L6,0)</f>
        <v>0.86061541779398487</v>
      </c>
      <c r="M7" s="227">
        <f>IFERROR('Más Vistos-H'!M7/'Más Vistos-U'!M6,0)</f>
        <v>0.87061562925942748</v>
      </c>
      <c r="N7" s="227">
        <f>IFERROR('Más Vistos-H'!N7/'Más Vistos-U'!N6,0)</f>
        <v>0.8779674019168312</v>
      </c>
      <c r="O7" s="227">
        <f>IFERROR('Más Vistos-H'!O7/'Más Vistos-U'!O6,0)</f>
        <v>0</v>
      </c>
      <c r="P7" s="227">
        <f>IFERROR('Más Vistos-H'!P7/'Más Vistos-U'!P6,0)</f>
        <v>0</v>
      </c>
      <c r="Q7" s="24">
        <f t="shared" ref="Q7:Q16" si="0">IFERROR((J7-C7)/C7,"-")</f>
        <v>-0.16482131827500796</v>
      </c>
      <c r="R7" s="25">
        <f t="shared" ref="R7:R16" si="1">IFERROR((K7-D7)/D7,"-")</f>
        <v>-7.3838121637754368E-3</v>
      </c>
      <c r="S7" s="25">
        <f t="shared" ref="S7:S16" si="2">IFERROR((L7-E7)/E7,"-")</f>
        <v>-1.4467942814597538E-2</v>
      </c>
      <c r="T7" s="25">
        <f t="shared" ref="T7:T16" si="3">IFERROR((M7-F7)/F7,"-")</f>
        <v>-4.0661899869362347E-2</v>
      </c>
      <c r="U7" s="25">
        <f t="shared" ref="U7:U16" si="4">IFERROR((N7-G7)/G7,"-")</f>
        <v>-7.0215446130751404E-3</v>
      </c>
      <c r="V7" s="25" t="str">
        <f t="shared" ref="V7:V16" si="5">IFERROR((O7-H7)/H7,"-")</f>
        <v>-</v>
      </c>
      <c r="W7" s="26" t="str">
        <f t="shared" ref="W7:W16" si="6">IFERROR((P7-I7)/I7,"-")</f>
        <v>-</v>
      </c>
    </row>
    <row r="8" spans="2:23" x14ac:dyDescent="0.25">
      <c r="B8" s="175" t="s">
        <v>347</v>
      </c>
      <c r="C8" s="224">
        <f>IFERROR('Más Vistos-H'!C8/'Más Vistos-U'!C7,0)</f>
        <v>1.0384204583600354</v>
      </c>
      <c r="D8" s="225">
        <f>IFERROR('Más Vistos-H'!D8/'Más Vistos-U'!D7,0)</f>
        <v>1.0470372757546462</v>
      </c>
      <c r="E8" s="225">
        <f>IFERROR('Más Vistos-H'!E8/'Más Vistos-U'!E7,0)</f>
        <v>1.0528959942400837</v>
      </c>
      <c r="F8" s="225">
        <f>IFERROR('Más Vistos-H'!F8/'Más Vistos-U'!F7,0)</f>
        <v>1.057169512860787</v>
      </c>
      <c r="G8" s="225">
        <f>IFERROR('Más Vistos-H'!G8/'Más Vistos-U'!G7,0)</f>
        <v>1.0263265399798034</v>
      </c>
      <c r="H8" s="225">
        <f>IFERROR('Más Vistos-H'!H8/'Más Vistos-U'!H7,0)</f>
        <v>0</v>
      </c>
      <c r="I8" s="225">
        <f>IFERROR('Más Vistos-H'!I8/'Más Vistos-U'!I7,0)</f>
        <v>0</v>
      </c>
      <c r="J8" s="226">
        <f>IFERROR('Más Vistos-H'!J8/'Más Vistos-U'!J7,0)</f>
        <v>0.85719872048832724</v>
      </c>
      <c r="K8" s="227">
        <f>IFERROR('Más Vistos-H'!K8/'Más Vistos-U'!K7,0)</f>
        <v>1.0841856462874013</v>
      </c>
      <c r="L8" s="227">
        <f>IFERROR('Más Vistos-H'!L8/'Más Vistos-U'!L7,0)</f>
        <v>1.0466625050651068</v>
      </c>
      <c r="M8" s="227">
        <f>IFERROR('Más Vistos-H'!M8/'Más Vistos-U'!M7,0)</f>
        <v>1.0076149425287355</v>
      </c>
      <c r="N8" s="227">
        <f>IFERROR('Más Vistos-H'!N8/'Más Vistos-U'!N7,0)</f>
        <v>1.0289525970580597</v>
      </c>
      <c r="O8" s="227">
        <f>IFERROR('Más Vistos-H'!O8/'Más Vistos-U'!O7,0)</f>
        <v>0</v>
      </c>
      <c r="P8" s="227">
        <f>IFERROR('Más Vistos-H'!P8/'Más Vistos-U'!P7,0)</f>
        <v>0</v>
      </c>
      <c r="Q8" s="24">
        <f t="shared" si="0"/>
        <v>-0.17451672529440473</v>
      </c>
      <c r="R8" s="25">
        <f t="shared" si="1"/>
        <v>3.5479510990647993E-2</v>
      </c>
      <c r="S8" s="25">
        <f t="shared" si="2"/>
        <v>-5.9203275623399597E-3</v>
      </c>
      <c r="T8" s="25">
        <f t="shared" si="3"/>
        <v>-4.6874762967721945E-2</v>
      </c>
      <c r="U8" s="25">
        <f t="shared" si="4"/>
        <v>2.5586954794212355E-3</v>
      </c>
      <c r="V8" s="25" t="str">
        <f t="shared" si="5"/>
        <v>-</v>
      </c>
      <c r="W8" s="26" t="str">
        <f t="shared" si="6"/>
        <v>-</v>
      </c>
    </row>
    <row r="9" spans="2:23" x14ac:dyDescent="0.25">
      <c r="B9" s="175" t="s">
        <v>348</v>
      </c>
      <c r="C9" s="224">
        <f>IFERROR('Más Vistos-H'!C9/'Más Vistos-U'!C8,0)</f>
        <v>1.0252738585575323</v>
      </c>
      <c r="D9" s="225">
        <f>IFERROR('Más Vistos-H'!D9/'Más Vistos-U'!D8,0)</f>
        <v>0.95531592198258908</v>
      </c>
      <c r="E9" s="225">
        <f>IFERROR('Más Vistos-H'!E9/'Más Vistos-U'!E8,0)</f>
        <v>0.93581118493909199</v>
      </c>
      <c r="F9" s="225">
        <f>IFERROR('Más Vistos-H'!F9/'Más Vistos-U'!F8,0)</f>
        <v>0.9161322977861861</v>
      </c>
      <c r="G9" s="225">
        <f>IFERROR('Más Vistos-H'!G9/'Más Vistos-U'!G8,0)</f>
        <v>1.0120272492365521</v>
      </c>
      <c r="H9" s="225">
        <f>IFERROR('Más Vistos-H'!H9/'Más Vistos-U'!H8,0)</f>
        <v>0</v>
      </c>
      <c r="I9" s="225">
        <f>IFERROR('Más Vistos-H'!I9/'Más Vistos-U'!I8,0)</f>
        <v>0</v>
      </c>
      <c r="J9" s="226">
        <f>IFERROR('Más Vistos-H'!J9/'Más Vistos-U'!J8,0)</f>
        <v>0.77075480957989784</v>
      </c>
      <c r="K9" s="227">
        <f>IFERROR('Más Vistos-H'!K9/'Más Vistos-U'!K8,0)</f>
        <v>0.96647429679922414</v>
      </c>
      <c r="L9" s="227">
        <f>IFERROR('Más Vistos-H'!L9/'Más Vistos-U'!L8,0)</f>
        <v>0.93249734325185973</v>
      </c>
      <c r="M9" s="227">
        <f>IFERROR('Más Vistos-H'!M9/'Más Vistos-U'!M8,0)</f>
        <v>0.90667759115116753</v>
      </c>
      <c r="N9" s="227">
        <f>IFERROR('Más Vistos-H'!N9/'Más Vistos-U'!N8,0)</f>
        <v>0.93018675780171223</v>
      </c>
      <c r="O9" s="227">
        <f>IFERROR('Más Vistos-H'!O9/'Más Vistos-U'!O8,0)</f>
        <v>0</v>
      </c>
      <c r="P9" s="227">
        <f>IFERROR('Más Vistos-H'!P9/'Más Vistos-U'!P8,0)</f>
        <v>0</v>
      </c>
      <c r="Q9" s="24">
        <f t="shared" si="0"/>
        <v>-0.2482449414400556</v>
      </c>
      <c r="R9" s="25">
        <f t="shared" si="1"/>
        <v>1.1680298171392173E-2</v>
      </c>
      <c r="S9" s="25">
        <f t="shared" si="2"/>
        <v>-3.541143491940566E-3</v>
      </c>
      <c r="T9" s="25">
        <f t="shared" si="3"/>
        <v>-1.0320241582864906E-2</v>
      </c>
      <c r="U9" s="25">
        <f t="shared" si="4"/>
        <v>-8.0867873366629456E-2</v>
      </c>
      <c r="V9" s="25" t="str">
        <f t="shared" si="5"/>
        <v>-</v>
      </c>
      <c r="W9" s="26" t="str">
        <f t="shared" si="6"/>
        <v>-</v>
      </c>
    </row>
    <row r="10" spans="2:23" x14ac:dyDescent="0.25">
      <c r="B10" s="175" t="s">
        <v>349</v>
      </c>
      <c r="C10" s="224">
        <f>IFERROR('Más Vistos-H'!C10/'Más Vistos-U'!C9,0)</f>
        <v>0.6259197229476553</v>
      </c>
      <c r="D10" s="225">
        <f>IFERROR('Más Vistos-H'!D10/'Más Vistos-U'!D9,0)</f>
        <v>1.0108937241503326</v>
      </c>
      <c r="E10" s="225">
        <f>IFERROR('Más Vistos-H'!E10/'Más Vistos-U'!E9,0)</f>
        <v>1.0119530605772282</v>
      </c>
      <c r="F10" s="225">
        <f>IFERROR('Más Vistos-H'!F10/'Más Vistos-U'!F9,0)</f>
        <v>0.99899326774978869</v>
      </c>
      <c r="G10" s="225">
        <f>IFERROR('Más Vistos-H'!G10/'Más Vistos-U'!G9,0)</f>
        <v>1.0096849786009965</v>
      </c>
      <c r="H10" s="225">
        <f>IFERROR('Más Vistos-H'!H10/'Más Vistos-U'!H9,0)</f>
        <v>0</v>
      </c>
      <c r="I10" s="225">
        <f>IFERROR('Más Vistos-H'!I10/'Más Vistos-U'!I9,0)</f>
        <v>0</v>
      </c>
      <c r="J10" s="226">
        <f>IFERROR('Más Vistos-H'!J10/'Más Vistos-U'!J9,0)</f>
        <v>1.0266566405988904</v>
      </c>
      <c r="K10" s="227">
        <f>IFERROR('Más Vistos-H'!K10/'Más Vistos-U'!K9,0)</f>
        <v>0.87941410594088387</v>
      </c>
      <c r="L10" s="227">
        <f>IFERROR('Más Vistos-H'!L10/'Más Vistos-U'!L9,0)</f>
        <v>0.59850002658584556</v>
      </c>
      <c r="M10" s="227">
        <f>IFERROR('Más Vistos-H'!M10/'Más Vistos-U'!M9,0)</f>
        <v>0.83168685161714295</v>
      </c>
      <c r="N10" s="227">
        <f>IFERROR('Más Vistos-H'!N10/'Más Vistos-U'!N9,0)</f>
        <v>0.98980761050045996</v>
      </c>
      <c r="O10" s="227">
        <f>IFERROR('Más Vistos-H'!O10/'Más Vistos-U'!O9,0)</f>
        <v>0</v>
      </c>
      <c r="P10" s="227">
        <f>IFERROR('Más Vistos-H'!P10/'Más Vistos-U'!P9,0)</f>
        <v>0</v>
      </c>
      <c r="Q10" s="24">
        <f t="shared" si="0"/>
        <v>0.64023692329750748</v>
      </c>
      <c r="R10" s="25">
        <f t="shared" si="1"/>
        <v>-0.13006275048344854</v>
      </c>
      <c r="S10" s="25">
        <f t="shared" si="2"/>
        <v>-0.40856937944883026</v>
      </c>
      <c r="T10" s="25">
        <f t="shared" si="3"/>
        <v>-0.16747501863501035</v>
      </c>
      <c r="U10" s="25">
        <f t="shared" si="4"/>
        <v>-1.9686702805144528E-2</v>
      </c>
      <c r="V10" s="25" t="str">
        <f t="shared" si="5"/>
        <v>-</v>
      </c>
      <c r="W10" s="26" t="str">
        <f t="shared" si="6"/>
        <v>-</v>
      </c>
    </row>
    <row r="11" spans="2:23" x14ac:dyDescent="0.25">
      <c r="B11" s="175" t="s">
        <v>350</v>
      </c>
      <c r="C11" s="224">
        <f>IFERROR('Más Vistos-H'!C11/'Más Vistos-U'!C10,0)</f>
        <v>0.27047339792622815</v>
      </c>
      <c r="D11" s="225">
        <f>IFERROR('Más Vistos-H'!D11/'Más Vistos-U'!D10,0)</f>
        <v>9.3828179363348418</v>
      </c>
      <c r="E11" s="225">
        <f>IFERROR('Más Vistos-H'!E11/'Más Vistos-U'!E10,0)</f>
        <v>0.51982260726072604</v>
      </c>
      <c r="F11" s="225">
        <f>IFERROR('Más Vistos-H'!F11/'Más Vistos-U'!F10,0)</f>
        <v>0.50844588961147241</v>
      </c>
      <c r="G11" s="225">
        <f>IFERROR('Más Vistos-H'!G11/'Más Vistos-U'!G10,0)</f>
        <v>0.52732780896373521</v>
      </c>
      <c r="H11" s="225">
        <f>IFERROR('Más Vistos-H'!H11/'Más Vistos-U'!H10,0)</f>
        <v>0</v>
      </c>
      <c r="I11" s="225">
        <f>IFERROR('Más Vistos-H'!I11/'Más Vistos-U'!I10,0)</f>
        <v>0</v>
      </c>
      <c r="J11" s="226">
        <f>IFERROR('Más Vistos-H'!J11/'Más Vistos-U'!J10,0)</f>
        <v>0.43290898559484237</v>
      </c>
      <c r="K11" s="227">
        <f>IFERROR('Más Vistos-H'!K11/'Más Vistos-U'!K10,0)</f>
        <v>0.38408002597191787</v>
      </c>
      <c r="L11" s="227">
        <f>IFERROR('Más Vistos-H'!L11/'Más Vistos-U'!L10,0)</f>
        <v>0.40261657928185574</v>
      </c>
      <c r="M11" s="227">
        <f>IFERROR('Más Vistos-H'!M11/'Más Vistos-U'!M10,0)</f>
        <v>0.35705369267732162</v>
      </c>
      <c r="N11" s="227">
        <f>IFERROR('Más Vistos-H'!N11/'Más Vistos-U'!N10,0)</f>
        <v>0.56049060030432429</v>
      </c>
      <c r="O11" s="227">
        <f>IFERROR('Más Vistos-H'!O11/'Más Vistos-U'!O10,0)</f>
        <v>0</v>
      </c>
      <c r="P11" s="227">
        <f>IFERROR('Más Vistos-H'!P11/'Más Vistos-U'!P10,0)</f>
        <v>0</v>
      </c>
      <c r="Q11" s="24">
        <f t="shared" si="0"/>
        <v>0.60056030986425757</v>
      </c>
      <c r="R11" s="25">
        <f t="shared" si="1"/>
        <v>-0.95906559963349902</v>
      </c>
      <c r="S11" s="25">
        <f t="shared" si="2"/>
        <v>-0.22547312552738513</v>
      </c>
      <c r="T11" s="25">
        <f t="shared" si="3"/>
        <v>-0.29775478576459086</v>
      </c>
      <c r="U11" s="25">
        <f t="shared" si="4"/>
        <v>6.2888379442301925E-2</v>
      </c>
      <c r="V11" s="25" t="str">
        <f t="shared" si="5"/>
        <v>-</v>
      </c>
      <c r="W11" s="26" t="str">
        <f t="shared" si="6"/>
        <v>-</v>
      </c>
    </row>
    <row r="12" spans="2:23" x14ac:dyDescent="0.25">
      <c r="B12" s="175" t="s">
        <v>351</v>
      </c>
      <c r="C12" s="224">
        <f>IFERROR('Más Vistos-H'!C12/'Más Vistos-U'!C11,0)</f>
        <v>0.27762261633229379</v>
      </c>
      <c r="D12" s="225">
        <f>IFERROR('Más Vistos-H'!D12/'Más Vistos-U'!D11,0)</f>
        <v>0.40875729082342199</v>
      </c>
      <c r="E12" s="225">
        <f>IFERROR('Más Vistos-H'!E12/'Más Vistos-U'!E11,0)</f>
        <v>0.42676222000166542</v>
      </c>
      <c r="F12" s="225">
        <f>IFERROR('Más Vistos-H'!F12/'Más Vistos-U'!F11,0)</f>
        <v>0.4275534595258092</v>
      </c>
      <c r="G12" s="225">
        <f>IFERROR('Más Vistos-H'!G12/'Más Vistos-U'!G11,0)</f>
        <v>0.42573492433593929</v>
      </c>
      <c r="H12" s="225">
        <f>IFERROR('Más Vistos-H'!H12/'Más Vistos-U'!H11,0)</f>
        <v>0</v>
      </c>
      <c r="I12" s="225">
        <f>IFERROR('Más Vistos-H'!I12/'Más Vistos-U'!I11,0)</f>
        <v>0</v>
      </c>
      <c r="J12" s="226">
        <f>IFERROR('Más Vistos-H'!J12/'Más Vistos-U'!J11,0)</f>
        <v>0.41975938145704189</v>
      </c>
      <c r="K12" s="227">
        <f>IFERROR('Más Vistos-H'!K12/'Más Vistos-U'!K11,0)</f>
        <v>0.32164764501902166</v>
      </c>
      <c r="L12" s="227">
        <f>IFERROR('Más Vistos-H'!L12/'Más Vistos-U'!L11,0)</f>
        <v>0.44046855812321578</v>
      </c>
      <c r="M12" s="227">
        <f>IFERROR('Más Vistos-H'!M12/'Más Vistos-U'!M11,0)</f>
        <v>0.36245135458763661</v>
      </c>
      <c r="N12" s="227">
        <f>IFERROR('Más Vistos-H'!N12/'Más Vistos-U'!N11,0)</f>
        <v>0.43500905500643666</v>
      </c>
      <c r="O12" s="227">
        <f>IFERROR('Más Vistos-H'!O12/'Más Vistos-U'!O11,0)</f>
        <v>0</v>
      </c>
      <c r="P12" s="227">
        <f>IFERROR('Más Vistos-H'!P12/'Más Vistos-U'!P11,0)</f>
        <v>0</v>
      </c>
      <c r="Q12" s="24">
        <f t="shared" si="0"/>
        <v>0.51197833592426378</v>
      </c>
      <c r="R12" s="25">
        <f t="shared" si="1"/>
        <v>-0.21310848212376132</v>
      </c>
      <c r="S12" s="25">
        <f t="shared" si="2"/>
        <v>3.2117037261397877E-2</v>
      </c>
      <c r="T12" s="25">
        <f t="shared" si="3"/>
        <v>-0.15226658441818247</v>
      </c>
      <c r="U12" s="25">
        <f t="shared" si="4"/>
        <v>2.1783814623531642E-2</v>
      </c>
      <c r="V12" s="25" t="str">
        <f t="shared" si="5"/>
        <v>-</v>
      </c>
      <c r="W12" s="26" t="str">
        <f t="shared" si="6"/>
        <v>-</v>
      </c>
    </row>
    <row r="13" spans="2:23" x14ac:dyDescent="0.25">
      <c r="B13" s="175" t="s">
        <v>352</v>
      </c>
      <c r="C13" s="224">
        <f>IFERROR('Más Vistos-H'!C13/'Más Vistos-U'!C12,0)</f>
        <v>0.72800042880939442</v>
      </c>
      <c r="D13" s="225">
        <f>IFERROR('Más Vistos-H'!D13/'Más Vistos-U'!D12,0)</f>
        <v>0.88677954086918587</v>
      </c>
      <c r="E13" s="225">
        <f>IFERROR('Más Vistos-H'!E13/'Más Vistos-U'!E12,0)</f>
        <v>0.93367627968985745</v>
      </c>
      <c r="F13" s="225">
        <f>IFERROR('Más Vistos-H'!F13/'Más Vistos-U'!F12,0)</f>
        <v>0.87566721581548601</v>
      </c>
      <c r="G13" s="225">
        <f>IFERROR('Más Vistos-H'!G13/'Más Vistos-U'!G12,0)</f>
        <v>0.82202455524931095</v>
      </c>
      <c r="H13" s="225">
        <f>IFERROR('Más Vistos-H'!H13/'Más Vistos-U'!H12,0)</f>
        <v>0</v>
      </c>
      <c r="I13" s="225">
        <f>IFERROR('Más Vistos-H'!I13/'Más Vistos-U'!I12,0)</f>
        <v>0</v>
      </c>
      <c r="J13" s="226">
        <f>IFERROR('Más Vistos-H'!J13/'Más Vistos-U'!J12,0)</f>
        <v>0.89777411879497515</v>
      </c>
      <c r="K13" s="227">
        <f>IFERROR('Más Vistos-H'!K13/'Más Vistos-U'!K12,0)</f>
        <v>0.79406010906995728</v>
      </c>
      <c r="L13" s="227">
        <f>IFERROR('Más Vistos-H'!L13/'Más Vistos-U'!L12,0)</f>
        <v>0.87414784719290828</v>
      </c>
      <c r="M13" s="227">
        <f>IFERROR('Más Vistos-H'!M13/'Más Vistos-U'!M12,0)</f>
        <v>0.80018108335082927</v>
      </c>
      <c r="N13" s="227">
        <f>IFERROR('Más Vistos-H'!N13/'Más Vistos-U'!N12,0)</f>
        <v>0.8867945589042131</v>
      </c>
      <c r="O13" s="227">
        <f>IFERROR('Más Vistos-H'!O13/'Más Vistos-U'!O12,0)</f>
        <v>0</v>
      </c>
      <c r="P13" s="227">
        <f>IFERROR('Más Vistos-H'!P13/'Más Vistos-U'!P12,0)</f>
        <v>0</v>
      </c>
      <c r="Q13" s="24">
        <f t="shared" si="0"/>
        <v>0.2332054807484612</v>
      </c>
      <c r="R13" s="25">
        <f t="shared" si="1"/>
        <v>-0.10455747739550769</v>
      </c>
      <c r="S13" s="25">
        <f t="shared" si="2"/>
        <v>-6.3757036343177684E-2</v>
      </c>
      <c r="T13" s="25">
        <f t="shared" si="3"/>
        <v>-8.6204132233451816E-2</v>
      </c>
      <c r="U13" s="25">
        <f t="shared" si="4"/>
        <v>7.8793271127111431E-2</v>
      </c>
      <c r="V13" s="25" t="str">
        <f t="shared" si="5"/>
        <v>-</v>
      </c>
      <c r="W13" s="26" t="str">
        <f t="shared" si="6"/>
        <v>-</v>
      </c>
    </row>
    <row r="14" spans="2:23" x14ac:dyDescent="0.25">
      <c r="B14" s="175" t="s">
        <v>353</v>
      </c>
      <c r="C14" s="224">
        <f>IFERROR('Más Vistos-H'!C14/'Más Vistos-U'!C13,0)</f>
        <v>0.358461703038083</v>
      </c>
      <c r="D14" s="225">
        <f>IFERROR('Más Vistos-H'!D14/'Más Vistos-U'!D13,0)</f>
        <v>0.49153218809647747</v>
      </c>
      <c r="E14" s="225">
        <f>IFERROR('Más Vistos-H'!E14/'Más Vistos-U'!E13,0)</f>
        <v>0.43369787669480681</v>
      </c>
      <c r="F14" s="225">
        <f>IFERROR('Más Vistos-H'!F14/'Más Vistos-U'!F13,0)</f>
        <v>0.42284461931386769</v>
      </c>
      <c r="G14" s="225">
        <f>IFERROR('Más Vistos-H'!G14/'Más Vistos-U'!G13,0)</f>
        <v>0.55155721488288967</v>
      </c>
      <c r="H14" s="225">
        <f>IFERROR('Más Vistos-H'!H14/'Más Vistos-U'!H13,0)</f>
        <v>0</v>
      </c>
      <c r="I14" s="225">
        <f>IFERROR('Más Vistos-H'!I14/'Más Vistos-U'!I13,0)</f>
        <v>0</v>
      </c>
      <c r="J14" s="226">
        <f>IFERROR('Más Vistos-H'!J14/'Más Vistos-U'!J13,0)</f>
        <v>0.44055295220243673</v>
      </c>
      <c r="K14" s="227">
        <f>IFERROR('Más Vistos-H'!K14/'Más Vistos-U'!K13,0)</f>
        <v>0.35901125253643235</v>
      </c>
      <c r="L14" s="227">
        <f>IFERROR('Más Vistos-H'!L14/'Más Vistos-U'!L13,0)</f>
        <v>0.53632180342278069</v>
      </c>
      <c r="M14" s="227">
        <f>IFERROR('Más Vistos-H'!M14/'Más Vistos-U'!M13,0)</f>
        <v>0.38765974111633278</v>
      </c>
      <c r="N14" s="227">
        <f>IFERROR('Más Vistos-H'!N14/'Más Vistos-U'!N13,0)</f>
        <v>0.3862581888246629</v>
      </c>
      <c r="O14" s="227">
        <f>IFERROR('Más Vistos-H'!O14/'Más Vistos-U'!O13,0)</f>
        <v>0</v>
      </c>
      <c r="P14" s="227">
        <f>IFERROR('Más Vistos-H'!P14/'Más Vistos-U'!P13,0)</f>
        <v>0</v>
      </c>
      <c r="Q14" s="24">
        <f t="shared" si="0"/>
        <v>0.22900981741871698</v>
      </c>
      <c r="R14" s="25">
        <f t="shared" si="1"/>
        <v>-0.26960784821285</v>
      </c>
      <c r="S14" s="25">
        <f t="shared" si="2"/>
        <v>0.23662538426534732</v>
      </c>
      <c r="T14" s="25">
        <f t="shared" si="3"/>
        <v>-8.3209946610241697E-2</v>
      </c>
      <c r="U14" s="25">
        <f t="shared" si="4"/>
        <v>-0.29969515690828952</v>
      </c>
      <c r="V14" s="25" t="str">
        <f t="shared" si="5"/>
        <v>-</v>
      </c>
      <c r="W14" s="26" t="str">
        <f t="shared" si="6"/>
        <v>-</v>
      </c>
    </row>
    <row r="15" spans="2:23" ht="15.75" thickBot="1" x14ac:dyDescent="0.3">
      <c r="B15" s="175" t="s">
        <v>390</v>
      </c>
      <c r="C15" s="224">
        <f>IFERROR('Más Vistos-H'!C15/'Más Vistos-U'!C14,0)</f>
        <v>0.57659915304771447</v>
      </c>
      <c r="D15" s="225">
        <f>IFERROR('Más Vistos-H'!D15/'Más Vistos-U'!D14,0)</f>
        <v>0.80328927605887646</v>
      </c>
      <c r="E15" s="225">
        <f>IFERROR('Más Vistos-H'!E15/'Más Vistos-U'!E14,0)</f>
        <v>0.80086428875305071</v>
      </c>
      <c r="F15" s="225">
        <f>IFERROR('Más Vistos-H'!F15/'Más Vistos-U'!F14,0)</f>
        <v>0.81049155612560608</v>
      </c>
      <c r="G15" s="225">
        <f>IFERROR('Más Vistos-H'!G15/'Más Vistos-U'!G14,0)</f>
        <v>0.80980067251781451</v>
      </c>
      <c r="H15" s="225">
        <f>IFERROR('Más Vistos-H'!H15/'Más Vistos-U'!H14,0)</f>
        <v>0</v>
      </c>
      <c r="I15" s="225">
        <f>IFERROR('Más Vistos-H'!I15/'Más Vistos-U'!I14,0)</f>
        <v>0</v>
      </c>
      <c r="J15" s="226">
        <f>IFERROR('Más Vistos-H'!J15/'Más Vistos-U'!J14,0)</f>
        <v>0.78571353962658286</v>
      </c>
      <c r="K15" s="227">
        <f>IFERROR('Más Vistos-H'!K15/'Más Vistos-U'!K14,0)</f>
        <v>0.64979850854780741</v>
      </c>
      <c r="L15" s="227">
        <f>IFERROR('Más Vistos-H'!L15/'Más Vistos-U'!L14,0)</f>
        <v>0.64926487713986258</v>
      </c>
      <c r="M15" s="227">
        <f>IFERROR('Más Vistos-H'!M15/'Más Vistos-U'!M14,0)</f>
        <v>0.61732164653192256</v>
      </c>
      <c r="N15" s="227">
        <f>IFERROR('Más Vistos-H'!N15/'Más Vistos-U'!N14,0)</f>
        <v>0.80409675566030014</v>
      </c>
      <c r="O15" s="227">
        <f>IFERROR('Más Vistos-H'!O15/'Más Vistos-U'!O14,0)</f>
        <v>0</v>
      </c>
      <c r="P15" s="227">
        <f>IFERROR('Más Vistos-H'!P15/'Más Vistos-U'!P14,0)</f>
        <v>0</v>
      </c>
      <c r="Q15" s="24">
        <f t="shared" ref="Q15" si="7">IFERROR((J15-C15)/C15,"-")</f>
        <v>0.36266856354810467</v>
      </c>
      <c r="R15" s="25">
        <f t="shared" ref="R15" si="8">IFERROR((K15-D15)/D15,"-")</f>
        <v>-0.19107782474593757</v>
      </c>
      <c r="S15" s="25">
        <f t="shared" ref="S15" si="9">IFERROR((L15-E15)/E15,"-")</f>
        <v>-0.18929475785370464</v>
      </c>
      <c r="T15" s="25">
        <f t="shared" ref="T15" si="10">IFERROR((M15-F15)/F15,"-")</f>
        <v>-0.23833673297855676</v>
      </c>
      <c r="U15" s="25">
        <f t="shared" ref="U15" si="11">IFERROR((N15-G15)/G15,"-")</f>
        <v>-7.0436059774806993E-3</v>
      </c>
      <c r="V15" s="25" t="str">
        <f t="shared" ref="V15" si="12">IFERROR((O15-H15)/H15,"-")</f>
        <v>-</v>
      </c>
      <c r="W15" s="26" t="str">
        <f t="shared" ref="W15" si="13">IFERROR((P15-I15)/I15,"-")</f>
        <v>-</v>
      </c>
    </row>
    <row r="16" spans="2:23" ht="15.75" thickBot="1" x14ac:dyDescent="0.3">
      <c r="B16" s="183" t="s">
        <v>16</v>
      </c>
      <c r="C16" s="229">
        <f>IFERROR('Más Vistos-H'!C16/'Más Vistos-U'!C15,0)</f>
        <v>0.65338720993472044</v>
      </c>
      <c r="D16" s="228">
        <f>IFERROR('Más Vistos-H'!D16/'Más Vistos-U'!D15,0)</f>
        <v>1.5064810038531582</v>
      </c>
      <c r="E16" s="228">
        <f>IFERROR('Más Vistos-H'!E16/'Más Vistos-U'!E15,0)</f>
        <v>0.84371237277449174</v>
      </c>
      <c r="F16" s="228">
        <f>IFERROR('Más Vistos-H'!F16/'Más Vistos-U'!F15,0)</f>
        <v>0.84025703160217924</v>
      </c>
      <c r="G16" s="228">
        <f>IFERROR('Más Vistos-H'!G16/'Más Vistos-U'!G15,0)</f>
        <v>0.83806056659068706</v>
      </c>
      <c r="H16" s="228">
        <f>IFERROR('Más Vistos-H'!H16/'Más Vistos-U'!H15,0)</f>
        <v>0</v>
      </c>
      <c r="I16" s="228">
        <f>IFERROR('Más Vistos-H'!I16/'Más Vistos-U'!I15,0)</f>
        <v>0</v>
      </c>
      <c r="J16" s="230">
        <f>IFERROR('Más Vistos-H'!J16/'Más Vistos-U'!J15,0)</f>
        <v>0.76102537652625768</v>
      </c>
      <c r="K16" s="230">
        <f>IFERROR('Más Vistos-H'!K16/'Más Vistos-U'!K15,0)</f>
        <v>0.74405639808906987</v>
      </c>
      <c r="L16" s="230">
        <f>IFERROR('Más Vistos-H'!L16/'Más Vistos-U'!L15,0)</f>
        <v>0.71390401303553142</v>
      </c>
      <c r="M16" s="230">
        <f>IFERROR('Más Vistos-H'!M16/'Más Vistos-U'!M15,0)</f>
        <v>0.71088376119241492</v>
      </c>
      <c r="N16" s="230">
        <f>IFERROR('Más Vistos-H'!N16/'Más Vistos-U'!N15,0)</f>
        <v>0.83110724328618779</v>
      </c>
      <c r="O16" s="230">
        <f>IFERROR('Más Vistos-H'!O16/'Más Vistos-U'!O15,0)</f>
        <v>0</v>
      </c>
      <c r="P16" s="231">
        <f>IFERROR('Más Vistos-H'!P16/'Más Vistos-U'!P15,0)</f>
        <v>0</v>
      </c>
      <c r="Q16" s="114">
        <f t="shared" si="0"/>
        <v>0.16473871075972135</v>
      </c>
      <c r="R16" s="115">
        <f t="shared" si="1"/>
        <v>-0.50609639538369144</v>
      </c>
      <c r="S16" s="115">
        <f t="shared" si="2"/>
        <v>-0.15385380602170642</v>
      </c>
      <c r="T16" s="115">
        <f t="shared" si="3"/>
        <v>-0.15396868522846976</v>
      </c>
      <c r="U16" s="115">
        <f t="shared" si="4"/>
        <v>-8.2969221816342874E-3</v>
      </c>
      <c r="V16" s="115" t="str">
        <f t="shared" si="5"/>
        <v>-</v>
      </c>
      <c r="W16" s="116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2" priority="2" operator="lessThan">
      <formula>0</formula>
    </cfRule>
  </conditionalFormatting>
  <conditionalFormatting sqref="Q6:W16">
    <cfRule type="cellIs" dxfId="1" priority="3" operator="greaterThan">
      <formula>0</formula>
    </cfRule>
  </conditionalFormatting>
  <conditionalFormatting sqref="Q7:W16">
    <cfRule type="cellIs" dxfId="0" priority="6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67" t="s">
        <v>203</v>
      </c>
      <c r="K2" s="467"/>
      <c r="L2" s="467"/>
      <c r="M2" s="467"/>
      <c r="N2" s="467"/>
      <c r="O2" s="467"/>
      <c r="P2" s="467"/>
    </row>
    <row r="3" spans="1:23" x14ac:dyDescent="0.25">
      <c r="C3" s="232">
        <v>43138</v>
      </c>
      <c r="D3" s="232">
        <v>43139</v>
      </c>
      <c r="E3" s="232">
        <v>43140</v>
      </c>
      <c r="F3" s="232">
        <v>43141</v>
      </c>
      <c r="G3" s="232">
        <v>43142</v>
      </c>
      <c r="H3" s="232">
        <v>43143</v>
      </c>
      <c r="I3" s="232">
        <v>43144</v>
      </c>
      <c r="J3" s="233">
        <v>43145</v>
      </c>
      <c r="K3" s="233">
        <v>43146</v>
      </c>
      <c r="L3" s="233">
        <v>43147</v>
      </c>
      <c r="M3" s="233">
        <v>43148</v>
      </c>
      <c r="N3" s="233">
        <v>43149</v>
      </c>
      <c r="O3" s="233">
        <v>43150</v>
      </c>
      <c r="P3" s="233">
        <v>43151</v>
      </c>
      <c r="Q3" s="232">
        <v>43152</v>
      </c>
      <c r="R3" s="232">
        <v>43153</v>
      </c>
      <c r="S3" s="232">
        <v>43154</v>
      </c>
      <c r="T3" s="232">
        <v>43155</v>
      </c>
      <c r="U3" s="232">
        <v>43156</v>
      </c>
      <c r="V3" s="232">
        <v>43157</v>
      </c>
      <c r="W3" s="232">
        <v>43158</v>
      </c>
    </row>
    <row r="4" spans="1:23" x14ac:dyDescent="0.25">
      <c r="C4" s="3" t="s">
        <v>225</v>
      </c>
      <c r="D4" s="3" t="s">
        <v>226</v>
      </c>
      <c r="E4" s="3" t="s">
        <v>227</v>
      </c>
      <c r="F4" s="3" t="s">
        <v>228</v>
      </c>
      <c r="G4" s="3" t="s">
        <v>229</v>
      </c>
      <c r="H4" s="3" t="s">
        <v>230</v>
      </c>
      <c r="I4" s="3" t="s">
        <v>231</v>
      </c>
      <c r="J4" s="234" t="s">
        <v>225</v>
      </c>
      <c r="K4" s="234" t="s">
        <v>226</v>
      </c>
      <c r="L4" s="234" t="s">
        <v>227</v>
      </c>
      <c r="M4" s="234" t="s">
        <v>228</v>
      </c>
      <c r="N4" s="234" t="s">
        <v>229</v>
      </c>
      <c r="O4" s="234" t="s">
        <v>230</v>
      </c>
      <c r="P4" s="234" t="s">
        <v>231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229</v>
      </c>
      <c r="V4" s="3" t="s">
        <v>230</v>
      </c>
      <c r="W4" s="3" t="s">
        <v>231</v>
      </c>
    </row>
    <row r="5" spans="1:23" s="236" customFormat="1" x14ac:dyDescent="0.25">
      <c r="A5" s="1"/>
      <c r="B5" s="235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s="236" customFormat="1" x14ac:dyDescent="0.25">
      <c r="A6" s="1"/>
      <c r="B6" s="1" t="s">
        <v>232</v>
      </c>
      <c r="C6" s="3" t="e">
        <f>NA()</f>
        <v>#N/A</v>
      </c>
      <c r="D6" s="3" t="e">
        <f>NA()</f>
        <v>#N/A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U6" s="3" t="e">
        <f>NA()</f>
        <v>#N/A</v>
      </c>
      <c r="V6" s="3" t="e">
        <f>NA()</f>
        <v>#N/A</v>
      </c>
      <c r="W6" s="3" t="e">
        <f>NA()</f>
        <v>#N/A</v>
      </c>
    </row>
    <row r="7" spans="1:23" s="236" customFormat="1" x14ac:dyDescent="0.25">
      <c r="A7" s="1"/>
      <c r="B7" s="1" t="s">
        <v>233</v>
      </c>
      <c r="C7" s="3" t="e">
        <f>NA()</f>
        <v>#N/A</v>
      </c>
      <c r="D7" s="3" t="e">
        <f>NA()</f>
        <v>#N/A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U7" s="3" t="e">
        <f>NA()</f>
        <v>#N/A</v>
      </c>
      <c r="V7" s="3" t="e">
        <f>NA()</f>
        <v>#N/A</v>
      </c>
      <c r="W7" s="3" t="e">
        <f>NA()</f>
        <v>#N/A</v>
      </c>
    </row>
    <row r="8" spans="1:23" s="236" customFormat="1" x14ac:dyDescent="0.25">
      <c r="A8" s="1"/>
      <c r="B8" s="237" t="s">
        <v>234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U8" s="3" t="e">
        <f>NA()</f>
        <v>#N/A</v>
      </c>
      <c r="V8" s="3" t="e">
        <f>NA()</f>
        <v>#N/A</v>
      </c>
      <c r="W8" s="3" t="e">
        <f>NA()</f>
        <v>#N/A</v>
      </c>
    </row>
    <row r="9" spans="1:23" s="236" customFormat="1" x14ac:dyDescent="0.25">
      <c r="A9" s="1"/>
      <c r="B9" s="237" t="s">
        <v>235</v>
      </c>
      <c r="C9" s="3" t="e">
        <f>NA()</f>
        <v>#N/A</v>
      </c>
      <c r="D9" s="3" t="e">
        <f>NA()</f>
        <v>#N/A</v>
      </c>
      <c r="E9" s="3" t="e">
        <f>NA()</f>
        <v>#N/A</v>
      </c>
      <c r="F9" s="3" t="e">
        <f>NA()</f>
        <v>#N/A</v>
      </c>
      <c r="G9" s="3" t="e">
        <f>NA()</f>
        <v>#N/A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U9" s="3" t="e">
        <f>NA()</f>
        <v>#N/A</v>
      </c>
      <c r="V9" s="3" t="e">
        <f>NA()</f>
        <v>#N/A</v>
      </c>
      <c r="W9" s="3" t="e">
        <f>NA()</f>
        <v>#N/A</v>
      </c>
    </row>
    <row r="10" spans="1:23" s="236" customFormat="1" x14ac:dyDescent="0.25">
      <c r="A10" s="1"/>
      <c r="B10" s="1" t="s">
        <v>236</v>
      </c>
      <c r="C10" s="3" t="e">
        <f>NA()</f>
        <v>#N/A</v>
      </c>
      <c r="D10" s="3" t="e">
        <f>NA()</f>
        <v>#N/A</v>
      </c>
      <c r="E10" s="3" t="e">
        <f>NA()</f>
        <v>#N/A</v>
      </c>
      <c r="F10" s="3" t="e">
        <f>NA()</f>
        <v>#N/A</v>
      </c>
      <c r="G10" s="3" t="e">
        <f>NA()</f>
        <v>#N/A</v>
      </c>
      <c r="H10" s="3" t="e">
        <f>NA()</f>
        <v>#N/A</v>
      </c>
      <c r="I10" s="3" t="e">
        <f>NA()</f>
        <v>#N/A</v>
      </c>
      <c r="J10" s="3" t="e">
        <f>NA()</f>
        <v>#N/A</v>
      </c>
      <c r="K10" s="3" t="e">
        <f>NA()</f>
        <v>#N/A</v>
      </c>
      <c r="L10" s="3" t="e">
        <f>NA()</f>
        <v>#N/A</v>
      </c>
      <c r="M10" s="3" t="e">
        <f>NA()</f>
        <v>#N/A</v>
      </c>
      <c r="N10" s="3" t="e">
        <f>NA()</f>
        <v>#N/A</v>
      </c>
      <c r="O10" s="3" t="e">
        <f>NA()</f>
        <v>#N/A</v>
      </c>
      <c r="P10" s="3" t="e">
        <f>NA()</f>
        <v>#N/A</v>
      </c>
      <c r="Q10" s="3" t="e">
        <f>NA()</f>
        <v>#N/A</v>
      </c>
      <c r="R10" s="3" t="e">
        <f>NA()</f>
        <v>#N/A</v>
      </c>
      <c r="S10" s="3" t="e">
        <f>NA()</f>
        <v>#N/A</v>
      </c>
      <c r="T10" s="3" t="e">
        <f>NA()</f>
        <v>#N/A</v>
      </c>
      <c r="U10" s="3" t="e">
        <f>NA()</f>
        <v>#N/A</v>
      </c>
      <c r="V10" s="3" t="e">
        <f>NA()</f>
        <v>#N/A</v>
      </c>
      <c r="W10" s="3" t="e">
        <f>NA()</f>
        <v>#N/A</v>
      </c>
    </row>
    <row r="11" spans="1:23" s="236" customFormat="1" x14ac:dyDescent="0.25">
      <c r="A11" s="1"/>
      <c r="B11" s="237" t="s">
        <v>237</v>
      </c>
      <c r="C11" s="3" t="e">
        <f>NA()</f>
        <v>#N/A</v>
      </c>
      <c r="D11" s="3" t="e">
        <f>NA()</f>
        <v>#N/A</v>
      </c>
      <c r="E11" s="3" t="e">
        <f>NA()</f>
        <v>#N/A</v>
      </c>
      <c r="F11" s="3" t="e">
        <f>NA()</f>
        <v>#N/A</v>
      </c>
      <c r="G11" s="3" t="e">
        <f>NA()</f>
        <v>#N/A</v>
      </c>
      <c r="H11" s="3" t="e">
        <f>NA()</f>
        <v>#N/A</v>
      </c>
      <c r="I11" s="3" t="e">
        <f>NA()</f>
        <v>#N/A</v>
      </c>
      <c r="J11" s="3" t="e">
        <f>NA()</f>
        <v>#N/A</v>
      </c>
      <c r="K11" s="3" t="e">
        <f>NA()</f>
        <v>#N/A</v>
      </c>
      <c r="L11" s="3" t="e">
        <f>NA()</f>
        <v>#N/A</v>
      </c>
      <c r="M11" s="3" t="e">
        <f>NA()</f>
        <v>#N/A</v>
      </c>
      <c r="N11" s="3" t="e">
        <f>NA()</f>
        <v>#N/A</v>
      </c>
      <c r="O11" s="3" t="e">
        <f>NA()</f>
        <v>#N/A</v>
      </c>
      <c r="P11" s="3" t="e">
        <f>NA()</f>
        <v>#N/A</v>
      </c>
      <c r="Q11" s="3" t="e">
        <f>NA()</f>
        <v>#N/A</v>
      </c>
      <c r="R11" s="3" t="e">
        <f>NA()</f>
        <v>#N/A</v>
      </c>
      <c r="S11" s="3" t="e">
        <f>NA()</f>
        <v>#N/A</v>
      </c>
      <c r="T11" s="3" t="e">
        <f>NA()</f>
        <v>#N/A</v>
      </c>
      <c r="U11" s="3" t="e">
        <f>NA()</f>
        <v>#N/A</v>
      </c>
      <c r="V11" s="3" t="e">
        <f>NA()</f>
        <v>#N/A</v>
      </c>
      <c r="W11" s="3" t="e">
        <f>NA()</f>
        <v>#N/A</v>
      </c>
    </row>
    <row r="12" spans="1:23" s="236" customFormat="1" x14ac:dyDescent="0.25">
      <c r="A12" s="1"/>
      <c r="B12" s="235" t="s">
        <v>238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</row>
    <row r="13" spans="1:23" s="236" customFormat="1" x14ac:dyDescent="0.25">
      <c r="A13" s="1"/>
      <c r="B13" s="1" t="s">
        <v>239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</row>
    <row r="14" spans="1:23" s="236" customFormat="1" x14ac:dyDescent="0.25">
      <c r="A14" s="1"/>
      <c r="B14" s="1" t="s">
        <v>240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</row>
    <row r="15" spans="1:23" s="236" customFormat="1" x14ac:dyDescent="0.25">
      <c r="A15" s="1"/>
      <c r="B15" s="1" t="s">
        <v>241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</row>
    <row r="16" spans="1:23" s="236" customFormat="1" x14ac:dyDescent="0.25">
      <c r="A16" s="1"/>
      <c r="B16" s="1" t="s">
        <v>242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</row>
    <row r="17" spans="1:23" s="236" customFormat="1" x14ac:dyDescent="0.25">
      <c r="A17" s="1"/>
      <c r="B17" s="1" t="s">
        <v>243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</row>
    <row r="18" spans="1:23" s="236" customFormat="1" x14ac:dyDescent="0.25">
      <c r="A18" s="1"/>
      <c r="B18" s="1" t="s">
        <v>244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</row>
    <row r="19" spans="1:23" x14ac:dyDescent="0.25">
      <c r="B19" s="1" t="s">
        <v>245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</row>
    <row r="20" spans="1:23" x14ac:dyDescent="0.25">
      <c r="B20" s="235" t="s">
        <v>246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B21" s="237" t="s">
        <v>247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</row>
    <row r="22" spans="1:23" x14ac:dyDescent="0.25">
      <c r="B22" s="237" t="s">
        <v>248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3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</row>
    <row r="23" spans="1:23" x14ac:dyDescent="0.25">
      <c r="B23" s="237" t="s">
        <v>249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3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</row>
    <row r="24" spans="1:23" x14ac:dyDescent="0.25">
      <c r="B24" s="237" t="s">
        <v>250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3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</row>
    <row r="25" spans="1:23" x14ac:dyDescent="0.25">
      <c r="B25" s="237" t="s">
        <v>251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3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</row>
    <row r="26" spans="1:23" x14ac:dyDescent="0.25">
      <c r="B26" s="237" t="s">
        <v>252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3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</row>
    <row r="27" spans="1:23" x14ac:dyDescent="0.25">
      <c r="B27" s="237" t="s">
        <v>253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3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</row>
    <row r="28" spans="1:23" x14ac:dyDescent="0.25">
      <c r="B28" s="235" t="s">
        <v>254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B29" s="1" t="s">
        <v>255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3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</row>
    <row r="30" spans="1:23" x14ac:dyDescent="0.25">
      <c r="B30" s="1" t="s">
        <v>256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3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</row>
    <row r="31" spans="1:23" x14ac:dyDescent="0.25">
      <c r="B31" s="1" t="s">
        <v>257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3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</row>
    <row r="32" spans="1:23" x14ac:dyDescent="0.25">
      <c r="B32" s="237" t="s">
        <v>258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3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</row>
    <row r="33" spans="2:23" x14ac:dyDescent="0.25">
      <c r="B33" s="1" t="s">
        <v>259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3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</row>
    <row r="34" spans="2:23" x14ac:dyDescent="0.25">
      <c r="B34" s="1" t="s">
        <v>260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3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</row>
    <row r="35" spans="2:23" x14ac:dyDescent="0.25">
      <c r="B35" s="1" t="s">
        <v>261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3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</row>
    <row r="36" spans="2:23" x14ac:dyDescent="0.25">
      <c r="B36" s="239" t="s">
        <v>262</v>
      </c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</row>
    <row r="37" spans="2:23" x14ac:dyDescent="0.25">
      <c r="B37" s="1" t="s">
        <v>263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3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</row>
    <row r="38" spans="2:23" x14ac:dyDescent="0.25">
      <c r="B38" s="1" t="s">
        <v>264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3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</row>
    <row r="39" spans="2:23" x14ac:dyDescent="0.25">
      <c r="B39" s="1" t="s">
        <v>265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3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</row>
    <row r="40" spans="2:23" x14ac:dyDescent="0.25">
      <c r="B40" s="1" t="s">
        <v>266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3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</row>
    <row r="41" spans="2:23" x14ac:dyDescent="0.25">
      <c r="B41" s="1" t="s">
        <v>267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3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</row>
    <row r="42" spans="2:23" x14ac:dyDescent="0.25">
      <c r="B42" s="1" t="s">
        <v>268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3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</row>
    <row r="43" spans="2:23" x14ac:dyDescent="0.25">
      <c r="B43" s="1" t="s">
        <v>269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3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</row>
    <row r="44" spans="2:23" x14ac:dyDescent="0.25">
      <c r="B44" s="239" t="s">
        <v>270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</row>
    <row r="45" spans="2:23" x14ac:dyDescent="0.25">
      <c r="B45" s="1" t="s">
        <v>271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3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</row>
    <row r="46" spans="2:23" x14ac:dyDescent="0.25">
      <c r="B46" s="1" t="s">
        <v>272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3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</row>
    <row r="47" spans="2:23" x14ac:dyDescent="0.25">
      <c r="B47" s="1" t="s">
        <v>273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 t="e">
        <f>NA()</f>
        <v>#N/A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3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</row>
    <row r="48" spans="2:23" x14ac:dyDescent="0.25">
      <c r="B48" s="1" t="s">
        <v>274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 t="e">
        <f>NA()</f>
        <v>#N/A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3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</row>
    <row r="49" spans="2:23" x14ac:dyDescent="0.25">
      <c r="B49" s="1" t="s">
        <v>275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 t="e">
        <f>NA()</f>
        <v>#N/A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3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</row>
    <row r="50" spans="2:23" x14ac:dyDescent="0.25">
      <c r="B50" s="1" t="s">
        <v>276</v>
      </c>
      <c r="C50" s="3" t="e">
        <f>NA()</f>
        <v>#N/A</v>
      </c>
      <c r="D50" s="3" t="e">
        <f>NA()</f>
        <v>#N/A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 t="e">
        <f>NA()</f>
        <v>#N/A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3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</row>
    <row r="51" spans="2:23" x14ac:dyDescent="0.25">
      <c r="B51" s="1" t="s">
        <v>277</v>
      </c>
      <c r="C51" s="3" t="e">
        <f>NA()</f>
        <v>#N/A</v>
      </c>
      <c r="D51" s="3" t="e">
        <f>NA()</f>
        <v>#N/A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 t="e">
        <f>NA()</f>
        <v>#N/A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3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</row>
    <row r="52" spans="2:23" x14ac:dyDescent="0.25">
      <c r="B52" s="239" t="s">
        <v>278</v>
      </c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</row>
    <row r="53" spans="2:23" x14ac:dyDescent="0.25">
      <c r="B53" s="1" t="s">
        <v>279</v>
      </c>
      <c r="C53" s="3" t="e">
        <f>NA()</f>
        <v>#N/A</v>
      </c>
      <c r="D53" s="3" t="e">
        <f>NA()</f>
        <v>#N/A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 t="e">
        <f>NA()</f>
        <v>#N/A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3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</row>
    <row r="54" spans="2:23" x14ac:dyDescent="0.25">
      <c r="B54" s="1" t="s">
        <v>280</v>
      </c>
      <c r="C54" s="3" t="e">
        <f>NA()</f>
        <v>#N/A</v>
      </c>
      <c r="D54" s="3" t="e">
        <f>NA()</f>
        <v>#N/A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 t="e">
        <f>NA()</f>
        <v>#N/A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3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</row>
    <row r="55" spans="2:23" x14ac:dyDescent="0.25">
      <c r="B55" s="1" t="s">
        <v>281</v>
      </c>
      <c r="C55" s="3" t="e">
        <f>NA()</f>
        <v>#N/A</v>
      </c>
      <c r="D55" s="3" t="e">
        <f>NA()</f>
        <v>#N/A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 t="e">
        <f>NA()</f>
        <v>#N/A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3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</row>
    <row r="56" spans="2:23" x14ac:dyDescent="0.25">
      <c r="B56" s="1" t="s">
        <v>282</v>
      </c>
      <c r="C56" s="3" t="e">
        <f>NA()</f>
        <v>#N/A</v>
      </c>
      <c r="D56" s="3" t="e">
        <f>NA()</f>
        <v>#N/A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 t="e">
        <f>NA()</f>
        <v>#N/A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3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</row>
    <row r="57" spans="2:23" x14ac:dyDescent="0.25">
      <c r="B57" s="1" t="s">
        <v>283</v>
      </c>
      <c r="C57" s="3" t="e">
        <f>NA()</f>
        <v>#N/A</v>
      </c>
      <c r="D57" s="3" t="e">
        <f>NA()</f>
        <v>#N/A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 t="e">
        <f>NA()</f>
        <v>#N/A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3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</row>
    <row r="58" spans="2:23" x14ac:dyDescent="0.25">
      <c r="B58" s="1" t="s">
        <v>284</v>
      </c>
      <c r="C58" s="3" t="e">
        <f>NA()</f>
        <v>#N/A</v>
      </c>
      <c r="D58" s="3" t="e">
        <f>NA()</f>
        <v>#N/A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 t="e">
        <f>NA()</f>
        <v>#N/A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3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</row>
    <row r="59" spans="2:23" x14ac:dyDescent="0.25">
      <c r="B59" s="1" t="s">
        <v>285</v>
      </c>
      <c r="C59" s="3" t="e">
        <f>NA()</f>
        <v>#N/A</v>
      </c>
      <c r="D59" s="3" t="e">
        <f>NA()</f>
        <v>#N/A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 t="e">
        <f>NA()</f>
        <v>#N/A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3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</row>
    <row r="60" spans="2:23" x14ac:dyDescent="0.25">
      <c r="B60" s="86" t="s">
        <v>286</v>
      </c>
    </row>
    <row r="61" spans="2:23" x14ac:dyDescent="0.25">
      <c r="B61" s="1" t="s">
        <v>287</v>
      </c>
      <c r="C61" s="3" t="e">
        <f>NA()</f>
        <v>#N/A</v>
      </c>
      <c r="D61" s="3" t="e">
        <f>NA()</f>
        <v>#N/A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 t="e">
        <f>NA()</f>
        <v>#N/A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3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</row>
    <row r="62" spans="2:23" x14ac:dyDescent="0.25">
      <c r="B62" s="1" t="s">
        <v>288</v>
      </c>
      <c r="C62" s="3" t="e">
        <f>NA()</f>
        <v>#N/A</v>
      </c>
      <c r="D62" s="3" t="e">
        <f>NA()</f>
        <v>#N/A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 t="e">
        <f>NA()</f>
        <v>#N/A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3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</row>
    <row r="63" spans="2:23" x14ac:dyDescent="0.25">
      <c r="B63" s="1" t="s">
        <v>289</v>
      </c>
      <c r="C63" s="3" t="e">
        <f>NA()</f>
        <v>#N/A</v>
      </c>
      <c r="D63" s="3" t="e">
        <f>NA()</f>
        <v>#N/A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 t="e">
        <f>NA()</f>
        <v>#N/A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3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</row>
    <row r="64" spans="2:23" x14ac:dyDescent="0.25">
      <c r="B64" s="1" t="s">
        <v>290</v>
      </c>
      <c r="C64" s="3" t="e">
        <f>NA()</f>
        <v>#N/A</v>
      </c>
      <c r="D64" s="3" t="e">
        <f>NA()</f>
        <v>#N/A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 t="e">
        <f>NA()</f>
        <v>#N/A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3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</row>
    <row r="65" spans="2:23" x14ac:dyDescent="0.25">
      <c r="B65" s="1" t="s">
        <v>291</v>
      </c>
      <c r="C65" s="3" t="e">
        <f>NA()</f>
        <v>#N/A</v>
      </c>
      <c r="D65" s="3" t="e">
        <f>NA()</f>
        <v>#N/A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 t="e">
        <f>NA()</f>
        <v>#N/A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3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</row>
    <row r="66" spans="2:23" x14ac:dyDescent="0.25">
      <c r="B66" s="1" t="s">
        <v>292</v>
      </c>
      <c r="C66" s="3" t="e">
        <f>NA()</f>
        <v>#N/A</v>
      </c>
      <c r="D66" s="3" t="e">
        <f>NA()</f>
        <v>#N/A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 t="e">
        <f>NA()</f>
        <v>#N/A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3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</row>
    <row r="67" spans="2:23" x14ac:dyDescent="0.25">
      <c r="B67" s="240" t="s">
        <v>293</v>
      </c>
      <c r="C67" s="3" t="e">
        <f>NA()</f>
        <v>#N/A</v>
      </c>
      <c r="D67" s="3" t="e">
        <f>NA()</f>
        <v>#N/A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 t="e">
        <f>NA()</f>
        <v>#N/A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3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</row>
    <row r="68" spans="2:23" x14ac:dyDescent="0.25">
      <c r="B68" s="86" t="s">
        <v>294</v>
      </c>
    </row>
    <row r="69" spans="2:23" x14ac:dyDescent="0.25">
      <c r="B69" s="1" t="s">
        <v>295</v>
      </c>
      <c r="C69" s="3" t="e">
        <f>NA()</f>
        <v>#N/A</v>
      </c>
      <c r="D69" s="3" t="e">
        <f>NA()</f>
        <v>#N/A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 t="e">
        <f>NA()</f>
        <v>#N/A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3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</row>
    <row r="70" spans="2:23" x14ac:dyDescent="0.25">
      <c r="B70" s="1" t="s">
        <v>296</v>
      </c>
      <c r="C70" s="3" t="e">
        <f>NA()</f>
        <v>#N/A</v>
      </c>
      <c r="D70" s="3" t="e">
        <f>NA()</f>
        <v>#N/A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 t="e">
        <f>NA()</f>
        <v>#N/A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3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</row>
    <row r="71" spans="2:23" x14ac:dyDescent="0.25">
      <c r="B71" s="1" t="s">
        <v>297</v>
      </c>
      <c r="C71" s="3" t="e">
        <f>NA()</f>
        <v>#N/A</v>
      </c>
      <c r="D71" s="3" t="e">
        <f>NA()</f>
        <v>#N/A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 t="e">
        <f>NA()</f>
        <v>#N/A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3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</row>
    <row r="72" spans="2:23" x14ac:dyDescent="0.25">
      <c r="B72" s="1" t="s">
        <v>298</v>
      </c>
      <c r="C72" s="3" t="e">
        <f>NA()</f>
        <v>#N/A</v>
      </c>
      <c r="D72" s="3" t="e">
        <f>NA()</f>
        <v>#N/A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 t="e">
        <f>NA()</f>
        <v>#N/A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3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</row>
    <row r="73" spans="2:23" x14ac:dyDescent="0.25">
      <c r="B73" s="1" t="s">
        <v>299</v>
      </c>
      <c r="C73" s="3" t="e">
        <f>NA()</f>
        <v>#N/A</v>
      </c>
      <c r="D73" s="3" t="e">
        <f>NA()</f>
        <v>#N/A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 t="e">
        <f>NA()</f>
        <v>#N/A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3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</row>
    <row r="74" spans="2:23" x14ac:dyDescent="0.25">
      <c r="B74" s="1" t="s">
        <v>300</v>
      </c>
      <c r="C74" s="3" t="e">
        <f>NA()</f>
        <v>#N/A</v>
      </c>
      <c r="D74" s="3" t="e">
        <f>NA()</f>
        <v>#N/A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 t="e">
        <f>NA()</f>
        <v>#N/A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3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</row>
    <row r="75" spans="2:23" x14ac:dyDescent="0.25">
      <c r="B75" s="1" t="s">
        <v>301</v>
      </c>
      <c r="C75" s="3" t="e">
        <f>NA()</f>
        <v>#N/A</v>
      </c>
      <c r="D75" s="3" t="e">
        <f>NA()</f>
        <v>#N/A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 t="e">
        <f>NA()</f>
        <v>#N/A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3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49" t="s">
        <v>203</v>
      </c>
      <c r="K2" s="449"/>
      <c r="L2" s="449"/>
      <c r="M2" s="449"/>
      <c r="N2" s="449"/>
      <c r="O2" s="449"/>
      <c r="P2" s="449"/>
    </row>
    <row r="3" spans="2:16" x14ac:dyDescent="0.25">
      <c r="C3" s="120">
        <v>44610</v>
      </c>
      <c r="D3" s="120">
        <v>44611</v>
      </c>
      <c r="E3" s="120">
        <v>44612</v>
      </c>
      <c r="F3" s="120">
        <v>44613</v>
      </c>
      <c r="G3" s="120">
        <v>44614</v>
      </c>
      <c r="H3" s="120">
        <v>44615</v>
      </c>
      <c r="I3" s="120">
        <v>44616</v>
      </c>
      <c r="J3" s="120">
        <v>44617</v>
      </c>
      <c r="K3" s="120">
        <v>44618</v>
      </c>
      <c r="L3" s="120">
        <v>44619</v>
      </c>
      <c r="M3" s="120">
        <v>44620</v>
      </c>
      <c r="N3" s="120">
        <v>44621</v>
      </c>
      <c r="O3" s="120">
        <v>44622</v>
      </c>
      <c r="P3" s="120">
        <v>44623</v>
      </c>
    </row>
    <row r="4" spans="2:16" x14ac:dyDescent="0.25">
      <c r="C4" s="121">
        <v>44295</v>
      </c>
      <c r="D4" s="121">
        <v>44296</v>
      </c>
      <c r="E4" s="121">
        <v>44297</v>
      </c>
      <c r="F4" s="121">
        <v>44298</v>
      </c>
      <c r="G4" s="121">
        <v>44299</v>
      </c>
      <c r="H4" s="121">
        <v>44300</v>
      </c>
      <c r="I4" s="121">
        <v>44301</v>
      </c>
      <c r="J4" s="122">
        <v>44302</v>
      </c>
      <c r="K4" s="122">
        <v>44303</v>
      </c>
      <c r="L4" s="122">
        <v>44304</v>
      </c>
      <c r="M4" s="122">
        <v>44305</v>
      </c>
      <c r="N4" s="122">
        <v>44306</v>
      </c>
      <c r="O4" s="122">
        <v>44307</v>
      </c>
      <c r="P4" s="122">
        <v>44308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12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204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205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206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0" t="s">
        <v>171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207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x14ac:dyDescent="0.25">
      <c r="B12" s="20" t="s">
        <v>208</v>
      </c>
      <c r="C12" s="127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x14ac:dyDescent="0.25">
      <c r="B13" s="123" t="s">
        <v>9</v>
      </c>
      <c r="C13" s="124"/>
      <c r="D13" s="125"/>
      <c r="E13" s="125"/>
      <c r="F13" s="125"/>
      <c r="G13" s="125"/>
      <c r="H13" s="125"/>
      <c r="I13" s="126"/>
      <c r="J13" s="124"/>
      <c r="K13" s="125"/>
      <c r="L13" s="125"/>
      <c r="M13" s="125"/>
      <c r="N13" s="125"/>
      <c r="O13" s="125"/>
      <c r="P13" s="126"/>
    </row>
    <row r="14" spans="2:16" x14ac:dyDescent="0.25">
      <c r="B14" s="20" t="s">
        <v>11</v>
      </c>
      <c r="C14" s="130"/>
      <c r="D14" s="131"/>
      <c r="E14" s="131"/>
      <c r="F14" s="131"/>
      <c r="G14" s="131"/>
      <c r="H14" s="131"/>
      <c r="I14" s="129"/>
      <c r="J14" s="130"/>
      <c r="K14" s="131"/>
      <c r="L14" s="131"/>
      <c r="M14" s="131"/>
      <c r="N14" s="131"/>
      <c r="O14" s="131"/>
      <c r="P14" s="129"/>
    </row>
    <row r="15" spans="2:16" x14ac:dyDescent="0.25">
      <c r="B15" s="20" t="s">
        <v>10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13</v>
      </c>
      <c r="C16" s="127"/>
      <c r="D16" s="128"/>
      <c r="E16" s="128"/>
      <c r="F16" s="128"/>
      <c r="G16" s="128"/>
      <c r="H16" s="128"/>
      <c r="I16" s="129"/>
      <c r="J16" s="128"/>
      <c r="K16" s="128"/>
      <c r="L16" s="128"/>
      <c r="M16" s="128"/>
      <c r="N16" s="128"/>
      <c r="O16" s="128"/>
      <c r="P16" s="128"/>
    </row>
    <row r="17" spans="2:17" x14ac:dyDescent="0.25">
      <c r="B17" s="20" t="s">
        <v>209</v>
      </c>
      <c r="C17" s="130"/>
      <c r="D17" s="131"/>
      <c r="E17" s="131"/>
      <c r="F17" s="131"/>
      <c r="G17" s="131"/>
      <c r="H17" s="131"/>
      <c r="I17" s="129"/>
      <c r="J17" s="130"/>
      <c r="K17" s="131"/>
      <c r="L17" s="131"/>
      <c r="M17" s="131"/>
      <c r="N17" s="131"/>
      <c r="O17" s="131"/>
      <c r="P17" s="129"/>
    </row>
    <row r="18" spans="2:17" x14ac:dyDescent="0.25">
      <c r="B18" s="20" t="s">
        <v>210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15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211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  <c r="Q20" s="128"/>
    </row>
    <row r="21" spans="2:17" x14ac:dyDescent="0.25">
      <c r="B21" s="20" t="s">
        <v>96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</row>
    <row r="22" spans="2:17" x14ac:dyDescent="0.25">
      <c r="B22" s="20" t="s">
        <v>212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19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x14ac:dyDescent="0.25">
      <c r="B24" s="14" t="s">
        <v>17</v>
      </c>
      <c r="C24" s="124"/>
      <c r="D24" s="125"/>
      <c r="E24" s="125"/>
      <c r="F24" s="125"/>
      <c r="G24" s="125"/>
      <c r="H24" s="125"/>
      <c r="I24" s="126"/>
      <c r="J24" s="124"/>
      <c r="K24" s="125"/>
      <c r="L24" s="125"/>
      <c r="M24" s="125"/>
      <c r="N24" s="125"/>
      <c r="O24" s="125"/>
      <c r="P24" s="126"/>
    </row>
    <row r="25" spans="2:17" x14ac:dyDescent="0.25">
      <c r="B25" s="20" t="s">
        <v>15</v>
      </c>
      <c r="C25" s="130"/>
      <c r="D25" s="131"/>
      <c r="E25" s="131"/>
      <c r="F25" s="131"/>
      <c r="G25" s="131"/>
      <c r="H25" s="131"/>
      <c r="I25" s="129"/>
      <c r="J25" s="130"/>
      <c r="K25" s="131"/>
      <c r="L25" s="131"/>
      <c r="M25" s="131"/>
      <c r="N25" s="131"/>
      <c r="O25" s="131"/>
      <c r="P25" s="129"/>
    </row>
    <row r="26" spans="2:17" x14ac:dyDescent="0.25">
      <c r="B26" s="20" t="s">
        <v>18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19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20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21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22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23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24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7" t="s">
        <v>25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26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27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28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29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30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ht="17.25" customHeight="1" x14ac:dyDescent="0.25">
      <c r="B39" s="27" t="s">
        <v>31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32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33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34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0" t="s">
        <v>35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x14ac:dyDescent="0.25">
      <c r="B44" s="27" t="s">
        <v>36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7" t="s">
        <v>37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50" t="s">
        <v>38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7" t="s">
        <v>39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7" t="s">
        <v>40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50" t="s">
        <v>41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50" t="s">
        <v>42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43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51" t="s">
        <v>44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50" t="s">
        <v>45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1" t="s">
        <v>46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47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27" t="s">
        <v>48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27" t="s">
        <v>49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ht="18" customHeight="1" x14ac:dyDescent="0.25">
      <c r="B58" s="27" t="s">
        <v>50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ht="18" customHeight="1" x14ac:dyDescent="0.25">
      <c r="B59" s="14" t="s">
        <v>51</v>
      </c>
      <c r="C59" s="124"/>
      <c r="D59" s="125"/>
      <c r="E59" s="125"/>
      <c r="F59" s="125"/>
      <c r="G59" s="125"/>
      <c r="H59" s="125"/>
      <c r="I59" s="126"/>
      <c r="J59" s="124"/>
      <c r="K59" s="125"/>
      <c r="L59" s="125"/>
      <c r="M59" s="125"/>
      <c r="N59" s="125"/>
      <c r="O59" s="125"/>
      <c r="P59" s="126"/>
    </row>
    <row r="60" spans="2:16" ht="18" customHeight="1" x14ac:dyDescent="0.25">
      <c r="B60" s="27" t="s">
        <v>11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ht="18" customHeight="1" x14ac:dyDescent="0.25">
      <c r="B61" s="27" t="s">
        <v>13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ht="18" customHeight="1" x14ac:dyDescent="0.25">
      <c r="B62" s="54" t="s">
        <v>52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x14ac:dyDescent="0.25">
      <c r="B63" s="27" t="s">
        <v>53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27" t="s">
        <v>54</v>
      </c>
      <c r="C64" s="130"/>
      <c r="D64" s="131"/>
      <c r="E64" s="131"/>
      <c r="F64" s="131"/>
      <c r="G64" s="131"/>
      <c r="H64" s="131"/>
      <c r="I64" s="129"/>
      <c r="J64" s="130"/>
      <c r="K64" s="131"/>
      <c r="L64" s="131"/>
      <c r="M64" s="131"/>
      <c r="N64" s="131"/>
      <c r="O64" s="131"/>
      <c r="P64" s="129"/>
    </row>
    <row r="65" spans="2:16" ht="18" customHeight="1" x14ac:dyDescent="0.25">
      <c r="B65" s="27" t="s">
        <v>55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8" customHeight="1" x14ac:dyDescent="0.25">
      <c r="B66" s="27" t="s">
        <v>56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8" customHeight="1" x14ac:dyDescent="0.25">
      <c r="B67" s="54" t="s">
        <v>57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8" customHeight="1" x14ac:dyDescent="0.25">
      <c r="B68" s="54" t="s">
        <v>58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8" customHeight="1" x14ac:dyDescent="0.25">
      <c r="B69" s="27" t="s">
        <v>59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8" customHeight="1" x14ac:dyDescent="0.25">
      <c r="B70" s="27" t="s">
        <v>60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8" customHeight="1" x14ac:dyDescent="0.25">
      <c r="B71" s="54" t="s">
        <v>61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8" customHeight="1" x14ac:dyDescent="0.25">
      <c r="B72" s="27" t="s">
        <v>62</v>
      </c>
      <c r="C72" s="132"/>
      <c r="D72"/>
      <c r="E72"/>
      <c r="F72"/>
      <c r="G72"/>
      <c r="H72"/>
      <c r="I72" s="133"/>
      <c r="J72" s="132"/>
      <c r="K72"/>
      <c r="L72"/>
      <c r="M72"/>
      <c r="N72"/>
      <c r="O72"/>
      <c r="P72" s="133"/>
    </row>
    <row r="73" spans="2:16" ht="18" customHeight="1" x14ac:dyDescent="0.25">
      <c r="B73" s="27" t="s">
        <v>63</v>
      </c>
      <c r="C73" s="132"/>
      <c r="D73"/>
      <c r="E73"/>
      <c r="F73"/>
      <c r="G73"/>
      <c r="H73"/>
      <c r="I73" s="133"/>
      <c r="J73" s="132"/>
      <c r="K73"/>
      <c r="L73"/>
      <c r="M73"/>
      <c r="N73"/>
      <c r="O73"/>
      <c r="P73" s="133"/>
    </row>
    <row r="74" spans="2:16" ht="18" customHeight="1" x14ac:dyDescent="0.25">
      <c r="B74" s="27" t="s">
        <v>64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8" customHeight="1" x14ac:dyDescent="0.25">
      <c r="B75" s="27" t="s">
        <v>65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8" customHeight="1" x14ac:dyDescent="0.25">
      <c r="B76" s="54" t="s">
        <v>66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8" customHeight="1" x14ac:dyDescent="0.25">
      <c r="B77" s="54" t="s">
        <v>67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8" customHeight="1" x14ac:dyDescent="0.25">
      <c r="B78" s="54" t="s">
        <v>37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8" customHeight="1" x14ac:dyDescent="0.25">
      <c r="B79" s="27" t="s">
        <v>68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8" customHeight="1" x14ac:dyDescent="0.25">
      <c r="B80" s="27" t="s">
        <v>69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8" customHeight="1" x14ac:dyDescent="0.25">
      <c r="B81" s="54" t="s">
        <v>70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8" customHeight="1" x14ac:dyDescent="0.25">
      <c r="B82" s="27" t="s">
        <v>71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8" customHeight="1" x14ac:dyDescent="0.25">
      <c r="B83" s="27" t="s">
        <v>72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8" customHeight="1" x14ac:dyDescent="0.25">
      <c r="B84" s="27" t="s">
        <v>73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8" customHeight="1" x14ac:dyDescent="0.25">
      <c r="B85" s="27" t="s">
        <v>74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8" customHeight="1" x14ac:dyDescent="0.25">
      <c r="B86" s="54" t="s">
        <v>75</v>
      </c>
      <c r="C86" s="130"/>
      <c r="D86" s="131"/>
      <c r="E86" s="131"/>
      <c r="F86" s="131"/>
      <c r="G86" s="131"/>
      <c r="H86" s="131"/>
      <c r="I86" s="129"/>
      <c r="J86" s="130"/>
      <c r="K86" s="131"/>
      <c r="L86" s="131"/>
      <c r="M86" s="131"/>
      <c r="N86" s="131"/>
      <c r="O86" s="131"/>
      <c r="P86" s="129"/>
    </row>
    <row r="87" spans="2:16" ht="18" customHeight="1" x14ac:dyDescent="0.25">
      <c r="B87" s="27" t="s">
        <v>76</v>
      </c>
      <c r="C87" s="130"/>
      <c r="D87" s="131"/>
      <c r="E87" s="131"/>
      <c r="F87" s="131"/>
      <c r="G87" s="131"/>
      <c r="H87" s="131"/>
      <c r="I87" s="129"/>
      <c r="J87" s="130"/>
      <c r="K87" s="131"/>
      <c r="L87" s="131"/>
      <c r="M87" s="131"/>
      <c r="N87" s="131"/>
      <c r="O87" s="131"/>
      <c r="P87" s="129"/>
    </row>
    <row r="88" spans="2:16" ht="18" customHeight="1" x14ac:dyDescent="0.25">
      <c r="B88" s="27" t="s">
        <v>77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8" customHeight="1" x14ac:dyDescent="0.25">
      <c r="B89" s="54" t="s">
        <v>78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8" customHeight="1" x14ac:dyDescent="0.25">
      <c r="B90" s="27" t="s">
        <v>79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8" customHeight="1" x14ac:dyDescent="0.25">
      <c r="B91" s="27" t="s">
        <v>80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8" customHeight="1" x14ac:dyDescent="0.25">
      <c r="B92" s="27" t="s">
        <v>81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8" customHeight="1" x14ac:dyDescent="0.25">
      <c r="B93" s="27" t="s">
        <v>82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8" customHeight="1" x14ac:dyDescent="0.25">
      <c r="B94" s="27" t="s">
        <v>83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8" customHeight="1" x14ac:dyDescent="0.25">
      <c r="B95" s="27" t="s">
        <v>84</v>
      </c>
      <c r="C95" s="132"/>
      <c r="D95"/>
      <c r="E95"/>
      <c r="F95"/>
      <c r="G95"/>
      <c r="H95"/>
      <c r="I95" s="133"/>
      <c r="J95" s="132"/>
      <c r="K95"/>
      <c r="L95"/>
      <c r="M95"/>
      <c r="N95"/>
      <c r="O95"/>
      <c r="P95" s="133"/>
    </row>
    <row r="96" spans="2:16" ht="18" customHeight="1" x14ac:dyDescent="0.25">
      <c r="B96" s="27" t="s">
        <v>85</v>
      </c>
      <c r="C96" s="132"/>
      <c r="D96"/>
      <c r="E96"/>
      <c r="F96"/>
      <c r="G96"/>
      <c r="H96"/>
      <c r="I96" s="133"/>
      <c r="J96" s="132"/>
      <c r="K96"/>
      <c r="L96"/>
      <c r="M96"/>
      <c r="N96"/>
      <c r="O96"/>
      <c r="P96" s="133"/>
    </row>
    <row r="97" spans="2:16" ht="18" customHeight="1" x14ac:dyDescent="0.25">
      <c r="B97" s="27" t="s">
        <v>86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8" customHeight="1" x14ac:dyDescent="0.25">
      <c r="B98" s="27" t="s">
        <v>87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8" customHeight="1" x14ac:dyDescent="0.25">
      <c r="B99" s="51" t="s">
        <v>88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8" customHeight="1" x14ac:dyDescent="0.25">
      <c r="B100" s="27" t="s">
        <v>89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8" customHeight="1" x14ac:dyDescent="0.25">
      <c r="B101" s="51" t="s">
        <v>90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8" customHeight="1" x14ac:dyDescent="0.25">
      <c r="B102" s="51" t="s">
        <v>91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x14ac:dyDescent="0.25">
      <c r="B103" s="134" t="s">
        <v>92</v>
      </c>
      <c r="C103" s="124"/>
      <c r="D103" s="125"/>
      <c r="E103" s="125"/>
      <c r="F103" s="125"/>
      <c r="G103" s="125"/>
      <c r="H103" s="125"/>
      <c r="I103" s="126"/>
      <c r="J103" s="124"/>
      <c r="K103" s="125"/>
      <c r="L103" s="125"/>
      <c r="M103" s="125"/>
      <c r="N103" s="125"/>
      <c r="O103" s="125"/>
      <c r="P103" s="126"/>
    </row>
    <row r="104" spans="2:16" x14ac:dyDescent="0.25">
      <c r="B104" s="58" t="s">
        <v>14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x14ac:dyDescent="0.25">
      <c r="B105" s="58" t="s">
        <v>93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x14ac:dyDescent="0.25">
      <c r="B106" s="58" t="s">
        <v>94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x14ac:dyDescent="0.25">
      <c r="B107" s="58" t="s">
        <v>10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x14ac:dyDescent="0.25">
      <c r="B108" s="58" t="s">
        <v>95</v>
      </c>
      <c r="C108" s="130"/>
      <c r="D108" s="131"/>
      <c r="E108" s="131"/>
      <c r="F108" s="131"/>
      <c r="G108" s="131"/>
      <c r="H108" s="131"/>
      <c r="I108" s="129"/>
      <c r="J108" s="130"/>
      <c r="K108" s="131"/>
      <c r="L108" s="131"/>
      <c r="M108" s="131"/>
      <c r="N108" s="131"/>
      <c r="O108" s="131"/>
      <c r="P108" s="129"/>
    </row>
    <row r="109" spans="2:16" x14ac:dyDescent="0.25">
      <c r="B109" s="58" t="s">
        <v>96</v>
      </c>
      <c r="C109" s="130"/>
      <c r="D109" s="131"/>
      <c r="E109" s="131"/>
      <c r="F109" s="131"/>
      <c r="G109" s="131"/>
      <c r="H109" s="131"/>
      <c r="I109" s="129"/>
      <c r="J109" s="130"/>
      <c r="K109" s="131"/>
      <c r="L109" s="131"/>
      <c r="M109" s="131"/>
      <c r="N109" s="131"/>
      <c r="O109" s="131"/>
      <c r="P109" s="129"/>
    </row>
    <row r="110" spans="2:16" x14ac:dyDescent="0.25">
      <c r="B110" s="58" t="s">
        <v>97</v>
      </c>
      <c r="C110" s="130"/>
      <c r="D110" s="131"/>
      <c r="E110" s="131"/>
      <c r="F110" s="131"/>
      <c r="G110" s="131"/>
      <c r="H110" s="131"/>
      <c r="I110" s="129"/>
      <c r="J110" s="130"/>
      <c r="K110" s="131"/>
      <c r="L110" s="131"/>
      <c r="M110" s="131"/>
      <c r="N110" s="131"/>
      <c r="O110" s="131"/>
      <c r="P110" s="129"/>
    </row>
    <row r="111" spans="2:16" x14ac:dyDescent="0.25">
      <c r="B111" s="58" t="s">
        <v>98</v>
      </c>
      <c r="C111" s="130"/>
      <c r="D111" s="131"/>
      <c r="E111" s="131"/>
      <c r="F111" s="131"/>
      <c r="G111" s="131"/>
      <c r="H111" s="131"/>
      <c r="I111" s="129"/>
      <c r="J111" s="130"/>
      <c r="K111" s="131"/>
      <c r="L111" s="131"/>
      <c r="M111" s="131"/>
      <c r="N111" s="131"/>
      <c r="O111" s="131"/>
      <c r="P111" s="129"/>
    </row>
    <row r="112" spans="2:16" ht="18" customHeight="1" x14ac:dyDescent="0.25">
      <c r="B112" s="58" t="s">
        <v>99</v>
      </c>
      <c r="C112" s="130"/>
      <c r="D112" s="131"/>
      <c r="E112" s="131"/>
      <c r="F112" s="131"/>
      <c r="G112" s="131"/>
      <c r="H112" s="131"/>
      <c r="I112" s="129"/>
      <c r="J112" s="130"/>
      <c r="K112" s="131"/>
      <c r="L112" s="131"/>
      <c r="M112" s="131"/>
      <c r="N112" s="131"/>
      <c r="O112" s="131"/>
      <c r="P112" s="129"/>
    </row>
    <row r="113" spans="2:16" x14ac:dyDescent="0.25">
      <c r="B113" s="58" t="s">
        <v>100</v>
      </c>
      <c r="C113" s="130"/>
      <c r="D113" s="131"/>
      <c r="E113" s="131"/>
      <c r="F113" s="131"/>
      <c r="G113" s="131"/>
      <c r="H113" s="131"/>
      <c r="I113" s="129"/>
      <c r="J113" s="130"/>
      <c r="K113" s="131"/>
      <c r="L113" s="131"/>
      <c r="M113" s="131"/>
      <c r="N113" s="131"/>
      <c r="O113" s="131"/>
      <c r="P113" s="129"/>
    </row>
    <row r="114" spans="2:16" x14ac:dyDescent="0.25">
      <c r="B114" s="58" t="s">
        <v>101</v>
      </c>
      <c r="C114" s="130"/>
      <c r="D114" s="131"/>
      <c r="E114" s="131"/>
      <c r="F114" s="131"/>
      <c r="G114" s="131"/>
      <c r="H114" s="131"/>
      <c r="I114" s="129"/>
      <c r="J114" s="130"/>
      <c r="K114" s="131"/>
      <c r="L114" s="131"/>
      <c r="M114" s="131"/>
      <c r="N114" s="131"/>
      <c r="O114" s="131"/>
      <c r="P114" s="129"/>
    </row>
    <row r="115" spans="2:16" x14ac:dyDescent="0.25">
      <c r="B115" s="58" t="s">
        <v>102</v>
      </c>
      <c r="C115" s="130"/>
      <c r="D115" s="131"/>
      <c r="E115" s="131"/>
      <c r="F115" s="131"/>
      <c r="G115" s="131"/>
      <c r="H115" s="131"/>
      <c r="I115" s="129"/>
      <c r="J115" s="130"/>
      <c r="K115" s="131"/>
      <c r="L115" s="131"/>
      <c r="M115" s="131"/>
      <c r="N115" s="131"/>
      <c r="O115" s="131"/>
      <c r="P115" s="129"/>
    </row>
    <row r="116" spans="2:16" x14ac:dyDescent="0.25">
      <c r="B116" s="58" t="s">
        <v>103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x14ac:dyDescent="0.25">
      <c r="B117" s="58" t="s">
        <v>104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x14ac:dyDescent="0.25">
      <c r="B118" s="58" t="s">
        <v>105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x14ac:dyDescent="0.25">
      <c r="B119" s="58" t="s">
        <v>106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x14ac:dyDescent="0.25">
      <c r="B120" s="58" t="s">
        <v>107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58" t="s">
        <v>108</v>
      </c>
      <c r="C121" s="130"/>
      <c r="D121" s="131"/>
      <c r="E121" s="131"/>
      <c r="F121" s="131"/>
      <c r="G121" s="131"/>
      <c r="H121" s="131"/>
      <c r="I121" s="129"/>
      <c r="J121" s="130"/>
      <c r="K121" s="131"/>
      <c r="L121" s="131"/>
      <c r="M121" s="131"/>
      <c r="N121" s="131"/>
      <c r="O121" s="131"/>
      <c r="P121" s="129"/>
    </row>
    <row r="122" spans="2:16" x14ac:dyDescent="0.25">
      <c r="B122" s="58" t="s">
        <v>109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ht="17.25" customHeight="1" x14ac:dyDescent="0.25">
      <c r="B123" s="58" t="s">
        <v>110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111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112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113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114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115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ht="22.5" customHeight="1" x14ac:dyDescent="0.25">
      <c r="B129" s="58" t="s">
        <v>116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117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118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119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120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x14ac:dyDescent="0.25">
      <c r="B134" s="60" t="s">
        <v>121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122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60" t="s">
        <v>123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60" t="s">
        <v>124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125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126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60" t="s">
        <v>127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128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60" t="s">
        <v>129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61" t="s">
        <v>130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61" t="s">
        <v>131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x14ac:dyDescent="0.25">
      <c r="B145" s="62" t="s">
        <v>132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61" t="s">
        <v>133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61" t="s">
        <v>134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61" t="s">
        <v>135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61" t="s">
        <v>136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61" t="s">
        <v>137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x14ac:dyDescent="0.25">
      <c r="B151" s="61" t="s">
        <v>138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61" t="s">
        <v>139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61" t="s">
        <v>140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63" t="s">
        <v>141</v>
      </c>
      <c r="C154" s="124"/>
      <c r="D154" s="125"/>
      <c r="E154" s="125"/>
      <c r="F154" s="125"/>
      <c r="G154" s="125"/>
      <c r="H154" s="125"/>
      <c r="I154" s="126"/>
      <c r="J154" s="124"/>
      <c r="K154" s="125"/>
      <c r="L154" s="125"/>
      <c r="M154" s="125"/>
      <c r="N154" s="125"/>
      <c r="O154" s="125"/>
      <c r="P154" s="126"/>
    </row>
    <row r="155" spans="2:16" x14ac:dyDescent="0.25">
      <c r="B155" s="58" t="s">
        <v>142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143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144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145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146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147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148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149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150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ht="16.5" customHeight="1" x14ac:dyDescent="0.25">
      <c r="B164" s="60" t="s">
        <v>151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152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153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154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155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156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58" t="s">
        <v>157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0" t="s">
        <v>158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58" t="s">
        <v>159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0" t="s">
        <v>160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0" t="s">
        <v>161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x14ac:dyDescent="0.25">
      <c r="B175" s="58" t="s">
        <v>162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58" t="s">
        <v>163</v>
      </c>
      <c r="C176" s="130"/>
      <c r="D176" s="131"/>
      <c r="E176" s="131"/>
      <c r="F176" s="131"/>
      <c r="G176" s="131"/>
      <c r="H176" s="131"/>
      <c r="I176" s="129"/>
      <c r="J176" s="130"/>
      <c r="K176" s="131"/>
      <c r="L176" s="131"/>
      <c r="M176" s="131"/>
      <c r="N176" s="131"/>
      <c r="O176" s="131"/>
      <c r="P176" s="129"/>
    </row>
    <row r="177" spans="1:16" x14ac:dyDescent="0.25">
      <c r="A177" s="135"/>
      <c r="B177" s="60" t="s">
        <v>164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1:16" x14ac:dyDescent="0.25">
      <c r="A178" s="135"/>
      <c r="B178" s="58" t="s">
        <v>165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1:16" x14ac:dyDescent="0.25">
      <c r="A179" s="135"/>
      <c r="B179" s="60" t="s">
        <v>166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1:16" x14ac:dyDescent="0.25">
      <c r="A180" s="135"/>
      <c r="B180" s="61" t="s">
        <v>167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1:16" x14ac:dyDescent="0.25">
      <c r="A181" s="135"/>
      <c r="B181" s="61" t="s">
        <v>168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1:16" x14ac:dyDescent="0.25">
      <c r="A182" s="135"/>
      <c r="B182" s="62" t="s">
        <v>169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1:16" x14ac:dyDescent="0.25">
      <c r="A183" s="135"/>
      <c r="B183" s="61" t="s">
        <v>170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1:16" x14ac:dyDescent="0.25">
      <c r="A184" s="135"/>
      <c r="B184" s="61" t="s">
        <v>171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1:16" x14ac:dyDescent="0.25">
      <c r="A185" s="135"/>
      <c r="B185" s="61" t="s">
        <v>172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1:16" x14ac:dyDescent="0.25">
      <c r="A186" s="135"/>
      <c r="B186" s="61" t="s">
        <v>173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1:16" x14ac:dyDescent="0.25">
      <c r="A187" s="135"/>
      <c r="B187" s="61" t="s">
        <v>174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1:16" x14ac:dyDescent="0.25">
      <c r="A188" s="135"/>
      <c r="B188" s="61" t="s">
        <v>175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1:16" x14ac:dyDescent="0.25">
      <c r="A189" s="135"/>
      <c r="B189" s="61" t="s">
        <v>176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1:16" x14ac:dyDescent="0.25">
      <c r="A190" s="135"/>
      <c r="B190" s="63" t="s">
        <v>177</v>
      </c>
      <c r="C190" s="124"/>
      <c r="D190" s="125"/>
      <c r="E190" s="125"/>
      <c r="F190" s="125"/>
      <c r="G190" s="125"/>
      <c r="H190" s="125"/>
      <c r="I190" s="126"/>
      <c r="J190" s="124"/>
      <c r="K190" s="125"/>
      <c r="L190" s="125"/>
      <c r="M190" s="125"/>
      <c r="N190" s="125"/>
      <c r="O190" s="125"/>
      <c r="P190" s="126"/>
    </row>
    <row r="191" spans="1:16" x14ac:dyDescent="0.25">
      <c r="A191" s="135"/>
      <c r="B191" s="61" t="s">
        <v>178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1:16" x14ac:dyDescent="0.25">
      <c r="A192" s="135"/>
      <c r="B192" s="61" t="s">
        <v>179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2:16" x14ac:dyDescent="0.25">
      <c r="B193" s="58" t="s">
        <v>180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2:16" x14ac:dyDescent="0.25">
      <c r="B194" s="60" t="s">
        <v>181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2:16" x14ac:dyDescent="0.25">
      <c r="B195" s="58" t="s">
        <v>182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2:16" x14ac:dyDescent="0.25">
      <c r="B196" s="60" t="s">
        <v>183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2:16" x14ac:dyDescent="0.25">
      <c r="B197" s="60" t="s">
        <v>184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2:16" x14ac:dyDescent="0.25">
      <c r="B198" s="58" t="s">
        <v>185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2:16" x14ac:dyDescent="0.25">
      <c r="B199" s="58" t="s">
        <v>186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2:16" x14ac:dyDescent="0.25">
      <c r="B200" s="60" t="s">
        <v>187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2:16" x14ac:dyDescent="0.25">
      <c r="B201" s="58" t="s">
        <v>188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2:16" x14ac:dyDescent="0.25">
      <c r="B202" s="58" t="s">
        <v>189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2:16" x14ac:dyDescent="0.25">
      <c r="B203" s="60" t="s">
        <v>190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2:16" x14ac:dyDescent="0.25">
      <c r="B204" s="58" t="s">
        <v>191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2:16" x14ac:dyDescent="0.25">
      <c r="B205" s="13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7" spans="2:16" x14ac:dyDescent="0.25">
      <c r="C207" s="120">
        <v>44610</v>
      </c>
      <c r="D207" s="120">
        <v>44611</v>
      </c>
      <c r="E207" s="120">
        <v>44612</v>
      </c>
      <c r="F207" s="120">
        <v>44613</v>
      </c>
      <c r="G207" s="120">
        <v>44614</v>
      </c>
      <c r="H207" s="120">
        <v>44615</v>
      </c>
      <c r="I207" s="120">
        <v>44616</v>
      </c>
      <c r="J207" s="120">
        <v>44617</v>
      </c>
      <c r="K207" s="120">
        <v>44618</v>
      </c>
      <c r="L207" s="120">
        <v>44619</v>
      </c>
      <c r="M207" s="120">
        <v>44620</v>
      </c>
      <c r="N207" s="120">
        <v>44621</v>
      </c>
      <c r="O207" s="120">
        <v>44622</v>
      </c>
      <c r="P207" s="120">
        <v>44623</v>
      </c>
    </row>
    <row r="208" spans="2:16" x14ac:dyDescent="0.25">
      <c r="C208" s="121">
        <v>44295</v>
      </c>
      <c r="D208" s="121">
        <v>44296</v>
      </c>
      <c r="E208" s="121">
        <v>44297</v>
      </c>
      <c r="F208" s="121">
        <v>44298</v>
      </c>
      <c r="G208" s="121">
        <v>44299</v>
      </c>
      <c r="H208" s="121">
        <v>44300</v>
      </c>
      <c r="I208" s="121">
        <v>44301</v>
      </c>
      <c r="J208" s="122">
        <v>44302</v>
      </c>
      <c r="K208" s="122">
        <v>44303</v>
      </c>
      <c r="L208" s="122">
        <v>44304</v>
      </c>
      <c r="M208" s="122">
        <v>44305</v>
      </c>
      <c r="N208" s="122">
        <v>44306</v>
      </c>
      <c r="O208" s="122">
        <v>44307</v>
      </c>
      <c r="P208" s="122">
        <v>44308</v>
      </c>
    </row>
    <row r="209" spans="2:16" x14ac:dyDescent="0.25">
      <c r="B209" s="53" t="s">
        <v>8</v>
      </c>
      <c r="C209" s="31"/>
      <c r="D209" s="137"/>
      <c r="E209" s="137"/>
      <c r="F209" s="137"/>
      <c r="G209" s="137"/>
      <c r="H209" s="137"/>
      <c r="I209" s="33"/>
      <c r="J209" s="137"/>
      <c r="K209" s="137"/>
      <c r="L209" s="137"/>
      <c r="M209" s="137"/>
      <c r="N209" s="137"/>
      <c r="O209" s="137"/>
      <c r="P209" s="33"/>
    </row>
    <row r="210" spans="2:16" x14ac:dyDescent="0.25">
      <c r="B210" s="138"/>
      <c r="C210" s="139"/>
      <c r="D210" s="140"/>
      <c r="E210" s="140"/>
      <c r="F210" s="140"/>
      <c r="G210" s="140"/>
      <c r="H210" s="140"/>
      <c r="I210" s="141"/>
      <c r="J210" s="140"/>
      <c r="K210" s="140"/>
      <c r="L210" s="140"/>
      <c r="M210" s="140"/>
      <c r="N210" s="140"/>
      <c r="O210" s="140"/>
      <c r="P210" s="141"/>
    </row>
    <row r="211" spans="2:16" x14ac:dyDescent="0.25">
      <c r="B211" s="142" t="s">
        <v>197</v>
      </c>
      <c r="C211" s="139"/>
      <c r="D211" s="143"/>
      <c r="E211" s="140"/>
      <c r="F211" s="140"/>
      <c r="G211" s="140"/>
      <c r="H211" s="140"/>
      <c r="I211" s="141"/>
      <c r="J211" s="139"/>
      <c r="K211" s="140"/>
      <c r="L211" s="139"/>
      <c r="M211" s="140"/>
      <c r="N211" s="140"/>
      <c r="O211" s="140"/>
      <c r="P211" s="140"/>
    </row>
    <row r="212" spans="2:16" x14ac:dyDescent="0.25">
      <c r="B212" s="144" t="s">
        <v>198</v>
      </c>
      <c r="C212" s="139"/>
      <c r="D212" s="140"/>
      <c r="E212" s="140"/>
      <c r="F212" s="140"/>
      <c r="G212" s="140"/>
      <c r="H212" s="140"/>
      <c r="I212" s="141"/>
      <c r="J212" s="139"/>
      <c r="K212" s="140"/>
      <c r="L212" s="139"/>
      <c r="M212" s="140"/>
      <c r="N212" s="140"/>
      <c r="O212" s="140"/>
      <c r="P212" s="140"/>
    </row>
    <row r="213" spans="2:16" x14ac:dyDescent="0.25">
      <c r="B213" s="142" t="s">
        <v>199</v>
      </c>
      <c r="C213" s="139"/>
      <c r="D213" s="140"/>
      <c r="E213" s="140"/>
      <c r="F213" s="140"/>
      <c r="G213" s="140"/>
      <c r="H213" s="140"/>
      <c r="I213" s="141"/>
      <c r="J213" s="140"/>
      <c r="K213" s="140"/>
      <c r="L213" s="139"/>
      <c r="M213" s="140"/>
      <c r="N213" s="140"/>
      <c r="O213" s="140"/>
      <c r="P213" s="140"/>
    </row>
    <row r="214" spans="2:16" x14ac:dyDescent="0.25">
      <c r="B214" s="142" t="s">
        <v>200</v>
      </c>
      <c r="C214" s="139"/>
      <c r="D214" s="140"/>
      <c r="E214" s="140"/>
      <c r="F214" s="140"/>
      <c r="G214" s="140"/>
      <c r="H214" s="140"/>
      <c r="I214" s="141"/>
      <c r="J214" s="140"/>
      <c r="K214" s="140"/>
      <c r="L214" s="139"/>
      <c r="M214" s="140"/>
      <c r="N214" s="140"/>
      <c r="O214" s="140"/>
      <c r="P214" s="140"/>
    </row>
    <row r="215" spans="2:16" x14ac:dyDescent="0.25">
      <c r="B215" s="142" t="s">
        <v>201</v>
      </c>
      <c r="C215" s="139"/>
      <c r="D215" s="140"/>
      <c r="E215" s="140"/>
      <c r="F215" s="140"/>
      <c r="G215" s="140"/>
      <c r="H215" s="140"/>
      <c r="I215" s="141"/>
      <c r="J215" s="140"/>
      <c r="K215" s="140"/>
      <c r="L215" s="139"/>
      <c r="M215" s="140"/>
      <c r="N215" s="140"/>
      <c r="O215" s="140"/>
      <c r="P215" s="140"/>
    </row>
    <row r="216" spans="2:16" x14ac:dyDescent="0.25">
      <c r="B216" s="142" t="s">
        <v>202</v>
      </c>
      <c r="C216" s="145"/>
      <c r="D216" s="140"/>
      <c r="E216" s="140"/>
      <c r="F216" s="140"/>
      <c r="G216" s="140"/>
      <c r="H216" s="140"/>
      <c r="I216" s="141"/>
      <c r="J216" s="146"/>
      <c r="K216" s="140"/>
      <c r="L216" s="145"/>
      <c r="M216" s="140"/>
      <c r="N216" s="140"/>
      <c r="O216" s="140"/>
      <c r="P216" s="140"/>
    </row>
    <row r="217" spans="2:16" x14ac:dyDescent="0.25">
      <c r="B217" s="147" t="s">
        <v>213</v>
      </c>
      <c r="C217" s="148"/>
      <c r="D217" s="143"/>
      <c r="E217" s="143"/>
      <c r="F217" s="143"/>
      <c r="G217" s="143"/>
      <c r="H217" s="143"/>
      <c r="I217" s="149"/>
      <c r="J217" s="150"/>
      <c r="K217" s="143"/>
      <c r="L217" s="143"/>
      <c r="M217" s="143"/>
      <c r="N217" s="143"/>
      <c r="O217" s="143"/>
      <c r="P217" s="149"/>
    </row>
    <row r="218" spans="2:16" x14ac:dyDescent="0.25">
      <c r="B218" s="105"/>
      <c r="C218" s="151"/>
      <c r="D218" s="152"/>
      <c r="E218" s="153"/>
      <c r="F218" s="153"/>
      <c r="G218" s="153"/>
      <c r="H218" s="153"/>
      <c r="I218" s="154"/>
      <c r="J218" s="153"/>
      <c r="K218" s="152"/>
      <c r="L218" s="155"/>
      <c r="M218" s="155"/>
      <c r="N218" s="155"/>
      <c r="O218" s="155"/>
      <c r="P218" s="156"/>
    </row>
    <row r="219" spans="2:16" ht="19.5" customHeight="1" x14ac:dyDescent="0.25">
      <c r="B219" s="105"/>
      <c r="C219" s="151"/>
      <c r="D219" s="152"/>
      <c r="E219" s="153"/>
      <c r="F219" s="153"/>
      <c r="G219" s="153"/>
      <c r="H219" s="153"/>
      <c r="I219" s="154"/>
      <c r="J219" s="152"/>
      <c r="K219" s="152"/>
      <c r="L219" s="155"/>
      <c r="M219" s="155"/>
      <c r="N219" s="155"/>
      <c r="O219" s="155"/>
      <c r="P219" s="156"/>
    </row>
    <row r="220" spans="2:16" x14ac:dyDescent="0.25">
      <c r="B220" s="157"/>
      <c r="C220" s="151"/>
      <c r="D220" s="152"/>
      <c r="E220" s="153"/>
      <c r="F220" s="153"/>
      <c r="G220" s="153"/>
      <c r="H220" s="153"/>
      <c r="I220" s="154"/>
      <c r="J220" s="152"/>
      <c r="K220" s="152"/>
      <c r="L220" s="155"/>
      <c r="M220" s="155"/>
      <c r="N220" s="155"/>
      <c r="O220" s="155"/>
      <c r="P220" s="156"/>
    </row>
    <row r="221" spans="2:16" x14ac:dyDescent="0.25">
      <c r="B221" s="105"/>
      <c r="C221" s="151"/>
      <c r="D221" s="152"/>
      <c r="E221" s="153"/>
      <c r="F221" s="153"/>
      <c r="G221" s="153"/>
      <c r="H221" s="153"/>
      <c r="I221" s="154"/>
      <c r="J221" s="152"/>
      <c r="K221" s="152"/>
      <c r="L221" s="155"/>
      <c r="M221" s="155"/>
      <c r="N221" s="155"/>
      <c r="O221" s="155"/>
      <c r="P221" s="156"/>
    </row>
    <row r="222" spans="2:16" x14ac:dyDescent="0.25">
      <c r="B222" s="105"/>
      <c r="C222" s="151"/>
      <c r="D222" s="152"/>
      <c r="E222" s="152"/>
      <c r="F222" s="153"/>
      <c r="G222" s="153"/>
      <c r="H222" s="153"/>
      <c r="I222" s="158"/>
      <c r="J222" s="152"/>
      <c r="K222" s="152"/>
      <c r="L222" s="159"/>
      <c r="M222" s="155"/>
      <c r="N222" s="155"/>
      <c r="O222" s="155"/>
      <c r="P222" s="160"/>
    </row>
    <row r="223" spans="2:16" x14ac:dyDescent="0.25">
      <c r="B223" s="105"/>
      <c r="C223" s="151"/>
      <c r="D223" s="152"/>
      <c r="E223" s="152"/>
      <c r="F223" s="153"/>
      <c r="G223" s="153"/>
      <c r="H223" s="153"/>
      <c r="I223" s="158"/>
      <c r="J223" s="153"/>
      <c r="K223" s="153"/>
      <c r="L223" s="155"/>
      <c r="M223" s="155"/>
      <c r="N223" s="155"/>
      <c r="O223" s="155"/>
      <c r="P223" s="160"/>
    </row>
    <row r="224" spans="2:16" x14ac:dyDescent="0.25">
      <c r="B224" s="105"/>
      <c r="C224" s="151"/>
      <c r="D224" s="152"/>
      <c r="E224" s="152"/>
      <c r="F224" s="152"/>
      <c r="G224" s="153"/>
      <c r="H224" s="153"/>
      <c r="I224" s="158"/>
      <c r="J224" s="152"/>
      <c r="K224" s="153"/>
      <c r="L224" s="155"/>
      <c r="M224" s="155"/>
      <c r="N224" s="155"/>
      <c r="O224" s="155"/>
      <c r="P224" s="160"/>
    </row>
    <row r="225" spans="2:16" x14ac:dyDescent="0.25">
      <c r="B225" s="105"/>
      <c r="C225" s="153"/>
      <c r="D225" s="153"/>
      <c r="E225" s="153"/>
      <c r="F225" s="153"/>
      <c r="G225" s="153"/>
      <c r="H225" s="153"/>
      <c r="I225" s="158"/>
      <c r="J225" s="152"/>
      <c r="K225" s="153"/>
      <c r="L225" s="155"/>
      <c r="M225" s="155"/>
      <c r="N225" s="155"/>
      <c r="O225" s="155"/>
      <c r="P225" s="160"/>
    </row>
    <row r="226" spans="2:16" x14ac:dyDescent="0.25">
      <c r="B226" s="105"/>
      <c r="C226" s="152"/>
      <c r="D226" s="153"/>
      <c r="E226" s="153"/>
      <c r="F226" s="153"/>
      <c r="G226" s="153"/>
      <c r="H226" s="153"/>
      <c r="I226" s="158"/>
      <c r="J226" s="152"/>
      <c r="K226" s="152"/>
      <c r="L226" s="155"/>
      <c r="M226" s="155"/>
      <c r="N226" s="155"/>
      <c r="O226" s="155"/>
      <c r="P226" s="156"/>
    </row>
    <row r="227" spans="2:16" x14ac:dyDescent="0.25">
      <c r="B227" s="105"/>
      <c r="C227" s="152"/>
      <c r="D227" s="153"/>
      <c r="E227" s="153"/>
      <c r="F227" s="153"/>
      <c r="G227" s="153"/>
      <c r="H227" s="153"/>
      <c r="I227" s="158"/>
      <c r="J227" s="152"/>
      <c r="K227" s="152"/>
      <c r="L227" s="155"/>
      <c r="M227" s="155"/>
      <c r="N227" s="155"/>
      <c r="O227" s="155"/>
      <c r="P227" s="156"/>
    </row>
    <row r="228" spans="2:16" x14ac:dyDescent="0.25">
      <c r="B228" s="105"/>
      <c r="C228" s="152"/>
      <c r="D228" s="152"/>
      <c r="E228" s="152"/>
      <c r="F228" s="153"/>
      <c r="G228" s="153"/>
      <c r="H228" s="153"/>
      <c r="I228" s="158"/>
      <c r="J228" s="152"/>
      <c r="K228" s="153"/>
      <c r="L228" s="155"/>
      <c r="M228" s="155"/>
      <c r="N228" s="155"/>
      <c r="O228" s="155"/>
      <c r="P228" s="160"/>
    </row>
    <row r="229" spans="2:16" x14ac:dyDescent="0.25">
      <c r="B229" s="105"/>
      <c r="C229" s="151"/>
      <c r="D229" s="153"/>
      <c r="E229" s="152"/>
      <c r="F229" s="152"/>
      <c r="G229" s="153"/>
      <c r="H229" s="152"/>
      <c r="I229" s="158"/>
      <c r="J229" s="152"/>
      <c r="K229" s="153"/>
      <c r="L229" s="155"/>
      <c r="M229" s="155"/>
      <c r="N229" s="155"/>
      <c r="O229" s="155"/>
      <c r="P229" s="160"/>
    </row>
    <row r="230" spans="2:16" x14ac:dyDescent="0.25">
      <c r="B230" s="105"/>
      <c r="C230" s="151"/>
      <c r="D230" s="152"/>
      <c r="E230" s="152"/>
      <c r="F230" s="152"/>
      <c r="G230" s="152"/>
      <c r="H230" s="153"/>
      <c r="I230" s="154"/>
      <c r="J230" s="152"/>
      <c r="K230" s="152"/>
      <c r="L230" s="155"/>
      <c r="M230" s="155"/>
      <c r="N230" s="155"/>
      <c r="O230" s="155"/>
      <c r="P230" s="156"/>
    </row>
    <row r="231" spans="2:16" x14ac:dyDescent="0.25">
      <c r="B231" s="105"/>
      <c r="C231" s="151"/>
      <c r="D231" s="152"/>
      <c r="E231" s="152"/>
      <c r="F231" s="153"/>
      <c r="G231" s="152"/>
      <c r="H231" s="152"/>
      <c r="I231" s="158"/>
      <c r="J231" s="152"/>
      <c r="K231" s="152"/>
      <c r="L231" s="155"/>
      <c r="M231" s="155"/>
      <c r="N231" s="155"/>
      <c r="O231" s="155"/>
      <c r="P231" s="156"/>
    </row>
    <row r="232" spans="2:16" x14ac:dyDescent="0.25">
      <c r="B232" s="105"/>
      <c r="C232" s="161"/>
      <c r="D232" s="152"/>
      <c r="E232" s="152"/>
      <c r="F232" s="152"/>
      <c r="G232" s="152"/>
      <c r="H232" s="152"/>
      <c r="I232" s="154"/>
      <c r="J232" s="152"/>
      <c r="K232" s="152"/>
      <c r="L232" s="155"/>
      <c r="M232" s="155"/>
      <c r="N232" s="155"/>
      <c r="O232" s="155"/>
      <c r="P232" s="156"/>
    </row>
    <row r="233" spans="2:16" x14ac:dyDescent="0.25">
      <c r="B233" s="105"/>
      <c r="C233" s="148"/>
      <c r="D233" s="150"/>
      <c r="E233" s="150"/>
      <c r="F233" s="150"/>
      <c r="G233" s="143"/>
      <c r="H233" s="143"/>
      <c r="I233" s="162"/>
      <c r="J233" s="150"/>
      <c r="K233" s="150"/>
      <c r="L233" s="140"/>
      <c r="M233" s="140"/>
      <c r="N233" s="140"/>
      <c r="O233" s="140"/>
      <c r="P233" s="163"/>
    </row>
    <row r="234" spans="2:16" x14ac:dyDescent="0.25">
      <c r="B234" s="105"/>
      <c r="C234" s="164"/>
      <c r="D234" s="143"/>
      <c r="E234" s="150"/>
      <c r="F234" s="150"/>
      <c r="G234" s="150"/>
      <c r="H234" s="150"/>
      <c r="I234" s="162"/>
      <c r="J234" s="150"/>
      <c r="K234" s="150"/>
      <c r="L234" s="146"/>
      <c r="M234" s="140"/>
      <c r="N234" s="140"/>
      <c r="O234" s="140"/>
      <c r="P234" s="141"/>
    </row>
    <row r="235" spans="2:16" x14ac:dyDescent="0.25">
      <c r="B235" s="105"/>
      <c r="C235" s="164"/>
      <c r="D235" s="143"/>
      <c r="E235" s="150"/>
      <c r="F235" s="150"/>
      <c r="G235" s="150"/>
      <c r="H235" s="150"/>
      <c r="I235" s="149"/>
      <c r="J235" s="143"/>
      <c r="K235" s="143"/>
      <c r="L235" s="140"/>
      <c r="M235" s="140"/>
      <c r="N235" s="140"/>
      <c r="O235" s="140"/>
      <c r="P235" s="141"/>
    </row>
    <row r="236" spans="2:16" x14ac:dyDescent="0.25">
      <c r="B236" s="144"/>
      <c r="C236" s="164"/>
      <c r="D236" s="143"/>
      <c r="E236" s="150"/>
      <c r="F236" s="150"/>
      <c r="G236" s="150"/>
      <c r="H236" s="150"/>
      <c r="I236" s="162"/>
      <c r="J236" s="150"/>
      <c r="K236" s="143"/>
      <c r="L236" s="140"/>
      <c r="M236" s="140"/>
      <c r="N236" s="140"/>
      <c r="O236" s="140"/>
      <c r="P236" s="141"/>
    </row>
    <row r="237" spans="2:16" x14ac:dyDescent="0.25">
      <c r="B237" s="142"/>
      <c r="C237" s="164"/>
      <c r="D237" s="143"/>
      <c r="E237" s="150"/>
      <c r="F237" s="143"/>
      <c r="G237" s="150"/>
      <c r="H237" s="143"/>
      <c r="I237" s="162"/>
      <c r="J237" s="150"/>
      <c r="K237" s="143"/>
      <c r="L237" s="140"/>
      <c r="M237" s="140"/>
      <c r="N237" s="140"/>
      <c r="O237" s="140"/>
      <c r="P237" s="141"/>
    </row>
    <row r="238" spans="2:16" x14ac:dyDescent="0.25">
      <c r="B238" s="142"/>
      <c r="C238" s="164"/>
      <c r="D238" s="143"/>
      <c r="E238" s="150"/>
      <c r="F238" s="143"/>
      <c r="G238" s="150"/>
      <c r="H238" s="150"/>
      <c r="I238" s="162"/>
      <c r="J238" s="150"/>
      <c r="K238" s="150"/>
      <c r="L238" s="140"/>
      <c r="M238" s="140"/>
      <c r="N238" s="140"/>
      <c r="O238" s="140"/>
      <c r="P238" s="163"/>
    </row>
    <row r="239" spans="2:16" x14ac:dyDescent="0.25">
      <c r="B239" s="142"/>
      <c r="C239" s="164"/>
      <c r="D239" s="143"/>
      <c r="E239" s="143"/>
      <c r="F239" s="143"/>
      <c r="G239" s="150"/>
      <c r="H239" s="150"/>
      <c r="I239" s="162"/>
      <c r="J239" s="150"/>
      <c r="K239" s="150"/>
      <c r="L239" s="140"/>
      <c r="M239" s="140"/>
      <c r="N239" s="140"/>
      <c r="O239" s="140"/>
      <c r="P239" s="163"/>
    </row>
    <row r="240" spans="2:16" x14ac:dyDescent="0.25">
      <c r="B240" s="142"/>
      <c r="C240" s="164"/>
      <c r="D240" s="143"/>
      <c r="E240" s="143"/>
      <c r="F240" s="143"/>
      <c r="G240" s="150"/>
      <c r="H240" s="150"/>
      <c r="I240" s="162"/>
      <c r="J240" s="150"/>
      <c r="K240" s="150"/>
      <c r="L240" s="140"/>
      <c r="M240" s="140"/>
      <c r="N240" s="140"/>
      <c r="O240" s="140"/>
      <c r="P240" s="163"/>
    </row>
    <row r="241" spans="2:16" x14ac:dyDescent="0.25">
      <c r="B241" s="165"/>
      <c r="C241" s="164"/>
      <c r="D241" s="143"/>
      <c r="E241" s="143"/>
      <c r="F241" s="143"/>
      <c r="G241" s="150"/>
      <c r="H241" s="150"/>
      <c r="I241" s="162"/>
      <c r="J241" s="150"/>
      <c r="K241" s="150"/>
      <c r="L241" s="140"/>
      <c r="M241" s="140"/>
      <c r="N241" s="140"/>
      <c r="O241" s="140"/>
      <c r="P241" s="163"/>
    </row>
    <row r="242" spans="2:16" x14ac:dyDescent="0.25">
      <c r="B242" s="166"/>
      <c r="C242" s="164"/>
      <c r="D242" s="143"/>
      <c r="E242" s="143"/>
      <c r="F242" s="143"/>
      <c r="G242" s="150"/>
      <c r="H242" s="150"/>
      <c r="I242" s="149"/>
      <c r="J242" s="150"/>
      <c r="K242" s="150"/>
      <c r="L242" s="146"/>
      <c r="M242" s="140"/>
      <c r="N242" s="140"/>
      <c r="O242" s="140"/>
      <c r="P242" s="141"/>
    </row>
    <row r="243" spans="2:16" x14ac:dyDescent="0.25">
      <c r="B243" s="167"/>
      <c r="C243" s="164"/>
      <c r="D243" s="143"/>
      <c r="E243" s="143"/>
      <c r="F243" s="143"/>
      <c r="G243" s="150"/>
      <c r="H243" s="150"/>
      <c r="I243" s="149"/>
      <c r="J243" s="143"/>
      <c r="K243" s="143"/>
      <c r="L243" s="140"/>
      <c r="M243" s="140"/>
      <c r="N243" s="140"/>
      <c r="O243" s="140"/>
      <c r="P243" s="141"/>
    </row>
    <row r="244" spans="2:16" x14ac:dyDescent="0.25">
      <c r="B244" s="167"/>
      <c r="C244" s="164"/>
      <c r="D244" s="143"/>
      <c r="E244" s="143"/>
      <c r="F244" s="143"/>
      <c r="G244" s="150"/>
      <c r="H244" s="150"/>
      <c r="I244" s="149"/>
      <c r="J244" s="146"/>
      <c r="K244" s="143"/>
      <c r="L244" s="140"/>
      <c r="M244" s="140"/>
      <c r="N244" s="140"/>
      <c r="O244" s="140"/>
      <c r="P244" s="141"/>
    </row>
    <row r="245" spans="2:16" x14ac:dyDescent="0.25">
      <c r="B245" s="168"/>
      <c r="C245" s="164"/>
      <c r="D245" s="143"/>
      <c r="E245" s="143"/>
      <c r="F245" s="143"/>
      <c r="G245" s="150"/>
      <c r="H245" s="150"/>
      <c r="I245" s="149"/>
      <c r="J245" s="150"/>
      <c r="K245" s="143"/>
      <c r="L245" s="140"/>
      <c r="M245" s="140"/>
      <c r="N245" s="140"/>
      <c r="O245" s="140"/>
      <c r="P245" s="141"/>
    </row>
    <row r="246" spans="2:16" x14ac:dyDescent="0.25">
      <c r="B246" s="168"/>
      <c r="C246" s="164"/>
      <c r="D246" s="143"/>
      <c r="E246" s="143"/>
      <c r="F246" s="143"/>
      <c r="G246" s="143"/>
      <c r="H246" s="150"/>
      <c r="I246" s="149"/>
      <c r="J246" s="150"/>
      <c r="K246" s="150"/>
      <c r="L246" s="140"/>
      <c r="M246" s="140"/>
      <c r="N246" s="140"/>
      <c r="O246" s="140"/>
      <c r="P246" s="163"/>
    </row>
    <row r="247" spans="2:16" x14ac:dyDescent="0.25">
      <c r="B247" s="168"/>
      <c r="C247" s="164"/>
      <c r="D247" s="143"/>
      <c r="E247" s="143"/>
      <c r="F247" s="143"/>
      <c r="G247" s="143"/>
      <c r="H247" s="150"/>
      <c r="I247" s="149"/>
      <c r="J247" s="150"/>
      <c r="K247" s="150"/>
      <c r="L247" s="140"/>
      <c r="M247" s="140"/>
      <c r="N247" s="140"/>
      <c r="O247" s="140"/>
      <c r="P247" s="163"/>
    </row>
    <row r="248" spans="2:16" x14ac:dyDescent="0.25">
      <c r="B248" s="168"/>
      <c r="C248" s="164"/>
      <c r="D248" s="143"/>
      <c r="E248" s="143"/>
      <c r="F248" s="143"/>
      <c r="G248" s="143"/>
      <c r="H248" s="150"/>
      <c r="I248" s="162"/>
      <c r="J248" s="150"/>
      <c r="K248" s="150"/>
      <c r="L248" s="140"/>
      <c r="M248" s="140"/>
      <c r="N248" s="140"/>
      <c r="O248" s="140"/>
      <c r="P248" s="163"/>
    </row>
    <row r="249" spans="2:16" x14ac:dyDescent="0.25">
      <c r="B249" s="169"/>
      <c r="C249" s="164"/>
      <c r="D249" s="143"/>
      <c r="E249" s="143"/>
      <c r="F249" s="143"/>
      <c r="G249" s="143"/>
      <c r="H249" s="150"/>
      <c r="I249" s="162"/>
      <c r="J249" s="150"/>
      <c r="K249" s="150"/>
      <c r="L249" s="140"/>
      <c r="M249" s="140"/>
      <c r="N249" s="140"/>
      <c r="O249" s="140"/>
      <c r="P249" s="163"/>
    </row>
    <row r="250" spans="2:16" x14ac:dyDescent="0.25">
      <c r="B250" s="169"/>
      <c r="C250" s="164"/>
      <c r="D250" s="143"/>
      <c r="E250" s="143"/>
      <c r="F250" s="143"/>
      <c r="G250" s="143"/>
      <c r="H250" s="150"/>
      <c r="I250" s="162"/>
      <c r="J250" s="150"/>
      <c r="K250" s="150"/>
      <c r="L250" s="146"/>
      <c r="M250" s="140"/>
      <c r="N250" s="140"/>
      <c r="O250" s="140"/>
      <c r="P250" s="141"/>
    </row>
    <row r="251" spans="2:16" x14ac:dyDescent="0.25">
      <c r="B251" s="169"/>
      <c r="C251" s="164"/>
      <c r="D251" s="143"/>
      <c r="E251" s="143"/>
      <c r="F251" s="143"/>
      <c r="G251" s="143"/>
      <c r="H251" s="143"/>
      <c r="I251" s="162"/>
      <c r="J251" s="143"/>
      <c r="K251" s="143"/>
      <c r="L251" s="140"/>
      <c r="M251" s="140"/>
      <c r="N251" s="140"/>
      <c r="O251" s="140"/>
      <c r="P251" s="163"/>
    </row>
    <row r="252" spans="2:16" x14ac:dyDescent="0.25">
      <c r="B252" s="169"/>
      <c r="C252" s="164"/>
      <c r="D252" s="143"/>
      <c r="E252" s="143"/>
      <c r="F252" s="143"/>
      <c r="G252" s="143"/>
      <c r="H252" s="150"/>
      <c r="I252" s="162"/>
      <c r="J252" s="143"/>
      <c r="K252" s="143"/>
      <c r="L252" s="140"/>
      <c r="M252" s="140"/>
      <c r="N252" s="140"/>
      <c r="O252" s="146"/>
      <c r="P252" s="163"/>
    </row>
    <row r="253" spans="2:16" x14ac:dyDescent="0.25">
      <c r="B253" s="169"/>
      <c r="C253" s="164"/>
      <c r="D253" s="143"/>
      <c r="E253" s="143"/>
      <c r="F253" s="143"/>
      <c r="G253" s="143"/>
      <c r="H253" s="150"/>
      <c r="I253" s="162"/>
      <c r="J253" s="164"/>
      <c r="K253" s="143"/>
      <c r="L253" s="140"/>
      <c r="M253" s="140"/>
      <c r="N253" s="140"/>
      <c r="O253" s="146"/>
      <c r="P253" s="163"/>
    </row>
    <row r="254" spans="2:16" x14ac:dyDescent="0.25">
      <c r="B254" s="169"/>
      <c r="C254" s="164"/>
      <c r="D254" s="143"/>
      <c r="E254" s="143"/>
      <c r="F254" s="143"/>
      <c r="G254" s="143"/>
      <c r="H254" s="143"/>
      <c r="I254" s="162"/>
      <c r="J254" s="143"/>
      <c r="K254" s="143"/>
      <c r="L254" s="140"/>
      <c r="M254" s="140"/>
      <c r="N254" s="140"/>
      <c r="O254" s="140"/>
      <c r="P254" s="163"/>
    </row>
    <row r="255" spans="2:16" x14ac:dyDescent="0.25">
      <c r="B255" s="169"/>
      <c r="C255" s="164"/>
      <c r="D255" s="143"/>
      <c r="E255" s="143"/>
      <c r="F255" s="143"/>
      <c r="G255" s="143"/>
      <c r="H255" s="143"/>
      <c r="I255" s="162"/>
      <c r="J255" s="143"/>
      <c r="K255" s="143"/>
      <c r="L255" s="140"/>
      <c r="M255" s="140"/>
      <c r="N255" s="140"/>
      <c r="O255" s="140"/>
      <c r="P255" s="163"/>
    </row>
    <row r="256" spans="2:16" x14ac:dyDescent="0.25">
      <c r="B256" s="169"/>
      <c r="C256" s="164"/>
      <c r="D256" s="143"/>
      <c r="E256" s="143"/>
      <c r="F256" s="143"/>
      <c r="G256" s="143"/>
      <c r="H256" s="143"/>
      <c r="I256" s="162"/>
      <c r="J256" s="143"/>
      <c r="K256" s="143"/>
      <c r="L256" s="140"/>
      <c r="M256" s="140"/>
      <c r="N256" s="140"/>
      <c r="O256" s="140"/>
      <c r="P256" s="163"/>
    </row>
    <row r="257" spans="2:16" x14ac:dyDescent="0.25">
      <c r="B257" s="169"/>
      <c r="C257" s="164"/>
      <c r="D257" s="143"/>
      <c r="E257" s="143"/>
      <c r="F257" s="143"/>
      <c r="G257" s="143"/>
      <c r="H257" s="143"/>
      <c r="I257" s="162"/>
      <c r="J257" s="164"/>
      <c r="K257" s="143"/>
      <c r="L257" s="140"/>
      <c r="M257" s="140"/>
      <c r="N257" s="140"/>
      <c r="O257" s="140"/>
      <c r="P257" s="163"/>
    </row>
    <row r="258" spans="2:16" x14ac:dyDescent="0.25">
      <c r="B258" s="169"/>
      <c r="C258" s="164"/>
      <c r="D258" s="143"/>
      <c r="E258" s="143"/>
      <c r="F258" s="143"/>
      <c r="G258" s="143"/>
      <c r="H258" s="143"/>
      <c r="I258" s="162"/>
      <c r="J258" s="164"/>
      <c r="K258" s="143"/>
      <c r="L258" s="140"/>
      <c r="M258" s="140"/>
      <c r="N258" s="140"/>
      <c r="O258" s="140"/>
      <c r="P258" s="163"/>
    </row>
    <row r="259" spans="2:16" x14ac:dyDescent="0.25">
      <c r="B259" s="169"/>
      <c r="C259" s="128"/>
      <c r="D259" s="128"/>
      <c r="E259" s="128"/>
      <c r="F259" s="128"/>
      <c r="G259" s="128"/>
      <c r="H259" s="128"/>
      <c r="I259" s="128"/>
      <c r="J259" s="128"/>
      <c r="K259" s="128"/>
    </row>
    <row r="260" spans="2:16" x14ac:dyDescent="0.25">
      <c r="B260" s="169"/>
      <c r="C260" s="128"/>
      <c r="D260" s="128"/>
      <c r="E260" s="128"/>
      <c r="F260" s="128"/>
      <c r="G260" s="128"/>
      <c r="H260" s="128"/>
      <c r="I260" s="128"/>
      <c r="J260" s="128"/>
      <c r="K260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1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49" t="s">
        <v>203</v>
      </c>
      <c r="K2" s="449"/>
      <c r="L2" s="449"/>
      <c r="M2" s="449"/>
      <c r="N2" s="449"/>
      <c r="O2" s="449"/>
      <c r="P2" s="449"/>
    </row>
    <row r="3" spans="2:16" ht="15.75" thickBot="1" x14ac:dyDescent="0.3">
      <c r="C3" s="120">
        <v>44687</v>
      </c>
      <c r="D3" s="120">
        <v>44688</v>
      </c>
      <c r="E3" s="120">
        <v>44689</v>
      </c>
      <c r="F3" s="120">
        <v>44690</v>
      </c>
      <c r="G3" s="120">
        <v>44691</v>
      </c>
      <c r="H3" s="120">
        <v>44692</v>
      </c>
      <c r="I3" s="120">
        <v>44693</v>
      </c>
      <c r="J3" s="120">
        <v>44694</v>
      </c>
      <c r="K3" s="120">
        <v>44695</v>
      </c>
      <c r="L3" s="120">
        <v>44696</v>
      </c>
      <c r="M3" s="120">
        <v>44697</v>
      </c>
      <c r="N3" s="120">
        <v>44698</v>
      </c>
      <c r="O3" s="120">
        <v>44699</v>
      </c>
      <c r="P3" s="120">
        <v>44700</v>
      </c>
    </row>
    <row r="4" spans="2:16" ht="15.75" thickBot="1" x14ac:dyDescent="0.3">
      <c r="C4" s="121">
        <v>44687</v>
      </c>
      <c r="D4" s="121">
        <v>44688</v>
      </c>
      <c r="E4" s="121">
        <v>44689</v>
      </c>
      <c r="F4" s="121">
        <v>44690</v>
      </c>
      <c r="G4" s="121">
        <v>44691</v>
      </c>
      <c r="H4" s="121">
        <v>44692</v>
      </c>
      <c r="I4" s="121">
        <v>44693</v>
      </c>
      <c r="J4" s="121">
        <v>44694</v>
      </c>
      <c r="K4" s="121">
        <v>44695</v>
      </c>
      <c r="L4" s="121">
        <v>44696</v>
      </c>
      <c r="M4" s="121">
        <v>44697</v>
      </c>
      <c r="N4" s="121">
        <v>44698</v>
      </c>
      <c r="O4" s="121">
        <v>44699</v>
      </c>
      <c r="P4" s="121">
        <v>44700</v>
      </c>
    </row>
    <row r="5" spans="2:16" x14ac:dyDescent="0.25">
      <c r="B5" s="123" t="s">
        <v>8</v>
      </c>
      <c r="C5" s="124"/>
      <c r="D5" s="125"/>
      <c r="E5" s="125"/>
      <c r="F5" s="125"/>
      <c r="G5" s="125"/>
      <c r="H5" s="125"/>
      <c r="I5" s="126"/>
      <c r="J5" s="124"/>
      <c r="K5" s="125"/>
      <c r="L5" s="125"/>
      <c r="M5" s="125"/>
      <c r="N5" s="125"/>
      <c r="O5" s="125"/>
      <c r="P5" s="126"/>
    </row>
    <row r="6" spans="2:16" x14ac:dyDescent="0.25">
      <c r="B6" s="20" t="s">
        <v>329</v>
      </c>
      <c r="C6" s="127"/>
      <c r="D6" s="128"/>
      <c r="E6" s="128"/>
      <c r="F6" s="128"/>
      <c r="G6" s="128"/>
      <c r="H6" s="128"/>
      <c r="I6" s="129"/>
      <c r="J6" s="130"/>
      <c r="K6" s="128"/>
      <c r="L6" s="128"/>
      <c r="M6" s="128"/>
      <c r="N6" s="128"/>
      <c r="O6" s="128"/>
      <c r="P6" s="129"/>
    </row>
    <row r="7" spans="2:16" x14ac:dyDescent="0.25">
      <c r="B7" s="20" t="s">
        <v>330</v>
      </c>
      <c r="C7" s="127"/>
      <c r="D7" s="128"/>
      <c r="E7" s="128"/>
      <c r="F7" s="128"/>
      <c r="G7" s="128"/>
      <c r="H7" s="128"/>
      <c r="I7" s="129"/>
      <c r="J7" s="130"/>
      <c r="K7" s="128"/>
      <c r="L7" s="128"/>
      <c r="M7" s="128"/>
      <c r="N7" s="128"/>
      <c r="O7" s="128"/>
      <c r="P7" s="129"/>
    </row>
    <row r="8" spans="2:16" ht="18" customHeight="1" x14ac:dyDescent="0.25">
      <c r="B8" s="20" t="s">
        <v>331</v>
      </c>
      <c r="C8" s="127"/>
      <c r="D8" s="128"/>
      <c r="E8" s="128"/>
      <c r="F8" s="128"/>
      <c r="G8" s="128"/>
      <c r="H8" s="128"/>
      <c r="I8" s="129"/>
      <c r="J8" s="130"/>
      <c r="K8" s="128"/>
      <c r="L8" s="128"/>
      <c r="M8" s="128"/>
      <c r="N8" s="128"/>
      <c r="O8" s="128"/>
      <c r="P8" s="129"/>
    </row>
    <row r="9" spans="2:16" ht="18" customHeight="1" x14ac:dyDescent="0.25">
      <c r="B9" s="20" t="s">
        <v>332</v>
      </c>
      <c r="C9" s="127"/>
      <c r="D9" s="128"/>
      <c r="E9" s="128"/>
      <c r="F9" s="128"/>
      <c r="G9" s="128"/>
      <c r="H9" s="128"/>
      <c r="I9" s="129"/>
      <c r="J9" s="130"/>
      <c r="K9" s="128"/>
      <c r="L9" s="128"/>
      <c r="M9" s="128"/>
      <c r="N9" s="128"/>
      <c r="O9" s="128"/>
      <c r="P9" s="129"/>
    </row>
    <row r="10" spans="2:16" ht="18" customHeight="1" x14ac:dyDescent="0.25">
      <c r="B10" s="27" t="s">
        <v>333</v>
      </c>
      <c r="C10" s="127"/>
      <c r="D10" s="128"/>
      <c r="E10" s="128"/>
      <c r="F10" s="128"/>
      <c r="G10" s="128"/>
      <c r="H10" s="128"/>
      <c r="I10" s="129"/>
      <c r="J10" s="130"/>
      <c r="K10" s="128"/>
      <c r="L10" s="128"/>
      <c r="M10" s="128"/>
      <c r="N10" s="128"/>
      <c r="O10" s="128"/>
      <c r="P10" s="129"/>
    </row>
    <row r="11" spans="2:16" ht="18" customHeight="1" x14ac:dyDescent="0.25">
      <c r="B11" s="20" t="s">
        <v>334</v>
      </c>
      <c r="C11" s="127"/>
      <c r="D11" s="128"/>
      <c r="E11" s="128"/>
      <c r="F11" s="128"/>
      <c r="G11" s="128"/>
      <c r="H11" s="128"/>
      <c r="I11" s="129"/>
      <c r="J11" s="130"/>
      <c r="K11" s="128"/>
      <c r="L11" s="128"/>
      <c r="M11" s="128"/>
      <c r="N11" s="128"/>
      <c r="O11" s="128"/>
      <c r="P11" s="129"/>
    </row>
    <row r="12" spans="2:16" ht="18" customHeight="1" thickBot="1" x14ac:dyDescent="0.3">
      <c r="B12" s="20" t="s">
        <v>335</v>
      </c>
      <c r="C12" s="20"/>
      <c r="D12" s="128"/>
      <c r="E12" s="128"/>
      <c r="F12" s="128"/>
      <c r="G12" s="128"/>
      <c r="H12" s="128"/>
      <c r="I12" s="129"/>
      <c r="J12" s="130"/>
      <c r="K12" s="128"/>
      <c r="L12" s="128"/>
      <c r="M12" s="128"/>
      <c r="N12" s="128"/>
      <c r="O12" s="128"/>
      <c r="P12" s="129"/>
    </row>
    <row r="13" spans="2:16" ht="18" hidden="1" customHeight="1" thickBot="1" x14ac:dyDescent="0.3">
      <c r="B13" s="27"/>
      <c r="C13" s="20"/>
      <c r="D13" s="128"/>
      <c r="E13" s="128"/>
      <c r="F13" s="128"/>
      <c r="G13" s="128"/>
      <c r="H13" s="128"/>
      <c r="I13" s="129"/>
      <c r="J13" s="130"/>
      <c r="K13" s="128"/>
      <c r="L13" s="128"/>
      <c r="M13" s="128"/>
      <c r="N13" s="128"/>
      <c r="O13" s="128"/>
      <c r="P13" s="129"/>
    </row>
    <row r="14" spans="2:16" x14ac:dyDescent="0.25">
      <c r="B14" s="123" t="s">
        <v>9</v>
      </c>
      <c r="C14" s="124"/>
      <c r="D14" s="125"/>
      <c r="E14" s="125"/>
      <c r="F14" s="125"/>
      <c r="G14" s="125"/>
      <c r="H14" s="125"/>
      <c r="I14" s="126"/>
      <c r="J14" s="124"/>
      <c r="K14" s="125"/>
      <c r="L14" s="125"/>
      <c r="M14" s="125"/>
      <c r="N14" s="125"/>
      <c r="O14" s="125"/>
      <c r="P14" s="126"/>
    </row>
    <row r="15" spans="2:16" x14ac:dyDescent="0.25">
      <c r="B15" s="20" t="s">
        <v>324</v>
      </c>
      <c r="C15" s="130"/>
      <c r="D15" s="131"/>
      <c r="E15" s="131"/>
      <c r="F15" s="131"/>
      <c r="G15" s="131"/>
      <c r="H15" s="131"/>
      <c r="I15" s="129"/>
      <c r="J15" s="130"/>
      <c r="K15" s="131"/>
      <c r="L15" s="131"/>
      <c r="M15" s="131"/>
      <c r="N15" s="131"/>
      <c r="O15" s="131"/>
      <c r="P15" s="129"/>
    </row>
    <row r="16" spans="2:16" x14ac:dyDescent="0.25">
      <c r="B16" s="20" t="s">
        <v>10</v>
      </c>
      <c r="C16" s="130"/>
      <c r="D16" s="131"/>
      <c r="E16" s="131"/>
      <c r="F16" s="131"/>
      <c r="G16" s="131"/>
      <c r="H16" s="131"/>
      <c r="I16" s="129"/>
      <c r="J16" s="130"/>
      <c r="K16" s="131"/>
      <c r="L16" s="131"/>
      <c r="M16" s="131"/>
      <c r="N16" s="131"/>
      <c r="O16" s="131"/>
      <c r="P16" s="129"/>
    </row>
    <row r="17" spans="2:17" x14ac:dyDescent="0.25">
      <c r="B17" s="20" t="s">
        <v>336</v>
      </c>
      <c r="C17" s="127"/>
      <c r="D17" s="128"/>
      <c r="E17" s="128"/>
      <c r="F17" s="128"/>
      <c r="G17" s="128"/>
      <c r="H17" s="128"/>
      <c r="I17" s="129"/>
      <c r="J17" s="128"/>
      <c r="K17" s="128"/>
      <c r="L17" s="128"/>
      <c r="M17" s="128"/>
      <c r="N17" s="128"/>
      <c r="O17" s="128"/>
      <c r="P17" s="128"/>
    </row>
    <row r="18" spans="2:17" x14ac:dyDescent="0.25">
      <c r="B18" s="20" t="s">
        <v>337</v>
      </c>
      <c r="C18" s="130"/>
      <c r="D18" s="131"/>
      <c r="E18" s="131"/>
      <c r="F18" s="131"/>
      <c r="G18" s="131"/>
      <c r="H18" s="131"/>
      <c r="I18" s="129"/>
      <c r="J18" s="130"/>
      <c r="K18" s="131"/>
      <c r="L18" s="131"/>
      <c r="M18" s="131"/>
      <c r="N18" s="131"/>
      <c r="O18" s="131"/>
      <c r="P18" s="129"/>
    </row>
    <row r="19" spans="2:17" x14ac:dyDescent="0.25">
      <c r="B19" s="20" t="s">
        <v>325</v>
      </c>
      <c r="C19" s="130"/>
      <c r="D19" s="131"/>
      <c r="E19" s="131"/>
      <c r="F19" s="131"/>
      <c r="G19" s="131"/>
      <c r="H19" s="131"/>
      <c r="I19" s="129"/>
      <c r="J19" s="130"/>
      <c r="K19" s="131"/>
      <c r="L19" s="131"/>
      <c r="M19" s="131"/>
      <c r="N19" s="131"/>
      <c r="O19" s="131"/>
      <c r="P19" s="129"/>
    </row>
    <row r="20" spans="2:17" x14ac:dyDescent="0.25">
      <c r="B20" s="20" t="s">
        <v>112</v>
      </c>
      <c r="C20" s="130"/>
      <c r="D20" s="131"/>
      <c r="E20" s="131"/>
      <c r="F20" s="131"/>
      <c r="G20" s="131"/>
      <c r="H20" s="131"/>
      <c r="I20" s="129"/>
      <c r="J20" s="130"/>
      <c r="K20" s="131"/>
      <c r="L20" s="131"/>
      <c r="M20" s="131"/>
      <c r="N20" s="131"/>
      <c r="O20" s="131"/>
      <c r="P20" s="129"/>
    </row>
    <row r="21" spans="2:17" x14ac:dyDescent="0.25">
      <c r="B21" s="27" t="s">
        <v>326</v>
      </c>
      <c r="C21" s="130"/>
      <c r="D21" s="131"/>
      <c r="E21" s="131"/>
      <c r="F21" s="131"/>
      <c r="G21" s="131"/>
      <c r="H21" s="131"/>
      <c r="I21" s="129"/>
      <c r="J21" s="130"/>
      <c r="K21" s="131"/>
      <c r="L21" s="131"/>
      <c r="M21" s="131"/>
      <c r="N21" s="131"/>
      <c r="O21" s="131"/>
      <c r="P21" s="129"/>
      <c r="Q21" s="128"/>
    </row>
    <row r="22" spans="2:17" x14ac:dyDescent="0.25">
      <c r="B22" s="20" t="s">
        <v>312</v>
      </c>
      <c r="C22" s="130"/>
      <c r="D22" s="131"/>
      <c r="E22" s="131"/>
      <c r="F22" s="131"/>
      <c r="G22" s="131"/>
      <c r="H22" s="131"/>
      <c r="I22" s="129"/>
      <c r="J22" s="130"/>
      <c r="K22" s="131"/>
      <c r="L22" s="131"/>
      <c r="M22" s="131"/>
      <c r="N22" s="131"/>
      <c r="O22" s="131"/>
      <c r="P22" s="129"/>
    </row>
    <row r="23" spans="2:17" x14ac:dyDescent="0.25">
      <c r="B23" s="20" t="s">
        <v>338</v>
      </c>
      <c r="C23" s="130"/>
      <c r="D23" s="131"/>
      <c r="E23" s="131"/>
      <c r="F23" s="131"/>
      <c r="G23" s="131"/>
      <c r="H23" s="131"/>
      <c r="I23" s="129"/>
      <c r="J23" s="130"/>
      <c r="K23" s="131"/>
      <c r="L23" s="131"/>
      <c r="M23" s="131"/>
      <c r="N23" s="131"/>
      <c r="O23" s="131"/>
      <c r="P23" s="129"/>
    </row>
    <row r="24" spans="2:17" ht="15.75" thickBot="1" x14ac:dyDescent="0.3">
      <c r="B24" s="20" t="s">
        <v>317</v>
      </c>
      <c r="C24" s="130"/>
      <c r="D24" s="131"/>
      <c r="E24" s="131"/>
      <c r="F24" s="131"/>
      <c r="G24" s="131"/>
      <c r="H24" s="131"/>
      <c r="I24" s="129"/>
      <c r="J24" s="130"/>
      <c r="K24" s="131"/>
      <c r="L24" s="131"/>
      <c r="M24" s="131"/>
      <c r="N24" s="131"/>
      <c r="O24" s="131"/>
      <c r="P24" s="129"/>
    </row>
    <row r="25" spans="2:17" x14ac:dyDescent="0.25">
      <c r="B25" s="14" t="s">
        <v>17</v>
      </c>
      <c r="C25" s="124"/>
      <c r="D25" s="125"/>
      <c r="E25" s="125"/>
      <c r="F25" s="125"/>
      <c r="G25" s="125"/>
      <c r="H25" s="125"/>
      <c r="I25" s="126"/>
      <c r="J25" s="124"/>
      <c r="K25" s="125"/>
      <c r="L25" s="125"/>
      <c r="M25" s="125"/>
      <c r="N25" s="125"/>
      <c r="O25" s="125"/>
      <c r="P25" s="126"/>
    </row>
    <row r="26" spans="2:17" x14ac:dyDescent="0.25">
      <c r="B26" s="20" t="s">
        <v>313</v>
      </c>
      <c r="C26" s="130"/>
      <c r="D26" s="131"/>
      <c r="E26" s="131"/>
      <c r="F26" s="131"/>
      <c r="G26" s="131"/>
      <c r="H26" s="131"/>
      <c r="I26" s="129"/>
      <c r="J26" s="130"/>
      <c r="K26" s="131"/>
      <c r="L26" s="131"/>
      <c r="M26" s="131"/>
      <c r="N26" s="131"/>
      <c r="O26" s="131"/>
      <c r="P26" s="129"/>
    </row>
    <row r="27" spans="2:17" x14ac:dyDescent="0.25">
      <c r="B27" s="20" t="s">
        <v>314</v>
      </c>
      <c r="C27" s="130"/>
      <c r="D27" s="131"/>
      <c r="E27" s="131"/>
      <c r="F27" s="131"/>
      <c r="G27" s="131"/>
      <c r="H27" s="131"/>
      <c r="I27" s="129"/>
      <c r="J27" s="130"/>
      <c r="K27" s="131"/>
      <c r="L27" s="131"/>
      <c r="M27" s="131"/>
      <c r="N27" s="131"/>
      <c r="O27" s="131"/>
      <c r="P27" s="129"/>
    </row>
    <row r="28" spans="2:17" x14ac:dyDescent="0.25">
      <c r="B28" s="20" t="s">
        <v>315</v>
      </c>
      <c r="C28" s="130"/>
      <c r="D28" s="131"/>
      <c r="E28" s="131"/>
      <c r="F28" s="131"/>
      <c r="G28" s="131"/>
      <c r="H28" s="131"/>
      <c r="I28" s="129"/>
      <c r="J28" s="130"/>
      <c r="K28" s="131"/>
      <c r="L28" s="131"/>
      <c r="M28" s="131"/>
      <c r="N28" s="131"/>
      <c r="O28" s="131"/>
      <c r="P28" s="129"/>
    </row>
    <row r="29" spans="2:17" x14ac:dyDescent="0.25">
      <c r="B29" s="20" t="s">
        <v>316</v>
      </c>
      <c r="C29" s="130"/>
      <c r="D29" s="131"/>
      <c r="E29" s="131"/>
      <c r="F29" s="131"/>
      <c r="G29" s="131"/>
      <c r="H29" s="131"/>
      <c r="I29" s="129"/>
      <c r="J29" s="130"/>
      <c r="K29" s="131"/>
      <c r="L29" s="131"/>
      <c r="M29" s="131"/>
      <c r="N29" s="131"/>
      <c r="O29" s="131"/>
      <c r="P29" s="129"/>
    </row>
    <row r="30" spans="2:17" x14ac:dyDescent="0.25">
      <c r="B30" s="20" t="s">
        <v>15</v>
      </c>
      <c r="C30" s="130"/>
      <c r="D30" s="131"/>
      <c r="E30" s="131"/>
      <c r="F30" s="131"/>
      <c r="G30" s="131"/>
      <c r="H30" s="131"/>
      <c r="I30" s="129"/>
      <c r="J30" s="130"/>
      <c r="K30" s="131"/>
      <c r="L30" s="131"/>
      <c r="M30" s="131"/>
      <c r="N30" s="131"/>
      <c r="O30" s="131"/>
      <c r="P30" s="129"/>
    </row>
    <row r="31" spans="2:17" x14ac:dyDescent="0.25">
      <c r="B31" s="20" t="s">
        <v>18</v>
      </c>
      <c r="C31" s="130"/>
      <c r="D31" s="131"/>
      <c r="E31" s="131"/>
      <c r="F31" s="131"/>
      <c r="G31" s="131"/>
      <c r="H31" s="131"/>
      <c r="I31" s="129"/>
      <c r="J31" s="130"/>
      <c r="K31" s="131"/>
      <c r="L31" s="131"/>
      <c r="M31" s="131"/>
      <c r="N31" s="131"/>
      <c r="O31" s="131"/>
      <c r="P31" s="129"/>
    </row>
    <row r="32" spans="2:17" x14ac:dyDescent="0.25">
      <c r="B32" s="20" t="s">
        <v>19</v>
      </c>
      <c r="C32" s="130"/>
      <c r="D32" s="131"/>
      <c r="E32" s="131"/>
      <c r="F32" s="131"/>
      <c r="G32" s="131"/>
      <c r="H32" s="131"/>
      <c r="I32" s="129"/>
      <c r="J32" s="130"/>
      <c r="K32" s="131"/>
      <c r="L32" s="131"/>
      <c r="M32" s="131"/>
      <c r="N32" s="131"/>
      <c r="O32" s="131"/>
      <c r="P32" s="129"/>
    </row>
    <row r="33" spans="2:16" x14ac:dyDescent="0.25">
      <c r="B33" s="20" t="s">
        <v>20</v>
      </c>
      <c r="C33" s="130"/>
      <c r="D33" s="131"/>
      <c r="E33" s="131"/>
      <c r="F33" s="131"/>
      <c r="G33" s="131"/>
      <c r="H33" s="131"/>
      <c r="I33" s="129"/>
      <c r="J33" s="130"/>
      <c r="K33" s="131"/>
      <c r="L33" s="131"/>
      <c r="M33" s="131"/>
      <c r="N33" s="131"/>
      <c r="O33" s="131"/>
      <c r="P33" s="129"/>
    </row>
    <row r="34" spans="2:16" x14ac:dyDescent="0.25">
      <c r="B34" s="20" t="s">
        <v>21</v>
      </c>
      <c r="C34" s="130"/>
      <c r="D34" s="131"/>
      <c r="E34" s="131"/>
      <c r="F34" s="131"/>
      <c r="G34" s="131"/>
      <c r="H34" s="131"/>
      <c r="I34" s="129"/>
      <c r="J34" s="130"/>
      <c r="K34" s="131"/>
      <c r="L34" s="131"/>
      <c r="M34" s="131"/>
      <c r="N34" s="131"/>
      <c r="O34" s="131"/>
      <c r="P34" s="129"/>
    </row>
    <row r="35" spans="2:16" x14ac:dyDescent="0.25">
      <c r="B35" s="20" t="s">
        <v>22</v>
      </c>
      <c r="C35" s="130"/>
      <c r="D35" s="131"/>
      <c r="E35" s="131"/>
      <c r="F35" s="131"/>
      <c r="G35" s="131"/>
      <c r="H35" s="131"/>
      <c r="I35" s="129"/>
      <c r="J35" s="130"/>
      <c r="K35" s="131"/>
      <c r="L35" s="131"/>
      <c r="M35" s="131"/>
      <c r="N35" s="131"/>
      <c r="O35" s="131"/>
      <c r="P35" s="129"/>
    </row>
    <row r="36" spans="2:16" x14ac:dyDescent="0.25">
      <c r="B36" s="20" t="s">
        <v>23</v>
      </c>
      <c r="C36" s="130"/>
      <c r="D36" s="131"/>
      <c r="E36" s="131"/>
      <c r="F36" s="131"/>
      <c r="G36" s="131"/>
      <c r="H36" s="131"/>
      <c r="I36" s="129"/>
      <c r="J36" s="130"/>
      <c r="K36" s="131"/>
      <c r="L36" s="131"/>
      <c r="M36" s="131"/>
      <c r="N36" s="131"/>
      <c r="O36" s="131"/>
      <c r="P36" s="129"/>
    </row>
    <row r="37" spans="2:16" x14ac:dyDescent="0.25">
      <c r="B37" s="20" t="s">
        <v>24</v>
      </c>
      <c r="C37" s="130"/>
      <c r="D37" s="131"/>
      <c r="E37" s="131"/>
      <c r="F37" s="131"/>
      <c r="G37" s="131"/>
      <c r="H37" s="131"/>
      <c r="I37" s="129"/>
      <c r="J37" s="130"/>
      <c r="K37" s="131"/>
      <c r="L37" s="131"/>
      <c r="M37" s="131"/>
      <c r="N37" s="131"/>
      <c r="O37" s="131"/>
      <c r="P37" s="129"/>
    </row>
    <row r="38" spans="2:16" x14ac:dyDescent="0.25">
      <c r="B38" s="27" t="s">
        <v>25</v>
      </c>
      <c r="C38" s="130"/>
      <c r="D38" s="131"/>
      <c r="E38" s="131"/>
      <c r="F38" s="131"/>
      <c r="G38" s="131"/>
      <c r="H38" s="131"/>
      <c r="I38" s="129"/>
      <c r="J38" s="130"/>
      <c r="K38" s="131"/>
      <c r="L38" s="131"/>
      <c r="M38" s="131"/>
      <c r="N38" s="131"/>
      <c r="O38" s="131"/>
      <c r="P38" s="129"/>
    </row>
    <row r="39" spans="2:16" x14ac:dyDescent="0.25">
      <c r="B39" s="20" t="s">
        <v>26</v>
      </c>
      <c r="C39" s="130"/>
      <c r="D39" s="131"/>
      <c r="E39" s="131"/>
      <c r="F39" s="131"/>
      <c r="G39" s="131"/>
      <c r="H39" s="131"/>
      <c r="I39" s="129"/>
      <c r="J39" s="130"/>
      <c r="K39" s="131"/>
      <c r="L39" s="131"/>
      <c r="M39" s="131"/>
      <c r="N39" s="131"/>
      <c r="O39" s="131"/>
      <c r="P39" s="129"/>
    </row>
    <row r="40" spans="2:16" x14ac:dyDescent="0.25">
      <c r="B40" s="20" t="s">
        <v>27</v>
      </c>
      <c r="C40" s="130"/>
      <c r="D40" s="131"/>
      <c r="E40" s="131"/>
      <c r="F40" s="131"/>
      <c r="G40" s="131"/>
      <c r="H40" s="131"/>
      <c r="I40" s="129"/>
      <c r="J40" s="130"/>
      <c r="K40" s="131"/>
      <c r="L40" s="131"/>
      <c r="M40" s="131"/>
      <c r="N40" s="131"/>
      <c r="O40" s="131"/>
      <c r="P40" s="129"/>
    </row>
    <row r="41" spans="2:16" x14ac:dyDescent="0.25">
      <c r="B41" s="20" t="s">
        <v>28</v>
      </c>
      <c r="C41" s="130"/>
      <c r="D41" s="131"/>
      <c r="E41" s="131"/>
      <c r="F41" s="131"/>
      <c r="G41" s="131"/>
      <c r="H41" s="131"/>
      <c r="I41" s="129"/>
      <c r="J41" s="130"/>
      <c r="K41" s="131"/>
      <c r="L41" s="131"/>
      <c r="M41" s="131"/>
      <c r="N41" s="131"/>
      <c r="O41" s="131"/>
      <c r="P41" s="129"/>
    </row>
    <row r="42" spans="2:16" x14ac:dyDescent="0.25">
      <c r="B42" s="20" t="s">
        <v>29</v>
      </c>
      <c r="C42" s="130"/>
      <c r="D42" s="131"/>
      <c r="E42" s="131"/>
      <c r="F42" s="131"/>
      <c r="G42" s="131"/>
      <c r="H42" s="131"/>
      <c r="I42" s="129"/>
      <c r="J42" s="130"/>
      <c r="K42" s="131"/>
      <c r="L42" s="131"/>
      <c r="M42" s="131"/>
      <c r="N42" s="131"/>
      <c r="O42" s="131"/>
      <c r="P42" s="129"/>
    </row>
    <row r="43" spans="2:16" x14ac:dyDescent="0.25">
      <c r="B43" s="27" t="s">
        <v>30</v>
      </c>
      <c r="C43" s="130"/>
      <c r="D43" s="131"/>
      <c r="E43" s="131"/>
      <c r="F43" s="131"/>
      <c r="G43" s="131"/>
      <c r="H43" s="131"/>
      <c r="I43" s="129"/>
      <c r="J43" s="130"/>
      <c r="K43" s="131"/>
      <c r="L43" s="131"/>
      <c r="M43" s="131"/>
      <c r="N43" s="131"/>
      <c r="O43" s="131"/>
      <c r="P43" s="129"/>
    </row>
    <row r="44" spans="2:16" ht="17.25" customHeight="1" x14ac:dyDescent="0.25">
      <c r="B44" s="27" t="s">
        <v>31</v>
      </c>
      <c r="C44" s="130"/>
      <c r="D44" s="131"/>
      <c r="E44" s="131"/>
      <c r="F44" s="131"/>
      <c r="G44" s="131"/>
      <c r="H44" s="131"/>
      <c r="I44" s="129"/>
      <c r="J44" s="130"/>
      <c r="K44" s="131"/>
      <c r="L44" s="131"/>
      <c r="M44" s="131"/>
      <c r="N44" s="131"/>
      <c r="O44" s="131"/>
      <c r="P44" s="129"/>
    </row>
    <row r="45" spans="2:16" x14ac:dyDescent="0.25">
      <c r="B45" s="20" t="s">
        <v>32</v>
      </c>
      <c r="C45" s="130"/>
      <c r="D45" s="131"/>
      <c r="E45" s="131"/>
      <c r="F45" s="131"/>
      <c r="G45" s="131"/>
      <c r="H45" s="131"/>
      <c r="I45" s="129"/>
      <c r="J45" s="130"/>
      <c r="K45" s="131"/>
      <c r="L45" s="131"/>
      <c r="M45" s="131"/>
      <c r="N45" s="131"/>
      <c r="O45" s="131"/>
      <c r="P45" s="129"/>
    </row>
    <row r="46" spans="2:16" x14ac:dyDescent="0.25">
      <c r="B46" s="20" t="s">
        <v>33</v>
      </c>
      <c r="C46" s="130"/>
      <c r="D46" s="131"/>
      <c r="E46" s="131"/>
      <c r="F46" s="131"/>
      <c r="G46" s="131"/>
      <c r="H46" s="131"/>
      <c r="I46" s="129"/>
      <c r="J46" s="130"/>
      <c r="K46" s="131"/>
      <c r="L46" s="131"/>
      <c r="M46" s="131"/>
      <c r="N46" s="131"/>
      <c r="O46" s="131"/>
      <c r="P46" s="129"/>
    </row>
    <row r="47" spans="2:16" x14ac:dyDescent="0.25">
      <c r="B47" s="20" t="s">
        <v>34</v>
      </c>
      <c r="C47" s="130"/>
      <c r="D47" s="131"/>
      <c r="E47" s="131"/>
      <c r="F47" s="131"/>
      <c r="G47" s="131"/>
      <c r="H47" s="131"/>
      <c r="I47" s="129"/>
      <c r="J47" s="130"/>
      <c r="K47" s="131"/>
      <c r="L47" s="131"/>
      <c r="M47" s="131"/>
      <c r="N47" s="131"/>
      <c r="O47" s="131"/>
      <c r="P47" s="129"/>
    </row>
    <row r="48" spans="2:16" x14ac:dyDescent="0.25">
      <c r="B48" s="20" t="s">
        <v>35</v>
      </c>
      <c r="C48" s="130"/>
      <c r="D48" s="131"/>
      <c r="E48" s="131"/>
      <c r="F48" s="131"/>
      <c r="G48" s="131"/>
      <c r="H48" s="131"/>
      <c r="I48" s="129"/>
      <c r="J48" s="130"/>
      <c r="K48" s="131"/>
      <c r="L48" s="131"/>
      <c r="M48" s="131"/>
      <c r="N48" s="131"/>
      <c r="O48" s="131"/>
      <c r="P48" s="129"/>
    </row>
    <row r="49" spans="2:16" x14ac:dyDescent="0.25">
      <c r="B49" s="27" t="s">
        <v>36</v>
      </c>
      <c r="C49" s="130"/>
      <c r="D49" s="131"/>
      <c r="E49" s="131"/>
      <c r="F49" s="131"/>
      <c r="G49" s="131"/>
      <c r="H49" s="131"/>
      <c r="I49" s="129"/>
      <c r="J49" s="130"/>
      <c r="K49" s="131"/>
      <c r="L49" s="131"/>
      <c r="M49" s="131"/>
      <c r="N49" s="131"/>
      <c r="O49" s="131"/>
      <c r="P49" s="129"/>
    </row>
    <row r="50" spans="2:16" x14ac:dyDescent="0.25">
      <c r="B50" s="27" t="s">
        <v>37</v>
      </c>
      <c r="C50" s="130"/>
      <c r="D50" s="131"/>
      <c r="E50" s="131"/>
      <c r="F50" s="131"/>
      <c r="G50" s="131"/>
      <c r="H50" s="131"/>
      <c r="I50" s="129"/>
      <c r="J50" s="130"/>
      <c r="K50" s="131"/>
      <c r="L50" s="131"/>
      <c r="M50" s="131"/>
      <c r="N50" s="131"/>
      <c r="O50" s="131"/>
      <c r="P50" s="129"/>
    </row>
    <row r="51" spans="2:16" x14ac:dyDescent="0.25">
      <c r="B51" s="50" t="s">
        <v>38</v>
      </c>
      <c r="C51" s="130"/>
      <c r="D51" s="131"/>
      <c r="E51" s="131"/>
      <c r="F51" s="131"/>
      <c r="G51" s="131"/>
      <c r="H51" s="131"/>
      <c r="I51" s="129"/>
      <c r="J51" s="130"/>
      <c r="K51" s="131"/>
      <c r="L51" s="131"/>
      <c r="M51" s="131"/>
      <c r="N51" s="131"/>
      <c r="O51" s="131"/>
      <c r="P51" s="129"/>
    </row>
    <row r="52" spans="2:16" x14ac:dyDescent="0.25">
      <c r="B52" s="27" t="s">
        <v>39</v>
      </c>
      <c r="C52" s="130"/>
      <c r="D52" s="131"/>
      <c r="E52" s="131"/>
      <c r="F52" s="131"/>
      <c r="G52" s="131"/>
      <c r="H52" s="131"/>
      <c r="I52" s="129"/>
      <c r="J52" s="130"/>
      <c r="K52" s="131"/>
      <c r="L52" s="131"/>
      <c r="M52" s="131"/>
      <c r="N52" s="131"/>
      <c r="O52" s="131"/>
      <c r="P52" s="129"/>
    </row>
    <row r="53" spans="2:16" x14ac:dyDescent="0.25">
      <c r="B53" s="27" t="s">
        <v>40</v>
      </c>
      <c r="C53" s="130"/>
      <c r="D53" s="131"/>
      <c r="E53" s="131"/>
      <c r="F53" s="131"/>
      <c r="G53" s="131"/>
      <c r="H53" s="131"/>
      <c r="I53" s="129"/>
      <c r="J53" s="130"/>
      <c r="K53" s="131"/>
      <c r="L53" s="131"/>
      <c r="M53" s="131"/>
      <c r="N53" s="131"/>
      <c r="O53" s="131"/>
      <c r="P53" s="129"/>
    </row>
    <row r="54" spans="2:16" x14ac:dyDescent="0.25">
      <c r="B54" s="50" t="s">
        <v>41</v>
      </c>
      <c r="C54" s="130"/>
      <c r="D54" s="131"/>
      <c r="E54" s="131"/>
      <c r="F54" s="131"/>
      <c r="G54" s="131"/>
      <c r="H54" s="131"/>
      <c r="I54" s="129"/>
      <c r="J54" s="130"/>
      <c r="K54" s="131"/>
      <c r="L54" s="131"/>
      <c r="M54" s="131"/>
      <c r="N54" s="131"/>
      <c r="O54" s="131"/>
      <c r="P54" s="129"/>
    </row>
    <row r="55" spans="2:16" x14ac:dyDescent="0.25">
      <c r="B55" s="50" t="s">
        <v>42</v>
      </c>
      <c r="C55" s="130"/>
      <c r="D55" s="131"/>
      <c r="E55" s="131"/>
      <c r="F55" s="131"/>
      <c r="G55" s="131"/>
      <c r="H55" s="131"/>
      <c r="I55" s="129"/>
      <c r="J55" s="130"/>
      <c r="K55" s="131"/>
      <c r="L55" s="131"/>
      <c r="M55" s="131"/>
      <c r="N55" s="131"/>
      <c r="O55" s="131"/>
      <c r="P55" s="129"/>
    </row>
    <row r="56" spans="2:16" x14ac:dyDescent="0.25">
      <c r="B56" s="50" t="s">
        <v>43</v>
      </c>
      <c r="C56" s="130"/>
      <c r="D56" s="131"/>
      <c r="E56" s="131"/>
      <c r="F56" s="131"/>
      <c r="G56" s="131"/>
      <c r="H56" s="131"/>
      <c r="I56" s="129"/>
      <c r="J56" s="130"/>
      <c r="K56" s="131"/>
      <c r="L56" s="131"/>
      <c r="M56" s="131"/>
      <c r="N56" s="131"/>
      <c r="O56" s="131"/>
      <c r="P56" s="129"/>
    </row>
    <row r="57" spans="2:16" x14ac:dyDescent="0.25">
      <c r="B57" s="51" t="s">
        <v>44</v>
      </c>
      <c r="C57" s="130"/>
      <c r="D57" s="131"/>
      <c r="E57" s="131"/>
      <c r="F57" s="131"/>
      <c r="G57" s="131"/>
      <c r="H57" s="131"/>
      <c r="I57" s="129"/>
      <c r="J57" s="130"/>
      <c r="K57" s="131"/>
      <c r="L57" s="131"/>
      <c r="M57" s="131"/>
      <c r="N57" s="131"/>
      <c r="O57" s="131"/>
      <c r="P57" s="129"/>
    </row>
    <row r="58" spans="2:16" x14ac:dyDescent="0.25">
      <c r="B58" s="50" t="s">
        <v>45</v>
      </c>
      <c r="C58" s="130"/>
      <c r="D58" s="131"/>
      <c r="E58" s="131"/>
      <c r="F58" s="131"/>
      <c r="G58" s="131"/>
      <c r="H58" s="131"/>
      <c r="I58" s="129"/>
      <c r="J58" s="130"/>
      <c r="K58" s="131"/>
      <c r="L58" s="131"/>
      <c r="M58" s="131"/>
      <c r="N58" s="131"/>
      <c r="O58" s="131"/>
      <c r="P58" s="129"/>
    </row>
    <row r="59" spans="2:16" x14ac:dyDescent="0.25">
      <c r="B59" s="51" t="s">
        <v>46</v>
      </c>
      <c r="C59" s="130"/>
      <c r="D59" s="131"/>
      <c r="E59" s="131"/>
      <c r="F59" s="131"/>
      <c r="G59" s="131"/>
      <c r="H59" s="131"/>
      <c r="I59" s="129"/>
      <c r="J59" s="130"/>
      <c r="K59" s="131"/>
      <c r="L59" s="131"/>
      <c r="M59" s="131"/>
      <c r="N59" s="131"/>
      <c r="O59" s="131"/>
      <c r="P59" s="129"/>
    </row>
    <row r="60" spans="2:16" x14ac:dyDescent="0.25">
      <c r="B60" s="50" t="s">
        <v>47</v>
      </c>
      <c r="C60" s="130"/>
      <c r="D60" s="131"/>
      <c r="E60" s="131"/>
      <c r="F60" s="131"/>
      <c r="G60" s="131"/>
      <c r="H60" s="131"/>
      <c r="I60" s="129"/>
      <c r="J60" s="130"/>
      <c r="K60" s="131"/>
      <c r="L60" s="131"/>
      <c r="M60" s="131"/>
      <c r="N60" s="131"/>
      <c r="O60" s="131"/>
      <c r="P60" s="129"/>
    </row>
    <row r="61" spans="2:16" x14ac:dyDescent="0.25">
      <c r="B61" s="27" t="s">
        <v>48</v>
      </c>
      <c r="C61" s="130"/>
      <c r="D61" s="131"/>
      <c r="E61" s="131"/>
      <c r="F61" s="131"/>
      <c r="G61" s="131"/>
      <c r="H61" s="131"/>
      <c r="I61" s="129"/>
      <c r="J61" s="130"/>
      <c r="K61" s="131"/>
      <c r="L61" s="131"/>
      <c r="M61" s="131"/>
      <c r="N61" s="131"/>
      <c r="O61" s="131"/>
      <c r="P61" s="129"/>
    </row>
    <row r="62" spans="2:16" x14ac:dyDescent="0.25">
      <c r="B62" s="27" t="s">
        <v>49</v>
      </c>
      <c r="C62" s="130"/>
      <c r="D62" s="131"/>
      <c r="E62" s="131"/>
      <c r="F62" s="131"/>
      <c r="G62" s="131"/>
      <c r="H62" s="131"/>
      <c r="I62" s="129"/>
      <c r="J62" s="130"/>
      <c r="K62" s="131"/>
      <c r="L62" s="131"/>
      <c r="M62" s="131"/>
      <c r="N62" s="131"/>
      <c r="O62" s="131"/>
      <c r="P62" s="129"/>
    </row>
    <row r="63" spans="2:16" ht="18" customHeight="1" thickBot="1" x14ac:dyDescent="0.3">
      <c r="B63" s="27" t="s">
        <v>50</v>
      </c>
      <c r="C63" s="130"/>
      <c r="D63" s="131"/>
      <c r="E63" s="131"/>
      <c r="F63" s="131"/>
      <c r="G63" s="131"/>
      <c r="H63" s="131"/>
      <c r="I63" s="129"/>
      <c r="J63" s="130"/>
      <c r="K63" s="131"/>
      <c r="L63" s="131"/>
      <c r="M63" s="131"/>
      <c r="N63" s="131"/>
      <c r="O63" s="131"/>
      <c r="P63" s="129"/>
    </row>
    <row r="64" spans="2:16" ht="18" customHeight="1" x14ac:dyDescent="0.25">
      <c r="B64" s="14" t="s">
        <v>51</v>
      </c>
      <c r="C64" s="124"/>
      <c r="D64" s="125"/>
      <c r="E64" s="125"/>
      <c r="F64" s="125"/>
      <c r="G64" s="125"/>
      <c r="H64" s="125"/>
      <c r="I64" s="126"/>
      <c r="J64" s="124"/>
      <c r="K64" s="125"/>
      <c r="L64" s="125"/>
      <c r="M64" s="125"/>
      <c r="N64" s="125"/>
      <c r="O64" s="125"/>
      <c r="P64" s="126"/>
    </row>
    <row r="65" spans="2:16" ht="14.45" customHeight="1" x14ac:dyDescent="0.25">
      <c r="B65" s="27" t="s">
        <v>318</v>
      </c>
      <c r="C65" s="130"/>
      <c r="D65" s="131"/>
      <c r="E65" s="131"/>
      <c r="F65" s="131"/>
      <c r="G65" s="131"/>
      <c r="H65" s="131"/>
      <c r="I65" s="129"/>
      <c r="J65" s="130"/>
      <c r="K65" s="131"/>
      <c r="L65" s="131"/>
      <c r="M65" s="131"/>
      <c r="N65" s="131"/>
      <c r="O65" s="131"/>
      <c r="P65" s="129"/>
    </row>
    <row r="66" spans="2:16" ht="14.45" customHeight="1" x14ac:dyDescent="0.25">
      <c r="B66" s="27" t="s">
        <v>319</v>
      </c>
      <c r="C66" s="130"/>
      <c r="D66" s="131"/>
      <c r="E66" s="131"/>
      <c r="F66" s="131"/>
      <c r="G66" s="131"/>
      <c r="H66" s="131"/>
      <c r="I66" s="129"/>
      <c r="J66" s="130"/>
      <c r="K66" s="131"/>
      <c r="L66" s="131"/>
      <c r="M66" s="131"/>
      <c r="N66" s="131"/>
      <c r="O66" s="131"/>
      <c r="P66" s="129"/>
    </row>
    <row r="67" spans="2:16" ht="14.45" customHeight="1" x14ac:dyDescent="0.25">
      <c r="B67" s="27" t="s">
        <v>320</v>
      </c>
      <c r="C67" s="130"/>
      <c r="D67" s="131"/>
      <c r="E67" s="131"/>
      <c r="F67" s="131"/>
      <c r="G67" s="131"/>
      <c r="H67" s="131"/>
      <c r="I67" s="129"/>
      <c r="J67" s="130"/>
      <c r="K67" s="131"/>
      <c r="L67" s="131"/>
      <c r="M67" s="131"/>
      <c r="N67" s="131"/>
      <c r="O67" s="131"/>
      <c r="P67" s="129"/>
    </row>
    <row r="68" spans="2:16" ht="14.45" customHeight="1" x14ac:dyDescent="0.25">
      <c r="B68" s="27" t="s">
        <v>321</v>
      </c>
      <c r="C68" s="130"/>
      <c r="D68" s="131"/>
      <c r="E68" s="131"/>
      <c r="F68" s="131"/>
      <c r="G68" s="131"/>
      <c r="H68" s="131"/>
      <c r="I68" s="129"/>
      <c r="J68" s="130"/>
      <c r="K68" s="131"/>
      <c r="L68" s="131"/>
      <c r="M68" s="131"/>
      <c r="N68" s="131"/>
      <c r="O68" s="131"/>
      <c r="P68" s="129"/>
    </row>
    <row r="69" spans="2:16" ht="14.45" customHeight="1" x14ac:dyDescent="0.25">
      <c r="B69" s="27" t="s">
        <v>322</v>
      </c>
      <c r="C69" s="130"/>
      <c r="D69" s="131"/>
      <c r="E69" s="131"/>
      <c r="F69" s="131"/>
      <c r="G69" s="131"/>
      <c r="H69" s="131"/>
      <c r="I69" s="129"/>
      <c r="J69" s="130"/>
      <c r="K69" s="131"/>
      <c r="L69" s="131"/>
      <c r="M69" s="131"/>
      <c r="N69" s="131"/>
      <c r="O69" s="131"/>
      <c r="P69" s="129"/>
    </row>
    <row r="70" spans="2:16" ht="14.45" customHeight="1" x14ac:dyDescent="0.25">
      <c r="B70" s="27" t="s">
        <v>307</v>
      </c>
      <c r="C70" s="130"/>
      <c r="D70" s="131"/>
      <c r="E70" s="131"/>
      <c r="F70" s="131"/>
      <c r="G70" s="131"/>
      <c r="H70" s="131"/>
      <c r="I70" s="129"/>
      <c r="J70" s="130"/>
      <c r="K70" s="131"/>
      <c r="L70" s="131"/>
      <c r="M70" s="131"/>
      <c r="N70" s="131"/>
      <c r="O70" s="131"/>
      <c r="P70" s="129"/>
    </row>
    <row r="71" spans="2:16" ht="14.45" customHeight="1" x14ac:dyDescent="0.25">
      <c r="B71" s="27" t="s">
        <v>308</v>
      </c>
      <c r="C71" s="130"/>
      <c r="D71" s="131"/>
      <c r="E71" s="131"/>
      <c r="F71" s="131"/>
      <c r="G71" s="131"/>
      <c r="H71" s="131"/>
      <c r="I71" s="129"/>
      <c r="J71" s="130"/>
      <c r="K71" s="131"/>
      <c r="L71" s="131"/>
      <c r="M71" s="131"/>
      <c r="N71" s="131"/>
      <c r="O71" s="131"/>
      <c r="P71" s="129"/>
    </row>
    <row r="72" spans="2:16" ht="14.45" customHeight="1" x14ac:dyDescent="0.25">
      <c r="B72" s="54" t="s">
        <v>309</v>
      </c>
      <c r="C72" s="130"/>
      <c r="D72" s="131"/>
      <c r="E72" s="131"/>
      <c r="F72" s="131"/>
      <c r="G72" s="131"/>
      <c r="H72" s="131"/>
      <c r="I72" s="129"/>
      <c r="J72" s="130"/>
      <c r="K72" s="131"/>
      <c r="L72" s="131"/>
      <c r="M72" s="131"/>
      <c r="N72" s="131"/>
      <c r="O72" s="131"/>
      <c r="P72" s="129"/>
    </row>
    <row r="73" spans="2:16" ht="14.45" customHeight="1" x14ac:dyDescent="0.25">
      <c r="B73" s="27" t="s">
        <v>310</v>
      </c>
      <c r="C73" s="130"/>
      <c r="D73" s="131"/>
      <c r="E73" s="131"/>
      <c r="F73" s="131"/>
      <c r="G73" s="131"/>
      <c r="H73" s="131"/>
      <c r="I73" s="129"/>
      <c r="J73" s="130"/>
      <c r="K73" s="131"/>
      <c r="L73" s="131"/>
      <c r="M73" s="131"/>
      <c r="N73" s="131"/>
      <c r="O73" s="131"/>
      <c r="P73" s="129"/>
    </row>
    <row r="74" spans="2:16" ht="14.45" customHeight="1" x14ac:dyDescent="0.25">
      <c r="B74" s="27" t="s">
        <v>302</v>
      </c>
      <c r="C74" s="130"/>
      <c r="D74" s="131"/>
      <c r="E74" s="131"/>
      <c r="F74" s="131"/>
      <c r="G74" s="131"/>
      <c r="H74" s="131"/>
      <c r="I74" s="129"/>
      <c r="J74" s="130"/>
      <c r="K74" s="131"/>
      <c r="L74" s="131"/>
      <c r="M74" s="131"/>
      <c r="N74" s="131"/>
      <c r="O74" s="131"/>
      <c r="P74" s="129"/>
    </row>
    <row r="75" spans="2:16" ht="14.45" customHeight="1" x14ac:dyDescent="0.25">
      <c r="B75" s="27" t="s">
        <v>303</v>
      </c>
      <c r="C75" s="130"/>
      <c r="D75" s="131"/>
      <c r="E75" s="131"/>
      <c r="F75" s="131"/>
      <c r="G75" s="131"/>
      <c r="H75" s="131"/>
      <c r="I75" s="129"/>
      <c r="J75" s="130"/>
      <c r="K75" s="131"/>
      <c r="L75" s="131"/>
      <c r="M75" s="131"/>
      <c r="N75" s="131"/>
      <c r="O75" s="131"/>
      <c r="P75" s="129"/>
    </row>
    <row r="76" spans="2:16" ht="14.45" customHeight="1" x14ac:dyDescent="0.25">
      <c r="B76" s="54" t="s">
        <v>311</v>
      </c>
      <c r="C76" s="130"/>
      <c r="D76" s="131"/>
      <c r="E76" s="131"/>
      <c r="F76" s="131"/>
      <c r="G76" s="131"/>
      <c r="H76" s="131"/>
      <c r="I76" s="129"/>
      <c r="J76" s="130"/>
      <c r="K76" s="131"/>
      <c r="L76" s="131"/>
      <c r="M76" s="131"/>
      <c r="N76" s="131"/>
      <c r="O76" s="131"/>
      <c r="P76" s="129"/>
    </row>
    <row r="77" spans="2:16" ht="14.45" customHeight="1" x14ac:dyDescent="0.25">
      <c r="B77" s="27" t="s">
        <v>304</v>
      </c>
      <c r="C77" s="130"/>
      <c r="D77" s="131"/>
      <c r="E77" s="131"/>
      <c r="F77" s="131"/>
      <c r="G77" s="131"/>
      <c r="H77" s="131"/>
      <c r="I77" s="129"/>
      <c r="J77" s="130"/>
      <c r="K77" s="131"/>
      <c r="L77" s="131"/>
      <c r="M77" s="131"/>
      <c r="N77" s="131"/>
      <c r="O77" s="131"/>
      <c r="P77" s="129"/>
    </row>
    <row r="78" spans="2:16" ht="14.45" customHeight="1" x14ac:dyDescent="0.25">
      <c r="B78" s="27" t="s">
        <v>305</v>
      </c>
      <c r="C78" s="130"/>
      <c r="D78" s="131"/>
      <c r="E78" s="131"/>
      <c r="F78" s="131"/>
      <c r="G78" s="131"/>
      <c r="H78" s="131"/>
      <c r="I78" s="129"/>
      <c r="J78" s="130"/>
      <c r="K78" s="131"/>
      <c r="L78" s="131"/>
      <c r="M78" s="131"/>
      <c r="N78" s="131"/>
      <c r="O78" s="131"/>
      <c r="P78" s="129"/>
    </row>
    <row r="79" spans="2:16" ht="14.45" customHeight="1" x14ac:dyDescent="0.25">
      <c r="B79" s="27" t="s">
        <v>11</v>
      </c>
      <c r="C79" s="130"/>
      <c r="D79" s="131"/>
      <c r="E79" s="131"/>
      <c r="F79" s="131"/>
      <c r="G79" s="131"/>
      <c r="H79" s="131"/>
      <c r="I79" s="129"/>
      <c r="J79" s="130"/>
      <c r="K79" s="131"/>
      <c r="L79" s="131"/>
      <c r="M79" s="131"/>
      <c r="N79" s="131"/>
      <c r="O79" s="131"/>
      <c r="P79" s="129"/>
    </row>
    <row r="80" spans="2:16" ht="14.45" customHeight="1" x14ac:dyDescent="0.25">
      <c r="B80" s="27" t="s">
        <v>13</v>
      </c>
      <c r="C80" s="130"/>
      <c r="D80" s="131"/>
      <c r="E80" s="131"/>
      <c r="F80" s="131"/>
      <c r="G80" s="131"/>
      <c r="H80" s="131"/>
      <c r="I80" s="129"/>
      <c r="J80" s="130"/>
      <c r="K80" s="131"/>
      <c r="L80" s="131"/>
      <c r="M80" s="131"/>
      <c r="N80" s="131"/>
      <c r="O80" s="131"/>
      <c r="P80" s="129"/>
    </row>
    <row r="81" spans="2:16" ht="14.45" customHeight="1" x14ac:dyDescent="0.25">
      <c r="B81" s="54" t="s">
        <v>52</v>
      </c>
      <c r="C81" s="130"/>
      <c r="D81" s="131"/>
      <c r="E81" s="131"/>
      <c r="F81" s="131"/>
      <c r="G81" s="131"/>
      <c r="H81" s="131"/>
      <c r="I81" s="129"/>
      <c r="J81" s="130"/>
      <c r="K81" s="131"/>
      <c r="L81" s="131"/>
      <c r="M81" s="131"/>
      <c r="N81" s="131"/>
      <c r="O81" s="131"/>
      <c r="P81" s="129"/>
    </row>
    <row r="82" spans="2:16" ht="14.45" customHeight="1" x14ac:dyDescent="0.25">
      <c r="B82" s="27" t="s">
        <v>53</v>
      </c>
      <c r="C82" s="130"/>
      <c r="D82" s="131"/>
      <c r="E82" s="131"/>
      <c r="F82" s="131"/>
      <c r="G82" s="131"/>
      <c r="H82" s="131"/>
      <c r="I82" s="129"/>
      <c r="J82" s="130"/>
      <c r="K82" s="131"/>
      <c r="L82" s="131"/>
      <c r="M82" s="131"/>
      <c r="N82" s="131"/>
      <c r="O82" s="131"/>
      <c r="P82" s="129"/>
    </row>
    <row r="83" spans="2:16" ht="14.45" customHeight="1" x14ac:dyDescent="0.25">
      <c r="B83" s="27" t="s">
        <v>54</v>
      </c>
      <c r="C83" s="130"/>
      <c r="D83" s="131"/>
      <c r="E83" s="131"/>
      <c r="F83" s="131"/>
      <c r="G83" s="131"/>
      <c r="H83" s="131"/>
      <c r="I83" s="129"/>
      <c r="J83" s="130"/>
      <c r="K83" s="131"/>
      <c r="L83" s="131"/>
      <c r="M83" s="131"/>
      <c r="N83" s="131"/>
      <c r="O83" s="131"/>
      <c r="P83" s="129"/>
    </row>
    <row r="84" spans="2:16" ht="14.45" customHeight="1" x14ac:dyDescent="0.25">
      <c r="B84" s="27" t="s">
        <v>55</v>
      </c>
      <c r="C84" s="130"/>
      <c r="D84" s="131"/>
      <c r="E84" s="131"/>
      <c r="F84" s="131"/>
      <c r="G84" s="131"/>
      <c r="H84" s="131"/>
      <c r="I84" s="129"/>
      <c r="J84" s="130"/>
      <c r="K84" s="131"/>
      <c r="L84" s="131"/>
      <c r="M84" s="131"/>
      <c r="N84" s="131"/>
      <c r="O84" s="131"/>
      <c r="P84" s="129"/>
    </row>
    <row r="85" spans="2:16" ht="14.45" customHeight="1" x14ac:dyDescent="0.25">
      <c r="B85" s="27" t="s">
        <v>56</v>
      </c>
      <c r="C85" s="130"/>
      <c r="D85" s="131"/>
      <c r="E85" s="131"/>
      <c r="F85" s="131"/>
      <c r="G85" s="131"/>
      <c r="H85" s="131"/>
      <c r="I85" s="129"/>
      <c r="J85" s="130"/>
      <c r="K85" s="131"/>
      <c r="L85" s="131"/>
      <c r="M85" s="131"/>
      <c r="N85" s="131"/>
      <c r="O85" s="131"/>
      <c r="P85" s="129"/>
    </row>
    <row r="86" spans="2:16" ht="14.45" customHeight="1" x14ac:dyDescent="0.25">
      <c r="B86" s="54" t="s">
        <v>57</v>
      </c>
      <c r="C86" s="132"/>
      <c r="D86"/>
      <c r="E86"/>
      <c r="F86"/>
      <c r="G86"/>
      <c r="H86"/>
      <c r="I86" s="133"/>
      <c r="J86" s="132"/>
      <c r="K86"/>
      <c r="L86"/>
      <c r="M86"/>
      <c r="N86"/>
      <c r="O86"/>
      <c r="P86" s="133"/>
    </row>
    <row r="87" spans="2:16" ht="14.45" customHeight="1" x14ac:dyDescent="0.25">
      <c r="B87" s="54" t="s">
        <v>58</v>
      </c>
      <c r="C87" s="132"/>
      <c r="D87"/>
      <c r="E87"/>
      <c r="F87"/>
      <c r="G87"/>
      <c r="H87"/>
      <c r="I87" s="133"/>
      <c r="J87" s="132"/>
      <c r="K87"/>
      <c r="L87"/>
      <c r="M87"/>
      <c r="N87"/>
      <c r="O87"/>
      <c r="P87" s="133"/>
    </row>
    <row r="88" spans="2:16" ht="14.45" customHeight="1" x14ac:dyDescent="0.25">
      <c r="B88" s="27" t="s">
        <v>59</v>
      </c>
      <c r="C88" s="130"/>
      <c r="D88" s="131"/>
      <c r="E88" s="131"/>
      <c r="F88" s="131"/>
      <c r="G88" s="131"/>
      <c r="H88" s="131"/>
      <c r="I88" s="129"/>
      <c r="J88" s="130"/>
      <c r="K88" s="131"/>
      <c r="L88" s="131"/>
      <c r="M88" s="131"/>
      <c r="N88" s="131"/>
      <c r="O88" s="131"/>
      <c r="P88" s="129"/>
    </row>
    <row r="89" spans="2:16" ht="14.45" customHeight="1" x14ac:dyDescent="0.25">
      <c r="B89" s="27" t="s">
        <v>60</v>
      </c>
      <c r="C89" s="130"/>
      <c r="D89" s="131"/>
      <c r="E89" s="131"/>
      <c r="F89" s="131"/>
      <c r="G89" s="131"/>
      <c r="H89" s="131"/>
      <c r="I89" s="129"/>
      <c r="J89" s="130"/>
      <c r="K89" s="131"/>
      <c r="L89" s="131"/>
      <c r="M89" s="131"/>
      <c r="N89" s="131"/>
      <c r="O89" s="131"/>
      <c r="P89" s="129"/>
    </row>
    <row r="90" spans="2:16" ht="14.45" customHeight="1" x14ac:dyDescent="0.25">
      <c r="B90" s="54" t="s">
        <v>61</v>
      </c>
      <c r="C90" s="130"/>
      <c r="D90" s="131"/>
      <c r="E90" s="131"/>
      <c r="F90" s="131"/>
      <c r="G90" s="131"/>
      <c r="H90" s="131"/>
      <c r="I90" s="129"/>
      <c r="J90" s="130"/>
      <c r="K90" s="131"/>
      <c r="L90" s="131"/>
      <c r="M90" s="131"/>
      <c r="N90" s="131"/>
      <c r="O90" s="131"/>
      <c r="P90" s="129"/>
    </row>
    <row r="91" spans="2:16" ht="14.45" customHeight="1" x14ac:dyDescent="0.25">
      <c r="B91" s="27" t="s">
        <v>62</v>
      </c>
      <c r="C91" s="130"/>
      <c r="D91" s="131"/>
      <c r="E91" s="131"/>
      <c r="F91" s="131"/>
      <c r="G91" s="131"/>
      <c r="H91" s="131"/>
      <c r="I91" s="129"/>
      <c r="J91" s="130"/>
      <c r="K91" s="131"/>
      <c r="L91" s="131"/>
      <c r="M91" s="131"/>
      <c r="N91" s="131"/>
      <c r="O91" s="131"/>
      <c r="P91" s="129"/>
    </row>
    <row r="92" spans="2:16" ht="14.45" customHeight="1" x14ac:dyDescent="0.25">
      <c r="B92" s="27" t="s">
        <v>63</v>
      </c>
      <c r="C92" s="130"/>
      <c r="D92" s="131"/>
      <c r="E92" s="131"/>
      <c r="F92" s="131"/>
      <c r="G92" s="131"/>
      <c r="H92" s="131"/>
      <c r="I92" s="129"/>
      <c r="J92" s="130"/>
      <c r="K92" s="131"/>
      <c r="L92" s="131"/>
      <c r="M92" s="131"/>
      <c r="N92" s="131"/>
      <c r="O92" s="131"/>
      <c r="P92" s="129"/>
    </row>
    <row r="93" spans="2:16" ht="14.45" customHeight="1" x14ac:dyDescent="0.25">
      <c r="B93" s="27" t="s">
        <v>64</v>
      </c>
      <c r="C93" s="130"/>
      <c r="D93" s="131"/>
      <c r="E93" s="131"/>
      <c r="F93" s="131"/>
      <c r="G93" s="131"/>
      <c r="H93" s="131"/>
      <c r="I93" s="129"/>
      <c r="J93" s="130"/>
      <c r="K93" s="131"/>
      <c r="L93" s="131"/>
      <c r="M93" s="131"/>
      <c r="N93" s="131"/>
      <c r="O93" s="131"/>
      <c r="P93" s="129"/>
    </row>
    <row r="94" spans="2:16" ht="14.45" customHeight="1" x14ac:dyDescent="0.25">
      <c r="B94" s="27" t="s">
        <v>65</v>
      </c>
      <c r="C94" s="130"/>
      <c r="D94" s="131"/>
      <c r="E94" s="131"/>
      <c r="F94" s="131"/>
      <c r="G94" s="131"/>
      <c r="H94" s="131"/>
      <c r="I94" s="129"/>
      <c r="J94" s="130"/>
      <c r="K94" s="131"/>
      <c r="L94" s="131"/>
      <c r="M94" s="131"/>
      <c r="N94" s="131"/>
      <c r="O94" s="131"/>
      <c r="P94" s="129"/>
    </row>
    <row r="95" spans="2:16" ht="14.45" customHeight="1" x14ac:dyDescent="0.25">
      <c r="B95" s="54" t="s">
        <v>66</v>
      </c>
      <c r="C95" s="130"/>
      <c r="D95" s="131"/>
      <c r="E95" s="131"/>
      <c r="F95" s="131"/>
      <c r="G95" s="131"/>
      <c r="H95" s="131"/>
      <c r="I95" s="129"/>
      <c r="J95" s="130"/>
      <c r="K95" s="131"/>
      <c r="L95" s="131"/>
      <c r="M95" s="131"/>
      <c r="N95" s="131"/>
      <c r="O95" s="131"/>
      <c r="P95" s="129"/>
    </row>
    <row r="96" spans="2:16" ht="14.45" customHeight="1" x14ac:dyDescent="0.25">
      <c r="B96" s="54" t="s">
        <v>67</v>
      </c>
      <c r="C96" s="130"/>
      <c r="D96" s="131"/>
      <c r="E96" s="131"/>
      <c r="F96" s="131"/>
      <c r="G96" s="131"/>
      <c r="H96" s="131"/>
      <c r="I96" s="129"/>
      <c r="J96" s="130"/>
      <c r="K96" s="131"/>
      <c r="L96" s="131"/>
      <c r="M96" s="131"/>
      <c r="N96" s="131"/>
      <c r="O96" s="131"/>
      <c r="P96" s="129"/>
    </row>
    <row r="97" spans="2:16" ht="14.45" customHeight="1" x14ac:dyDescent="0.25">
      <c r="B97" s="54" t="s">
        <v>37</v>
      </c>
      <c r="C97" s="130"/>
      <c r="D97" s="131"/>
      <c r="E97" s="131"/>
      <c r="F97" s="131"/>
      <c r="G97" s="131"/>
      <c r="H97" s="131"/>
      <c r="I97" s="129"/>
      <c r="J97" s="130"/>
      <c r="K97" s="131"/>
      <c r="L97" s="131"/>
      <c r="M97" s="131"/>
      <c r="N97" s="131"/>
      <c r="O97" s="131"/>
      <c r="P97" s="129"/>
    </row>
    <row r="98" spans="2:16" ht="14.45" customHeight="1" x14ac:dyDescent="0.25">
      <c r="B98" s="27" t="s">
        <v>68</v>
      </c>
      <c r="C98" s="130"/>
      <c r="D98" s="131"/>
      <c r="E98" s="131"/>
      <c r="F98" s="131"/>
      <c r="G98" s="131"/>
      <c r="H98" s="131"/>
      <c r="I98" s="129"/>
      <c r="J98" s="130"/>
      <c r="K98" s="131"/>
      <c r="L98" s="131"/>
      <c r="M98" s="131"/>
      <c r="N98" s="131"/>
      <c r="O98" s="131"/>
      <c r="P98" s="129"/>
    </row>
    <row r="99" spans="2:16" ht="14.45" customHeight="1" x14ac:dyDescent="0.25">
      <c r="B99" s="27" t="s">
        <v>69</v>
      </c>
      <c r="C99" s="130"/>
      <c r="D99" s="131"/>
      <c r="E99" s="131"/>
      <c r="F99" s="131"/>
      <c r="G99" s="131"/>
      <c r="H99" s="131"/>
      <c r="I99" s="129"/>
      <c r="J99" s="130"/>
      <c r="K99" s="131"/>
      <c r="L99" s="131"/>
      <c r="M99" s="131"/>
      <c r="N99" s="131"/>
      <c r="O99" s="131"/>
      <c r="P99" s="129"/>
    </row>
    <row r="100" spans="2:16" ht="14.45" customHeight="1" x14ac:dyDescent="0.25">
      <c r="B100" s="54" t="s">
        <v>70</v>
      </c>
      <c r="C100" s="130"/>
      <c r="D100" s="131"/>
      <c r="E100" s="131"/>
      <c r="F100" s="131"/>
      <c r="G100" s="131"/>
      <c r="H100" s="131"/>
      <c r="I100" s="129"/>
      <c r="J100" s="130"/>
      <c r="K100" s="131"/>
      <c r="L100" s="131"/>
      <c r="M100" s="131"/>
      <c r="N100" s="131"/>
      <c r="O100" s="131"/>
      <c r="P100" s="129"/>
    </row>
    <row r="101" spans="2:16" ht="14.45" customHeight="1" x14ac:dyDescent="0.25">
      <c r="B101" s="27" t="s">
        <v>71</v>
      </c>
      <c r="C101" s="130"/>
      <c r="D101" s="131"/>
      <c r="E101" s="131"/>
      <c r="F101" s="131"/>
      <c r="G101" s="131"/>
      <c r="H101" s="131"/>
      <c r="I101" s="129"/>
      <c r="J101" s="130"/>
      <c r="K101" s="131"/>
      <c r="L101" s="131"/>
      <c r="M101" s="131"/>
      <c r="N101" s="131"/>
      <c r="O101" s="131"/>
      <c r="P101" s="129"/>
    </row>
    <row r="102" spans="2:16" ht="14.45" customHeight="1" x14ac:dyDescent="0.25">
      <c r="B102" s="27" t="s">
        <v>72</v>
      </c>
      <c r="C102" s="130"/>
      <c r="D102" s="131"/>
      <c r="E102" s="131"/>
      <c r="F102" s="131"/>
      <c r="G102" s="131"/>
      <c r="H102" s="131"/>
      <c r="I102" s="129"/>
      <c r="J102" s="130"/>
      <c r="K102" s="131"/>
      <c r="L102" s="131"/>
      <c r="M102" s="131"/>
      <c r="N102" s="131"/>
      <c r="O102" s="131"/>
      <c r="P102" s="129"/>
    </row>
    <row r="103" spans="2:16" ht="14.45" customHeight="1" x14ac:dyDescent="0.25">
      <c r="B103" s="27" t="s">
        <v>73</v>
      </c>
      <c r="C103" s="130"/>
      <c r="D103" s="131"/>
      <c r="E103" s="131"/>
      <c r="F103" s="131"/>
      <c r="G103" s="131"/>
      <c r="H103" s="131"/>
      <c r="I103" s="129"/>
      <c r="J103" s="130"/>
      <c r="K103" s="131"/>
      <c r="L103" s="131"/>
      <c r="M103" s="131"/>
      <c r="N103" s="131"/>
      <c r="O103" s="131"/>
      <c r="P103" s="129"/>
    </row>
    <row r="104" spans="2:16" ht="14.45" customHeight="1" x14ac:dyDescent="0.25">
      <c r="B104" s="27" t="s">
        <v>74</v>
      </c>
      <c r="C104" s="130"/>
      <c r="D104" s="131"/>
      <c r="E104" s="131"/>
      <c r="F104" s="131"/>
      <c r="G104" s="131"/>
      <c r="H104" s="131"/>
      <c r="I104" s="129"/>
      <c r="J104" s="130"/>
      <c r="K104" s="131"/>
      <c r="L104" s="131"/>
      <c r="M104" s="131"/>
      <c r="N104" s="131"/>
      <c r="O104" s="131"/>
      <c r="P104" s="129"/>
    </row>
    <row r="105" spans="2:16" ht="14.45" customHeight="1" x14ac:dyDescent="0.25">
      <c r="B105" s="54" t="s">
        <v>75</v>
      </c>
      <c r="C105" s="130"/>
      <c r="D105" s="131"/>
      <c r="E105" s="131"/>
      <c r="F105" s="131"/>
      <c r="G105" s="131"/>
      <c r="H105" s="131"/>
      <c r="I105" s="129"/>
      <c r="J105" s="130"/>
      <c r="K105" s="131"/>
      <c r="L105" s="131"/>
      <c r="M105" s="131"/>
      <c r="N105" s="131"/>
      <c r="O105" s="131"/>
      <c r="P105" s="129"/>
    </row>
    <row r="106" spans="2:16" ht="14.45" customHeight="1" x14ac:dyDescent="0.25">
      <c r="B106" s="27" t="s">
        <v>76</v>
      </c>
      <c r="C106" s="130"/>
      <c r="D106" s="131"/>
      <c r="E106" s="131"/>
      <c r="F106" s="131"/>
      <c r="G106" s="131"/>
      <c r="H106" s="131"/>
      <c r="I106" s="129"/>
      <c r="J106" s="130"/>
      <c r="K106" s="131"/>
      <c r="L106" s="131"/>
      <c r="M106" s="131"/>
      <c r="N106" s="131"/>
      <c r="O106" s="131"/>
      <c r="P106" s="129"/>
    </row>
    <row r="107" spans="2:16" ht="14.45" customHeight="1" x14ac:dyDescent="0.25">
      <c r="B107" s="27" t="s">
        <v>77</v>
      </c>
      <c r="C107" s="130"/>
      <c r="D107" s="131"/>
      <c r="E107" s="131"/>
      <c r="F107" s="131"/>
      <c r="G107" s="131"/>
      <c r="H107" s="131"/>
      <c r="I107" s="129"/>
      <c r="J107" s="130"/>
      <c r="K107" s="131"/>
      <c r="L107" s="131"/>
      <c r="M107" s="131"/>
      <c r="N107" s="131"/>
      <c r="O107" s="131"/>
      <c r="P107" s="129"/>
    </row>
    <row r="108" spans="2:16" ht="14.45" customHeight="1" x14ac:dyDescent="0.25">
      <c r="B108" s="27" t="s">
        <v>79</v>
      </c>
      <c r="C108" s="132"/>
      <c r="D108"/>
      <c r="E108"/>
      <c r="F108"/>
      <c r="G108"/>
      <c r="H108"/>
      <c r="I108" s="133"/>
      <c r="J108" s="132"/>
      <c r="K108"/>
      <c r="L108"/>
      <c r="M108"/>
      <c r="N108"/>
      <c r="O108"/>
      <c r="P108" s="133"/>
    </row>
    <row r="109" spans="2:16" ht="14.45" customHeight="1" x14ac:dyDescent="0.25">
      <c r="B109" s="27" t="s">
        <v>80</v>
      </c>
      <c r="C109" s="132"/>
      <c r="D109"/>
      <c r="E109"/>
      <c r="F109"/>
      <c r="G109"/>
      <c r="H109"/>
      <c r="I109" s="133"/>
      <c r="J109" s="132"/>
      <c r="K109"/>
      <c r="L109"/>
      <c r="M109"/>
      <c r="N109"/>
      <c r="O109"/>
      <c r="P109" s="133"/>
    </row>
    <row r="110" spans="2:16" ht="14.45" customHeight="1" x14ac:dyDescent="0.25">
      <c r="B110" s="27" t="s">
        <v>81</v>
      </c>
      <c r="C110" s="132"/>
      <c r="D110"/>
      <c r="E110"/>
      <c r="F110"/>
      <c r="G110"/>
      <c r="H110"/>
      <c r="I110" s="133"/>
      <c r="J110" s="132"/>
      <c r="K110"/>
      <c r="L110"/>
      <c r="M110"/>
      <c r="N110"/>
      <c r="O110"/>
      <c r="P110" s="133"/>
    </row>
    <row r="111" spans="2:16" ht="14.45" customHeight="1" x14ac:dyDescent="0.25">
      <c r="B111" s="27" t="s">
        <v>82</v>
      </c>
      <c r="C111" s="132"/>
      <c r="D111"/>
      <c r="E111"/>
      <c r="F111"/>
      <c r="G111"/>
      <c r="H111"/>
      <c r="I111" s="133"/>
      <c r="J111" s="132"/>
      <c r="K111"/>
      <c r="L111"/>
      <c r="M111"/>
      <c r="N111"/>
      <c r="O111"/>
      <c r="P111" s="133"/>
    </row>
    <row r="112" spans="2:16" ht="14.45" customHeight="1" x14ac:dyDescent="0.25">
      <c r="B112" s="27" t="s">
        <v>83</v>
      </c>
      <c r="C112" s="132"/>
      <c r="D112"/>
      <c r="E112"/>
      <c r="F112"/>
      <c r="G112"/>
      <c r="H112"/>
      <c r="I112" s="133"/>
      <c r="J112" s="132"/>
      <c r="K112"/>
      <c r="L112"/>
      <c r="M112"/>
      <c r="N112"/>
      <c r="O112"/>
      <c r="P112" s="133"/>
    </row>
    <row r="113" spans="2:16" ht="14.45" customHeight="1" x14ac:dyDescent="0.25">
      <c r="B113" s="27" t="s">
        <v>84</v>
      </c>
      <c r="C113" s="132"/>
      <c r="D113"/>
      <c r="E113"/>
      <c r="F113"/>
      <c r="G113"/>
      <c r="H113"/>
      <c r="I113" s="133"/>
      <c r="J113" s="132"/>
      <c r="K113"/>
      <c r="L113"/>
      <c r="M113"/>
      <c r="N113"/>
      <c r="O113"/>
      <c r="P113" s="133"/>
    </row>
    <row r="114" spans="2:16" ht="14.45" customHeight="1" x14ac:dyDescent="0.25">
      <c r="B114" s="27" t="s">
        <v>85</v>
      </c>
      <c r="C114" s="132"/>
      <c r="D114"/>
      <c r="E114"/>
      <c r="F114"/>
      <c r="G114"/>
      <c r="H114"/>
      <c r="I114" s="133"/>
      <c r="J114" s="132"/>
      <c r="K114"/>
      <c r="L114"/>
      <c r="M114"/>
      <c r="N114"/>
      <c r="O114"/>
      <c r="P114" s="133"/>
    </row>
    <row r="115" spans="2:16" ht="14.45" customHeight="1" x14ac:dyDescent="0.25">
      <c r="B115" s="27" t="s">
        <v>86</v>
      </c>
      <c r="C115" s="132"/>
      <c r="D115"/>
      <c r="E115"/>
      <c r="F115"/>
      <c r="G115"/>
      <c r="H115"/>
      <c r="I115" s="133"/>
      <c r="J115" s="132"/>
      <c r="K115"/>
      <c r="L115"/>
      <c r="M115"/>
      <c r="N115"/>
      <c r="O115"/>
      <c r="P115" s="133"/>
    </row>
    <row r="116" spans="2:16" ht="14.45" customHeight="1" x14ac:dyDescent="0.25">
      <c r="B116" s="27" t="s">
        <v>87</v>
      </c>
      <c r="C116" s="130"/>
      <c r="D116" s="131"/>
      <c r="E116" s="131"/>
      <c r="F116" s="131"/>
      <c r="G116" s="131"/>
      <c r="H116" s="131"/>
      <c r="I116" s="129"/>
      <c r="J116" s="130"/>
      <c r="K116" s="131"/>
      <c r="L116" s="131"/>
      <c r="M116" s="131"/>
      <c r="N116" s="131"/>
      <c r="O116" s="131"/>
      <c r="P116" s="129"/>
    </row>
    <row r="117" spans="2:16" ht="14.45" customHeight="1" x14ac:dyDescent="0.25">
      <c r="B117" s="51" t="s">
        <v>88</v>
      </c>
      <c r="C117" s="130"/>
      <c r="D117" s="131"/>
      <c r="E117" s="131"/>
      <c r="F117" s="131"/>
      <c r="G117" s="131"/>
      <c r="H117" s="131"/>
      <c r="I117" s="129"/>
      <c r="J117" s="130"/>
      <c r="K117" s="131"/>
      <c r="L117" s="131"/>
      <c r="M117" s="131"/>
      <c r="N117" s="131"/>
      <c r="O117" s="131"/>
      <c r="P117" s="129"/>
    </row>
    <row r="118" spans="2:16" ht="14.45" customHeight="1" x14ac:dyDescent="0.25">
      <c r="B118" s="27" t="s">
        <v>89</v>
      </c>
      <c r="C118" s="130"/>
      <c r="D118" s="131"/>
      <c r="E118" s="131"/>
      <c r="F118" s="131"/>
      <c r="G118" s="131"/>
      <c r="H118" s="131"/>
      <c r="I118" s="129"/>
      <c r="J118" s="130"/>
      <c r="K118" s="131"/>
      <c r="L118" s="131"/>
      <c r="M118" s="131"/>
      <c r="N118" s="131"/>
      <c r="O118" s="131"/>
      <c r="P118" s="129"/>
    </row>
    <row r="119" spans="2:16" ht="14.45" customHeight="1" x14ac:dyDescent="0.25">
      <c r="B119" s="51" t="s">
        <v>90</v>
      </c>
      <c r="C119" s="130"/>
      <c r="D119" s="131"/>
      <c r="E119" s="131"/>
      <c r="F119" s="131"/>
      <c r="G119" s="131"/>
      <c r="H119" s="131"/>
      <c r="I119" s="129"/>
      <c r="J119" s="130"/>
      <c r="K119" s="131"/>
      <c r="L119" s="131"/>
      <c r="M119" s="131"/>
      <c r="N119" s="131"/>
      <c r="O119" s="131"/>
      <c r="P119" s="129"/>
    </row>
    <row r="120" spans="2:16" ht="14.45" customHeight="1" thickBot="1" x14ac:dyDescent="0.3">
      <c r="B120" s="51" t="s">
        <v>91</v>
      </c>
      <c r="C120" s="130"/>
      <c r="D120" s="131"/>
      <c r="E120" s="131"/>
      <c r="F120" s="131"/>
      <c r="G120" s="131"/>
      <c r="H120" s="131"/>
      <c r="I120" s="129"/>
      <c r="J120" s="130"/>
      <c r="K120" s="131"/>
      <c r="L120" s="131"/>
      <c r="M120" s="131"/>
      <c r="N120" s="131"/>
      <c r="O120" s="131"/>
      <c r="P120" s="129"/>
    </row>
    <row r="121" spans="2:16" x14ac:dyDescent="0.25">
      <c r="B121" s="134" t="s">
        <v>92</v>
      </c>
      <c r="C121" s="124"/>
      <c r="D121" s="125"/>
      <c r="E121" s="125"/>
      <c r="F121" s="125"/>
      <c r="G121" s="125"/>
      <c r="H121" s="125"/>
      <c r="I121" s="126"/>
      <c r="J121" s="124"/>
      <c r="K121" s="125"/>
      <c r="L121" s="125"/>
      <c r="M121" s="125"/>
      <c r="N121" s="125"/>
      <c r="O121" s="125"/>
      <c r="P121" s="126"/>
    </row>
    <row r="122" spans="2:16" x14ac:dyDescent="0.25">
      <c r="B122" s="264" t="s">
        <v>324</v>
      </c>
      <c r="C122" s="130"/>
      <c r="D122" s="131"/>
      <c r="E122" s="131"/>
      <c r="F122" s="131"/>
      <c r="G122" s="131"/>
      <c r="H122" s="131"/>
      <c r="I122" s="129"/>
      <c r="J122" s="130"/>
      <c r="K122" s="131"/>
      <c r="L122" s="131"/>
      <c r="M122" s="131"/>
      <c r="N122" s="131"/>
      <c r="O122" s="131"/>
      <c r="P122" s="129"/>
    </row>
    <row r="123" spans="2:16" x14ac:dyDescent="0.25">
      <c r="B123" s="58" t="s">
        <v>323</v>
      </c>
      <c r="C123" s="130"/>
      <c r="D123" s="131"/>
      <c r="E123" s="131"/>
      <c r="F123" s="131"/>
      <c r="G123" s="131"/>
      <c r="H123" s="131"/>
      <c r="I123" s="129"/>
      <c r="J123" s="130"/>
      <c r="K123" s="131"/>
      <c r="L123" s="131"/>
      <c r="M123" s="131"/>
      <c r="N123" s="131"/>
      <c r="O123" s="131"/>
      <c r="P123" s="129"/>
    </row>
    <row r="124" spans="2:16" x14ac:dyDescent="0.25">
      <c r="B124" s="58" t="s">
        <v>312</v>
      </c>
      <c r="C124" s="130"/>
      <c r="D124" s="131"/>
      <c r="E124" s="131"/>
      <c r="F124" s="131"/>
      <c r="G124" s="131"/>
      <c r="H124" s="131"/>
      <c r="I124" s="129"/>
      <c r="J124" s="130"/>
      <c r="K124" s="131"/>
      <c r="L124" s="131"/>
      <c r="M124" s="131"/>
      <c r="N124" s="131"/>
      <c r="O124" s="131"/>
      <c r="P124" s="129"/>
    </row>
    <row r="125" spans="2:16" x14ac:dyDescent="0.25">
      <c r="B125" s="58" t="s">
        <v>306</v>
      </c>
      <c r="C125" s="130"/>
      <c r="D125" s="131"/>
      <c r="E125" s="131"/>
      <c r="F125" s="131"/>
      <c r="G125" s="131"/>
      <c r="H125" s="131"/>
      <c r="I125" s="129"/>
      <c r="J125" s="130"/>
      <c r="K125" s="131"/>
      <c r="L125" s="131"/>
      <c r="M125" s="131"/>
      <c r="N125" s="131"/>
      <c r="O125" s="131"/>
      <c r="P125" s="129"/>
    </row>
    <row r="126" spans="2:16" x14ac:dyDescent="0.25">
      <c r="B126" s="58" t="s">
        <v>14</v>
      </c>
      <c r="C126" s="130"/>
      <c r="D126" s="131"/>
      <c r="E126" s="131"/>
      <c r="F126" s="131"/>
      <c r="G126" s="131"/>
      <c r="H126" s="131"/>
      <c r="I126" s="129"/>
      <c r="J126" s="130"/>
      <c r="K126" s="131"/>
      <c r="L126" s="131"/>
      <c r="M126" s="131"/>
      <c r="N126" s="131"/>
      <c r="O126" s="131"/>
      <c r="P126" s="129"/>
    </row>
    <row r="127" spans="2:16" x14ac:dyDescent="0.25">
      <c r="B127" s="58" t="s">
        <v>93</v>
      </c>
      <c r="C127" s="130"/>
      <c r="D127" s="131"/>
      <c r="E127" s="131"/>
      <c r="F127" s="131"/>
      <c r="G127" s="131"/>
      <c r="H127" s="131"/>
      <c r="I127" s="129"/>
      <c r="J127" s="130"/>
      <c r="K127" s="131"/>
      <c r="L127" s="131"/>
      <c r="M127" s="131"/>
      <c r="N127" s="131"/>
      <c r="O127" s="131"/>
      <c r="P127" s="129"/>
    </row>
    <row r="128" spans="2:16" x14ac:dyDescent="0.25">
      <c r="B128" s="58" t="s">
        <v>94</v>
      </c>
      <c r="C128" s="130"/>
      <c r="D128" s="131"/>
      <c r="E128" s="131"/>
      <c r="F128" s="131"/>
      <c r="G128" s="131"/>
      <c r="H128" s="131"/>
      <c r="I128" s="129"/>
      <c r="J128" s="130"/>
      <c r="K128" s="131"/>
      <c r="L128" s="131"/>
      <c r="M128" s="131"/>
      <c r="N128" s="131"/>
      <c r="O128" s="131"/>
      <c r="P128" s="129"/>
    </row>
    <row r="129" spans="2:16" x14ac:dyDescent="0.25">
      <c r="B129" s="58" t="s">
        <v>10</v>
      </c>
      <c r="C129" s="130"/>
      <c r="D129" s="131"/>
      <c r="E129" s="131"/>
      <c r="F129" s="131"/>
      <c r="G129" s="131"/>
      <c r="H129" s="131"/>
      <c r="I129" s="129"/>
      <c r="J129" s="130"/>
      <c r="K129" s="131"/>
      <c r="L129" s="131"/>
      <c r="M129" s="131"/>
      <c r="N129" s="131"/>
      <c r="O129" s="131"/>
      <c r="P129" s="129"/>
    </row>
    <row r="130" spans="2:16" x14ac:dyDescent="0.25">
      <c r="B130" s="58" t="s">
        <v>95</v>
      </c>
      <c r="C130" s="130"/>
      <c r="D130" s="131"/>
      <c r="E130" s="131"/>
      <c r="F130" s="131"/>
      <c r="G130" s="131"/>
      <c r="H130" s="131"/>
      <c r="I130" s="129"/>
      <c r="J130" s="130"/>
      <c r="K130" s="131"/>
      <c r="L130" s="131"/>
      <c r="M130" s="131"/>
      <c r="N130" s="131"/>
      <c r="O130" s="131"/>
      <c r="P130" s="129"/>
    </row>
    <row r="131" spans="2:16" x14ac:dyDescent="0.25">
      <c r="B131" s="58" t="s">
        <v>96</v>
      </c>
      <c r="C131" s="130"/>
      <c r="D131" s="131"/>
      <c r="E131" s="131"/>
      <c r="F131" s="131"/>
      <c r="G131" s="131"/>
      <c r="H131" s="131"/>
      <c r="I131" s="129"/>
      <c r="J131" s="130"/>
      <c r="K131" s="131"/>
      <c r="L131" s="131"/>
      <c r="M131" s="131"/>
      <c r="N131" s="131"/>
      <c r="O131" s="131"/>
      <c r="P131" s="129"/>
    </row>
    <row r="132" spans="2:16" x14ac:dyDescent="0.25">
      <c r="B132" s="58" t="s">
        <v>97</v>
      </c>
      <c r="C132" s="130"/>
      <c r="D132" s="131"/>
      <c r="E132" s="131"/>
      <c r="F132" s="131"/>
      <c r="G132" s="131"/>
      <c r="H132" s="131"/>
      <c r="I132" s="129"/>
      <c r="J132" s="130"/>
      <c r="K132" s="131"/>
      <c r="L132" s="131"/>
      <c r="M132" s="131"/>
      <c r="N132" s="131"/>
      <c r="O132" s="131"/>
      <c r="P132" s="129"/>
    </row>
    <row r="133" spans="2:16" x14ac:dyDescent="0.25">
      <c r="B133" s="58" t="s">
        <v>98</v>
      </c>
      <c r="C133" s="130"/>
      <c r="D133" s="131"/>
      <c r="E133" s="131"/>
      <c r="F133" s="131"/>
      <c r="G133" s="131"/>
      <c r="H133" s="131"/>
      <c r="I133" s="129"/>
      <c r="J133" s="130"/>
      <c r="K133" s="131"/>
      <c r="L133" s="131"/>
      <c r="M133" s="131"/>
      <c r="N133" s="131"/>
      <c r="O133" s="131"/>
      <c r="P133" s="129"/>
    </row>
    <row r="134" spans="2:16" ht="18" customHeight="1" x14ac:dyDescent="0.25">
      <c r="B134" s="58" t="s">
        <v>99</v>
      </c>
      <c r="C134" s="130"/>
      <c r="D134" s="131"/>
      <c r="E134" s="131"/>
      <c r="F134" s="131"/>
      <c r="G134" s="131"/>
      <c r="H134" s="131"/>
      <c r="I134" s="129"/>
      <c r="J134" s="130"/>
      <c r="K134" s="131"/>
      <c r="L134" s="131"/>
      <c r="M134" s="131"/>
      <c r="N134" s="131"/>
      <c r="O134" s="131"/>
      <c r="P134" s="129"/>
    </row>
    <row r="135" spans="2:16" x14ac:dyDescent="0.25">
      <c r="B135" s="58" t="s">
        <v>100</v>
      </c>
      <c r="C135" s="130"/>
      <c r="D135" s="131"/>
      <c r="E135" s="131"/>
      <c r="F135" s="131"/>
      <c r="G135" s="131"/>
      <c r="H135" s="131"/>
      <c r="I135" s="129"/>
      <c r="J135" s="130"/>
      <c r="K135" s="131"/>
      <c r="L135" s="131"/>
      <c r="M135" s="131"/>
      <c r="N135" s="131"/>
      <c r="O135" s="131"/>
      <c r="P135" s="129"/>
    </row>
    <row r="136" spans="2:16" x14ac:dyDescent="0.25">
      <c r="B136" s="58" t="s">
        <v>101</v>
      </c>
      <c r="C136" s="130"/>
      <c r="D136" s="131"/>
      <c r="E136" s="131"/>
      <c r="F136" s="131"/>
      <c r="G136" s="131"/>
      <c r="H136" s="131"/>
      <c r="I136" s="129"/>
      <c r="J136" s="130"/>
      <c r="K136" s="131"/>
      <c r="L136" s="131"/>
      <c r="M136" s="131"/>
      <c r="N136" s="131"/>
      <c r="O136" s="131"/>
      <c r="P136" s="129"/>
    </row>
    <row r="137" spans="2:16" x14ac:dyDescent="0.25">
      <c r="B137" s="58" t="s">
        <v>102</v>
      </c>
      <c r="C137" s="130"/>
      <c r="D137" s="131"/>
      <c r="E137" s="131"/>
      <c r="F137" s="131"/>
      <c r="G137" s="131"/>
      <c r="H137" s="131"/>
      <c r="I137" s="129"/>
      <c r="J137" s="130"/>
      <c r="K137" s="131"/>
      <c r="L137" s="131"/>
      <c r="M137" s="131"/>
      <c r="N137" s="131"/>
      <c r="O137" s="131"/>
      <c r="P137" s="129"/>
    </row>
    <row r="138" spans="2:16" x14ac:dyDescent="0.25">
      <c r="B138" s="58" t="s">
        <v>103</v>
      </c>
      <c r="C138" s="130"/>
      <c r="D138" s="131"/>
      <c r="E138" s="131"/>
      <c r="F138" s="131"/>
      <c r="G138" s="131"/>
      <c r="H138" s="131"/>
      <c r="I138" s="129"/>
      <c r="J138" s="130"/>
      <c r="K138" s="131"/>
      <c r="L138" s="131"/>
      <c r="M138" s="131"/>
      <c r="N138" s="131"/>
      <c r="O138" s="131"/>
      <c r="P138" s="129"/>
    </row>
    <row r="139" spans="2:16" x14ac:dyDescent="0.25">
      <c r="B139" s="58" t="s">
        <v>104</v>
      </c>
      <c r="C139" s="130"/>
      <c r="D139" s="131"/>
      <c r="E139" s="131"/>
      <c r="F139" s="131"/>
      <c r="G139" s="131"/>
      <c r="H139" s="131"/>
      <c r="I139" s="129"/>
      <c r="J139" s="130"/>
      <c r="K139" s="131"/>
      <c r="L139" s="131"/>
      <c r="M139" s="131"/>
      <c r="N139" s="131"/>
      <c r="O139" s="131"/>
      <c r="P139" s="129"/>
    </row>
    <row r="140" spans="2:16" x14ac:dyDescent="0.25">
      <c r="B140" s="58" t="s">
        <v>105</v>
      </c>
      <c r="C140" s="130"/>
      <c r="D140" s="131"/>
      <c r="E140" s="131"/>
      <c r="F140" s="131"/>
      <c r="G140" s="131"/>
      <c r="H140" s="131"/>
      <c r="I140" s="129"/>
      <c r="J140" s="130"/>
      <c r="K140" s="131"/>
      <c r="L140" s="131"/>
      <c r="M140" s="131"/>
      <c r="N140" s="131"/>
      <c r="O140" s="131"/>
      <c r="P140" s="129"/>
    </row>
    <row r="141" spans="2:16" x14ac:dyDescent="0.25">
      <c r="B141" s="58" t="s">
        <v>106</v>
      </c>
      <c r="C141" s="130"/>
      <c r="D141" s="131"/>
      <c r="E141" s="131"/>
      <c r="F141" s="131"/>
      <c r="G141" s="131"/>
      <c r="H141" s="131"/>
      <c r="I141" s="129"/>
      <c r="J141" s="130"/>
      <c r="K141" s="131"/>
      <c r="L141" s="131"/>
      <c r="M141" s="131"/>
      <c r="N141" s="131"/>
      <c r="O141" s="131"/>
      <c r="P141" s="129"/>
    </row>
    <row r="142" spans="2:16" x14ac:dyDescent="0.25">
      <c r="B142" s="58" t="s">
        <v>107</v>
      </c>
      <c r="C142" s="130"/>
      <c r="D142" s="131"/>
      <c r="E142" s="131"/>
      <c r="F142" s="131"/>
      <c r="G142" s="131"/>
      <c r="H142" s="131"/>
      <c r="I142" s="129"/>
      <c r="J142" s="130"/>
      <c r="K142" s="131"/>
      <c r="L142" s="131"/>
      <c r="M142" s="131"/>
      <c r="N142" s="131"/>
      <c r="O142" s="131"/>
      <c r="P142" s="129"/>
    </row>
    <row r="143" spans="2:16" x14ac:dyDescent="0.25">
      <c r="B143" s="58" t="s">
        <v>108</v>
      </c>
      <c r="C143" s="130"/>
      <c r="D143" s="131"/>
      <c r="E143" s="131"/>
      <c r="F143" s="131"/>
      <c r="G143" s="131"/>
      <c r="H143" s="131"/>
      <c r="I143" s="129"/>
      <c r="J143" s="130"/>
      <c r="K143" s="131"/>
      <c r="L143" s="131"/>
      <c r="M143" s="131"/>
      <c r="N143" s="131"/>
      <c r="O143" s="131"/>
      <c r="P143" s="129"/>
    </row>
    <row r="144" spans="2:16" x14ac:dyDescent="0.25">
      <c r="B144" s="58" t="s">
        <v>109</v>
      </c>
      <c r="C144" s="130"/>
      <c r="D144" s="131"/>
      <c r="E144" s="131"/>
      <c r="F144" s="131"/>
      <c r="G144" s="131"/>
      <c r="H144" s="131"/>
      <c r="I144" s="129"/>
      <c r="J144" s="130"/>
      <c r="K144" s="131"/>
      <c r="L144" s="131"/>
      <c r="M144" s="131"/>
      <c r="N144" s="131"/>
      <c r="O144" s="131"/>
      <c r="P144" s="129"/>
    </row>
    <row r="145" spans="2:16" ht="17.25" customHeight="1" x14ac:dyDescent="0.25">
      <c r="B145" s="58" t="s">
        <v>110</v>
      </c>
      <c r="C145" s="130"/>
      <c r="D145" s="131"/>
      <c r="E145" s="131"/>
      <c r="F145" s="131"/>
      <c r="G145" s="131"/>
      <c r="H145" s="131"/>
      <c r="I145" s="129"/>
      <c r="J145" s="130"/>
      <c r="K145" s="131"/>
      <c r="L145" s="131"/>
      <c r="M145" s="131"/>
      <c r="N145" s="131"/>
      <c r="O145" s="131"/>
      <c r="P145" s="129"/>
    </row>
    <row r="146" spans="2:16" x14ac:dyDescent="0.25">
      <c r="B146" s="58" t="s">
        <v>111</v>
      </c>
      <c r="C146" s="130"/>
      <c r="D146" s="131"/>
      <c r="E146" s="131"/>
      <c r="F146" s="131"/>
      <c r="G146" s="131"/>
      <c r="H146" s="131"/>
      <c r="I146" s="129"/>
      <c r="J146" s="130"/>
      <c r="K146" s="131"/>
      <c r="L146" s="131"/>
      <c r="M146" s="131"/>
      <c r="N146" s="131"/>
      <c r="O146" s="131"/>
      <c r="P146" s="129"/>
    </row>
    <row r="147" spans="2:16" x14ac:dyDescent="0.25">
      <c r="B147" s="58" t="s">
        <v>112</v>
      </c>
      <c r="C147" s="130"/>
      <c r="D147" s="131"/>
      <c r="E147" s="131"/>
      <c r="F147" s="131"/>
      <c r="G147" s="131"/>
      <c r="H147" s="131"/>
      <c r="I147" s="129"/>
      <c r="J147" s="130"/>
      <c r="K147" s="131"/>
      <c r="L147" s="131"/>
      <c r="M147" s="131"/>
      <c r="N147" s="131"/>
      <c r="O147" s="131"/>
      <c r="P147" s="129"/>
    </row>
    <row r="148" spans="2:16" x14ac:dyDescent="0.25">
      <c r="B148" s="58" t="s">
        <v>113</v>
      </c>
      <c r="C148" s="130"/>
      <c r="D148" s="131"/>
      <c r="E148" s="131"/>
      <c r="F148" s="131"/>
      <c r="G148" s="131"/>
      <c r="H148" s="131"/>
      <c r="I148" s="129"/>
      <c r="J148" s="130"/>
      <c r="K148" s="131"/>
      <c r="L148" s="131"/>
      <c r="M148" s="131"/>
      <c r="N148" s="131"/>
      <c r="O148" s="131"/>
      <c r="P148" s="129"/>
    </row>
    <row r="149" spans="2:16" x14ac:dyDescent="0.25">
      <c r="B149" s="58" t="s">
        <v>114</v>
      </c>
      <c r="C149" s="130"/>
      <c r="D149" s="131"/>
      <c r="E149" s="131"/>
      <c r="F149" s="131"/>
      <c r="G149" s="131"/>
      <c r="H149" s="131"/>
      <c r="I149" s="129"/>
      <c r="J149" s="130"/>
      <c r="K149" s="131"/>
      <c r="L149" s="131"/>
      <c r="M149" s="131"/>
      <c r="N149" s="131"/>
      <c r="O149" s="131"/>
      <c r="P149" s="129"/>
    </row>
    <row r="150" spans="2:16" x14ac:dyDescent="0.25">
      <c r="B150" s="58" t="s">
        <v>115</v>
      </c>
      <c r="C150" s="130"/>
      <c r="D150" s="131"/>
      <c r="E150" s="131"/>
      <c r="F150" s="131"/>
      <c r="G150" s="131"/>
      <c r="H150" s="131"/>
      <c r="I150" s="129"/>
      <c r="J150" s="130"/>
      <c r="K150" s="131"/>
      <c r="L150" s="131"/>
      <c r="M150" s="131"/>
      <c r="N150" s="131"/>
      <c r="O150" s="131"/>
      <c r="P150" s="129"/>
    </row>
    <row r="151" spans="2:16" ht="22.5" customHeight="1" x14ac:dyDescent="0.25">
      <c r="B151" s="58" t="s">
        <v>116</v>
      </c>
      <c r="C151" s="130"/>
      <c r="D151" s="131"/>
      <c r="E151" s="131"/>
      <c r="F151" s="131"/>
      <c r="G151" s="131"/>
      <c r="H151" s="131"/>
      <c r="I151" s="129"/>
      <c r="J151" s="130"/>
      <c r="K151" s="131"/>
      <c r="L151" s="131"/>
      <c r="M151" s="131"/>
      <c r="N151" s="131"/>
      <c r="O151" s="131"/>
      <c r="P151" s="129"/>
    </row>
    <row r="152" spans="2:16" x14ac:dyDescent="0.25">
      <c r="B152" s="58" t="s">
        <v>117</v>
      </c>
      <c r="C152" s="130"/>
      <c r="D152" s="131"/>
      <c r="E152" s="131"/>
      <c r="F152" s="131"/>
      <c r="G152" s="131"/>
      <c r="H152" s="131"/>
      <c r="I152" s="129"/>
      <c r="J152" s="130"/>
      <c r="K152" s="131"/>
      <c r="L152" s="131"/>
      <c r="M152" s="131"/>
      <c r="N152" s="131"/>
      <c r="O152" s="131"/>
      <c r="P152" s="129"/>
    </row>
    <row r="153" spans="2:16" x14ac:dyDescent="0.25">
      <c r="B153" s="58" t="s">
        <v>118</v>
      </c>
      <c r="C153" s="130"/>
      <c r="D153" s="131"/>
      <c r="E153" s="131"/>
      <c r="F153" s="131"/>
      <c r="G153" s="131"/>
      <c r="H153" s="131"/>
      <c r="I153" s="129"/>
      <c r="J153" s="130"/>
      <c r="K153" s="131"/>
      <c r="L153" s="131"/>
      <c r="M153" s="131"/>
      <c r="N153" s="131"/>
      <c r="O153" s="131"/>
      <c r="P153" s="129"/>
    </row>
    <row r="154" spans="2:16" x14ac:dyDescent="0.25">
      <c r="B154" s="58" t="s">
        <v>119</v>
      </c>
      <c r="C154" s="130"/>
      <c r="D154" s="131"/>
      <c r="E154" s="131"/>
      <c r="F154" s="131"/>
      <c r="G154" s="131"/>
      <c r="H154" s="131"/>
      <c r="I154" s="129"/>
      <c r="J154" s="130"/>
      <c r="K154" s="131"/>
      <c r="L154" s="131"/>
      <c r="M154" s="131"/>
      <c r="N154" s="131"/>
      <c r="O154" s="131"/>
      <c r="P154" s="129"/>
    </row>
    <row r="155" spans="2:16" x14ac:dyDescent="0.25">
      <c r="B155" s="58" t="s">
        <v>120</v>
      </c>
      <c r="C155" s="130"/>
      <c r="D155" s="131"/>
      <c r="E155" s="131"/>
      <c r="F155" s="131"/>
      <c r="G155" s="131"/>
      <c r="H155" s="131"/>
      <c r="I155" s="129"/>
      <c r="J155" s="130"/>
      <c r="K155" s="131"/>
      <c r="L155" s="131"/>
      <c r="M155" s="131"/>
      <c r="N155" s="131"/>
      <c r="O155" s="131"/>
      <c r="P155" s="129"/>
    </row>
    <row r="156" spans="2:16" x14ac:dyDescent="0.25">
      <c r="B156" s="60" t="s">
        <v>121</v>
      </c>
      <c r="C156" s="130"/>
      <c r="D156" s="131"/>
      <c r="E156" s="131"/>
      <c r="F156" s="131"/>
      <c r="G156" s="131"/>
      <c r="H156" s="131"/>
      <c r="I156" s="129"/>
      <c r="J156" s="130"/>
      <c r="K156" s="131"/>
      <c r="L156" s="131"/>
      <c r="M156" s="131"/>
      <c r="N156" s="131"/>
      <c r="O156" s="131"/>
      <c r="P156" s="129"/>
    </row>
    <row r="157" spans="2:16" x14ac:dyDescent="0.25">
      <c r="B157" s="58" t="s">
        <v>122</v>
      </c>
      <c r="C157" s="130"/>
      <c r="D157" s="131"/>
      <c r="E157" s="131"/>
      <c r="F157" s="131"/>
      <c r="G157" s="131"/>
      <c r="H157" s="131"/>
      <c r="I157" s="129"/>
      <c r="J157" s="130"/>
      <c r="K157" s="131"/>
      <c r="L157" s="131"/>
      <c r="M157" s="131"/>
      <c r="N157" s="131"/>
      <c r="O157" s="131"/>
      <c r="P157" s="129"/>
    </row>
    <row r="158" spans="2:16" x14ac:dyDescent="0.25">
      <c r="B158" s="60" t="s">
        <v>123</v>
      </c>
      <c r="C158" s="130"/>
      <c r="D158" s="131"/>
      <c r="E158" s="131"/>
      <c r="F158" s="131"/>
      <c r="G158" s="131"/>
      <c r="H158" s="131"/>
      <c r="I158" s="129"/>
      <c r="J158" s="130"/>
      <c r="K158" s="131"/>
      <c r="L158" s="131"/>
      <c r="M158" s="131"/>
      <c r="N158" s="131"/>
      <c r="O158" s="131"/>
      <c r="P158" s="129"/>
    </row>
    <row r="159" spans="2:16" x14ac:dyDescent="0.25">
      <c r="B159" s="60" t="s">
        <v>124</v>
      </c>
      <c r="C159" s="130"/>
      <c r="D159" s="131"/>
      <c r="E159" s="131"/>
      <c r="F159" s="131"/>
      <c r="G159" s="131"/>
      <c r="H159" s="131"/>
      <c r="I159" s="129"/>
      <c r="J159" s="130"/>
      <c r="K159" s="131"/>
      <c r="L159" s="131"/>
      <c r="M159" s="131"/>
      <c r="N159" s="131"/>
      <c r="O159" s="131"/>
      <c r="P159" s="129"/>
    </row>
    <row r="160" spans="2:16" x14ac:dyDescent="0.25">
      <c r="B160" s="58" t="s">
        <v>125</v>
      </c>
      <c r="C160" s="130"/>
      <c r="D160" s="131"/>
      <c r="E160" s="131"/>
      <c r="F160" s="131"/>
      <c r="G160" s="131"/>
      <c r="H160" s="131"/>
      <c r="I160" s="129"/>
      <c r="J160" s="130"/>
      <c r="K160" s="131"/>
      <c r="L160" s="131"/>
      <c r="M160" s="131"/>
      <c r="N160" s="131"/>
      <c r="O160" s="131"/>
      <c r="P160" s="129"/>
    </row>
    <row r="161" spans="2:16" x14ac:dyDescent="0.25">
      <c r="B161" s="58" t="s">
        <v>126</v>
      </c>
      <c r="C161" s="130"/>
      <c r="D161" s="131"/>
      <c r="E161" s="131"/>
      <c r="F161" s="131"/>
      <c r="G161" s="131"/>
      <c r="H161" s="131"/>
      <c r="I161" s="129"/>
      <c r="J161" s="130"/>
      <c r="K161" s="131"/>
      <c r="L161" s="131"/>
      <c r="M161" s="131"/>
      <c r="N161" s="131"/>
      <c r="O161" s="131"/>
      <c r="P161" s="129"/>
    </row>
    <row r="162" spans="2:16" x14ac:dyDescent="0.25">
      <c r="B162" s="60" t="s">
        <v>127</v>
      </c>
      <c r="C162" s="130"/>
      <c r="D162" s="131"/>
      <c r="E162" s="131"/>
      <c r="F162" s="131"/>
      <c r="G162" s="131"/>
      <c r="H162" s="131"/>
      <c r="I162" s="129"/>
      <c r="J162" s="130"/>
      <c r="K162" s="131"/>
      <c r="L162" s="131"/>
      <c r="M162" s="131"/>
      <c r="N162" s="131"/>
      <c r="O162" s="131"/>
      <c r="P162" s="129"/>
    </row>
    <row r="163" spans="2:16" x14ac:dyDescent="0.25">
      <c r="B163" s="58" t="s">
        <v>128</v>
      </c>
      <c r="C163" s="130"/>
      <c r="D163" s="131"/>
      <c r="E163" s="131"/>
      <c r="F163" s="131"/>
      <c r="G163" s="131"/>
      <c r="H163" s="131"/>
      <c r="I163" s="129"/>
      <c r="J163" s="130"/>
      <c r="K163" s="131"/>
      <c r="L163" s="131"/>
      <c r="M163" s="131"/>
      <c r="N163" s="131"/>
      <c r="O163" s="131"/>
      <c r="P163" s="129"/>
    </row>
    <row r="164" spans="2:16" x14ac:dyDescent="0.25">
      <c r="B164" s="60" t="s">
        <v>129</v>
      </c>
      <c r="C164" s="130"/>
      <c r="D164" s="131"/>
      <c r="E164" s="131"/>
      <c r="F164" s="131"/>
      <c r="G164" s="131"/>
      <c r="H164" s="131"/>
      <c r="I164" s="129"/>
      <c r="J164" s="130"/>
      <c r="K164" s="131"/>
      <c r="L164" s="131"/>
      <c r="M164" s="131"/>
      <c r="N164" s="131"/>
      <c r="O164" s="131"/>
      <c r="P164" s="129"/>
    </row>
    <row r="165" spans="2:16" x14ac:dyDescent="0.25">
      <c r="B165" s="61" t="s">
        <v>130</v>
      </c>
      <c r="C165" s="130"/>
      <c r="D165" s="131"/>
      <c r="E165" s="131"/>
      <c r="F165" s="131"/>
      <c r="G165" s="131"/>
      <c r="H165" s="131"/>
      <c r="I165" s="129"/>
      <c r="J165" s="130"/>
      <c r="K165" s="131"/>
      <c r="L165" s="131"/>
      <c r="M165" s="131"/>
      <c r="N165" s="131"/>
      <c r="O165" s="131"/>
      <c r="P165" s="129"/>
    </row>
    <row r="166" spans="2:16" x14ac:dyDescent="0.25">
      <c r="B166" s="61" t="s">
        <v>131</v>
      </c>
      <c r="C166" s="130"/>
      <c r="D166" s="131"/>
      <c r="E166" s="131"/>
      <c r="F166" s="131"/>
      <c r="G166" s="131"/>
      <c r="H166" s="131"/>
      <c r="I166" s="129"/>
      <c r="J166" s="130"/>
      <c r="K166" s="131"/>
      <c r="L166" s="131"/>
      <c r="M166" s="131"/>
      <c r="N166" s="131"/>
      <c r="O166" s="131"/>
      <c r="P166" s="129"/>
    </row>
    <row r="167" spans="2:16" x14ac:dyDescent="0.25">
      <c r="B167" s="62" t="s">
        <v>132</v>
      </c>
      <c r="C167" s="130"/>
      <c r="D167" s="131"/>
      <c r="E167" s="131"/>
      <c r="F167" s="131"/>
      <c r="G167" s="131"/>
      <c r="H167" s="131"/>
      <c r="I167" s="129"/>
      <c r="J167" s="130"/>
      <c r="K167" s="131"/>
      <c r="L167" s="131"/>
      <c r="M167" s="131"/>
      <c r="N167" s="131"/>
      <c r="O167" s="131"/>
      <c r="P167" s="129"/>
    </row>
    <row r="168" spans="2:16" x14ac:dyDescent="0.25">
      <c r="B168" s="61" t="s">
        <v>133</v>
      </c>
      <c r="C168" s="130"/>
      <c r="D168" s="131"/>
      <c r="E168" s="131"/>
      <c r="F168" s="131"/>
      <c r="G168" s="131"/>
      <c r="H168" s="131"/>
      <c r="I168" s="129"/>
      <c r="J168" s="130"/>
      <c r="K168" s="131"/>
      <c r="L168" s="131"/>
      <c r="M168" s="131"/>
      <c r="N168" s="131"/>
      <c r="O168" s="131"/>
      <c r="P168" s="129"/>
    </row>
    <row r="169" spans="2:16" x14ac:dyDescent="0.25">
      <c r="B169" s="61" t="s">
        <v>134</v>
      </c>
      <c r="C169" s="130"/>
      <c r="D169" s="131"/>
      <c r="E169" s="131"/>
      <c r="F169" s="131"/>
      <c r="G169" s="131"/>
      <c r="H169" s="131"/>
      <c r="I169" s="129"/>
      <c r="J169" s="130"/>
      <c r="K169" s="131"/>
      <c r="L169" s="131"/>
      <c r="M169" s="131"/>
      <c r="N169" s="131"/>
      <c r="O169" s="131"/>
      <c r="P169" s="129"/>
    </row>
    <row r="170" spans="2:16" x14ac:dyDescent="0.25">
      <c r="B170" s="61" t="s">
        <v>135</v>
      </c>
      <c r="C170" s="130"/>
      <c r="D170" s="131"/>
      <c r="E170" s="131"/>
      <c r="F170" s="131"/>
      <c r="G170" s="131"/>
      <c r="H170" s="131"/>
      <c r="I170" s="129"/>
      <c r="J170" s="130"/>
      <c r="K170" s="131"/>
      <c r="L170" s="131"/>
      <c r="M170" s="131"/>
      <c r="N170" s="131"/>
      <c r="O170" s="131"/>
      <c r="P170" s="129"/>
    </row>
    <row r="171" spans="2:16" x14ac:dyDescent="0.25">
      <c r="B171" s="61" t="s">
        <v>136</v>
      </c>
      <c r="C171" s="130"/>
      <c r="D171" s="131"/>
      <c r="E171" s="131"/>
      <c r="F171" s="131"/>
      <c r="G171" s="131"/>
      <c r="H171" s="131"/>
      <c r="I171" s="129"/>
      <c r="J171" s="130"/>
      <c r="K171" s="131"/>
      <c r="L171" s="131"/>
      <c r="M171" s="131"/>
      <c r="N171" s="131"/>
      <c r="O171" s="131"/>
      <c r="P171" s="129"/>
    </row>
    <row r="172" spans="2:16" x14ac:dyDescent="0.25">
      <c r="B172" s="61" t="s">
        <v>137</v>
      </c>
      <c r="C172" s="130"/>
      <c r="D172" s="131"/>
      <c r="E172" s="131"/>
      <c r="F172" s="131"/>
      <c r="G172" s="131"/>
      <c r="H172" s="131"/>
      <c r="I172" s="129"/>
      <c r="J172" s="130"/>
      <c r="K172" s="131"/>
      <c r="L172" s="131"/>
      <c r="M172" s="131"/>
      <c r="N172" s="131"/>
      <c r="O172" s="131"/>
      <c r="P172" s="129"/>
    </row>
    <row r="173" spans="2:16" x14ac:dyDescent="0.25">
      <c r="B173" s="61" t="s">
        <v>138</v>
      </c>
      <c r="C173" s="130"/>
      <c r="D173" s="131"/>
      <c r="E173" s="131"/>
      <c r="F173" s="131"/>
      <c r="G173" s="131"/>
      <c r="H173" s="131"/>
      <c r="I173" s="129"/>
      <c r="J173" s="130"/>
      <c r="K173" s="131"/>
      <c r="L173" s="131"/>
      <c r="M173" s="131"/>
      <c r="N173" s="131"/>
      <c r="O173" s="131"/>
      <c r="P173" s="129"/>
    </row>
    <row r="174" spans="2:16" x14ac:dyDescent="0.25">
      <c r="B174" s="61" t="s">
        <v>139</v>
      </c>
      <c r="C174" s="130"/>
      <c r="D174" s="131"/>
      <c r="E174" s="131"/>
      <c r="F174" s="131"/>
      <c r="G174" s="131"/>
      <c r="H174" s="131"/>
      <c r="I174" s="129"/>
      <c r="J174" s="130"/>
      <c r="K174" s="131"/>
      <c r="L174" s="131"/>
      <c r="M174" s="131"/>
      <c r="N174" s="131"/>
      <c r="O174" s="131"/>
      <c r="P174" s="129"/>
    </row>
    <row r="175" spans="2:16" ht="15.75" thickBot="1" x14ac:dyDescent="0.3">
      <c r="B175" s="61" t="s">
        <v>140</v>
      </c>
      <c r="C175" s="130"/>
      <c r="D175" s="131"/>
      <c r="E175" s="131"/>
      <c r="F175" s="131"/>
      <c r="G175" s="131"/>
      <c r="H175" s="131"/>
      <c r="I175" s="129"/>
      <c r="J175" s="130"/>
      <c r="K175" s="131"/>
      <c r="L175" s="131"/>
      <c r="M175" s="131"/>
      <c r="N175" s="131"/>
      <c r="O175" s="131"/>
      <c r="P175" s="129"/>
    </row>
    <row r="176" spans="2:16" x14ac:dyDescent="0.25">
      <c r="B176" s="63" t="s">
        <v>141</v>
      </c>
      <c r="C176" s="124"/>
      <c r="D176" s="125"/>
      <c r="E176" s="125"/>
      <c r="F176" s="125"/>
      <c r="G176" s="125"/>
      <c r="H176" s="125"/>
      <c r="I176" s="126"/>
      <c r="J176" s="124"/>
      <c r="K176" s="125"/>
      <c r="L176" s="125"/>
      <c r="M176" s="125"/>
      <c r="N176" s="125"/>
      <c r="O176" s="125"/>
      <c r="P176" s="126"/>
    </row>
    <row r="177" spans="2:16" x14ac:dyDescent="0.25">
      <c r="B177" s="58" t="s">
        <v>142</v>
      </c>
      <c r="C177" s="130"/>
      <c r="D177" s="131"/>
      <c r="E177" s="131"/>
      <c r="F177" s="131"/>
      <c r="G177" s="131"/>
      <c r="H177" s="131"/>
      <c r="I177" s="129"/>
      <c r="J177" s="130"/>
      <c r="K177" s="131"/>
      <c r="L177" s="131"/>
      <c r="M177" s="131"/>
      <c r="N177" s="131"/>
      <c r="O177" s="131"/>
      <c r="P177" s="129"/>
    </row>
    <row r="178" spans="2:16" x14ac:dyDescent="0.25">
      <c r="B178" s="60" t="s">
        <v>143</v>
      </c>
      <c r="C178" s="130"/>
      <c r="D178" s="131"/>
      <c r="E178" s="131"/>
      <c r="F178" s="131"/>
      <c r="G178" s="131"/>
      <c r="H178" s="131"/>
      <c r="I178" s="129"/>
      <c r="J178" s="130"/>
      <c r="K178" s="131"/>
      <c r="L178" s="131"/>
      <c r="M178" s="131"/>
      <c r="N178" s="131"/>
      <c r="O178" s="131"/>
      <c r="P178" s="129"/>
    </row>
    <row r="179" spans="2:16" x14ac:dyDescent="0.25">
      <c r="B179" s="58" t="s">
        <v>144</v>
      </c>
      <c r="C179" s="130"/>
      <c r="D179" s="131"/>
      <c r="E179" s="131"/>
      <c r="F179" s="131"/>
      <c r="G179" s="131"/>
      <c r="H179" s="131"/>
      <c r="I179" s="129"/>
      <c r="J179" s="130"/>
      <c r="K179" s="131"/>
      <c r="L179" s="131"/>
      <c r="M179" s="131"/>
      <c r="N179" s="131"/>
      <c r="O179" s="131"/>
      <c r="P179" s="129"/>
    </row>
    <row r="180" spans="2:16" x14ac:dyDescent="0.25">
      <c r="B180" s="60" t="s">
        <v>145</v>
      </c>
      <c r="C180" s="130"/>
      <c r="D180" s="131"/>
      <c r="E180" s="131"/>
      <c r="F180" s="131"/>
      <c r="G180" s="131"/>
      <c r="H180" s="131"/>
      <c r="I180" s="129"/>
      <c r="J180" s="130"/>
      <c r="K180" s="131"/>
      <c r="L180" s="131"/>
      <c r="M180" s="131"/>
      <c r="N180" s="131"/>
      <c r="O180" s="131"/>
      <c r="P180" s="129"/>
    </row>
    <row r="181" spans="2:16" x14ac:dyDescent="0.25">
      <c r="B181" s="60" t="s">
        <v>146</v>
      </c>
      <c r="C181" s="130"/>
      <c r="D181" s="131"/>
      <c r="E181" s="131"/>
      <c r="F181" s="131"/>
      <c r="G181" s="131"/>
      <c r="H181" s="131"/>
      <c r="I181" s="129"/>
      <c r="J181" s="130"/>
      <c r="K181" s="131"/>
      <c r="L181" s="131"/>
      <c r="M181" s="131"/>
      <c r="N181" s="131"/>
      <c r="O181" s="131"/>
      <c r="P181" s="129"/>
    </row>
    <row r="182" spans="2:16" x14ac:dyDescent="0.25">
      <c r="B182" s="58" t="s">
        <v>147</v>
      </c>
      <c r="C182" s="130"/>
      <c r="D182" s="131"/>
      <c r="E182" s="131"/>
      <c r="F182" s="131"/>
      <c r="G182" s="131"/>
      <c r="H182" s="131"/>
      <c r="I182" s="129"/>
      <c r="J182" s="130"/>
      <c r="K182" s="131"/>
      <c r="L182" s="131"/>
      <c r="M182" s="131"/>
      <c r="N182" s="131"/>
      <c r="O182" s="131"/>
      <c r="P182" s="129"/>
    </row>
    <row r="183" spans="2:16" x14ac:dyDescent="0.25">
      <c r="B183" s="58" t="s">
        <v>148</v>
      </c>
      <c r="C183" s="130"/>
      <c r="D183" s="131"/>
      <c r="E183" s="131"/>
      <c r="F183" s="131"/>
      <c r="G183" s="131"/>
      <c r="H183" s="131"/>
      <c r="I183" s="129"/>
      <c r="J183" s="130"/>
      <c r="K183" s="131"/>
      <c r="L183" s="131"/>
      <c r="M183" s="131"/>
      <c r="N183" s="131"/>
      <c r="O183" s="131"/>
      <c r="P183" s="129"/>
    </row>
    <row r="184" spans="2:16" x14ac:dyDescent="0.25">
      <c r="B184" s="60" t="s">
        <v>149</v>
      </c>
      <c r="C184" s="130"/>
      <c r="D184" s="131"/>
      <c r="E184" s="131"/>
      <c r="F184" s="131"/>
      <c r="G184" s="131"/>
      <c r="H184" s="131"/>
      <c r="I184" s="129"/>
      <c r="J184" s="130"/>
      <c r="K184" s="131"/>
      <c r="L184" s="131"/>
      <c r="M184" s="131"/>
      <c r="N184" s="131"/>
      <c r="O184" s="131"/>
      <c r="P184" s="129"/>
    </row>
    <row r="185" spans="2:16" x14ac:dyDescent="0.25">
      <c r="B185" s="58" t="s">
        <v>150</v>
      </c>
      <c r="C185" s="130"/>
      <c r="D185" s="131"/>
      <c r="E185" s="131"/>
      <c r="F185" s="131"/>
      <c r="G185" s="131"/>
      <c r="H185" s="131"/>
      <c r="I185" s="129"/>
      <c r="J185" s="130"/>
      <c r="K185" s="131"/>
      <c r="L185" s="131"/>
      <c r="M185" s="131"/>
      <c r="N185" s="131"/>
      <c r="O185" s="131"/>
      <c r="P185" s="129"/>
    </row>
    <row r="186" spans="2:16" ht="16.5" customHeight="1" x14ac:dyDescent="0.25">
      <c r="B186" s="60" t="s">
        <v>151</v>
      </c>
      <c r="C186" s="130"/>
      <c r="D186" s="131"/>
      <c r="E186" s="131"/>
      <c r="F186" s="131"/>
      <c r="G186" s="131"/>
      <c r="H186" s="131"/>
      <c r="I186" s="129"/>
      <c r="J186" s="130"/>
      <c r="K186" s="131"/>
      <c r="L186" s="131"/>
      <c r="M186" s="131"/>
      <c r="N186" s="131"/>
      <c r="O186" s="131"/>
      <c r="P186" s="129"/>
    </row>
    <row r="187" spans="2:16" x14ac:dyDescent="0.25">
      <c r="B187" s="61" t="s">
        <v>152</v>
      </c>
      <c r="C187" s="130"/>
      <c r="D187" s="131"/>
      <c r="E187" s="131"/>
      <c r="F187" s="131"/>
      <c r="G187" s="131"/>
      <c r="H187" s="131"/>
      <c r="I187" s="129"/>
      <c r="J187" s="130"/>
      <c r="K187" s="131"/>
      <c r="L187" s="131"/>
      <c r="M187" s="131"/>
      <c r="N187" s="131"/>
      <c r="O187" s="131"/>
      <c r="P187" s="129"/>
    </row>
    <row r="188" spans="2:16" x14ac:dyDescent="0.25">
      <c r="B188" s="61" t="s">
        <v>153</v>
      </c>
      <c r="C188" s="130"/>
      <c r="D188" s="131"/>
      <c r="E188" s="131"/>
      <c r="F188" s="131"/>
      <c r="G188" s="131"/>
      <c r="H188" s="131"/>
      <c r="I188" s="129"/>
      <c r="J188" s="130"/>
      <c r="K188" s="131"/>
      <c r="L188" s="131"/>
      <c r="M188" s="131"/>
      <c r="N188" s="131"/>
      <c r="O188" s="131"/>
      <c r="P188" s="129"/>
    </row>
    <row r="189" spans="2:16" x14ac:dyDescent="0.25">
      <c r="B189" s="62" t="s">
        <v>154</v>
      </c>
      <c r="C189" s="130"/>
      <c r="D189" s="131"/>
      <c r="E189" s="131"/>
      <c r="F189" s="131"/>
      <c r="G189" s="131"/>
      <c r="H189" s="131"/>
      <c r="I189" s="129"/>
      <c r="J189" s="130"/>
      <c r="K189" s="131"/>
      <c r="L189" s="131"/>
      <c r="M189" s="131"/>
      <c r="N189" s="131"/>
      <c r="O189" s="131"/>
      <c r="P189" s="129"/>
    </row>
    <row r="190" spans="2:16" x14ac:dyDescent="0.25">
      <c r="B190" s="61" t="s">
        <v>155</v>
      </c>
      <c r="C190" s="130"/>
      <c r="D190" s="131"/>
      <c r="E190" s="131"/>
      <c r="F190" s="131"/>
      <c r="G190" s="131"/>
      <c r="H190" s="131"/>
      <c r="I190" s="129"/>
      <c r="J190" s="130"/>
      <c r="K190" s="131"/>
      <c r="L190" s="131"/>
      <c r="M190" s="131"/>
      <c r="N190" s="131"/>
      <c r="O190" s="131"/>
      <c r="P190" s="129"/>
    </row>
    <row r="191" spans="2:16" x14ac:dyDescent="0.25">
      <c r="B191" s="61" t="s">
        <v>156</v>
      </c>
      <c r="C191" s="130"/>
      <c r="D191" s="131"/>
      <c r="E191" s="131"/>
      <c r="F191" s="131"/>
      <c r="G191" s="131"/>
      <c r="H191" s="131"/>
      <c r="I191" s="129"/>
      <c r="J191" s="130"/>
      <c r="K191" s="131"/>
      <c r="L191" s="131"/>
      <c r="M191" s="131"/>
      <c r="N191" s="131"/>
      <c r="O191" s="131"/>
      <c r="P191" s="129"/>
    </row>
    <row r="192" spans="2:16" x14ac:dyDescent="0.25">
      <c r="B192" s="58" t="s">
        <v>157</v>
      </c>
      <c r="C192" s="130"/>
      <c r="D192" s="131"/>
      <c r="E192" s="131"/>
      <c r="F192" s="131"/>
      <c r="G192" s="131"/>
      <c r="H192" s="131"/>
      <c r="I192" s="129"/>
      <c r="J192" s="130"/>
      <c r="K192" s="131"/>
      <c r="L192" s="131"/>
      <c r="M192" s="131"/>
      <c r="N192" s="131"/>
      <c r="O192" s="131"/>
      <c r="P192" s="129"/>
    </row>
    <row r="193" spans="1:16" x14ac:dyDescent="0.25">
      <c r="B193" s="60" t="s">
        <v>158</v>
      </c>
      <c r="C193" s="130"/>
      <c r="D193" s="131"/>
      <c r="E193" s="131"/>
      <c r="F193" s="131"/>
      <c r="G193" s="131"/>
      <c r="H193" s="131"/>
      <c r="I193" s="129"/>
      <c r="J193" s="130"/>
      <c r="K193" s="131"/>
      <c r="L193" s="131"/>
      <c r="M193" s="131"/>
      <c r="N193" s="131"/>
      <c r="O193" s="131"/>
      <c r="P193" s="129"/>
    </row>
    <row r="194" spans="1:16" x14ac:dyDescent="0.25">
      <c r="B194" s="58" t="s">
        <v>159</v>
      </c>
      <c r="C194" s="130"/>
      <c r="D194" s="131"/>
      <c r="E194" s="131"/>
      <c r="F194" s="131"/>
      <c r="G194" s="131"/>
      <c r="H194" s="131"/>
      <c r="I194" s="129"/>
      <c r="J194" s="130"/>
      <c r="K194" s="131"/>
      <c r="L194" s="131"/>
      <c r="M194" s="131"/>
      <c r="N194" s="131"/>
      <c r="O194" s="131"/>
      <c r="P194" s="129"/>
    </row>
    <row r="195" spans="1:16" x14ac:dyDescent="0.25">
      <c r="B195" s="60" t="s">
        <v>160</v>
      </c>
      <c r="C195" s="130"/>
      <c r="D195" s="131"/>
      <c r="E195" s="131"/>
      <c r="F195" s="131"/>
      <c r="G195" s="131"/>
      <c r="H195" s="131"/>
      <c r="I195" s="129"/>
      <c r="J195" s="130"/>
      <c r="K195" s="131"/>
      <c r="L195" s="131"/>
      <c r="M195" s="131"/>
      <c r="N195" s="131"/>
      <c r="O195" s="131"/>
      <c r="P195" s="129"/>
    </row>
    <row r="196" spans="1:16" x14ac:dyDescent="0.25">
      <c r="B196" s="60" t="s">
        <v>161</v>
      </c>
      <c r="C196" s="130"/>
      <c r="D196" s="131"/>
      <c r="E196" s="131"/>
      <c r="F196" s="131"/>
      <c r="G196" s="131"/>
      <c r="H196" s="131"/>
      <c r="I196" s="129"/>
      <c r="J196" s="130"/>
      <c r="K196" s="131"/>
      <c r="L196" s="131"/>
      <c r="M196" s="131"/>
      <c r="N196" s="131"/>
      <c r="O196" s="131"/>
      <c r="P196" s="129"/>
    </row>
    <row r="197" spans="1:16" x14ac:dyDescent="0.25">
      <c r="B197" s="58" t="s">
        <v>162</v>
      </c>
      <c r="C197" s="130"/>
      <c r="D197" s="131"/>
      <c r="E197" s="131"/>
      <c r="F197" s="131"/>
      <c r="G197" s="131"/>
      <c r="H197" s="131"/>
      <c r="I197" s="129"/>
      <c r="J197" s="130"/>
      <c r="K197" s="131"/>
      <c r="L197" s="131"/>
      <c r="M197" s="131"/>
      <c r="N197" s="131"/>
      <c r="O197" s="131"/>
      <c r="P197" s="129"/>
    </row>
    <row r="198" spans="1:16" x14ac:dyDescent="0.25">
      <c r="B198" s="58" t="s">
        <v>163</v>
      </c>
      <c r="C198" s="130"/>
      <c r="D198" s="131"/>
      <c r="E198" s="131"/>
      <c r="F198" s="131"/>
      <c r="G198" s="131"/>
      <c r="H198" s="131"/>
      <c r="I198" s="129"/>
      <c r="J198" s="130"/>
      <c r="K198" s="131"/>
      <c r="L198" s="131"/>
      <c r="M198" s="131"/>
      <c r="N198" s="131"/>
      <c r="O198" s="131"/>
      <c r="P198" s="129"/>
    </row>
    <row r="199" spans="1:16" x14ac:dyDescent="0.25">
      <c r="A199" s="135"/>
      <c r="B199" s="60" t="s">
        <v>164</v>
      </c>
      <c r="C199" s="130"/>
      <c r="D199" s="131"/>
      <c r="E199" s="131"/>
      <c r="F199" s="131"/>
      <c r="G199" s="131"/>
      <c r="H199" s="131"/>
      <c r="I199" s="129"/>
      <c r="J199" s="130"/>
      <c r="K199" s="131"/>
      <c r="L199" s="131"/>
      <c r="M199" s="131"/>
      <c r="N199" s="131"/>
      <c r="O199" s="131"/>
      <c r="P199" s="129"/>
    </row>
    <row r="200" spans="1:16" x14ac:dyDescent="0.25">
      <c r="A200" s="135"/>
      <c r="B200" s="58" t="s">
        <v>165</v>
      </c>
      <c r="C200" s="130"/>
      <c r="D200" s="131"/>
      <c r="E200" s="131"/>
      <c r="F200" s="131"/>
      <c r="G200" s="131"/>
      <c r="H200" s="131"/>
      <c r="I200" s="129"/>
      <c r="J200" s="130"/>
      <c r="K200" s="131"/>
      <c r="L200" s="131"/>
      <c r="M200" s="131"/>
      <c r="N200" s="131"/>
      <c r="O200" s="131"/>
      <c r="P200" s="129"/>
    </row>
    <row r="201" spans="1:16" x14ac:dyDescent="0.25">
      <c r="A201" s="135"/>
      <c r="B201" s="60" t="s">
        <v>166</v>
      </c>
      <c r="C201" s="130"/>
      <c r="D201" s="131"/>
      <c r="E201" s="131"/>
      <c r="F201" s="131"/>
      <c r="G201" s="131"/>
      <c r="H201" s="131"/>
      <c r="I201" s="129"/>
      <c r="J201" s="130"/>
      <c r="K201" s="131"/>
      <c r="L201" s="131"/>
      <c r="M201" s="131"/>
      <c r="N201" s="131"/>
      <c r="O201" s="131"/>
      <c r="P201" s="129"/>
    </row>
    <row r="202" spans="1:16" x14ac:dyDescent="0.25">
      <c r="A202" s="135"/>
      <c r="B202" s="61" t="s">
        <v>167</v>
      </c>
      <c r="C202" s="130"/>
      <c r="D202" s="131"/>
      <c r="E202" s="131"/>
      <c r="F202" s="131"/>
      <c r="G202" s="131"/>
      <c r="H202" s="131"/>
      <c r="I202" s="129"/>
      <c r="J202" s="130"/>
      <c r="K202" s="131"/>
      <c r="L202" s="131"/>
      <c r="M202" s="131"/>
      <c r="N202" s="131"/>
      <c r="O202" s="131"/>
      <c r="P202" s="129"/>
    </row>
    <row r="203" spans="1:16" x14ac:dyDescent="0.25">
      <c r="A203" s="135"/>
      <c r="B203" s="61" t="s">
        <v>168</v>
      </c>
      <c r="C203" s="130"/>
      <c r="D203" s="131"/>
      <c r="E203" s="131"/>
      <c r="F203" s="131"/>
      <c r="G203" s="131"/>
      <c r="H203" s="131"/>
      <c r="I203" s="129"/>
      <c r="J203" s="130"/>
      <c r="K203" s="131"/>
      <c r="L203" s="131"/>
      <c r="M203" s="131"/>
      <c r="N203" s="131"/>
      <c r="O203" s="131"/>
      <c r="P203" s="129"/>
    </row>
    <row r="204" spans="1:16" x14ac:dyDescent="0.25">
      <c r="A204" s="135"/>
      <c r="B204" s="62" t="s">
        <v>169</v>
      </c>
      <c r="C204" s="130"/>
      <c r="D204" s="131"/>
      <c r="E204" s="131"/>
      <c r="F204" s="131"/>
      <c r="G204" s="131"/>
      <c r="H204" s="131"/>
      <c r="I204" s="129"/>
      <c r="J204" s="130"/>
      <c r="K204" s="131"/>
      <c r="L204" s="131"/>
      <c r="M204" s="131"/>
      <c r="N204" s="131"/>
      <c r="O204" s="131"/>
      <c r="P204" s="129"/>
    </row>
    <row r="205" spans="1:16" x14ac:dyDescent="0.25">
      <c r="A205" s="135"/>
      <c r="B205" s="61" t="s">
        <v>170</v>
      </c>
      <c r="C205" s="130"/>
      <c r="D205" s="131"/>
      <c r="E205" s="131"/>
      <c r="F205" s="131"/>
      <c r="G205" s="131"/>
      <c r="H205" s="131"/>
      <c r="I205" s="129"/>
      <c r="J205" s="130"/>
      <c r="K205" s="131"/>
      <c r="L205" s="131"/>
      <c r="M205" s="131"/>
      <c r="N205" s="131"/>
      <c r="O205" s="131"/>
      <c r="P205" s="129"/>
    </row>
    <row r="206" spans="1:16" x14ac:dyDescent="0.25">
      <c r="A206" s="135"/>
      <c r="B206" s="61" t="s">
        <v>171</v>
      </c>
      <c r="C206" s="130"/>
      <c r="D206" s="131"/>
      <c r="E206" s="131"/>
      <c r="F206" s="131"/>
      <c r="G206" s="131"/>
      <c r="H206" s="131"/>
      <c r="I206" s="129"/>
      <c r="J206" s="130"/>
      <c r="K206" s="131"/>
      <c r="L206" s="131"/>
      <c r="M206" s="131"/>
      <c r="N206" s="131"/>
      <c r="O206" s="131"/>
      <c r="P206" s="129"/>
    </row>
    <row r="207" spans="1:16" x14ac:dyDescent="0.25">
      <c r="A207" s="135"/>
      <c r="B207" s="61" t="s">
        <v>172</v>
      </c>
      <c r="C207" s="130"/>
      <c r="D207" s="131"/>
      <c r="E207" s="131"/>
      <c r="F207" s="131"/>
      <c r="G207" s="131"/>
      <c r="H207" s="131"/>
      <c r="I207" s="129"/>
      <c r="J207" s="130"/>
      <c r="K207" s="131"/>
      <c r="L207" s="131"/>
      <c r="M207" s="131"/>
      <c r="N207" s="131"/>
      <c r="O207" s="131"/>
      <c r="P207" s="129"/>
    </row>
    <row r="208" spans="1:16" x14ac:dyDescent="0.25">
      <c r="A208" s="135"/>
      <c r="B208" s="61" t="s">
        <v>173</v>
      </c>
      <c r="C208" s="130"/>
      <c r="D208" s="131"/>
      <c r="E208" s="131"/>
      <c r="F208" s="131"/>
      <c r="G208" s="131"/>
      <c r="H208" s="131"/>
      <c r="I208" s="129"/>
      <c r="J208" s="130"/>
      <c r="K208" s="131"/>
      <c r="L208" s="131"/>
      <c r="M208" s="131"/>
      <c r="N208" s="131"/>
      <c r="O208" s="131"/>
      <c r="P208" s="129"/>
    </row>
    <row r="209" spans="1:16" x14ac:dyDescent="0.25">
      <c r="A209" s="135"/>
      <c r="B209" s="61" t="s">
        <v>174</v>
      </c>
      <c r="C209" s="130"/>
      <c r="D209" s="131"/>
      <c r="E209" s="131"/>
      <c r="F209" s="131"/>
      <c r="G209" s="131"/>
      <c r="H209" s="131"/>
      <c r="I209" s="129"/>
      <c r="J209" s="130"/>
      <c r="K209" s="131"/>
      <c r="L209" s="131"/>
      <c r="M209" s="131"/>
      <c r="N209" s="131"/>
      <c r="O209" s="131"/>
      <c r="P209" s="129"/>
    </row>
    <row r="210" spans="1:16" x14ac:dyDescent="0.25">
      <c r="A210" s="135"/>
      <c r="B210" s="61" t="s">
        <v>175</v>
      </c>
      <c r="C210" s="130"/>
      <c r="D210" s="131"/>
      <c r="E210" s="131"/>
      <c r="F210" s="131"/>
      <c r="G210" s="131"/>
      <c r="H210" s="131"/>
      <c r="I210" s="129"/>
      <c r="J210" s="130"/>
      <c r="K210" s="131"/>
      <c r="L210" s="131"/>
      <c r="M210" s="131"/>
      <c r="N210" s="131"/>
      <c r="O210" s="131"/>
      <c r="P210" s="129"/>
    </row>
    <row r="211" spans="1:16" ht="15.75" thickBot="1" x14ac:dyDescent="0.3">
      <c r="A211" s="135"/>
      <c r="B211" s="61" t="s">
        <v>176</v>
      </c>
      <c r="C211" s="130"/>
      <c r="D211" s="131"/>
      <c r="E211" s="131"/>
      <c r="F211" s="131"/>
      <c r="G211" s="131"/>
      <c r="H211" s="131"/>
      <c r="I211" s="129"/>
      <c r="J211" s="130"/>
      <c r="K211" s="131"/>
      <c r="L211" s="131"/>
      <c r="M211" s="131"/>
      <c r="N211" s="131"/>
      <c r="O211" s="131"/>
      <c r="P211" s="129"/>
    </row>
    <row r="212" spans="1:16" x14ac:dyDescent="0.25">
      <c r="A212" s="135"/>
      <c r="B212" s="63" t="s">
        <v>177</v>
      </c>
      <c r="C212" s="124"/>
      <c r="D212" s="125"/>
      <c r="E212" s="125"/>
      <c r="F212" s="125"/>
      <c r="G212" s="125"/>
      <c r="H212" s="125"/>
      <c r="I212" s="126"/>
      <c r="J212" s="124"/>
      <c r="K212" s="125"/>
      <c r="L212" s="125"/>
      <c r="M212" s="125"/>
      <c r="N212" s="125"/>
      <c r="O212" s="125"/>
      <c r="P212" s="126"/>
    </row>
    <row r="213" spans="1:16" x14ac:dyDescent="0.25">
      <c r="A213" s="135"/>
      <c r="B213" s="61" t="s">
        <v>178</v>
      </c>
      <c r="C213" s="130"/>
      <c r="D213" s="131"/>
      <c r="E213" s="131"/>
      <c r="F213" s="131"/>
      <c r="G213" s="131"/>
      <c r="H213" s="131"/>
      <c r="I213" s="129"/>
      <c r="J213" s="130"/>
      <c r="K213" s="131"/>
      <c r="L213" s="131"/>
      <c r="M213" s="131"/>
      <c r="N213" s="131"/>
      <c r="O213" s="131"/>
      <c r="P213" s="129"/>
    </row>
    <row r="214" spans="1:16" x14ac:dyDescent="0.25">
      <c r="A214" s="135"/>
      <c r="B214" s="61" t="s">
        <v>179</v>
      </c>
      <c r="C214" s="130"/>
      <c r="D214" s="131"/>
      <c r="E214" s="131"/>
      <c r="F214" s="131"/>
      <c r="G214" s="131"/>
      <c r="H214" s="131"/>
      <c r="I214" s="129"/>
      <c r="J214" s="130"/>
      <c r="K214" s="131"/>
      <c r="L214" s="131"/>
      <c r="M214" s="131"/>
      <c r="N214" s="131"/>
      <c r="O214" s="131"/>
      <c r="P214" s="129"/>
    </row>
    <row r="215" spans="1:16" x14ac:dyDescent="0.25">
      <c r="B215" s="58" t="s">
        <v>180</v>
      </c>
      <c r="C215" s="130"/>
      <c r="D215" s="131"/>
      <c r="E215" s="131"/>
      <c r="F215" s="131"/>
      <c r="G215" s="131"/>
      <c r="H215" s="131"/>
      <c r="I215" s="129"/>
      <c r="J215" s="130"/>
      <c r="K215" s="131"/>
      <c r="L215" s="131"/>
      <c r="M215" s="131"/>
      <c r="N215" s="131"/>
      <c r="O215" s="131"/>
      <c r="P215" s="129"/>
    </row>
    <row r="216" spans="1:16" x14ac:dyDescent="0.25">
      <c r="B216" s="60" t="s">
        <v>181</v>
      </c>
      <c r="C216" s="130"/>
      <c r="D216" s="131"/>
      <c r="E216" s="131"/>
      <c r="F216" s="131"/>
      <c r="G216" s="131"/>
      <c r="H216" s="131"/>
      <c r="I216" s="129"/>
      <c r="J216" s="130"/>
      <c r="K216" s="131"/>
      <c r="L216" s="131"/>
      <c r="M216" s="131"/>
      <c r="N216" s="131"/>
      <c r="O216" s="131"/>
      <c r="P216" s="129"/>
    </row>
    <row r="217" spans="1:16" x14ac:dyDescent="0.25">
      <c r="B217" s="58" t="s">
        <v>182</v>
      </c>
      <c r="C217" s="130"/>
      <c r="D217" s="131"/>
      <c r="E217" s="131"/>
      <c r="F217" s="131"/>
      <c r="G217" s="131"/>
      <c r="H217" s="131"/>
      <c r="I217" s="129"/>
      <c r="J217" s="130"/>
      <c r="K217" s="131"/>
      <c r="L217" s="131"/>
      <c r="M217" s="131"/>
      <c r="N217" s="131"/>
      <c r="O217" s="131"/>
      <c r="P217" s="129"/>
    </row>
    <row r="218" spans="1:16" x14ac:dyDescent="0.25">
      <c r="B218" s="60" t="s">
        <v>183</v>
      </c>
      <c r="C218" s="130"/>
      <c r="D218" s="131"/>
      <c r="E218" s="131"/>
      <c r="F218" s="131"/>
      <c r="G218" s="131"/>
      <c r="H218" s="131"/>
      <c r="I218" s="129"/>
      <c r="J218" s="130"/>
      <c r="K218" s="131"/>
      <c r="L218" s="131"/>
      <c r="M218" s="131"/>
      <c r="N218" s="131"/>
      <c r="O218" s="131"/>
      <c r="P218" s="129"/>
    </row>
    <row r="219" spans="1:16" x14ac:dyDescent="0.25">
      <c r="B219" s="60" t="s">
        <v>184</v>
      </c>
      <c r="C219" s="130"/>
      <c r="D219" s="131"/>
      <c r="E219" s="131"/>
      <c r="F219" s="131"/>
      <c r="G219" s="131"/>
      <c r="H219" s="131"/>
      <c r="I219" s="129"/>
      <c r="J219" s="130"/>
      <c r="K219" s="131"/>
      <c r="L219" s="131"/>
      <c r="M219" s="131"/>
      <c r="N219" s="131"/>
      <c r="O219" s="131"/>
      <c r="P219" s="129"/>
    </row>
    <row r="220" spans="1:16" x14ac:dyDescent="0.25">
      <c r="B220" s="58" t="s">
        <v>185</v>
      </c>
      <c r="C220" s="130"/>
      <c r="D220" s="131"/>
      <c r="E220" s="131"/>
      <c r="F220" s="131"/>
      <c r="G220" s="131"/>
      <c r="H220" s="131"/>
      <c r="I220" s="129"/>
      <c r="J220" s="130"/>
      <c r="K220" s="131"/>
      <c r="L220" s="131"/>
      <c r="M220" s="131"/>
      <c r="N220" s="131"/>
      <c r="O220" s="131"/>
      <c r="P220" s="129"/>
    </row>
    <row r="221" spans="1:16" x14ac:dyDescent="0.25">
      <c r="B221" s="58" t="s">
        <v>186</v>
      </c>
      <c r="C221" s="130"/>
      <c r="D221" s="131"/>
      <c r="E221" s="131"/>
      <c r="F221" s="131"/>
      <c r="G221" s="131"/>
      <c r="H221" s="131"/>
      <c r="I221" s="129"/>
      <c r="J221" s="130"/>
      <c r="K221" s="131"/>
      <c r="L221" s="131"/>
      <c r="M221" s="131"/>
      <c r="N221" s="131"/>
      <c r="O221" s="131"/>
      <c r="P221" s="129"/>
    </row>
    <row r="222" spans="1:16" x14ac:dyDescent="0.25">
      <c r="B222" s="60" t="s">
        <v>187</v>
      </c>
      <c r="C222" s="130"/>
      <c r="D222" s="131"/>
      <c r="E222" s="131"/>
      <c r="F222" s="131"/>
      <c r="G222" s="131"/>
      <c r="H222" s="131"/>
      <c r="I222" s="129"/>
      <c r="J222" s="130"/>
      <c r="K222" s="131"/>
      <c r="L222" s="131"/>
      <c r="M222" s="131"/>
      <c r="N222" s="131"/>
      <c r="O222" s="131"/>
      <c r="P222" s="129"/>
    </row>
    <row r="223" spans="1:16" x14ac:dyDescent="0.25">
      <c r="B223" s="58" t="s">
        <v>188</v>
      </c>
      <c r="C223" s="130"/>
      <c r="D223" s="131"/>
      <c r="E223" s="131"/>
      <c r="F223" s="131"/>
      <c r="G223" s="131"/>
      <c r="H223" s="131"/>
      <c r="I223" s="129"/>
      <c r="J223" s="130"/>
      <c r="K223" s="131"/>
      <c r="L223" s="131"/>
      <c r="M223" s="131"/>
      <c r="N223" s="131"/>
      <c r="O223" s="131"/>
      <c r="P223" s="129"/>
    </row>
    <row r="224" spans="1:16" x14ac:dyDescent="0.25">
      <c r="B224" s="58" t="s">
        <v>189</v>
      </c>
      <c r="C224" s="130"/>
      <c r="D224" s="131"/>
      <c r="E224" s="131"/>
      <c r="F224" s="131"/>
      <c r="G224" s="131"/>
      <c r="H224" s="131"/>
      <c r="I224" s="129"/>
      <c r="J224" s="130"/>
      <c r="K224" s="131"/>
      <c r="L224" s="131"/>
      <c r="M224" s="131"/>
      <c r="N224" s="131"/>
      <c r="O224" s="131"/>
      <c r="P224" s="129"/>
    </row>
    <row r="225" spans="2:16" x14ac:dyDescent="0.25">
      <c r="B225" s="60" t="s">
        <v>190</v>
      </c>
      <c r="C225" s="130"/>
      <c r="D225" s="131"/>
      <c r="E225" s="131"/>
      <c r="F225" s="131"/>
      <c r="G225" s="131"/>
      <c r="H225" s="131"/>
      <c r="I225" s="129"/>
      <c r="J225" s="130"/>
      <c r="K225" s="131"/>
      <c r="L225" s="131"/>
      <c r="M225" s="131"/>
      <c r="N225" s="131"/>
      <c r="O225" s="131"/>
      <c r="P225" s="129"/>
    </row>
    <row r="226" spans="2:16" ht="15.75" thickBot="1" x14ac:dyDescent="0.3">
      <c r="B226" s="58" t="s">
        <v>191</v>
      </c>
      <c r="C226" s="130"/>
      <c r="D226" s="131"/>
      <c r="E226" s="131"/>
      <c r="F226" s="131"/>
      <c r="G226" s="131"/>
      <c r="H226" s="131"/>
      <c r="I226" s="129"/>
      <c r="J226" s="130"/>
      <c r="K226" s="131"/>
      <c r="L226" s="131"/>
      <c r="M226" s="131"/>
      <c r="N226" s="131"/>
      <c r="O226" s="131"/>
      <c r="P226" s="129"/>
    </row>
    <row r="227" spans="2:16" x14ac:dyDescent="0.25">
      <c r="B227" s="13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 spans="2:16" ht="15.75" thickBot="1" x14ac:dyDescent="0.3"/>
    <row r="229" spans="2:16" ht="15.75" thickBot="1" x14ac:dyDescent="0.3">
      <c r="C229" s="120">
        <v>44687</v>
      </c>
      <c r="D229" s="120">
        <v>44688</v>
      </c>
      <c r="E229" s="120">
        <v>44689</v>
      </c>
      <c r="F229" s="120">
        <v>44690</v>
      </c>
      <c r="G229" s="120">
        <v>44691</v>
      </c>
      <c r="H229" s="120">
        <v>44692</v>
      </c>
      <c r="I229" s="120">
        <v>44693</v>
      </c>
      <c r="J229" s="120">
        <v>44694</v>
      </c>
      <c r="K229" s="120">
        <v>44695</v>
      </c>
      <c r="L229" s="120">
        <v>44696</v>
      </c>
      <c r="M229" s="120">
        <v>44697</v>
      </c>
      <c r="N229" s="120">
        <v>44698</v>
      </c>
      <c r="O229" s="120">
        <v>44699</v>
      </c>
      <c r="P229" s="120">
        <v>44700</v>
      </c>
    </row>
    <row r="230" spans="2:16" ht="15.75" thickBot="1" x14ac:dyDescent="0.3">
      <c r="C230" s="121">
        <v>44295</v>
      </c>
      <c r="D230" s="121">
        <v>44296</v>
      </c>
      <c r="E230" s="121">
        <v>44297</v>
      </c>
      <c r="F230" s="121">
        <v>44298</v>
      </c>
      <c r="G230" s="121">
        <v>44299</v>
      </c>
      <c r="H230" s="121">
        <v>44300</v>
      </c>
      <c r="I230" s="121">
        <v>44301</v>
      </c>
      <c r="J230" s="122">
        <v>44302</v>
      </c>
      <c r="K230" s="122">
        <v>44303</v>
      </c>
      <c r="L230" s="122">
        <v>44304</v>
      </c>
      <c r="M230" s="122">
        <v>44305</v>
      </c>
      <c r="N230" s="122">
        <v>44306</v>
      </c>
      <c r="O230" s="122">
        <v>44307</v>
      </c>
      <c r="P230" s="122">
        <v>44308</v>
      </c>
    </row>
    <row r="231" spans="2:16" x14ac:dyDescent="0.25">
      <c r="B231" s="53" t="s">
        <v>8</v>
      </c>
      <c r="C231" s="31"/>
      <c r="D231" s="137"/>
      <c r="E231" s="137"/>
      <c r="F231" s="137"/>
      <c r="G231" s="137"/>
      <c r="H231" s="137"/>
      <c r="I231" s="33"/>
      <c r="J231" s="137"/>
      <c r="K231" s="137"/>
      <c r="L231" s="137"/>
      <c r="M231" s="137"/>
      <c r="N231" s="137"/>
      <c r="O231" s="137"/>
      <c r="P231" s="33"/>
    </row>
    <row r="232" spans="2:16" ht="15.75" thickBot="1" x14ac:dyDescent="0.3">
      <c r="B232" s="138"/>
      <c r="C232" s="132"/>
      <c r="D232" s="140"/>
      <c r="E232" s="140"/>
      <c r="F232" s="140"/>
      <c r="G232" s="140"/>
      <c r="H232" s="140"/>
      <c r="I232" s="141"/>
      <c r="J232" s="140"/>
      <c r="K232" s="140"/>
      <c r="L232" s="140"/>
      <c r="M232" s="140"/>
      <c r="N232" s="140"/>
      <c r="O232" s="140"/>
      <c r="P232" s="141"/>
    </row>
    <row r="233" spans="2:16" ht="15.75" thickBot="1" x14ac:dyDescent="0.3">
      <c r="B233" s="260" t="s">
        <v>197</v>
      </c>
      <c r="C233" s="261">
        <v>22365.716</v>
      </c>
      <c r="D233" s="143">
        <v>14698.002</v>
      </c>
      <c r="E233" s="140">
        <v>8222.7870000000003</v>
      </c>
      <c r="F233" s="140">
        <v>22622.471000000001</v>
      </c>
      <c r="G233" s="140">
        <v>21444.831999999999</v>
      </c>
      <c r="H233" s="140">
        <v>32756.687000000002</v>
      </c>
      <c r="I233" s="141">
        <v>38575.489000000001</v>
      </c>
      <c r="J233" s="139">
        <v>25366.394</v>
      </c>
      <c r="K233" s="259">
        <v>14886.147999999999</v>
      </c>
      <c r="L233" s="259">
        <v>11010.767</v>
      </c>
      <c r="M233" s="140">
        <v>23800.021000000001</v>
      </c>
      <c r="N233" s="140">
        <v>22388.151999999998</v>
      </c>
      <c r="O233" s="140">
        <v>21735.870999999999</v>
      </c>
      <c r="P233" s="141">
        <v>22430.400000000001</v>
      </c>
    </row>
    <row r="234" spans="2:16" ht="15.75" thickBot="1" x14ac:dyDescent="0.3">
      <c r="B234" s="144" t="s">
        <v>198</v>
      </c>
      <c r="C234" s="139">
        <v>6495.1019999999999</v>
      </c>
      <c r="D234" s="140">
        <v>3249.1840000000002</v>
      </c>
      <c r="E234" s="140">
        <v>1721.5940000000001</v>
      </c>
      <c r="F234" s="140">
        <v>7638.15</v>
      </c>
      <c r="G234" s="140">
        <v>8643.4470000000001</v>
      </c>
      <c r="H234" s="140">
        <v>8831.866</v>
      </c>
      <c r="I234" s="141">
        <v>13457.877</v>
      </c>
      <c r="J234" s="139">
        <v>7373.8649999999998</v>
      </c>
      <c r="K234" s="140">
        <v>3639.1860000000001</v>
      </c>
      <c r="L234" s="140">
        <v>2459.2689999999998</v>
      </c>
      <c r="M234" s="140">
        <v>8051.7759999999998</v>
      </c>
      <c r="N234" s="140">
        <v>7727.1689999999999</v>
      </c>
      <c r="O234" s="140">
        <v>6877.37</v>
      </c>
      <c r="P234" s="141">
        <v>7815.2709999999997</v>
      </c>
    </row>
    <row r="235" spans="2:16" ht="15.75" thickBot="1" x14ac:dyDescent="0.3">
      <c r="B235" s="142" t="s">
        <v>199</v>
      </c>
      <c r="C235" s="139">
        <v>103181.561</v>
      </c>
      <c r="D235" s="140">
        <v>66478.778000000006</v>
      </c>
      <c r="E235" s="140">
        <v>48057.641000000003</v>
      </c>
      <c r="F235" s="140">
        <v>114755.262</v>
      </c>
      <c r="G235" s="140">
        <v>134841.27799999999</v>
      </c>
      <c r="H235" s="140">
        <v>115773.212</v>
      </c>
      <c r="I235" s="141">
        <v>117338.227</v>
      </c>
      <c r="J235" s="140">
        <v>110774.20299999999</v>
      </c>
      <c r="K235" s="140">
        <v>75568.308000000005</v>
      </c>
      <c r="L235" s="140">
        <v>62682.531999999999</v>
      </c>
      <c r="M235" s="140">
        <v>117969.314</v>
      </c>
      <c r="N235" s="140">
        <v>120972.28</v>
      </c>
      <c r="O235" s="140">
        <v>110568.443</v>
      </c>
      <c r="P235" s="141">
        <v>116540.898</v>
      </c>
    </row>
    <row r="236" spans="2:16" ht="15.75" thickBot="1" x14ac:dyDescent="0.3">
      <c r="B236" s="142" t="s">
        <v>200</v>
      </c>
      <c r="C236" s="139">
        <v>28034.317999999999</v>
      </c>
      <c r="D236" s="140">
        <v>18958.972000000002</v>
      </c>
      <c r="E236" s="140">
        <v>39346.396999999997</v>
      </c>
      <c r="F236" s="140">
        <v>34423.137999999999</v>
      </c>
      <c r="G236" s="140">
        <v>39494.137999999999</v>
      </c>
      <c r="H236" s="140">
        <v>34395.735999999997</v>
      </c>
      <c r="I236" s="141">
        <v>35030.703999999998</v>
      </c>
      <c r="J236" s="140">
        <v>31038.934000000001</v>
      </c>
      <c r="K236" s="140">
        <v>21598.569</v>
      </c>
      <c r="L236" s="140">
        <v>44152.154000000002</v>
      </c>
      <c r="M236" s="140">
        <v>34244.593999999997</v>
      </c>
      <c r="N236" s="140">
        <v>32937.339999999997</v>
      </c>
      <c r="O236" s="140">
        <v>30008.881000000001</v>
      </c>
      <c r="P236" s="141">
        <v>31888.563999999998</v>
      </c>
    </row>
    <row r="237" spans="2:16" ht="15.75" thickBot="1" x14ac:dyDescent="0.3">
      <c r="B237" s="142" t="s">
        <v>201</v>
      </c>
      <c r="C237" s="139">
        <v>77827.532000000007</v>
      </c>
      <c r="D237" s="140">
        <v>79052.543000000005</v>
      </c>
      <c r="E237" s="140">
        <v>86379.380999999994</v>
      </c>
      <c r="F237" s="140">
        <v>88531.788</v>
      </c>
      <c r="G237" s="140">
        <v>96157.093999999997</v>
      </c>
      <c r="H237" s="140">
        <v>88023.504000000001</v>
      </c>
      <c r="I237" s="141">
        <v>92535.982000000004</v>
      </c>
      <c r="J237" s="140">
        <v>84637.794999999998</v>
      </c>
      <c r="K237" s="140">
        <v>83627.240999999995</v>
      </c>
      <c r="L237" s="140">
        <v>105088.133</v>
      </c>
      <c r="M237" s="140">
        <v>90102.176999999996</v>
      </c>
      <c r="N237" s="140">
        <v>85330.585999999996</v>
      </c>
      <c r="O237" s="140">
        <v>83763.061000000002</v>
      </c>
      <c r="P237" s="141">
        <v>87167.433999999994</v>
      </c>
    </row>
    <row r="238" spans="2:16" ht="15.75" thickBot="1" x14ac:dyDescent="0.3">
      <c r="B238" s="142" t="s">
        <v>202</v>
      </c>
      <c r="C238" s="145">
        <v>228094.761</v>
      </c>
      <c r="D238" s="140">
        <v>116588.49400000001</v>
      </c>
      <c r="E238" s="140">
        <v>113494.315</v>
      </c>
      <c r="F238" s="140">
        <v>250461.715</v>
      </c>
      <c r="G238" s="140">
        <v>185348.96400000001</v>
      </c>
      <c r="H238" s="140">
        <v>255587.38099999999</v>
      </c>
      <c r="I238" s="141">
        <v>257152.726</v>
      </c>
      <c r="J238" s="146">
        <v>248978.03599999999</v>
      </c>
      <c r="K238" s="140">
        <v>120142.182</v>
      </c>
      <c r="L238" s="146">
        <v>142974.943</v>
      </c>
      <c r="M238" s="140">
        <v>259157.63800000001</v>
      </c>
      <c r="N238" s="140">
        <v>250438.182</v>
      </c>
      <c r="O238" s="140">
        <v>246049.13399999999</v>
      </c>
      <c r="P238" s="141">
        <v>254931.25899999999</v>
      </c>
    </row>
    <row r="239" spans="2:16" ht="15.75" thickBot="1" x14ac:dyDescent="0.3">
      <c r="B239" s="147" t="s">
        <v>213</v>
      </c>
      <c r="C239" s="148"/>
      <c r="D239" s="143"/>
      <c r="E239" s="143"/>
      <c r="F239" s="143"/>
      <c r="G239" s="143"/>
      <c r="H239" s="143"/>
      <c r="I239" s="149"/>
      <c r="J239" s="150"/>
      <c r="K239" s="143"/>
      <c r="L239" s="143"/>
      <c r="M239" s="143"/>
      <c r="N239" s="143"/>
      <c r="O239" s="143"/>
      <c r="P239" s="149"/>
    </row>
    <row r="240" spans="2:16" ht="15.75" thickBot="1" x14ac:dyDescent="0.3">
      <c r="B240" s="105"/>
      <c r="C240" s="151"/>
      <c r="D240" s="152"/>
      <c r="E240" s="153"/>
      <c r="F240" s="153"/>
      <c r="G240" s="153"/>
      <c r="H240" s="153"/>
      <c r="I240" s="154"/>
      <c r="J240" s="153"/>
      <c r="K240" s="152"/>
      <c r="L240" s="155"/>
      <c r="M240" s="155"/>
      <c r="N240" s="155"/>
      <c r="O240" s="155"/>
      <c r="P240" s="156"/>
    </row>
    <row r="241" spans="2:16" ht="19.5" customHeight="1" thickBot="1" x14ac:dyDescent="0.3">
      <c r="B241" s="105"/>
      <c r="C241" s="151"/>
      <c r="D241" s="152"/>
      <c r="E241" s="153"/>
      <c r="F241" s="153"/>
      <c r="G241" s="153"/>
      <c r="H241" s="153"/>
      <c r="I241" s="154"/>
      <c r="J241" s="152"/>
      <c r="K241" s="152"/>
      <c r="L241" s="155"/>
      <c r="M241" s="155"/>
      <c r="N241" s="155"/>
      <c r="O241" s="155"/>
      <c r="P241" s="156"/>
    </row>
    <row r="242" spans="2:16" ht="15.75" thickBot="1" x14ac:dyDescent="0.3">
      <c r="B242" s="157"/>
      <c r="C242" s="151"/>
      <c r="D242" s="152"/>
      <c r="E242" s="153"/>
      <c r="F242" s="153"/>
      <c r="G242" s="153"/>
      <c r="H242" s="153"/>
      <c r="I242" s="154"/>
      <c r="J242" s="152"/>
      <c r="K242" s="152"/>
      <c r="L242" s="155"/>
      <c r="M242" s="155"/>
      <c r="N242" s="155"/>
      <c r="O242" s="155"/>
      <c r="P242" s="156"/>
    </row>
    <row r="243" spans="2:16" ht="15.75" thickBot="1" x14ac:dyDescent="0.3">
      <c r="B243" s="105"/>
      <c r="C243" s="151"/>
      <c r="D243" s="152"/>
      <c r="E243" s="153"/>
      <c r="F243" s="153"/>
      <c r="G243" s="153"/>
      <c r="H243" s="153"/>
      <c r="I243" s="154"/>
      <c r="J243" s="152"/>
      <c r="K243" s="152"/>
      <c r="L243" s="155"/>
      <c r="M243" s="155"/>
      <c r="N243" s="155"/>
      <c r="O243" s="155"/>
      <c r="P243" s="156"/>
    </row>
    <row r="244" spans="2:16" ht="15.75" thickBot="1" x14ac:dyDescent="0.3">
      <c r="B244" s="105"/>
      <c r="C244" s="151"/>
      <c r="D244" s="152"/>
      <c r="E244" s="152"/>
      <c r="F244" s="153"/>
      <c r="G244" s="153"/>
      <c r="H244" s="153"/>
      <c r="I244" s="158"/>
      <c r="J244" s="152"/>
      <c r="K244" s="152"/>
      <c r="L244" s="159"/>
      <c r="M244" s="155"/>
      <c r="N244" s="155"/>
      <c r="O244" s="155"/>
      <c r="P244" s="160"/>
    </row>
    <row r="245" spans="2:16" ht="15.75" thickBot="1" x14ac:dyDescent="0.3">
      <c r="B245" s="105"/>
      <c r="C245" s="151"/>
      <c r="D245" s="152"/>
      <c r="E245" s="152"/>
      <c r="F245" s="153"/>
      <c r="G245" s="153"/>
      <c r="H245" s="153"/>
      <c r="I245" s="158"/>
      <c r="J245" s="153"/>
      <c r="K245" s="153"/>
      <c r="L245" s="155"/>
      <c r="M245" s="155"/>
      <c r="N245" s="155"/>
      <c r="O245" s="155"/>
      <c r="P245" s="160"/>
    </row>
    <row r="246" spans="2:16" ht="15.75" thickBot="1" x14ac:dyDescent="0.3">
      <c r="B246" s="105"/>
      <c r="C246" s="151"/>
      <c r="D246" s="152"/>
      <c r="E246" s="152"/>
      <c r="F246" s="152"/>
      <c r="G246" s="153"/>
      <c r="H246" s="153"/>
      <c r="I246" s="158"/>
      <c r="J246" s="152"/>
      <c r="K246" s="153"/>
      <c r="L246" s="155"/>
      <c r="M246" s="155"/>
      <c r="N246" s="155"/>
      <c r="O246" s="155"/>
      <c r="P246" s="160"/>
    </row>
    <row r="247" spans="2:16" ht="15.75" thickBot="1" x14ac:dyDescent="0.3">
      <c r="B247" s="105"/>
      <c r="C247" s="153"/>
      <c r="D247" s="153"/>
      <c r="E247" s="153"/>
      <c r="F247" s="153"/>
      <c r="G247" s="153"/>
      <c r="H247" s="153"/>
      <c r="I247" s="158"/>
      <c r="J247" s="152"/>
      <c r="K247" s="153"/>
      <c r="L247" s="155"/>
      <c r="M247" s="155"/>
      <c r="N247" s="155"/>
      <c r="O247" s="155"/>
      <c r="P247" s="160"/>
    </row>
    <row r="248" spans="2:16" ht="15.75" thickBot="1" x14ac:dyDescent="0.3">
      <c r="B248" s="105"/>
      <c r="C248" s="152"/>
      <c r="D248" s="153"/>
      <c r="E248" s="153"/>
      <c r="F248" s="153"/>
      <c r="G248" s="153"/>
      <c r="H248" s="153"/>
      <c r="I248" s="158"/>
      <c r="J248" s="152"/>
      <c r="K248" s="152"/>
      <c r="L248" s="155"/>
      <c r="M248" s="155"/>
      <c r="N248" s="155"/>
      <c r="O248" s="155"/>
      <c r="P248" s="156"/>
    </row>
    <row r="249" spans="2:16" ht="15.75" thickBot="1" x14ac:dyDescent="0.3">
      <c r="B249" s="105"/>
      <c r="C249" s="152"/>
      <c r="D249" s="153"/>
      <c r="E249" s="153"/>
      <c r="F249" s="153"/>
      <c r="G249" s="153"/>
      <c r="H249" s="153"/>
      <c r="I249" s="158"/>
      <c r="J249" s="152"/>
      <c r="K249" s="152"/>
      <c r="L249" s="155"/>
      <c r="M249" s="155"/>
      <c r="N249" s="155"/>
      <c r="O249" s="155"/>
      <c r="P249" s="156"/>
    </row>
    <row r="250" spans="2:16" ht="15.75" thickBot="1" x14ac:dyDescent="0.3">
      <c r="B250" s="105"/>
      <c r="C250" s="152"/>
      <c r="D250" s="152"/>
      <c r="E250" s="152"/>
      <c r="F250" s="153"/>
      <c r="G250" s="153"/>
      <c r="H250" s="153"/>
      <c r="I250" s="158"/>
      <c r="J250" s="152"/>
      <c r="K250" s="153"/>
      <c r="L250" s="155"/>
      <c r="M250" s="155"/>
      <c r="N250" s="155"/>
      <c r="O250" s="155"/>
      <c r="P250" s="160"/>
    </row>
    <row r="251" spans="2:16" ht="15.75" thickBot="1" x14ac:dyDescent="0.3">
      <c r="B251" s="105"/>
      <c r="C251" s="151"/>
      <c r="D251" s="153"/>
      <c r="E251" s="152"/>
      <c r="F251" s="152"/>
      <c r="G251" s="153"/>
      <c r="H251" s="152"/>
      <c r="I251" s="158"/>
      <c r="J251" s="152"/>
      <c r="K251" s="153"/>
      <c r="L251" s="155"/>
      <c r="M251" s="155"/>
      <c r="N251" s="155"/>
      <c r="O251" s="155"/>
      <c r="P251" s="160"/>
    </row>
    <row r="252" spans="2:16" ht="15.75" thickBot="1" x14ac:dyDescent="0.3">
      <c r="B252" s="105"/>
      <c r="C252" s="151"/>
      <c r="D252" s="152"/>
      <c r="E252" s="152"/>
      <c r="F252" s="152"/>
      <c r="G252" s="152"/>
      <c r="H252" s="153"/>
      <c r="I252" s="154"/>
      <c r="J252" s="152"/>
      <c r="K252" s="152"/>
      <c r="L252" s="155"/>
      <c r="M252" s="155"/>
      <c r="N252" s="155"/>
      <c r="O252" s="155"/>
      <c r="P252" s="156"/>
    </row>
    <row r="253" spans="2:16" ht="15.75" thickBot="1" x14ac:dyDescent="0.3">
      <c r="B253" s="105"/>
      <c r="C253" s="151"/>
      <c r="D253" s="152"/>
      <c r="E253" s="152"/>
      <c r="F253" s="153"/>
      <c r="G253" s="152"/>
      <c r="H253" s="152"/>
      <c r="I253" s="158"/>
      <c r="J253" s="152"/>
      <c r="K253" s="152"/>
      <c r="L253" s="155"/>
      <c r="M253" s="155"/>
      <c r="N253" s="155"/>
      <c r="O253" s="155"/>
      <c r="P253" s="156"/>
    </row>
    <row r="254" spans="2:16" ht="15.75" thickBot="1" x14ac:dyDescent="0.3">
      <c r="B254" s="105"/>
      <c r="C254" s="161"/>
      <c r="D254" s="152"/>
      <c r="E254" s="152"/>
      <c r="F254" s="152"/>
      <c r="G254" s="152"/>
      <c r="H254" s="152"/>
      <c r="I254" s="154"/>
      <c r="J254" s="152"/>
      <c r="K254" s="152"/>
      <c r="L254" s="155"/>
      <c r="M254" s="155"/>
      <c r="N254" s="155"/>
      <c r="O254" s="155"/>
      <c r="P254" s="156"/>
    </row>
    <row r="255" spans="2:16" ht="15.75" thickBot="1" x14ac:dyDescent="0.3">
      <c r="B255" s="105"/>
      <c r="C255" s="148"/>
      <c r="D255" s="150"/>
      <c r="E255" s="150"/>
      <c r="F255" s="150"/>
      <c r="G255" s="143"/>
      <c r="H255" s="143"/>
      <c r="I255" s="162"/>
      <c r="J255" s="150"/>
      <c r="K255" s="150"/>
      <c r="L255" s="140"/>
      <c r="M255" s="140"/>
      <c r="N255" s="140"/>
      <c r="O255" s="140"/>
      <c r="P255" s="163"/>
    </row>
    <row r="256" spans="2:16" ht="15.75" thickBot="1" x14ac:dyDescent="0.3">
      <c r="B256" s="105"/>
      <c r="C256" s="164"/>
      <c r="D256" s="143"/>
      <c r="E256" s="150"/>
      <c r="F256" s="150"/>
      <c r="G256" s="150"/>
      <c r="H256" s="150"/>
      <c r="I256" s="162"/>
      <c r="J256" s="150"/>
      <c r="K256" s="150"/>
      <c r="L256" s="146"/>
      <c r="M256" s="140"/>
      <c r="N256" s="140"/>
      <c r="O256" s="140"/>
      <c r="P256" s="141"/>
    </row>
    <row r="257" spans="2:16" ht="15.75" thickBot="1" x14ac:dyDescent="0.3">
      <c r="B257" s="105"/>
      <c r="C257" s="164"/>
      <c r="D257" s="143"/>
      <c r="E257" s="150"/>
      <c r="F257" s="150"/>
      <c r="G257" s="150"/>
      <c r="H257" s="150"/>
      <c r="I257" s="149"/>
      <c r="J257" s="143"/>
      <c r="K257" s="143"/>
      <c r="L257" s="140"/>
      <c r="M257" s="140"/>
      <c r="N257" s="140"/>
      <c r="O257" s="140"/>
      <c r="P257" s="141"/>
    </row>
    <row r="258" spans="2:16" ht="15.75" thickBot="1" x14ac:dyDescent="0.3">
      <c r="B258" s="144"/>
      <c r="C258" s="164"/>
      <c r="D258" s="143"/>
      <c r="E258" s="150"/>
      <c r="F258" s="150"/>
      <c r="G258" s="150"/>
      <c r="H258" s="150"/>
      <c r="I258" s="162"/>
      <c r="J258" s="150"/>
      <c r="K258" s="143"/>
      <c r="L258" s="140"/>
      <c r="M258" s="140"/>
      <c r="N258" s="140"/>
      <c r="O258" s="140"/>
      <c r="P258" s="141"/>
    </row>
    <row r="259" spans="2:16" ht="15.75" thickBot="1" x14ac:dyDescent="0.3">
      <c r="B259" s="142"/>
      <c r="C259" s="164"/>
      <c r="D259" s="143"/>
      <c r="E259" s="150"/>
      <c r="F259" s="143"/>
      <c r="G259" s="150"/>
      <c r="H259" s="143"/>
      <c r="I259" s="162"/>
      <c r="J259" s="150"/>
      <c r="K259" s="143"/>
      <c r="L259" s="140"/>
      <c r="M259" s="140"/>
      <c r="N259" s="140"/>
      <c r="O259" s="140"/>
      <c r="P259" s="141"/>
    </row>
    <row r="260" spans="2:16" ht="15.75" thickBot="1" x14ac:dyDescent="0.3">
      <c r="B260" s="142"/>
      <c r="C260" s="164"/>
      <c r="D260" s="143"/>
      <c r="E260" s="150"/>
      <c r="F260" s="143"/>
      <c r="G260" s="150"/>
      <c r="H260" s="150"/>
      <c r="I260" s="162"/>
      <c r="J260" s="150"/>
      <c r="K260" s="150"/>
      <c r="L260" s="140"/>
      <c r="M260" s="140"/>
      <c r="N260" s="140"/>
      <c r="O260" s="140"/>
      <c r="P260" s="163"/>
    </row>
    <row r="261" spans="2:16" ht="15.75" thickBot="1" x14ac:dyDescent="0.3">
      <c r="B261" s="142"/>
      <c r="C261" s="164"/>
      <c r="D261" s="143"/>
      <c r="E261" s="143"/>
      <c r="F261" s="143"/>
      <c r="G261" s="150"/>
      <c r="H261" s="150"/>
      <c r="I261" s="162"/>
      <c r="J261" s="150"/>
      <c r="K261" s="150"/>
      <c r="L261" s="140"/>
      <c r="M261" s="140"/>
      <c r="N261" s="140"/>
      <c r="O261" s="140"/>
      <c r="P261" s="163"/>
    </row>
    <row r="262" spans="2:16" ht="15.75" thickBot="1" x14ac:dyDescent="0.3">
      <c r="B262" s="142"/>
      <c r="C262" s="164"/>
      <c r="D262" s="143"/>
      <c r="E262" s="143"/>
      <c r="F262" s="143"/>
      <c r="G262" s="150"/>
      <c r="H262" s="150"/>
      <c r="I262" s="162"/>
      <c r="J262" s="150"/>
      <c r="K262" s="150"/>
      <c r="L262" s="140"/>
      <c r="M262" s="140"/>
      <c r="N262" s="140"/>
      <c r="O262" s="140"/>
      <c r="P262" s="163"/>
    </row>
    <row r="263" spans="2:16" ht="15.75" thickBot="1" x14ac:dyDescent="0.3">
      <c r="B263" s="165"/>
      <c r="C263" s="164"/>
      <c r="D263" s="143"/>
      <c r="E263" s="143"/>
      <c r="F263" s="143"/>
      <c r="G263" s="150"/>
      <c r="H263" s="150"/>
      <c r="I263" s="162"/>
      <c r="J263" s="150"/>
      <c r="K263" s="150"/>
      <c r="L263" s="140"/>
      <c r="M263" s="140"/>
      <c r="N263" s="140"/>
      <c r="O263" s="140"/>
      <c r="P263" s="163"/>
    </row>
    <row r="264" spans="2:16" ht="15.75" thickBot="1" x14ac:dyDescent="0.3">
      <c r="B264" s="166"/>
      <c r="C264" s="164"/>
      <c r="D264" s="143"/>
      <c r="E264" s="143"/>
      <c r="F264" s="143"/>
      <c r="G264" s="150"/>
      <c r="H264" s="150"/>
      <c r="I264" s="149"/>
      <c r="J264" s="150"/>
      <c r="K264" s="150"/>
      <c r="L264" s="146"/>
      <c r="M264" s="140"/>
      <c r="N264" s="140"/>
      <c r="O264" s="140"/>
      <c r="P264" s="141"/>
    </row>
    <row r="265" spans="2:16" ht="15.75" thickBot="1" x14ac:dyDescent="0.3">
      <c r="B265" s="167"/>
      <c r="C265" s="164"/>
      <c r="D265" s="143"/>
      <c r="E265" s="143"/>
      <c r="F265" s="143"/>
      <c r="G265" s="150"/>
      <c r="H265" s="150"/>
      <c r="I265" s="149"/>
      <c r="J265" s="143"/>
      <c r="K265" s="143"/>
      <c r="L265" s="140"/>
      <c r="M265" s="140"/>
      <c r="N265" s="140"/>
      <c r="O265" s="140"/>
      <c r="P265" s="141"/>
    </row>
    <row r="266" spans="2:16" ht="15.75" thickBot="1" x14ac:dyDescent="0.3">
      <c r="B266" s="167"/>
      <c r="C266" s="164"/>
      <c r="D266" s="143"/>
      <c r="E266" s="143"/>
      <c r="F266" s="143"/>
      <c r="G266" s="150"/>
      <c r="H266" s="150"/>
      <c r="I266" s="149"/>
      <c r="J266" s="146"/>
      <c r="K266" s="143"/>
      <c r="L266" s="140"/>
      <c r="M266" s="140"/>
      <c r="N266" s="140"/>
      <c r="O266" s="140"/>
      <c r="P266" s="141"/>
    </row>
    <row r="267" spans="2:16" ht="15.75" thickBot="1" x14ac:dyDescent="0.3">
      <c r="B267" s="168"/>
      <c r="C267" s="164"/>
      <c r="D267" s="143"/>
      <c r="E267" s="143"/>
      <c r="F267" s="143"/>
      <c r="G267" s="150"/>
      <c r="H267" s="150"/>
      <c r="I267" s="149"/>
      <c r="J267" s="150"/>
      <c r="K267" s="143"/>
      <c r="L267" s="140"/>
      <c r="M267" s="140"/>
      <c r="N267" s="140"/>
      <c r="O267" s="140"/>
      <c r="P267" s="141"/>
    </row>
    <row r="268" spans="2:16" ht="15.75" thickBot="1" x14ac:dyDescent="0.3">
      <c r="B268" s="168"/>
      <c r="C268" s="164"/>
      <c r="D268" s="143"/>
      <c r="E268" s="143"/>
      <c r="F268" s="143"/>
      <c r="G268" s="143"/>
      <c r="H268" s="150"/>
      <c r="I268" s="149"/>
      <c r="J268" s="150"/>
      <c r="K268" s="150"/>
      <c r="L268" s="140"/>
      <c r="M268" s="140"/>
      <c r="N268" s="140"/>
      <c r="O268" s="140"/>
      <c r="P268" s="163"/>
    </row>
    <row r="269" spans="2:16" ht="15.75" thickBot="1" x14ac:dyDescent="0.3">
      <c r="B269" s="168"/>
      <c r="C269" s="164"/>
      <c r="D269" s="143"/>
      <c r="E269" s="143"/>
      <c r="F269" s="143"/>
      <c r="G269" s="143"/>
      <c r="H269" s="150"/>
      <c r="I269" s="149"/>
      <c r="J269" s="150"/>
      <c r="K269" s="150"/>
      <c r="L269" s="140"/>
      <c r="M269" s="140"/>
      <c r="N269" s="140"/>
      <c r="O269" s="140"/>
      <c r="P269" s="163"/>
    </row>
    <row r="270" spans="2:16" ht="15.75" thickBot="1" x14ac:dyDescent="0.3">
      <c r="B270" s="168"/>
      <c r="C270" s="164"/>
      <c r="D270" s="143"/>
      <c r="E270" s="143"/>
      <c r="F270" s="143"/>
      <c r="G270" s="143"/>
      <c r="H270" s="150"/>
      <c r="I270" s="162"/>
      <c r="J270" s="150"/>
      <c r="K270" s="150"/>
      <c r="L270" s="140"/>
      <c r="M270" s="140"/>
      <c r="N270" s="140"/>
      <c r="O270" s="140"/>
      <c r="P270" s="163"/>
    </row>
    <row r="271" spans="2:16" ht="15.75" thickBot="1" x14ac:dyDescent="0.3">
      <c r="B271" s="169"/>
      <c r="C271" s="164"/>
      <c r="D271" s="143"/>
      <c r="E271" s="143"/>
      <c r="F271" s="143"/>
      <c r="G271" s="143"/>
      <c r="H271" s="150"/>
      <c r="I271" s="162"/>
      <c r="J271" s="150"/>
      <c r="K271" s="150"/>
      <c r="L271" s="140"/>
      <c r="M271" s="140"/>
      <c r="N271" s="140"/>
      <c r="O271" s="140"/>
      <c r="P271" s="163"/>
    </row>
    <row r="272" spans="2:16" ht="15.75" thickBot="1" x14ac:dyDescent="0.3">
      <c r="B272" s="169"/>
      <c r="C272" s="164"/>
      <c r="D272" s="143"/>
      <c r="E272" s="143"/>
      <c r="F272" s="143"/>
      <c r="G272" s="143"/>
      <c r="H272" s="150"/>
      <c r="I272" s="162"/>
      <c r="J272" s="150"/>
      <c r="K272" s="150"/>
      <c r="L272" s="146"/>
      <c r="M272" s="140"/>
      <c r="N272" s="140"/>
      <c r="O272" s="140"/>
      <c r="P272" s="141"/>
    </row>
    <row r="273" spans="2:16" ht="15.75" thickBot="1" x14ac:dyDescent="0.3">
      <c r="B273" s="169"/>
      <c r="C273" s="164"/>
      <c r="D273" s="143"/>
      <c r="E273" s="143"/>
      <c r="F273" s="143"/>
      <c r="G273" s="143"/>
      <c r="H273" s="143"/>
      <c r="I273" s="162"/>
      <c r="J273" s="143"/>
      <c r="K273" s="143"/>
      <c r="L273" s="140"/>
      <c r="M273" s="140"/>
      <c r="N273" s="140"/>
      <c r="O273" s="140"/>
      <c r="P273" s="163"/>
    </row>
    <row r="274" spans="2:16" ht="15.75" thickBot="1" x14ac:dyDescent="0.3">
      <c r="B274" s="169"/>
      <c r="C274" s="164"/>
      <c r="D274" s="143"/>
      <c r="E274" s="143"/>
      <c r="F274" s="143"/>
      <c r="G274" s="143"/>
      <c r="H274" s="150"/>
      <c r="I274" s="162"/>
      <c r="J274" s="143"/>
      <c r="K274" s="143"/>
      <c r="L274" s="140"/>
      <c r="M274" s="140"/>
      <c r="N274" s="140"/>
      <c r="O274" s="146"/>
      <c r="P274" s="163"/>
    </row>
    <row r="275" spans="2:16" ht="15.75" thickBot="1" x14ac:dyDescent="0.3">
      <c r="B275" s="169"/>
      <c r="C275" s="164"/>
      <c r="D275" s="143"/>
      <c r="E275" s="143"/>
      <c r="F275" s="143"/>
      <c r="G275" s="143"/>
      <c r="H275" s="150"/>
      <c r="I275" s="162"/>
      <c r="J275" s="164"/>
      <c r="K275" s="143"/>
      <c r="L275" s="140"/>
      <c r="M275" s="140"/>
      <c r="N275" s="140"/>
      <c r="O275" s="146"/>
      <c r="P275" s="163"/>
    </row>
    <row r="276" spans="2:16" ht="15.75" thickBot="1" x14ac:dyDescent="0.3">
      <c r="B276" s="169"/>
      <c r="C276" s="164"/>
      <c r="D276" s="143"/>
      <c r="E276" s="143"/>
      <c r="F276" s="143"/>
      <c r="G276" s="143"/>
      <c r="H276" s="143"/>
      <c r="I276" s="162"/>
      <c r="J276" s="143"/>
      <c r="K276" s="143"/>
      <c r="L276" s="140"/>
      <c r="M276" s="140"/>
      <c r="N276" s="140"/>
      <c r="O276" s="140"/>
      <c r="P276" s="163"/>
    </row>
    <row r="277" spans="2:16" ht="15.75" thickBot="1" x14ac:dyDescent="0.3">
      <c r="B277" s="169"/>
      <c r="C277" s="164"/>
      <c r="D277" s="143"/>
      <c r="E277" s="143"/>
      <c r="F277" s="143"/>
      <c r="G277" s="143"/>
      <c r="H277" s="143"/>
      <c r="I277" s="162"/>
      <c r="J277" s="143"/>
      <c r="K277" s="143"/>
      <c r="L277" s="140"/>
      <c r="M277" s="140"/>
      <c r="N277" s="140"/>
      <c r="O277" s="140"/>
      <c r="P277" s="163"/>
    </row>
    <row r="278" spans="2:16" ht="15.75" thickBot="1" x14ac:dyDescent="0.3">
      <c r="B278" s="169"/>
      <c r="C278" s="164"/>
      <c r="D278" s="143"/>
      <c r="E278" s="143"/>
      <c r="F278" s="143"/>
      <c r="G278" s="143"/>
      <c r="H278" s="143"/>
      <c r="I278" s="162"/>
      <c r="J278" s="143"/>
      <c r="K278" s="143"/>
      <c r="L278" s="140"/>
      <c r="M278" s="140"/>
      <c r="N278" s="140"/>
      <c r="O278" s="140"/>
      <c r="P278" s="163"/>
    </row>
    <row r="279" spans="2:16" ht="15.75" thickBot="1" x14ac:dyDescent="0.3">
      <c r="B279" s="169"/>
      <c r="C279" s="164"/>
      <c r="D279" s="143"/>
      <c r="E279" s="143"/>
      <c r="F279" s="143"/>
      <c r="G279" s="143"/>
      <c r="H279" s="143"/>
      <c r="I279" s="162"/>
      <c r="J279" s="164"/>
      <c r="K279" s="143"/>
      <c r="L279" s="140"/>
      <c r="M279" s="140"/>
      <c r="N279" s="140"/>
      <c r="O279" s="140"/>
      <c r="P279" s="163"/>
    </row>
    <row r="280" spans="2:16" ht="15.75" thickBot="1" x14ac:dyDescent="0.3">
      <c r="B280" s="169"/>
      <c r="C280" s="164"/>
      <c r="D280" s="143"/>
      <c r="E280" s="143"/>
      <c r="F280" s="143"/>
      <c r="G280" s="143"/>
      <c r="H280" s="143"/>
      <c r="I280" s="162"/>
      <c r="J280" s="164"/>
      <c r="K280" s="143"/>
      <c r="L280" s="140"/>
      <c r="M280" s="140"/>
      <c r="N280" s="140"/>
      <c r="O280" s="140"/>
      <c r="P280" s="163"/>
    </row>
    <row r="281" spans="2:16" x14ac:dyDescent="0.25">
      <c r="B281" s="262"/>
      <c r="C281" s="128"/>
      <c r="D281" s="128"/>
      <c r="E281" s="128"/>
      <c r="F281" s="128"/>
      <c r="G281" s="128"/>
      <c r="H281" s="128"/>
      <c r="I281" s="128"/>
      <c r="J281" s="128"/>
      <c r="K281" s="128"/>
    </row>
    <row r="282" spans="2:16" x14ac:dyDescent="0.25"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50" t="s">
        <v>401</v>
      </c>
      <c r="C2" s="451"/>
      <c r="D2" s="452"/>
      <c r="G2" s="450" t="s">
        <v>402</v>
      </c>
      <c r="H2" s="451"/>
      <c r="I2" s="452"/>
    </row>
    <row r="3" spans="2:10" ht="15.75" thickBot="1" x14ac:dyDescent="0.3">
      <c r="B3" s="450" t="str">
        <f>Replay!A1</f>
        <v>01/05 –07/05</v>
      </c>
      <c r="C3" s="451"/>
      <c r="D3" s="452"/>
      <c r="G3" s="450" t="str">
        <f>Replay!A1</f>
        <v>01/05 –07/05</v>
      </c>
      <c r="H3" s="451"/>
      <c r="I3" s="452"/>
    </row>
    <row r="4" spans="2:10" ht="15.75" thickBot="1" x14ac:dyDescent="0.3">
      <c r="B4" s="293" t="s">
        <v>367</v>
      </c>
      <c r="C4" s="293" t="s">
        <v>366</v>
      </c>
      <c r="D4" s="293" t="s">
        <v>368</v>
      </c>
      <c r="G4" s="293" t="s">
        <v>367</v>
      </c>
      <c r="H4" s="293" t="s">
        <v>366</v>
      </c>
      <c r="I4" s="293" t="s">
        <v>368</v>
      </c>
    </row>
    <row r="5" spans="2:10" ht="31.5" customHeight="1" x14ac:dyDescent="0.25">
      <c r="B5" s="292" t="s">
        <v>375</v>
      </c>
      <c r="C5" s="384">
        <v>48124.57</v>
      </c>
      <c r="D5" s="295">
        <f>C5/C8</f>
        <v>1.784860386305542E-2</v>
      </c>
      <c r="G5" s="292" t="s">
        <v>406</v>
      </c>
      <c r="H5" s="294">
        <f>SUM(Destacados!H4:H78)</f>
        <v>493305.98333333299</v>
      </c>
      <c r="I5" s="295">
        <f>H5/C8</f>
        <v>0.18295899744749261</v>
      </c>
    </row>
    <row r="6" spans="2:10" x14ac:dyDescent="0.25">
      <c r="B6" s="283" t="s">
        <v>196</v>
      </c>
      <c r="C6" s="284">
        <v>2580254.36</v>
      </c>
      <c r="D6" s="285">
        <f>C6/C8</f>
        <v>0.95697349477744087</v>
      </c>
      <c r="G6" s="280" t="s">
        <v>405</v>
      </c>
      <c r="H6" s="281">
        <f>SUM('Más Vistos-H'!J16:P16)+SUM('Más Vistos-H'!J29:P29)</f>
        <v>740672.68</v>
      </c>
      <c r="I6" s="282">
        <f>H6/C8</f>
        <v>0.27470319750405275</v>
      </c>
      <c r="J6" s="285">
        <f>H6/C6</f>
        <v>0.28705413368626187</v>
      </c>
    </row>
    <row r="7" spans="2:10" x14ac:dyDescent="0.25">
      <c r="B7" s="286" t="s">
        <v>369</v>
      </c>
      <c r="C7" s="287">
        <v>67886.3</v>
      </c>
      <c r="D7" s="288">
        <f>C7/C8</f>
        <v>2.517790135950387E-2</v>
      </c>
      <c r="G7" s="280" t="s">
        <v>407</v>
      </c>
      <c r="H7" s="281">
        <f>SUM(Partidos!G2:G32)</f>
        <v>233382.45</v>
      </c>
      <c r="I7" s="282">
        <f>H7/C8</f>
        <v>8.6557675188356761E-2</v>
      </c>
      <c r="J7" s="285">
        <f>H7/C6</f>
        <v>9.0449396624602552E-2</v>
      </c>
    </row>
    <row r="8" spans="2:10" x14ac:dyDescent="0.25">
      <c r="B8" s="289" t="s">
        <v>16</v>
      </c>
      <c r="C8" s="290">
        <f>SUM(C5:C7)</f>
        <v>2696265.2299999995</v>
      </c>
      <c r="D8" s="291">
        <f>SUM(D5:D7)</f>
        <v>1.0000000000000002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H65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G65" sqref="G65"/>
    </sheetView>
  </sheetViews>
  <sheetFormatPr baseColWidth="10" defaultRowHeight="15" x14ac:dyDescent="0.25"/>
  <cols>
    <col min="1" max="1" width="0.85546875" customWidth="1"/>
    <col min="2" max="5" width="17.7109375" customWidth="1"/>
    <col min="6" max="6" width="23" style="279" customWidth="1"/>
    <col min="7" max="7" width="18.85546875" style="75" customWidth="1"/>
  </cols>
  <sheetData>
    <row r="1" spans="2:8" ht="4.5" customHeight="1" thickBot="1" x14ac:dyDescent="0.3"/>
    <row r="2" spans="2:8" ht="21" customHeight="1" thickBot="1" x14ac:dyDescent="0.3">
      <c r="B2" s="293" t="s">
        <v>408</v>
      </c>
      <c r="C2" s="293" t="s">
        <v>375</v>
      </c>
      <c r="D2" s="293" t="s">
        <v>196</v>
      </c>
      <c r="E2" s="293" t="s">
        <v>369</v>
      </c>
      <c r="F2" s="293" t="s">
        <v>419</v>
      </c>
      <c r="G2" s="293" t="s">
        <v>438</v>
      </c>
    </row>
    <row r="3" spans="2:8" ht="24.95" customHeight="1" x14ac:dyDescent="0.25">
      <c r="B3" s="299" t="s">
        <v>385</v>
      </c>
      <c r="C3" s="300">
        <v>87399</v>
      </c>
      <c r="D3" s="300">
        <v>5645444</v>
      </c>
      <c r="E3" s="300">
        <v>423507</v>
      </c>
      <c r="F3" s="296"/>
      <c r="G3" s="296"/>
    </row>
    <row r="4" spans="2:8" ht="24.95" customHeight="1" x14ac:dyDescent="0.25">
      <c r="B4" s="301" t="s">
        <v>384</v>
      </c>
      <c r="C4" s="300">
        <v>83835</v>
      </c>
      <c r="D4" s="300">
        <v>4956020</v>
      </c>
      <c r="E4" s="300">
        <v>429559</v>
      </c>
      <c r="F4" s="296"/>
      <c r="G4" s="296"/>
    </row>
    <row r="5" spans="2:8" ht="24.95" customHeight="1" x14ac:dyDescent="0.25">
      <c r="B5" s="301" t="s">
        <v>383</v>
      </c>
      <c r="C5" s="300">
        <v>93126</v>
      </c>
      <c r="D5" s="300">
        <v>5511645</v>
      </c>
      <c r="E5" s="300">
        <v>450146</v>
      </c>
      <c r="F5" s="296"/>
      <c r="G5" s="296"/>
    </row>
    <row r="6" spans="2:8" ht="24.95" customHeight="1" x14ac:dyDescent="0.25">
      <c r="B6" s="301" t="s">
        <v>382</v>
      </c>
      <c r="C6" s="300">
        <v>108586</v>
      </c>
      <c r="D6" s="300">
        <v>5678819</v>
      </c>
      <c r="E6" s="300">
        <v>422155</v>
      </c>
      <c r="F6" s="296"/>
      <c r="G6" s="296"/>
    </row>
    <row r="7" spans="2:8" ht="24.95" customHeight="1" x14ac:dyDescent="0.25">
      <c r="B7" s="301" t="s">
        <v>381</v>
      </c>
      <c r="C7" s="300">
        <v>113859</v>
      </c>
      <c r="D7" s="300">
        <v>5963927</v>
      </c>
      <c r="E7" s="300">
        <v>395604</v>
      </c>
      <c r="F7" s="297" t="s">
        <v>422</v>
      </c>
      <c r="G7" s="297" t="s">
        <v>421</v>
      </c>
    </row>
    <row r="8" spans="2:8" ht="24.95" customHeight="1" x14ac:dyDescent="0.25">
      <c r="B8" s="301" t="s">
        <v>380</v>
      </c>
      <c r="C8" s="300">
        <v>112412</v>
      </c>
      <c r="D8" s="302">
        <v>6225747</v>
      </c>
      <c r="E8" s="300">
        <v>376269</v>
      </c>
      <c r="F8" s="297" t="s">
        <v>423</v>
      </c>
      <c r="G8" s="296"/>
    </row>
    <row r="9" spans="2:8" ht="24.95" customHeight="1" x14ac:dyDescent="0.25">
      <c r="B9" s="301" t="s">
        <v>389</v>
      </c>
      <c r="C9" s="281">
        <v>99203.687000000005</v>
      </c>
      <c r="D9" s="281">
        <v>5511680.5379999997</v>
      </c>
      <c r="E9" s="281">
        <v>364261.46899999998</v>
      </c>
      <c r="F9" s="297" t="s">
        <v>418</v>
      </c>
      <c r="G9" s="296"/>
    </row>
    <row r="10" spans="2:8" ht="24.95" customHeight="1" x14ac:dyDescent="0.25">
      <c r="B10" s="301" t="s">
        <v>379</v>
      </c>
      <c r="C10" s="281">
        <v>95987.509000000005</v>
      </c>
      <c r="D10" s="281">
        <v>5232186.608</v>
      </c>
      <c r="E10" s="281">
        <v>323560.11200000002</v>
      </c>
      <c r="F10" s="296"/>
      <c r="G10" s="296"/>
    </row>
    <row r="11" spans="2:8" ht="24.95" customHeight="1" x14ac:dyDescent="0.25">
      <c r="B11" s="301" t="s">
        <v>386</v>
      </c>
      <c r="C11" s="281">
        <v>101763.1</v>
      </c>
      <c r="D11" s="281">
        <v>5729848.5</v>
      </c>
      <c r="E11" s="281">
        <v>319277</v>
      </c>
      <c r="F11" s="296"/>
      <c r="G11" s="296"/>
    </row>
    <row r="12" spans="2:8" ht="24.95" customHeight="1" x14ac:dyDescent="0.25">
      <c r="B12" s="301" t="s">
        <v>391</v>
      </c>
      <c r="C12" s="281">
        <v>105886.77099999999</v>
      </c>
      <c r="D12" s="281">
        <v>5994518.1670000004</v>
      </c>
      <c r="E12" s="281">
        <v>285187.42099999997</v>
      </c>
      <c r="F12" s="296"/>
      <c r="G12" s="296"/>
    </row>
    <row r="13" spans="2:8" ht="24.95" customHeight="1" x14ac:dyDescent="0.25">
      <c r="B13" s="301" t="s">
        <v>442</v>
      </c>
      <c r="C13" s="281">
        <v>114105.53</v>
      </c>
      <c r="D13" s="281">
        <v>5584158.2400000002</v>
      </c>
      <c r="E13" s="281">
        <v>279806.15999999997</v>
      </c>
      <c r="F13" s="296"/>
      <c r="G13" s="296"/>
    </row>
    <row r="14" spans="2:8" ht="24.95" customHeight="1" x14ac:dyDescent="0.25">
      <c r="B14" s="301" t="s">
        <v>443</v>
      </c>
      <c r="C14" s="281">
        <v>115989.13</v>
      </c>
      <c r="D14" s="281">
        <v>5722573.3799999999</v>
      </c>
      <c r="E14" s="281">
        <v>276331.37</v>
      </c>
      <c r="F14" s="296"/>
      <c r="G14" s="296"/>
    </row>
    <row r="15" spans="2:8" ht="24.95" customHeight="1" x14ac:dyDescent="0.25">
      <c r="B15" s="301" t="s">
        <v>399</v>
      </c>
      <c r="C15" s="281">
        <v>114272.19</v>
      </c>
      <c r="D15" s="281">
        <v>5606485.2999999998</v>
      </c>
      <c r="E15" s="281">
        <v>264332.23</v>
      </c>
      <c r="F15" s="298" t="s">
        <v>425</v>
      </c>
      <c r="G15" s="358" t="s">
        <v>424</v>
      </c>
      <c r="H15" s="453" t="s">
        <v>482</v>
      </c>
    </row>
    <row r="16" spans="2:8" ht="24.95" customHeight="1" x14ac:dyDescent="0.25">
      <c r="B16" s="301" t="s">
        <v>400</v>
      </c>
      <c r="C16" s="287">
        <v>125845.21</v>
      </c>
      <c r="D16" s="281">
        <v>6044714.2199999997</v>
      </c>
      <c r="E16" s="281">
        <v>283597.23</v>
      </c>
      <c r="F16" s="296"/>
      <c r="G16" s="359"/>
      <c r="H16" s="453"/>
    </row>
    <row r="17" spans="2:8" ht="24.95" customHeight="1" x14ac:dyDescent="0.25">
      <c r="B17" s="303" t="s">
        <v>417</v>
      </c>
      <c r="C17" s="304">
        <v>126278.9</v>
      </c>
      <c r="D17" s="304">
        <v>5912788.4100000001</v>
      </c>
      <c r="E17" s="305">
        <v>267736.38</v>
      </c>
      <c r="F17" s="306" t="s">
        <v>426</v>
      </c>
      <c r="G17" s="360" t="s">
        <v>427</v>
      </c>
      <c r="H17" s="453"/>
    </row>
    <row r="18" spans="2:8" ht="24.95" customHeight="1" x14ac:dyDescent="0.25">
      <c r="B18" s="303" t="s">
        <v>441</v>
      </c>
      <c r="C18" s="304">
        <v>125308.59</v>
      </c>
      <c r="D18" s="304">
        <v>5916998.4100000001</v>
      </c>
      <c r="E18" s="305">
        <v>252904.34</v>
      </c>
      <c r="F18" s="306" t="s">
        <v>426</v>
      </c>
      <c r="G18" s="360" t="s">
        <v>428</v>
      </c>
      <c r="H18" s="453"/>
    </row>
    <row r="19" spans="2:8" ht="24.95" customHeight="1" x14ac:dyDescent="0.25">
      <c r="B19" s="303" t="s">
        <v>440</v>
      </c>
      <c r="C19" s="304">
        <v>117247.22</v>
      </c>
      <c r="D19" s="304">
        <v>5740230.1799999997</v>
      </c>
      <c r="E19" s="305">
        <v>239734.7</v>
      </c>
      <c r="F19" s="306" t="s">
        <v>426</v>
      </c>
      <c r="G19" s="360" t="s">
        <v>449</v>
      </c>
      <c r="H19" s="453"/>
    </row>
    <row r="20" spans="2:8" ht="24.75" customHeight="1" x14ac:dyDescent="0.25">
      <c r="B20" s="303" t="s">
        <v>444</v>
      </c>
      <c r="C20" s="304">
        <v>118928.22</v>
      </c>
      <c r="D20" s="304">
        <v>5816188.1500000004</v>
      </c>
      <c r="E20" s="305">
        <v>238912.56</v>
      </c>
      <c r="F20" s="306" t="s">
        <v>426</v>
      </c>
      <c r="G20" s="360" t="s">
        <v>450</v>
      </c>
      <c r="H20" s="453"/>
    </row>
    <row r="21" spans="2:8" ht="33" customHeight="1" x14ac:dyDescent="0.25">
      <c r="B21" s="303" t="s">
        <v>445</v>
      </c>
      <c r="C21" s="304">
        <v>131610.35</v>
      </c>
      <c r="D21" s="304">
        <v>6046323.7000000002</v>
      </c>
      <c r="E21" s="305">
        <v>263303.90000000002</v>
      </c>
      <c r="F21" s="306" t="s">
        <v>452</v>
      </c>
      <c r="G21" s="360" t="s">
        <v>427</v>
      </c>
      <c r="H21" s="453"/>
    </row>
    <row r="22" spans="2:8" ht="33" customHeight="1" x14ac:dyDescent="0.25">
      <c r="B22" s="303" t="s">
        <v>446</v>
      </c>
      <c r="C22" s="304">
        <v>130821.32</v>
      </c>
      <c r="D22" s="304">
        <v>6076205.3600000003</v>
      </c>
      <c r="E22" s="305">
        <v>249110.57</v>
      </c>
      <c r="F22" s="306" t="s">
        <v>453</v>
      </c>
      <c r="G22" s="360" t="s">
        <v>451</v>
      </c>
      <c r="H22" s="453"/>
    </row>
    <row r="23" spans="2:8" ht="24.75" customHeight="1" x14ac:dyDescent="0.25">
      <c r="B23" s="303" t="s">
        <v>448</v>
      </c>
      <c r="C23" s="304">
        <v>127202.39</v>
      </c>
      <c r="D23" s="304">
        <v>6114404.1100000003</v>
      </c>
      <c r="E23" s="305">
        <v>244551.5</v>
      </c>
      <c r="F23" s="306" t="s">
        <v>454</v>
      </c>
      <c r="G23" s="360" t="s">
        <v>454</v>
      </c>
      <c r="H23" s="453"/>
    </row>
    <row r="24" spans="2:8" x14ac:dyDescent="0.25">
      <c r="B24" s="303" t="s">
        <v>456</v>
      </c>
      <c r="C24" s="304">
        <v>132633.9</v>
      </c>
      <c r="D24" s="304">
        <v>5755835.5099999998</v>
      </c>
      <c r="E24" s="305">
        <v>247107.48</v>
      </c>
      <c r="F24" s="306"/>
      <c r="G24" s="360"/>
      <c r="H24" s="453"/>
    </row>
    <row r="25" spans="2:8" ht="22.5" x14ac:dyDescent="0.25">
      <c r="B25" s="303" t="s">
        <v>458</v>
      </c>
      <c r="C25" s="304">
        <v>116869.8</v>
      </c>
      <c r="D25" s="304">
        <v>5411097.5300000003</v>
      </c>
      <c r="E25" s="305">
        <v>210703.58</v>
      </c>
      <c r="F25" s="306" t="s">
        <v>479</v>
      </c>
      <c r="G25" s="360" t="s">
        <v>480</v>
      </c>
      <c r="H25" s="453"/>
    </row>
    <row r="26" spans="2:8" ht="22.5" x14ac:dyDescent="0.25">
      <c r="B26" s="303" t="s">
        <v>472</v>
      </c>
      <c r="C26" s="304">
        <v>134421.4</v>
      </c>
      <c r="D26" s="304">
        <v>5337041.28</v>
      </c>
      <c r="E26" s="305">
        <v>221698.33</v>
      </c>
      <c r="F26" s="306" t="s">
        <v>479</v>
      </c>
      <c r="G26" s="360" t="s">
        <v>481</v>
      </c>
      <c r="H26" s="453"/>
    </row>
    <row r="27" spans="2:8" x14ac:dyDescent="0.25">
      <c r="B27" s="303" t="s">
        <v>474</v>
      </c>
      <c r="C27" s="304">
        <v>110963.31</v>
      </c>
      <c r="D27" s="304">
        <v>5229629.4400000004</v>
      </c>
      <c r="E27" s="305">
        <v>202805.14</v>
      </c>
      <c r="F27" s="306"/>
      <c r="G27" s="307"/>
    </row>
    <row r="28" spans="2:8" x14ac:dyDescent="0.25">
      <c r="B28" s="303" t="s">
        <v>475</v>
      </c>
      <c r="C28" s="304">
        <v>108650.38</v>
      </c>
      <c r="D28" s="304">
        <v>5184216.4000000004</v>
      </c>
      <c r="E28" s="305">
        <v>196603.49</v>
      </c>
      <c r="F28" s="306"/>
      <c r="G28" s="307"/>
    </row>
    <row r="29" spans="2:8" x14ac:dyDescent="0.25">
      <c r="B29" s="303" t="s">
        <v>477</v>
      </c>
      <c r="C29" s="304">
        <v>101786.21</v>
      </c>
      <c r="D29" s="304">
        <v>5153924.3099999996</v>
      </c>
      <c r="E29" s="305">
        <v>181891.44</v>
      </c>
      <c r="F29" s="306"/>
      <c r="G29" s="307"/>
    </row>
    <row r="30" spans="2:8" ht="22.5" x14ac:dyDescent="0.25">
      <c r="B30" s="303" t="s">
        <v>478</v>
      </c>
      <c r="C30" s="304">
        <v>107036.54</v>
      </c>
      <c r="D30" s="304">
        <v>4659302.5</v>
      </c>
      <c r="E30" s="305">
        <v>191987.59</v>
      </c>
      <c r="F30" s="306" t="s">
        <v>485</v>
      </c>
      <c r="G30" s="307" t="s">
        <v>449</v>
      </c>
    </row>
    <row r="31" spans="2:8" x14ac:dyDescent="0.25">
      <c r="B31" s="303" t="s">
        <v>483</v>
      </c>
      <c r="C31" s="304">
        <v>108845.6</v>
      </c>
      <c r="D31" s="304">
        <v>5133523.37</v>
      </c>
      <c r="E31" s="305">
        <v>184224.53</v>
      </c>
      <c r="F31" s="306"/>
      <c r="G31" s="307"/>
    </row>
    <row r="32" spans="2:8" x14ac:dyDescent="0.25">
      <c r="B32" s="303" t="s">
        <v>486</v>
      </c>
      <c r="C32" s="304">
        <v>94945.36</v>
      </c>
      <c r="D32" s="304">
        <v>4073834.3</v>
      </c>
      <c r="E32" s="305">
        <v>166564.57999999999</v>
      </c>
      <c r="F32" s="306"/>
      <c r="G32" s="307"/>
    </row>
    <row r="33" spans="2:7" x14ac:dyDescent="0.25">
      <c r="B33" s="303" t="s">
        <v>487</v>
      </c>
      <c r="C33" s="304">
        <v>75114.12</v>
      </c>
      <c r="D33" s="304">
        <v>3429090.15</v>
      </c>
      <c r="E33" s="305">
        <v>131323.24</v>
      </c>
      <c r="F33" s="306"/>
      <c r="G33" s="307"/>
    </row>
    <row r="34" spans="2:7" x14ac:dyDescent="0.25">
      <c r="B34" s="303" t="s">
        <v>488</v>
      </c>
      <c r="C34" s="304">
        <v>20253.34</v>
      </c>
      <c r="D34" s="304">
        <v>3326371.7</v>
      </c>
      <c r="E34" s="305">
        <v>123693.17</v>
      </c>
      <c r="F34" s="306"/>
      <c r="G34" s="307"/>
    </row>
    <row r="35" spans="2:7" x14ac:dyDescent="0.25">
      <c r="B35" s="303" t="s">
        <v>490</v>
      </c>
      <c r="C35" s="304">
        <v>71708.460000000006</v>
      </c>
      <c r="D35" s="304">
        <v>4009037.446</v>
      </c>
      <c r="E35" s="305">
        <v>118341.56</v>
      </c>
      <c r="F35" s="306"/>
      <c r="G35" s="307"/>
    </row>
    <row r="36" spans="2:7" x14ac:dyDescent="0.25">
      <c r="B36" s="303" t="s">
        <v>492</v>
      </c>
      <c r="C36" s="304">
        <v>66752.12</v>
      </c>
      <c r="D36" s="304">
        <v>4131857.4</v>
      </c>
      <c r="E36" s="305">
        <v>110615.43</v>
      </c>
      <c r="F36" s="306"/>
      <c r="G36" s="307"/>
    </row>
    <row r="37" spans="2:7" x14ac:dyDescent="0.25">
      <c r="B37" s="303" t="s">
        <v>494</v>
      </c>
      <c r="C37" s="304">
        <v>52532.28</v>
      </c>
      <c r="D37" s="304">
        <v>3060662.27</v>
      </c>
      <c r="E37" s="305">
        <v>106009.5</v>
      </c>
      <c r="F37" s="306"/>
      <c r="G37" s="307"/>
    </row>
    <row r="38" spans="2:7" x14ac:dyDescent="0.25">
      <c r="B38" s="303" t="s">
        <v>499</v>
      </c>
      <c r="C38" s="304">
        <v>52719.3</v>
      </c>
      <c r="D38" s="304">
        <v>2771073.19</v>
      </c>
      <c r="E38" s="305">
        <v>105873.15</v>
      </c>
      <c r="F38" s="306"/>
      <c r="G38" s="307"/>
    </row>
    <row r="39" spans="2:7" x14ac:dyDescent="0.25">
      <c r="B39" s="303" t="s">
        <v>501</v>
      </c>
      <c r="C39" s="304">
        <v>56805.21</v>
      </c>
      <c r="D39" s="304">
        <v>3114231.22</v>
      </c>
      <c r="E39" s="305">
        <v>109283.27</v>
      </c>
      <c r="F39" s="306"/>
      <c r="G39" s="307"/>
    </row>
    <row r="40" spans="2:7" x14ac:dyDescent="0.25">
      <c r="B40" s="303" t="s">
        <v>505</v>
      </c>
      <c r="C40" s="304">
        <v>57246.26</v>
      </c>
      <c r="D40" s="304">
        <v>3419303.34</v>
      </c>
      <c r="E40" s="305">
        <v>106800.56</v>
      </c>
      <c r="F40" s="306"/>
      <c r="G40" s="307"/>
    </row>
    <row r="41" spans="2:7" x14ac:dyDescent="0.25">
      <c r="B41" s="303" t="s">
        <v>509</v>
      </c>
      <c r="C41" s="304">
        <v>68543.460000000006</v>
      </c>
      <c r="D41" s="304">
        <v>4182102.12</v>
      </c>
      <c r="E41" s="305">
        <v>118585.23</v>
      </c>
      <c r="F41" s="306"/>
      <c r="G41" s="307"/>
    </row>
    <row r="42" spans="2:7" x14ac:dyDescent="0.25">
      <c r="B42" s="303" t="s">
        <v>514</v>
      </c>
      <c r="C42" s="304">
        <v>69752.240000000005</v>
      </c>
      <c r="D42" s="304">
        <v>3896618.32</v>
      </c>
      <c r="E42" s="305">
        <v>116550.21</v>
      </c>
      <c r="F42" s="306"/>
      <c r="G42" s="307"/>
    </row>
    <row r="43" spans="2:7" x14ac:dyDescent="0.25">
      <c r="B43" s="303" t="s">
        <v>515</v>
      </c>
      <c r="C43" s="304">
        <v>67114.19</v>
      </c>
      <c r="D43" s="304">
        <v>3698863.4</v>
      </c>
      <c r="E43" s="305">
        <v>110050.19</v>
      </c>
      <c r="F43" s="306"/>
      <c r="G43" s="307"/>
    </row>
    <row r="44" spans="2:7" x14ac:dyDescent="0.25">
      <c r="B44" s="303" t="s">
        <v>520</v>
      </c>
      <c r="C44" s="304">
        <v>66531.570000000007</v>
      </c>
      <c r="D44" s="304">
        <v>3567041.22</v>
      </c>
      <c r="E44" s="305">
        <v>107711.5</v>
      </c>
      <c r="F44" s="306"/>
      <c r="G44" s="307"/>
    </row>
    <row r="45" spans="2:7" x14ac:dyDescent="0.25">
      <c r="B45" s="303" t="s">
        <v>522</v>
      </c>
      <c r="C45" s="304">
        <v>67642.3</v>
      </c>
      <c r="D45" s="304">
        <v>3707359.49</v>
      </c>
      <c r="E45" s="305">
        <v>107238.51</v>
      </c>
      <c r="F45" s="306"/>
      <c r="G45" s="307"/>
    </row>
    <row r="46" spans="2:7" x14ac:dyDescent="0.25">
      <c r="B46" s="303" t="s">
        <v>523</v>
      </c>
      <c r="C46" s="304">
        <v>76042.3</v>
      </c>
      <c r="D46" s="304">
        <v>3566177.13</v>
      </c>
      <c r="E46" s="305">
        <v>116942.2</v>
      </c>
      <c r="F46" s="306"/>
      <c r="G46" s="307"/>
    </row>
    <row r="47" spans="2:7" x14ac:dyDescent="0.25">
      <c r="B47" s="303" t="s">
        <v>525</v>
      </c>
      <c r="C47" s="304">
        <v>72002.27</v>
      </c>
      <c r="D47" s="304">
        <v>3530259.29</v>
      </c>
      <c r="E47" s="305">
        <v>109494.3</v>
      </c>
      <c r="F47" s="306"/>
      <c r="G47" s="307"/>
    </row>
    <row r="48" spans="2:7" x14ac:dyDescent="0.25">
      <c r="B48" s="303" t="s">
        <v>527</v>
      </c>
      <c r="C48" s="304">
        <v>69163.27</v>
      </c>
      <c r="D48" s="304">
        <v>3704227.3</v>
      </c>
      <c r="E48" s="305">
        <v>102862.59</v>
      </c>
      <c r="F48" s="306"/>
      <c r="G48" s="307"/>
    </row>
    <row r="49" spans="2:7" x14ac:dyDescent="0.25">
      <c r="B49" s="303" t="s">
        <v>529</v>
      </c>
      <c r="C49" s="304">
        <v>69396.47</v>
      </c>
      <c r="D49" s="304">
        <v>4129763.35</v>
      </c>
      <c r="E49" s="305">
        <v>102253.2</v>
      </c>
      <c r="F49" s="306"/>
      <c r="G49" s="307"/>
    </row>
    <row r="50" spans="2:7" x14ac:dyDescent="0.25">
      <c r="B50" s="303" t="s">
        <v>531</v>
      </c>
      <c r="C50" s="304">
        <v>71043.570000000007</v>
      </c>
      <c r="D50" s="304">
        <v>3906223.52</v>
      </c>
      <c r="E50" s="305">
        <v>103972.5</v>
      </c>
      <c r="F50" s="306"/>
      <c r="G50" s="307"/>
    </row>
    <row r="51" spans="2:7" x14ac:dyDescent="0.25">
      <c r="B51" s="303" t="s">
        <v>536</v>
      </c>
      <c r="C51" s="304">
        <v>64676.5</v>
      </c>
      <c r="D51" s="304">
        <v>3689991.11</v>
      </c>
      <c r="E51" s="305">
        <v>95256.29</v>
      </c>
      <c r="F51" s="306"/>
      <c r="G51" s="307"/>
    </row>
    <row r="52" spans="2:7" x14ac:dyDescent="0.25">
      <c r="B52" s="303" t="s">
        <v>538</v>
      </c>
      <c r="C52" s="304">
        <v>58236.34</v>
      </c>
      <c r="D52" s="304">
        <v>3245358.5</v>
      </c>
      <c r="E52" s="305">
        <v>94042.34</v>
      </c>
      <c r="F52" s="306"/>
      <c r="G52" s="307"/>
    </row>
    <row r="53" spans="2:7" x14ac:dyDescent="0.25">
      <c r="B53" s="303" t="s">
        <v>544</v>
      </c>
      <c r="C53" s="304">
        <v>56023.42</v>
      </c>
      <c r="D53" s="304">
        <v>2998890.44</v>
      </c>
      <c r="E53" s="305">
        <v>78954.45</v>
      </c>
      <c r="F53" s="306"/>
      <c r="G53" s="307"/>
    </row>
    <row r="54" spans="2:7" x14ac:dyDescent="0.25">
      <c r="B54" s="303" t="s">
        <v>549</v>
      </c>
      <c r="C54" s="304">
        <v>54813.37</v>
      </c>
      <c r="D54" s="304">
        <v>2908702.17</v>
      </c>
      <c r="E54" s="305">
        <v>73971.48</v>
      </c>
      <c r="F54" s="306"/>
      <c r="G54" s="307"/>
    </row>
    <row r="55" spans="2:7" ht="15.75" thickBot="1" x14ac:dyDescent="0.3">
      <c r="B55" s="303" t="s">
        <v>565</v>
      </c>
      <c r="C55" s="304">
        <v>55813.54</v>
      </c>
      <c r="D55" s="304">
        <v>2687112.53</v>
      </c>
      <c r="E55" s="305">
        <v>76120.19</v>
      </c>
      <c r="F55" s="306"/>
      <c r="G55" s="307"/>
    </row>
    <row r="56" spans="2:7" ht="15.75" thickBot="1" x14ac:dyDescent="0.3">
      <c r="B56" s="342" t="s">
        <v>798</v>
      </c>
      <c r="C56" s="379">
        <v>48124.57</v>
      </c>
      <c r="D56" s="378">
        <v>2580254.36</v>
      </c>
      <c r="E56" s="350">
        <v>67886.3</v>
      </c>
      <c r="F56" s="343"/>
      <c r="G56" s="344"/>
    </row>
    <row r="57" spans="2:7" x14ac:dyDescent="0.25">
      <c r="B57" s="437"/>
      <c r="C57" s="438"/>
      <c r="D57" s="438"/>
      <c r="E57" s="439"/>
      <c r="F57" s="440"/>
      <c r="G57" s="441"/>
    </row>
    <row r="58" spans="2:7" x14ac:dyDescent="0.25">
      <c r="B58" s="367"/>
      <c r="C58" s="368"/>
      <c r="D58" s="368"/>
      <c r="E58" s="207"/>
      <c r="F58" s="369"/>
      <c r="G58" s="370"/>
    </row>
    <row r="59" spans="2:7" x14ac:dyDescent="0.25">
      <c r="B59" s="367"/>
      <c r="C59" s="368"/>
      <c r="D59" s="368"/>
      <c r="E59" s="207"/>
      <c r="F59" s="369"/>
      <c r="G59" s="370"/>
    </row>
    <row r="60" spans="2:7" x14ac:dyDescent="0.25">
      <c r="D60" s="362">
        <f>D23-D30</f>
        <v>1455101.6100000003</v>
      </c>
    </row>
    <row r="61" spans="2:7" x14ac:dyDescent="0.25">
      <c r="D61" s="363">
        <f>D60/D23</f>
        <v>0.2379792999975594</v>
      </c>
    </row>
    <row r="65" spans="6:6" x14ac:dyDescent="0.25">
      <c r="F65"/>
    </row>
  </sheetData>
  <mergeCells count="1">
    <mergeCell ref="H15:H26"/>
  </mergeCells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6"/>
  <sheetViews>
    <sheetView showGridLines="0" zoomScale="90" zoomScaleNormal="90" workbookViewId="0">
      <selection activeCell="F15" sqref="F15"/>
    </sheetView>
  </sheetViews>
  <sheetFormatPr baseColWidth="10" defaultRowHeight="15" x14ac:dyDescent="0.25"/>
  <cols>
    <col min="1" max="1" width="0.85546875" customWidth="1"/>
    <col min="2" max="5" width="17.7109375" style="308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293" t="s">
        <v>408</v>
      </c>
      <c r="C2" s="293" t="s">
        <v>8</v>
      </c>
      <c r="D2" s="293" t="s">
        <v>409</v>
      </c>
      <c r="E2" s="293" t="s">
        <v>410</v>
      </c>
    </row>
    <row r="3" spans="2:6" ht="20.100000000000001" customHeight="1" x14ac:dyDescent="0.25">
      <c r="B3" s="325" t="s">
        <v>388</v>
      </c>
      <c r="C3" s="326">
        <v>229372.38333333313</v>
      </c>
      <c r="D3" s="326">
        <v>1349796.46</v>
      </c>
      <c r="E3" s="326">
        <v>282574.91666666669</v>
      </c>
    </row>
    <row r="4" spans="2:6" ht="20.100000000000001" customHeight="1" x14ac:dyDescent="0.25">
      <c r="B4" s="311" t="s">
        <v>379</v>
      </c>
      <c r="C4" s="310">
        <v>328458.67</v>
      </c>
      <c r="D4" s="310">
        <v>1337820.58</v>
      </c>
      <c r="E4" s="310">
        <v>196728.92</v>
      </c>
    </row>
    <row r="5" spans="2:6" ht="20.100000000000001" customHeight="1" x14ac:dyDescent="0.25">
      <c r="B5" s="311" t="s">
        <v>386</v>
      </c>
      <c r="C5" s="310">
        <v>614295.7833451</v>
      </c>
      <c r="D5" s="310">
        <v>1344824.8166666655</v>
      </c>
      <c r="E5" s="310">
        <v>380612.2043000001</v>
      </c>
    </row>
    <row r="6" spans="2:6" ht="20.100000000000001" customHeight="1" x14ac:dyDescent="0.25">
      <c r="B6" s="311" t="s">
        <v>391</v>
      </c>
      <c r="C6" s="310">
        <v>610566.51666666579</v>
      </c>
      <c r="D6" s="354">
        <v>2165471.8499999978</v>
      </c>
      <c r="E6" s="310">
        <v>621346.44999999984</v>
      </c>
    </row>
    <row r="7" spans="2:6" ht="20.100000000000001" customHeight="1" x14ac:dyDescent="0.25">
      <c r="B7" s="311" t="s">
        <v>442</v>
      </c>
      <c r="C7" s="310">
        <v>495980.07666666608</v>
      </c>
      <c r="D7" s="310">
        <v>1710027.4833333315</v>
      </c>
      <c r="E7" s="310">
        <v>288256.72366666654</v>
      </c>
    </row>
    <row r="8" spans="2:6" ht="20.100000000000001" customHeight="1" x14ac:dyDescent="0.25">
      <c r="B8" s="311" t="s">
        <v>443</v>
      </c>
      <c r="C8" s="310">
        <v>645742.58333333244</v>
      </c>
      <c r="D8" s="310">
        <v>1605951.2166666649</v>
      </c>
      <c r="E8" s="310">
        <v>418884.89437000017</v>
      </c>
    </row>
    <row r="9" spans="2:6" ht="20.100000000000001" customHeight="1" x14ac:dyDescent="0.25">
      <c r="B9" s="311" t="s">
        <v>399</v>
      </c>
      <c r="C9" s="310">
        <v>610706.95333333267</v>
      </c>
      <c r="D9" s="310">
        <v>1347746.1333333317</v>
      </c>
      <c r="E9" s="310">
        <v>335206.93333333335</v>
      </c>
      <c r="F9" s="309" t="s">
        <v>403</v>
      </c>
    </row>
    <row r="10" spans="2:6" ht="20.100000000000001" customHeight="1" x14ac:dyDescent="0.25">
      <c r="B10" s="311" t="s">
        <v>400</v>
      </c>
      <c r="C10" s="310">
        <v>948656.81666666537</v>
      </c>
      <c r="D10" s="310">
        <v>1116358.3666666651</v>
      </c>
      <c r="E10" s="310">
        <v>744277.69999999984</v>
      </c>
    </row>
    <row r="11" spans="2:6" ht="20.100000000000001" customHeight="1" x14ac:dyDescent="0.25">
      <c r="B11" s="311" t="s">
        <v>417</v>
      </c>
      <c r="C11" s="310">
        <v>845932.97666666622</v>
      </c>
      <c r="D11" s="310">
        <v>1795789.6333333314</v>
      </c>
      <c r="E11" s="310">
        <v>421628.28</v>
      </c>
    </row>
    <row r="12" spans="2:6" ht="20.100000000000001" customHeight="1" x14ac:dyDescent="0.25">
      <c r="B12" s="311" t="s">
        <v>441</v>
      </c>
      <c r="C12" s="310">
        <v>1094224.013333332</v>
      </c>
      <c r="D12" s="310">
        <v>1811610.2333333315</v>
      </c>
      <c r="E12" s="310">
        <v>474333.75099999999</v>
      </c>
    </row>
    <row r="13" spans="2:6" x14ac:dyDescent="0.25">
      <c r="B13" s="311" t="s">
        <v>440</v>
      </c>
      <c r="C13" s="310">
        <v>975683.08333333232</v>
      </c>
      <c r="D13" s="361">
        <v>1889718.6499999987</v>
      </c>
      <c r="E13" s="310">
        <v>424470.00669999997</v>
      </c>
    </row>
    <row r="14" spans="2:6" x14ac:dyDescent="0.25">
      <c r="B14" s="311" t="s">
        <v>444</v>
      </c>
      <c r="C14" s="310">
        <v>1223152.2133333324</v>
      </c>
      <c r="D14" s="310">
        <v>1781795.2599999984</v>
      </c>
      <c r="E14" s="310">
        <v>521529.59000000014</v>
      </c>
    </row>
    <row r="15" spans="2:6" x14ac:dyDescent="0.25">
      <c r="B15" s="311" t="s">
        <v>445</v>
      </c>
      <c r="C15" s="310">
        <v>1024428.1466666657</v>
      </c>
      <c r="D15" s="310">
        <v>1760664.8666666644</v>
      </c>
      <c r="E15" s="310">
        <v>584810.86666666658</v>
      </c>
    </row>
    <row r="16" spans="2:6" x14ac:dyDescent="0.25">
      <c r="B16" s="311" t="s">
        <v>446</v>
      </c>
      <c r="C16" s="310">
        <v>1020359.2299999989</v>
      </c>
      <c r="D16" s="310">
        <v>1819450.7899999984</v>
      </c>
      <c r="E16" s="310">
        <v>761014.54300000006</v>
      </c>
    </row>
    <row r="17" spans="2:5" x14ac:dyDescent="0.25">
      <c r="B17" s="311" t="s">
        <v>448</v>
      </c>
      <c r="C17" s="310">
        <v>1236435.7666666657</v>
      </c>
      <c r="D17" s="310">
        <v>1863513.5366666648</v>
      </c>
      <c r="E17" s="310">
        <v>682036.51930000028</v>
      </c>
    </row>
    <row r="18" spans="2:5" x14ac:dyDescent="0.25">
      <c r="B18" s="311" t="s">
        <v>456</v>
      </c>
      <c r="C18" s="310">
        <v>1413896.4399999988</v>
      </c>
      <c r="D18" s="354">
        <v>1911445.8866666649</v>
      </c>
      <c r="E18" s="310">
        <v>305591.94333333336</v>
      </c>
    </row>
    <row r="19" spans="2:5" x14ac:dyDescent="0.25">
      <c r="B19" s="311" t="s">
        <v>458</v>
      </c>
      <c r="C19" s="310">
        <v>728229.89666666603</v>
      </c>
      <c r="D19" s="310">
        <v>1694797.60333333</v>
      </c>
      <c r="E19" s="310">
        <v>204620.06140000001</v>
      </c>
    </row>
    <row r="20" spans="2:5" x14ac:dyDescent="0.25">
      <c r="B20" s="311" t="s">
        <v>472</v>
      </c>
      <c r="C20" s="310">
        <v>1080001.7933333321</v>
      </c>
      <c r="D20" s="310">
        <v>1689052.0499999984</v>
      </c>
      <c r="E20" s="310">
        <v>574190.40989999985</v>
      </c>
    </row>
    <row r="21" spans="2:5" x14ac:dyDescent="0.25">
      <c r="B21" s="311" t="s">
        <v>474</v>
      </c>
      <c r="C21" s="310">
        <v>1039748.3633333314</v>
      </c>
      <c r="D21" s="310">
        <v>1566862.6999999983</v>
      </c>
      <c r="E21" s="310">
        <v>495546.88539999991</v>
      </c>
    </row>
    <row r="22" spans="2:5" x14ac:dyDescent="0.25">
      <c r="B22" s="311" t="s">
        <v>475</v>
      </c>
      <c r="C22" s="310">
        <v>825826.8</v>
      </c>
      <c r="D22" s="310">
        <v>1608232.4566666654</v>
      </c>
      <c r="E22" s="310">
        <v>421434.18497000012</v>
      </c>
    </row>
    <row r="23" spans="2:5" x14ac:dyDescent="0.25">
      <c r="B23" s="311" t="s">
        <v>477</v>
      </c>
      <c r="C23" s="310">
        <v>1145203.633333331</v>
      </c>
      <c r="D23" s="310">
        <v>1734749.1999999981</v>
      </c>
      <c r="E23" s="310">
        <v>379280.33332999999</v>
      </c>
    </row>
    <row r="24" spans="2:5" x14ac:dyDescent="0.25">
      <c r="B24" s="311" t="s">
        <v>478</v>
      </c>
      <c r="C24" s="310">
        <v>1010198.6966666657</v>
      </c>
      <c r="D24" s="310">
        <v>1364365.7233333318</v>
      </c>
      <c r="E24" s="310">
        <v>241132.81</v>
      </c>
    </row>
    <row r="25" spans="2:5" x14ac:dyDescent="0.25">
      <c r="B25" s="311" t="s">
        <v>483</v>
      </c>
      <c r="C25" s="310">
        <v>1375636.3033333314</v>
      </c>
      <c r="D25" s="310">
        <v>1529460.0466666652</v>
      </c>
      <c r="E25" s="310">
        <v>478085.30900000007</v>
      </c>
    </row>
    <row r="26" spans="2:5" x14ac:dyDescent="0.25">
      <c r="B26" s="311" t="s">
        <v>486</v>
      </c>
      <c r="C26" s="310">
        <v>529672.07666666608</v>
      </c>
      <c r="D26" s="310">
        <v>1318167.7166666652</v>
      </c>
      <c r="E26" s="310">
        <v>20579.573333333334</v>
      </c>
    </row>
    <row r="27" spans="2:5" x14ac:dyDescent="0.25">
      <c r="B27" s="311" t="s">
        <v>487</v>
      </c>
      <c r="C27" s="310">
        <v>776743.3166666656</v>
      </c>
      <c r="D27" s="310">
        <v>1260408.4866666654</v>
      </c>
      <c r="E27" s="310">
        <v>0</v>
      </c>
    </row>
    <row r="28" spans="2:5" x14ac:dyDescent="0.25">
      <c r="B28" s="311" t="s">
        <v>488</v>
      </c>
      <c r="C28" s="310">
        <v>512422.67666666594</v>
      </c>
      <c r="D28" s="310">
        <v>1221685.8366666653</v>
      </c>
      <c r="E28" s="310">
        <v>1641.01</v>
      </c>
    </row>
    <row r="29" spans="2:5" x14ac:dyDescent="0.25">
      <c r="B29" s="311" t="s">
        <v>490</v>
      </c>
      <c r="C29" s="310">
        <v>443706.27666666621</v>
      </c>
      <c r="D29" s="310">
        <v>1196007.4099999999</v>
      </c>
      <c r="E29" s="310">
        <v>0</v>
      </c>
    </row>
    <row r="30" spans="2:5" x14ac:dyDescent="0.25">
      <c r="B30" s="311" t="s">
        <v>490</v>
      </c>
      <c r="C30" s="310">
        <v>443706.27666666621</v>
      </c>
      <c r="D30" s="310">
        <v>1196007.4099999999</v>
      </c>
      <c r="E30" s="310">
        <v>0</v>
      </c>
    </row>
    <row r="31" spans="2:5" x14ac:dyDescent="0.25">
      <c r="B31" s="311" t="s">
        <v>492</v>
      </c>
      <c r="C31" s="310">
        <v>455054.15333333268</v>
      </c>
      <c r="D31" s="310">
        <v>1265754.3666666651</v>
      </c>
      <c r="E31" s="310">
        <v>0</v>
      </c>
    </row>
    <row r="32" spans="2:5" x14ac:dyDescent="0.25">
      <c r="B32" s="311" t="s">
        <v>494</v>
      </c>
      <c r="C32" s="310">
        <v>493134.93999999965</v>
      </c>
      <c r="D32" s="310">
        <v>994279.96666666539</v>
      </c>
      <c r="E32" s="310">
        <v>0</v>
      </c>
    </row>
    <row r="33" spans="2:5" x14ac:dyDescent="0.25">
      <c r="B33" s="311" t="s">
        <v>499</v>
      </c>
      <c r="C33" s="310">
        <v>335845.12333333289</v>
      </c>
      <c r="D33" s="310">
        <v>722011.46666666586</v>
      </c>
      <c r="E33" s="310">
        <v>12845.800999999999</v>
      </c>
    </row>
    <row r="34" spans="2:5" x14ac:dyDescent="0.25">
      <c r="B34" s="311" t="s">
        <v>502</v>
      </c>
      <c r="C34" s="310">
        <v>396775.91666666587</v>
      </c>
      <c r="D34" s="310">
        <v>743293.46666666528</v>
      </c>
      <c r="E34" s="310">
        <v>74445.703330000004</v>
      </c>
    </row>
    <row r="35" spans="2:5" x14ac:dyDescent="0.25">
      <c r="B35" s="311" t="s">
        <v>506</v>
      </c>
      <c r="C35" s="310">
        <v>562359.86999999953</v>
      </c>
      <c r="D35" s="310">
        <v>1024149.4766666663</v>
      </c>
      <c r="E35" s="310">
        <v>73721.46666666666</v>
      </c>
    </row>
    <row r="36" spans="2:5" x14ac:dyDescent="0.25">
      <c r="B36" s="311" t="s">
        <v>509</v>
      </c>
      <c r="C36" s="310">
        <v>1213513.5433333314</v>
      </c>
      <c r="D36" s="310">
        <v>1400777.4066666667</v>
      </c>
      <c r="E36" s="310">
        <v>193714.78333333333</v>
      </c>
    </row>
    <row r="37" spans="2:5" x14ac:dyDescent="0.25">
      <c r="B37" s="311" t="s">
        <v>514</v>
      </c>
      <c r="C37" s="310">
        <v>1158280.3666666644</v>
      </c>
      <c r="D37" s="310">
        <v>1740032.0833333333</v>
      </c>
      <c r="E37" s="310">
        <v>39471.699999999997</v>
      </c>
    </row>
    <row r="38" spans="2:5" x14ac:dyDescent="0.25">
      <c r="B38" s="311" t="s">
        <v>515</v>
      </c>
      <c r="C38" s="310">
        <v>556152.69333333243</v>
      </c>
      <c r="D38" s="310">
        <v>1150025.44</v>
      </c>
      <c r="E38" s="310">
        <v>47174.066666666673</v>
      </c>
    </row>
    <row r="39" spans="2:5" x14ac:dyDescent="0.25">
      <c r="B39" s="311" t="s">
        <v>521</v>
      </c>
      <c r="C39" s="310">
        <v>596447.41666666593</v>
      </c>
      <c r="D39" s="310">
        <v>1308902.783333333</v>
      </c>
      <c r="E39" s="310">
        <v>27914.500000000007</v>
      </c>
    </row>
    <row r="40" spans="2:5" x14ac:dyDescent="0.25">
      <c r="B40" s="311" t="s">
        <v>522</v>
      </c>
      <c r="C40" s="310">
        <v>659821.95999999857</v>
      </c>
      <c r="D40" s="310">
        <v>1220556.8999999999</v>
      </c>
      <c r="E40" s="310">
        <v>207555.56666666668</v>
      </c>
    </row>
    <row r="41" spans="2:5" x14ac:dyDescent="0.25">
      <c r="B41" s="311" t="s">
        <v>523</v>
      </c>
      <c r="C41" s="310">
        <v>854335.95666666597</v>
      </c>
      <c r="D41" s="310">
        <v>1119762.9166666665</v>
      </c>
      <c r="E41" s="310">
        <v>121987.47666666668</v>
      </c>
    </row>
    <row r="42" spans="2:5" x14ac:dyDescent="0.25">
      <c r="B42" s="311" t="s">
        <v>525</v>
      </c>
      <c r="C42" s="310">
        <v>940381.27999999851</v>
      </c>
      <c r="D42" s="310">
        <v>1139445.6433333333</v>
      </c>
      <c r="E42" s="310">
        <v>280639.21666666662</v>
      </c>
    </row>
    <row r="43" spans="2:5" x14ac:dyDescent="0.25">
      <c r="B43" s="311" t="s">
        <v>527</v>
      </c>
      <c r="C43" s="310">
        <v>899766.59999999858</v>
      </c>
      <c r="D43" s="310">
        <v>1211102.5999999999</v>
      </c>
      <c r="E43" s="310">
        <v>139776.32333333333</v>
      </c>
    </row>
    <row r="44" spans="2:5" x14ac:dyDescent="0.25">
      <c r="B44" s="311" t="s">
        <v>529</v>
      </c>
      <c r="C44" s="310">
        <v>1007209.7966666651</v>
      </c>
      <c r="D44" s="310">
        <v>1488318.7166666663</v>
      </c>
      <c r="E44" s="310">
        <v>143109.49999999997</v>
      </c>
    </row>
    <row r="45" spans="2:5" x14ac:dyDescent="0.25">
      <c r="B45" s="311" t="s">
        <v>531</v>
      </c>
      <c r="C45" s="310">
        <v>781341.08666666609</v>
      </c>
      <c r="D45" s="310">
        <v>1351766.0666666669</v>
      </c>
      <c r="E45" s="310">
        <v>101006.86666666665</v>
      </c>
    </row>
    <row r="46" spans="2:5" x14ac:dyDescent="0.25">
      <c r="B46" s="311" t="s">
        <v>536</v>
      </c>
      <c r="C46" s="310">
        <v>796625.34333333233</v>
      </c>
      <c r="D46" s="310">
        <v>1209802.1166666667</v>
      </c>
      <c r="E46" s="310">
        <v>129730.85</v>
      </c>
    </row>
    <row r="47" spans="2:5" x14ac:dyDescent="0.25">
      <c r="B47" s="311" t="s">
        <v>538</v>
      </c>
      <c r="C47" s="310">
        <v>837576.16666666546</v>
      </c>
      <c r="D47" s="310">
        <v>905458.3600000001</v>
      </c>
      <c r="E47" s="310">
        <v>329781.38</v>
      </c>
    </row>
    <row r="48" spans="2:5" x14ac:dyDescent="0.25">
      <c r="B48" s="311" t="s">
        <v>544</v>
      </c>
      <c r="C48" s="310">
        <v>1131897.4233333319</v>
      </c>
      <c r="D48" s="310">
        <v>969150.96666666679</v>
      </c>
      <c r="E48" s="310">
        <v>218307.43333333335</v>
      </c>
    </row>
    <row r="49" spans="2:5" x14ac:dyDescent="0.25">
      <c r="B49" s="311" t="s">
        <v>549</v>
      </c>
      <c r="C49" s="310">
        <v>580122.69333333266</v>
      </c>
      <c r="D49" s="310">
        <v>895035.51666666672</v>
      </c>
      <c r="E49" s="310">
        <v>387678.94</v>
      </c>
    </row>
    <row r="50" spans="2:5" x14ac:dyDescent="0.25">
      <c r="B50" s="311" t="s">
        <v>565</v>
      </c>
      <c r="C50" s="310">
        <v>504944.39333333273</v>
      </c>
      <c r="D50" s="310">
        <v>878514.07333333336</v>
      </c>
      <c r="E50" s="310">
        <v>253332.00999999998</v>
      </c>
    </row>
    <row r="51" spans="2:5" x14ac:dyDescent="0.25">
      <c r="B51" s="311" t="s">
        <v>798</v>
      </c>
      <c r="C51" s="310">
        <v>493305.98333333299</v>
      </c>
      <c r="D51" s="310">
        <v>740672.68</v>
      </c>
      <c r="E51" s="310">
        <v>233382.45</v>
      </c>
    </row>
    <row r="52" spans="2:5" x14ac:dyDescent="0.25">
      <c r="B52" s="437"/>
      <c r="C52" s="439"/>
      <c r="D52" s="439"/>
      <c r="E52" s="439"/>
    </row>
    <row r="53" spans="2:5" x14ac:dyDescent="0.25">
      <c r="B53" s="437"/>
      <c r="C53" s="439"/>
      <c r="D53" s="439"/>
      <c r="E53" s="439"/>
    </row>
    <row r="54" spans="2:5" x14ac:dyDescent="0.25">
      <c r="B54" s="357"/>
    </row>
    <row r="55" spans="2:5" x14ac:dyDescent="0.25">
      <c r="B55" s="357"/>
      <c r="D55" s="362">
        <f>D18-D24</f>
        <v>547080.1633333331</v>
      </c>
    </row>
    <row r="56" spans="2:5" x14ac:dyDescent="0.25">
      <c r="B56" s="357"/>
      <c r="D56" s="363">
        <f>D55/D18</f>
        <v>0.28621273934538427</v>
      </c>
    </row>
  </sheetData>
  <phoneticPr fontId="52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8"/>
  <sheetViews>
    <sheetView zoomScaleNormal="100" zoomScaleSheetLayoutView="91" workbookViewId="0">
      <selection activeCell="H8" sqref="H8"/>
    </sheetView>
  </sheetViews>
  <sheetFormatPr baseColWidth="10" defaultRowHeight="15" x14ac:dyDescent="0.25"/>
  <cols>
    <col min="1" max="1" width="4.42578125" customWidth="1"/>
    <col min="2" max="2" width="30.42578125" bestFit="1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54" t="s">
        <v>760</v>
      </c>
      <c r="C2" s="454"/>
      <c r="D2" s="454"/>
      <c r="E2" s="454"/>
      <c r="F2" s="454"/>
      <c r="G2" s="454"/>
      <c r="H2" s="454"/>
      <c r="I2" s="454"/>
    </row>
    <row r="5" spans="2:9" x14ac:dyDescent="0.25">
      <c r="B5" s="391" t="s">
        <v>196</v>
      </c>
      <c r="C5" s="392" t="s">
        <v>493</v>
      </c>
    </row>
    <row r="6" spans="2:9" x14ac:dyDescent="0.25">
      <c r="B6" s="393" t="s">
        <v>370</v>
      </c>
      <c r="C6" s="394"/>
      <c r="D6" s="395" t="s">
        <v>214</v>
      </c>
      <c r="E6" s="394" t="s">
        <v>216</v>
      </c>
      <c r="F6" s="394" t="s">
        <v>371</v>
      </c>
      <c r="G6" s="394" t="s">
        <v>372</v>
      </c>
      <c r="H6" s="394" t="s">
        <v>373</v>
      </c>
      <c r="I6" s="394" t="s">
        <v>374</v>
      </c>
    </row>
    <row r="7" spans="2:9" x14ac:dyDescent="0.25">
      <c r="B7" s="396" t="s">
        <v>554</v>
      </c>
      <c r="C7" s="396" t="s">
        <v>761</v>
      </c>
      <c r="D7" s="398" t="s">
        <v>387</v>
      </c>
      <c r="E7" s="399">
        <v>45048</v>
      </c>
      <c r="F7" s="419">
        <v>0.58333333333333337</v>
      </c>
      <c r="G7" s="419">
        <v>0.66666666666666663</v>
      </c>
      <c r="H7" s="420">
        <v>9822.2166666666599</v>
      </c>
      <c r="I7" s="415">
        <v>15483</v>
      </c>
    </row>
    <row r="8" spans="2:9" x14ac:dyDescent="0.25">
      <c r="B8" s="396" t="s">
        <v>762</v>
      </c>
      <c r="C8" s="397" t="s">
        <v>763</v>
      </c>
      <c r="D8" s="398" t="s">
        <v>387</v>
      </c>
      <c r="E8" s="399">
        <v>45048</v>
      </c>
      <c r="F8" s="419">
        <v>0.875</v>
      </c>
      <c r="G8" s="419">
        <v>0.95833333333333337</v>
      </c>
      <c r="H8" s="420">
        <v>48079.383333333302</v>
      </c>
      <c r="I8" s="415">
        <v>53145</v>
      </c>
    </row>
    <row r="9" spans="2:9" x14ac:dyDescent="0.25">
      <c r="B9" s="396" t="s">
        <v>764</v>
      </c>
      <c r="C9" s="397" t="s">
        <v>765</v>
      </c>
      <c r="D9" s="400" t="s">
        <v>553</v>
      </c>
      <c r="E9" s="399">
        <v>45048</v>
      </c>
      <c r="F9" s="419">
        <v>0.52083333333333337</v>
      </c>
      <c r="G9" s="419">
        <v>0.60416666666666663</v>
      </c>
      <c r="H9" s="420">
        <v>320.46666666666601</v>
      </c>
      <c r="I9" s="415">
        <v>4859</v>
      </c>
    </row>
    <row r="10" spans="2:9" x14ac:dyDescent="0.25">
      <c r="B10" s="396" t="s">
        <v>766</v>
      </c>
      <c r="C10" s="397" t="s">
        <v>767</v>
      </c>
      <c r="D10" s="398" t="s">
        <v>555</v>
      </c>
      <c r="E10" s="399">
        <v>45048</v>
      </c>
      <c r="F10" s="419">
        <v>0.79166666666666663</v>
      </c>
      <c r="G10" s="419">
        <v>0.875</v>
      </c>
      <c r="H10" s="420">
        <v>6958.5666666666602</v>
      </c>
      <c r="I10" s="415">
        <v>18148</v>
      </c>
    </row>
    <row r="11" spans="2:9" x14ac:dyDescent="0.25">
      <c r="B11" s="396" t="s">
        <v>762</v>
      </c>
      <c r="C11" s="397" t="s">
        <v>768</v>
      </c>
      <c r="D11" s="398" t="s">
        <v>387</v>
      </c>
      <c r="E11" s="399">
        <v>45049</v>
      </c>
      <c r="F11" s="419">
        <v>0.8125</v>
      </c>
      <c r="G11" s="419">
        <v>0.89583333333333337</v>
      </c>
      <c r="H11" s="420">
        <v>62330.233333333301</v>
      </c>
      <c r="I11" s="415">
        <v>71934</v>
      </c>
    </row>
    <row r="12" spans="2:9" x14ac:dyDescent="0.25">
      <c r="B12" s="396" t="s">
        <v>769</v>
      </c>
      <c r="C12" s="397" t="s">
        <v>770</v>
      </c>
      <c r="D12" s="398" t="s">
        <v>387</v>
      </c>
      <c r="E12" s="399">
        <v>45049</v>
      </c>
      <c r="F12" s="419">
        <v>0.58333333333333337</v>
      </c>
      <c r="G12" s="419">
        <v>0.66666666666666663</v>
      </c>
      <c r="H12" s="420">
        <v>11484.3833333333</v>
      </c>
      <c r="I12" s="415">
        <v>16296</v>
      </c>
    </row>
    <row r="13" spans="2:9" x14ac:dyDescent="0.25">
      <c r="B13" s="396" t="s">
        <v>769</v>
      </c>
      <c r="C13" s="397" t="s">
        <v>771</v>
      </c>
      <c r="D13" s="398" t="s">
        <v>553</v>
      </c>
      <c r="E13" s="399">
        <v>45049</v>
      </c>
      <c r="F13" s="419">
        <v>0.58333333333333337</v>
      </c>
      <c r="G13" s="419">
        <v>0.66666666666666663</v>
      </c>
      <c r="H13" s="420">
        <v>1603.95</v>
      </c>
      <c r="I13" s="415">
        <v>4494</v>
      </c>
    </row>
    <row r="14" spans="2:9" x14ac:dyDescent="0.25">
      <c r="B14" s="396" t="s">
        <v>762</v>
      </c>
      <c r="C14" s="397" t="s">
        <v>772</v>
      </c>
      <c r="D14" s="398" t="s">
        <v>387</v>
      </c>
      <c r="E14" s="399">
        <v>45050</v>
      </c>
      <c r="F14" s="419">
        <v>0.70833333333333337</v>
      </c>
      <c r="G14" s="419">
        <v>0.79166666666666663</v>
      </c>
      <c r="H14" s="420">
        <v>12035.8833333333</v>
      </c>
      <c r="I14" s="415">
        <v>23428</v>
      </c>
    </row>
    <row r="15" spans="2:9" x14ac:dyDescent="0.25">
      <c r="B15" s="396" t="s">
        <v>769</v>
      </c>
      <c r="C15" s="397" t="s">
        <v>773</v>
      </c>
      <c r="D15" s="398" t="s">
        <v>387</v>
      </c>
      <c r="E15" s="399">
        <v>45050</v>
      </c>
      <c r="F15" s="419">
        <v>0.58333333333333337</v>
      </c>
      <c r="G15" s="419">
        <v>0.66666666666666663</v>
      </c>
      <c r="H15" s="420">
        <v>3104.86666666666</v>
      </c>
      <c r="I15" s="415">
        <v>9585</v>
      </c>
    </row>
    <row r="16" spans="2:9" x14ac:dyDescent="0.25">
      <c r="B16" s="396" t="s">
        <v>774</v>
      </c>
      <c r="C16" s="397" t="s">
        <v>775</v>
      </c>
      <c r="D16" s="398" t="s">
        <v>387</v>
      </c>
      <c r="E16" s="399">
        <v>45052</v>
      </c>
      <c r="F16" s="419">
        <v>0.375</v>
      </c>
      <c r="G16" s="419">
        <v>0.45833333333333331</v>
      </c>
      <c r="H16" s="420">
        <v>6702.1666666666597</v>
      </c>
      <c r="I16" s="415">
        <v>8950</v>
      </c>
    </row>
    <row r="17" spans="2:9" x14ac:dyDescent="0.25">
      <c r="B17" s="396" t="s">
        <v>774</v>
      </c>
      <c r="C17" s="397" t="s">
        <v>776</v>
      </c>
      <c r="D17" s="398" t="s">
        <v>387</v>
      </c>
      <c r="E17" s="399">
        <v>45052</v>
      </c>
      <c r="F17" s="419">
        <v>0.47916666666666669</v>
      </c>
      <c r="G17" s="419">
        <v>0.5625</v>
      </c>
      <c r="H17" s="420">
        <v>5385.3</v>
      </c>
      <c r="I17" s="415">
        <v>8498</v>
      </c>
    </row>
    <row r="18" spans="2:9" x14ac:dyDescent="0.25">
      <c r="B18" s="396" t="s">
        <v>777</v>
      </c>
      <c r="C18" s="397" t="s">
        <v>778</v>
      </c>
      <c r="D18" s="398" t="s">
        <v>387</v>
      </c>
      <c r="E18" s="399">
        <v>45053</v>
      </c>
      <c r="F18" s="419">
        <v>0.3125</v>
      </c>
      <c r="G18" s="419">
        <v>0.39583333333333331</v>
      </c>
      <c r="H18" s="420">
        <v>676.75</v>
      </c>
      <c r="I18" s="415">
        <v>4139</v>
      </c>
    </row>
    <row r="19" spans="2:9" x14ac:dyDescent="0.25">
      <c r="B19" s="396" t="s">
        <v>779</v>
      </c>
      <c r="C19" s="397" t="s">
        <v>780</v>
      </c>
      <c r="D19" s="398" t="s">
        <v>387</v>
      </c>
      <c r="E19" s="399">
        <v>45053</v>
      </c>
      <c r="F19" s="419">
        <v>0.64583333333333337</v>
      </c>
      <c r="G19" s="419">
        <v>0.72916666666666663</v>
      </c>
      <c r="H19" s="420">
        <v>21605.116666666599</v>
      </c>
      <c r="I19" s="415">
        <v>24825</v>
      </c>
    </row>
    <row r="20" spans="2:9" x14ac:dyDescent="0.25">
      <c r="B20" s="396"/>
      <c r="C20" s="402" t="s">
        <v>507</v>
      </c>
      <c r="D20" s="398" t="s">
        <v>484</v>
      </c>
      <c r="E20" s="399">
        <v>45047</v>
      </c>
      <c r="F20" s="419">
        <v>0.20833333333333334</v>
      </c>
      <c r="G20" s="419">
        <v>0.39583333333333331</v>
      </c>
      <c r="H20" s="420">
        <v>19472.983333333301</v>
      </c>
      <c r="I20" s="415">
        <v>22717</v>
      </c>
    </row>
    <row r="21" spans="2:9" x14ac:dyDescent="0.25">
      <c r="B21" s="396"/>
      <c r="C21" s="402" t="s">
        <v>545</v>
      </c>
      <c r="D21" s="398" t="s">
        <v>484</v>
      </c>
      <c r="E21" s="399">
        <v>45047</v>
      </c>
      <c r="F21" s="419">
        <v>0.89583333333333337</v>
      </c>
      <c r="G21" s="419">
        <v>0.9375</v>
      </c>
      <c r="H21" s="420">
        <v>6297.65</v>
      </c>
      <c r="I21" s="415">
        <v>15003</v>
      </c>
    </row>
    <row r="22" spans="2:9" x14ac:dyDescent="0.25">
      <c r="B22" s="396"/>
      <c r="C22" s="402" t="s">
        <v>545</v>
      </c>
      <c r="D22" s="398" t="s">
        <v>484</v>
      </c>
      <c r="E22" s="399">
        <v>45048</v>
      </c>
      <c r="F22" s="419">
        <v>0.89583333333333337</v>
      </c>
      <c r="G22" s="419">
        <v>0.9375</v>
      </c>
      <c r="H22" s="420">
        <v>6369.2666666666601</v>
      </c>
      <c r="I22" s="415">
        <v>19802</v>
      </c>
    </row>
    <row r="23" spans="2:9" x14ac:dyDescent="0.25">
      <c r="B23" s="396"/>
      <c r="C23" s="402" t="s">
        <v>545</v>
      </c>
      <c r="D23" s="398" t="s">
        <v>484</v>
      </c>
      <c r="E23" s="399">
        <v>45049</v>
      </c>
      <c r="F23" s="419">
        <v>0.89583333333333337</v>
      </c>
      <c r="G23" s="419">
        <v>0.9375</v>
      </c>
      <c r="H23" s="420">
        <v>9206.2333333333299</v>
      </c>
      <c r="I23" s="415">
        <v>20901</v>
      </c>
    </row>
    <row r="24" spans="2:9" x14ac:dyDescent="0.25">
      <c r="B24" s="396"/>
      <c r="C24" s="402" t="s">
        <v>545</v>
      </c>
      <c r="D24" s="398" t="s">
        <v>484</v>
      </c>
      <c r="E24" s="399">
        <v>45050</v>
      </c>
      <c r="F24" s="419">
        <v>0.89583333333333337</v>
      </c>
      <c r="G24" s="419">
        <v>0.9375</v>
      </c>
      <c r="H24" s="420">
        <v>6457.4333333333298</v>
      </c>
      <c r="I24" s="415">
        <v>17816</v>
      </c>
    </row>
    <row r="25" spans="2:9" x14ac:dyDescent="0.25">
      <c r="B25" s="396"/>
      <c r="C25" s="402" t="s">
        <v>545</v>
      </c>
      <c r="D25" s="398" t="s">
        <v>484</v>
      </c>
      <c r="E25" s="399">
        <v>45051</v>
      </c>
      <c r="F25" s="419">
        <v>0.89583333333333337</v>
      </c>
      <c r="G25" s="419">
        <v>0.9375</v>
      </c>
      <c r="H25" s="420">
        <v>6645.6333333333296</v>
      </c>
      <c r="I25" s="415">
        <v>15277</v>
      </c>
    </row>
    <row r="26" spans="2:9" x14ac:dyDescent="0.25">
      <c r="B26" s="396"/>
      <c r="C26" s="402" t="s">
        <v>781</v>
      </c>
      <c r="D26" s="398" t="s">
        <v>495</v>
      </c>
      <c r="E26" s="399">
        <v>45047</v>
      </c>
      <c r="F26" s="419">
        <v>0.83333333333333337</v>
      </c>
      <c r="G26" s="419">
        <v>0.89583333333333337</v>
      </c>
      <c r="H26" s="420">
        <v>6346.0166666666601</v>
      </c>
      <c r="I26" s="415">
        <v>13080</v>
      </c>
    </row>
    <row r="27" spans="2:9" x14ac:dyDescent="0.25">
      <c r="B27" s="396"/>
      <c r="C27" s="402" t="s">
        <v>781</v>
      </c>
      <c r="D27" s="398" t="s">
        <v>495</v>
      </c>
      <c r="E27" s="399">
        <v>45048</v>
      </c>
      <c r="F27" s="419">
        <v>0.83333333333333337</v>
      </c>
      <c r="G27" s="419">
        <v>0.89583333333333337</v>
      </c>
      <c r="H27" s="420">
        <v>7130.45</v>
      </c>
      <c r="I27" s="415">
        <v>15669</v>
      </c>
    </row>
    <row r="28" spans="2:9" x14ac:dyDescent="0.25">
      <c r="B28" s="396"/>
      <c r="C28" s="402" t="s">
        <v>781</v>
      </c>
      <c r="D28" s="398" t="s">
        <v>495</v>
      </c>
      <c r="E28" s="399">
        <v>45049</v>
      </c>
      <c r="F28" s="419">
        <v>0.83333333333333337</v>
      </c>
      <c r="G28" s="419">
        <v>0.89583333333333337</v>
      </c>
      <c r="H28" s="420">
        <v>7117.8</v>
      </c>
      <c r="I28" s="415">
        <v>15851</v>
      </c>
    </row>
    <row r="29" spans="2:9" x14ac:dyDescent="0.25">
      <c r="B29" s="396"/>
      <c r="C29" s="402" t="s">
        <v>781</v>
      </c>
      <c r="D29" s="398" t="s">
        <v>495</v>
      </c>
      <c r="E29" s="399">
        <v>45050</v>
      </c>
      <c r="F29" s="419">
        <v>0.83333333333333337</v>
      </c>
      <c r="G29" s="419">
        <v>0.89583333333333337</v>
      </c>
      <c r="H29" s="420">
        <v>8619.7666666666591</v>
      </c>
      <c r="I29" s="415">
        <v>18965</v>
      </c>
    </row>
    <row r="30" spans="2:9" x14ac:dyDescent="0.25">
      <c r="B30" s="396"/>
      <c r="C30" s="402" t="s">
        <v>781</v>
      </c>
      <c r="D30" s="398" t="s">
        <v>495</v>
      </c>
      <c r="E30" s="399">
        <v>45051</v>
      </c>
      <c r="F30" s="419">
        <v>0.83333333333333337</v>
      </c>
      <c r="G30" s="419">
        <v>0.89583333333333337</v>
      </c>
      <c r="H30" s="420">
        <v>9697.6833333333307</v>
      </c>
      <c r="I30" s="415">
        <v>14078</v>
      </c>
    </row>
    <row r="31" spans="2:9" x14ac:dyDescent="0.25">
      <c r="B31" s="396"/>
      <c r="C31" s="402" t="s">
        <v>530</v>
      </c>
      <c r="D31" s="398" t="s">
        <v>378</v>
      </c>
      <c r="E31" s="399">
        <v>45047</v>
      </c>
      <c r="F31" s="419">
        <v>0.90625</v>
      </c>
      <c r="G31" s="419">
        <v>0.95833333333333337</v>
      </c>
      <c r="H31" s="420">
        <v>17175.3166666666</v>
      </c>
      <c r="I31" s="415">
        <v>19131</v>
      </c>
    </row>
    <row r="32" spans="2:9" x14ac:dyDescent="0.25">
      <c r="B32" s="396"/>
      <c r="C32" s="402" t="s">
        <v>530</v>
      </c>
      <c r="D32" s="398" t="s">
        <v>378</v>
      </c>
      <c r="E32" s="399">
        <v>45048</v>
      </c>
      <c r="F32" s="419">
        <v>0.90625</v>
      </c>
      <c r="G32" s="419">
        <v>0.95833333333333337</v>
      </c>
      <c r="H32" s="420">
        <v>19753.833333333299</v>
      </c>
      <c r="I32" s="415">
        <v>24877</v>
      </c>
    </row>
    <row r="33" spans="2:9" x14ac:dyDescent="0.25">
      <c r="B33" s="396"/>
      <c r="C33" s="402" t="s">
        <v>530</v>
      </c>
      <c r="D33" s="398" t="s">
        <v>378</v>
      </c>
      <c r="E33" s="399">
        <v>45049</v>
      </c>
      <c r="F33" s="419">
        <v>0.90625</v>
      </c>
      <c r="G33" s="419">
        <v>0.95833333333333337</v>
      </c>
      <c r="H33" s="420">
        <v>16566.849999999999</v>
      </c>
      <c r="I33" s="415">
        <v>18952</v>
      </c>
    </row>
    <row r="34" spans="2:9" x14ac:dyDescent="0.25">
      <c r="B34" s="396"/>
      <c r="C34" s="402" t="s">
        <v>530</v>
      </c>
      <c r="D34" s="398" t="s">
        <v>378</v>
      </c>
      <c r="E34" s="399">
        <v>45050</v>
      </c>
      <c r="F34" s="419">
        <v>0.90625</v>
      </c>
      <c r="G34" s="419">
        <v>0.95833333333333337</v>
      </c>
      <c r="H34" s="420">
        <v>15245.05</v>
      </c>
      <c r="I34" s="415">
        <v>19052</v>
      </c>
    </row>
    <row r="35" spans="2:9" x14ac:dyDescent="0.25">
      <c r="B35" s="396"/>
      <c r="C35" s="402" t="s">
        <v>530</v>
      </c>
      <c r="D35" s="398" t="s">
        <v>378</v>
      </c>
      <c r="E35" s="399">
        <v>45051</v>
      </c>
      <c r="F35" s="419">
        <v>0.90625</v>
      </c>
      <c r="G35" s="419">
        <v>0.95833333333333337</v>
      </c>
      <c r="H35" s="420">
        <v>15624.4333333333</v>
      </c>
      <c r="I35" s="415">
        <v>17619</v>
      </c>
    </row>
    <row r="36" spans="2:9" x14ac:dyDescent="0.25">
      <c r="B36" s="396"/>
      <c r="C36" s="402" t="s">
        <v>510</v>
      </c>
      <c r="D36" s="398" t="s">
        <v>495</v>
      </c>
      <c r="E36" s="399">
        <v>45047</v>
      </c>
      <c r="F36" s="419">
        <v>0.61458333333333337</v>
      </c>
      <c r="G36" s="419">
        <v>0.83333333333333337</v>
      </c>
      <c r="H36" s="420">
        <v>9401.5333333333292</v>
      </c>
      <c r="I36" s="415">
        <v>18137</v>
      </c>
    </row>
    <row r="37" spans="2:9" x14ac:dyDescent="0.25">
      <c r="B37" s="396"/>
      <c r="C37" s="402" t="s">
        <v>510</v>
      </c>
      <c r="D37" s="398" t="s">
        <v>495</v>
      </c>
      <c r="E37" s="399">
        <v>45049</v>
      </c>
      <c r="F37" s="419">
        <v>0.61458333333333337</v>
      </c>
      <c r="G37" s="419">
        <v>0.83333333333333337</v>
      </c>
      <c r="H37" s="420">
        <v>11097.5</v>
      </c>
      <c r="I37" s="415">
        <v>21404</v>
      </c>
    </row>
    <row r="38" spans="2:9" x14ac:dyDescent="0.25">
      <c r="B38" s="396"/>
      <c r="C38" s="402" t="s">
        <v>510</v>
      </c>
      <c r="D38" s="398" t="s">
        <v>495</v>
      </c>
      <c r="E38" s="399">
        <v>45050</v>
      </c>
      <c r="F38" s="419">
        <v>0.61458333333333337</v>
      </c>
      <c r="G38" s="419">
        <v>0.83333333333333337</v>
      </c>
      <c r="H38" s="420">
        <v>11545.2166666666</v>
      </c>
      <c r="I38" s="415">
        <v>18994</v>
      </c>
    </row>
    <row r="39" spans="2:9" x14ac:dyDescent="0.25">
      <c r="B39" s="396"/>
      <c r="C39" s="402" t="s">
        <v>510</v>
      </c>
      <c r="D39" s="398" t="s">
        <v>495</v>
      </c>
      <c r="E39" s="399">
        <v>45051</v>
      </c>
      <c r="F39" s="419">
        <v>0.61458333333333337</v>
      </c>
      <c r="G39" s="419">
        <v>0.83333333333333337</v>
      </c>
      <c r="H39" s="420">
        <v>11821.5</v>
      </c>
      <c r="I39" s="415">
        <v>16396</v>
      </c>
    </row>
    <row r="40" spans="2:9" x14ac:dyDescent="0.25">
      <c r="B40" s="396"/>
      <c r="C40" s="402" t="s">
        <v>782</v>
      </c>
      <c r="D40" s="398" t="s">
        <v>484</v>
      </c>
      <c r="E40" s="399">
        <v>45047</v>
      </c>
      <c r="F40" s="419">
        <v>0.39583333333333331</v>
      </c>
      <c r="G40" s="419">
        <v>0.45833333333333331</v>
      </c>
      <c r="H40" s="420">
        <v>6830.1</v>
      </c>
      <c r="I40" s="415">
        <v>12081</v>
      </c>
    </row>
    <row r="41" spans="2:9" x14ac:dyDescent="0.25">
      <c r="B41" s="396"/>
      <c r="C41" s="402" t="s">
        <v>782</v>
      </c>
      <c r="D41" s="398" t="s">
        <v>484</v>
      </c>
      <c r="E41" s="399">
        <v>45048</v>
      </c>
      <c r="F41" s="419">
        <v>0.39583333333333331</v>
      </c>
      <c r="G41" s="419">
        <v>0.45833333333333331</v>
      </c>
      <c r="H41" s="420">
        <v>7549.5666666666602</v>
      </c>
      <c r="I41" s="415">
        <v>9165</v>
      </c>
    </row>
    <row r="42" spans="2:9" x14ac:dyDescent="0.25">
      <c r="B42" s="396"/>
      <c r="C42" s="402" t="s">
        <v>782</v>
      </c>
      <c r="D42" s="398" t="s">
        <v>484</v>
      </c>
      <c r="E42" s="399">
        <v>45049</v>
      </c>
      <c r="F42" s="419">
        <v>0.39583333333333331</v>
      </c>
      <c r="G42" s="419">
        <v>0.45833333333333331</v>
      </c>
      <c r="H42" s="420">
        <v>7054.2166666666599</v>
      </c>
      <c r="I42" s="415">
        <v>8774</v>
      </c>
    </row>
    <row r="43" spans="2:9" x14ac:dyDescent="0.25">
      <c r="B43" s="396"/>
      <c r="C43" s="402" t="s">
        <v>782</v>
      </c>
      <c r="D43" s="398" t="s">
        <v>484</v>
      </c>
      <c r="E43" s="399">
        <v>45050</v>
      </c>
      <c r="F43" s="419">
        <v>0.39583333333333331</v>
      </c>
      <c r="G43" s="419">
        <v>0.45833333333333331</v>
      </c>
      <c r="H43" s="420">
        <v>6863.5166666666601</v>
      </c>
      <c r="I43" s="415">
        <v>8244</v>
      </c>
    </row>
    <row r="44" spans="2:9" x14ac:dyDescent="0.25">
      <c r="B44" s="396"/>
      <c r="C44" s="402" t="s">
        <v>782</v>
      </c>
      <c r="D44" s="398" t="s">
        <v>484</v>
      </c>
      <c r="E44" s="399">
        <v>45051</v>
      </c>
      <c r="F44" s="419">
        <v>0.39583333333333331</v>
      </c>
      <c r="G44" s="419">
        <v>0.45833333333333331</v>
      </c>
      <c r="H44" s="420">
        <v>6379.9</v>
      </c>
      <c r="I44" s="415">
        <v>7952</v>
      </c>
    </row>
    <row r="45" spans="2:9" x14ac:dyDescent="0.25">
      <c r="B45" s="396"/>
      <c r="C45" s="403" t="s">
        <v>783</v>
      </c>
      <c r="D45" s="398" t="s">
        <v>495</v>
      </c>
      <c r="E45" s="399">
        <v>45052</v>
      </c>
      <c r="F45" s="421">
        <v>0.91666666666666663</v>
      </c>
      <c r="G45" s="421">
        <v>0.97916666666666663</v>
      </c>
      <c r="H45" s="420">
        <v>7680.95</v>
      </c>
      <c r="I45" s="415">
        <v>10853</v>
      </c>
    </row>
    <row r="46" spans="2:9" x14ac:dyDescent="0.25">
      <c r="B46" s="396"/>
      <c r="C46" s="397" t="s">
        <v>526</v>
      </c>
      <c r="D46" s="398" t="s">
        <v>484</v>
      </c>
      <c r="E46" s="399">
        <v>45052</v>
      </c>
      <c r="F46" s="421">
        <v>0.91666666666666663</v>
      </c>
      <c r="G46" s="421">
        <v>0.97916666666666663</v>
      </c>
      <c r="H46" s="420">
        <v>4955.75</v>
      </c>
      <c r="I46" s="415">
        <v>11835</v>
      </c>
    </row>
    <row r="47" spans="2:9" x14ac:dyDescent="0.25">
      <c r="B47" s="396"/>
      <c r="C47" s="397" t="s">
        <v>784</v>
      </c>
      <c r="D47" s="398" t="s">
        <v>785</v>
      </c>
      <c r="E47" s="399">
        <v>45052</v>
      </c>
      <c r="F47" s="421">
        <v>0.91666666666666663</v>
      </c>
      <c r="G47" s="421">
        <v>2.6388888888888889E-2</v>
      </c>
      <c r="H47" s="420">
        <v>1085.7</v>
      </c>
      <c r="I47" s="422">
        <v>2228</v>
      </c>
    </row>
    <row r="48" spans="2:9" x14ac:dyDescent="0.25">
      <c r="B48" s="396"/>
      <c r="C48" s="397" t="s">
        <v>786</v>
      </c>
      <c r="D48" s="398" t="s">
        <v>787</v>
      </c>
      <c r="E48" s="399">
        <v>45052</v>
      </c>
      <c r="F48" s="421">
        <v>0.625</v>
      </c>
      <c r="G48" s="421">
        <v>0.8208333333333333</v>
      </c>
      <c r="H48" s="420">
        <v>1906.93333333333</v>
      </c>
      <c r="I48" s="415">
        <v>3049</v>
      </c>
    </row>
    <row r="49" spans="2:9" x14ac:dyDescent="0.25">
      <c r="B49" s="396"/>
      <c r="C49" s="397" t="s">
        <v>788</v>
      </c>
      <c r="D49" s="400" t="s">
        <v>789</v>
      </c>
      <c r="E49" s="399">
        <v>45052</v>
      </c>
      <c r="F49" s="421">
        <v>0.91666666666666663</v>
      </c>
      <c r="G49" s="421">
        <v>0.99305555555555547</v>
      </c>
      <c r="H49" s="420">
        <v>178</v>
      </c>
      <c r="I49" s="415">
        <v>1557</v>
      </c>
    </row>
    <row r="50" spans="2:9" x14ac:dyDescent="0.25">
      <c r="B50" s="396"/>
      <c r="C50" s="397" t="s">
        <v>790</v>
      </c>
      <c r="D50" s="400" t="s">
        <v>550</v>
      </c>
      <c r="E50" s="399">
        <v>45052</v>
      </c>
      <c r="F50" s="421">
        <v>0.83333333333333337</v>
      </c>
      <c r="G50" s="421">
        <v>0.89583333333333337</v>
      </c>
      <c r="H50" s="420">
        <v>229.63333333333301</v>
      </c>
      <c r="I50" s="415">
        <v>789</v>
      </c>
    </row>
    <row r="51" spans="2:9" x14ac:dyDescent="0.25">
      <c r="B51" s="396"/>
      <c r="C51" s="404" t="s">
        <v>791</v>
      </c>
      <c r="D51" s="400" t="s">
        <v>557</v>
      </c>
      <c r="E51" s="399">
        <v>45052</v>
      </c>
      <c r="F51" s="421">
        <v>0.875</v>
      </c>
      <c r="G51" s="421">
        <v>1.3888888888888889E-3</v>
      </c>
      <c r="H51" s="420">
        <v>1365.5166666666601</v>
      </c>
      <c r="I51" s="415">
        <v>4289</v>
      </c>
    </row>
    <row r="52" spans="2:9" x14ac:dyDescent="0.25">
      <c r="B52" s="396"/>
      <c r="C52" s="404" t="s">
        <v>792</v>
      </c>
      <c r="D52" s="400" t="s">
        <v>551</v>
      </c>
      <c r="E52" s="399">
        <v>45053</v>
      </c>
      <c r="F52" s="421">
        <v>0.78263888888888899</v>
      </c>
      <c r="G52" s="421">
        <v>0.87986111111111109</v>
      </c>
      <c r="H52" s="420">
        <v>110.73333333333299</v>
      </c>
      <c r="I52" s="415">
        <v>158</v>
      </c>
    </row>
    <row r="53" spans="2:9" ht="30" x14ac:dyDescent="0.25">
      <c r="B53" s="396"/>
      <c r="C53" s="401" t="s">
        <v>793</v>
      </c>
      <c r="D53" s="405" t="s">
        <v>557</v>
      </c>
      <c r="E53" s="423">
        <v>45053</v>
      </c>
      <c r="F53" s="421">
        <v>0.875</v>
      </c>
      <c r="G53" s="421">
        <v>0.98402777777777783</v>
      </c>
      <c r="H53" s="424">
        <v>702.21666666666601</v>
      </c>
      <c r="I53" s="425">
        <v>3555</v>
      </c>
    </row>
    <row r="54" spans="2:9" x14ac:dyDescent="0.25">
      <c r="B54" s="396"/>
      <c r="C54" s="426">
        <v>2012</v>
      </c>
      <c r="D54" s="406" t="s">
        <v>789</v>
      </c>
      <c r="E54" s="399">
        <v>45053</v>
      </c>
      <c r="F54" s="427">
        <v>0.78472222222222221</v>
      </c>
      <c r="G54" s="427">
        <v>0.91666666666666663</v>
      </c>
      <c r="H54" s="424">
        <v>1528.56666666666</v>
      </c>
      <c r="I54" s="425">
        <v>5390</v>
      </c>
    </row>
    <row r="55" spans="2:9" x14ac:dyDescent="0.25">
      <c r="B55" s="396"/>
      <c r="C55" s="428" t="s">
        <v>794</v>
      </c>
      <c r="D55" s="407" t="s">
        <v>484</v>
      </c>
      <c r="E55" s="399">
        <v>45053</v>
      </c>
      <c r="F55" s="429">
        <v>0.72222222222222221</v>
      </c>
      <c r="G55" s="429">
        <v>0.79166666666666663</v>
      </c>
      <c r="H55" s="424">
        <v>8524.2166666666599</v>
      </c>
      <c r="I55" s="425">
        <v>13043</v>
      </c>
    </row>
    <row r="56" spans="2:9" x14ac:dyDescent="0.25">
      <c r="B56" s="396"/>
      <c r="C56" s="428" t="s">
        <v>795</v>
      </c>
      <c r="D56" s="407" t="s">
        <v>378</v>
      </c>
      <c r="E56" s="399">
        <v>45053</v>
      </c>
      <c r="F56" s="429">
        <v>0.77083333333333337</v>
      </c>
      <c r="G56" s="429">
        <v>0.85416666666666663</v>
      </c>
      <c r="H56" s="430">
        <v>1770.4166666666599</v>
      </c>
      <c r="I56" s="409">
        <v>10093</v>
      </c>
    </row>
    <row r="57" spans="2:9" x14ac:dyDescent="0.25">
      <c r="B57" s="396"/>
      <c r="C57" s="428" t="s">
        <v>796</v>
      </c>
      <c r="D57" s="407" t="s">
        <v>558</v>
      </c>
      <c r="E57" s="431">
        <v>45053</v>
      </c>
      <c r="F57" s="429">
        <v>0.69861111111111107</v>
      </c>
      <c r="G57" s="429">
        <v>0.77986111111111101</v>
      </c>
      <c r="H57" s="430">
        <v>743.66666666666595</v>
      </c>
      <c r="I57" s="409">
        <v>1612</v>
      </c>
    </row>
    <row r="58" spans="2:9" x14ac:dyDescent="0.25">
      <c r="B58" s="396"/>
      <c r="C58" s="432" t="s">
        <v>797</v>
      </c>
      <c r="D58" s="433" t="s">
        <v>484</v>
      </c>
      <c r="E58" s="434">
        <v>45053</v>
      </c>
      <c r="F58" s="435">
        <v>0.83333333333333337</v>
      </c>
      <c r="G58" s="436">
        <v>0.91666666666666663</v>
      </c>
      <c r="H58" s="430">
        <v>14151.45</v>
      </c>
      <c r="I58" s="409">
        <v>28561</v>
      </c>
    </row>
    <row r="59" spans="2:9" x14ac:dyDescent="0.25">
      <c r="B59" s="371"/>
      <c r="C59" s="372"/>
      <c r="D59" s="371"/>
      <c r="E59" s="373"/>
      <c r="F59" s="374"/>
      <c r="G59" s="375"/>
      <c r="H59" s="376"/>
      <c r="I59" s="376"/>
    </row>
    <row r="61" spans="2:9" x14ac:dyDescent="0.25">
      <c r="B61" s="391" t="s">
        <v>375</v>
      </c>
      <c r="C61" s="392" t="s">
        <v>493</v>
      </c>
    </row>
    <row r="62" spans="2:9" x14ac:dyDescent="0.25">
      <c r="B62" s="395" t="s">
        <v>370</v>
      </c>
      <c r="C62" s="394" t="s">
        <v>214</v>
      </c>
      <c r="D62" s="408" t="s">
        <v>376</v>
      </c>
      <c r="E62" s="394" t="s">
        <v>371</v>
      </c>
      <c r="F62" s="394" t="s">
        <v>377</v>
      </c>
      <c r="G62" s="394" t="s">
        <v>372</v>
      </c>
      <c r="H62" s="394" t="s">
        <v>373</v>
      </c>
      <c r="I62" s="394" t="s">
        <v>374</v>
      </c>
    </row>
    <row r="63" spans="2:9" x14ac:dyDescent="0.25">
      <c r="B63" s="409" t="s">
        <v>476</v>
      </c>
      <c r="C63" s="409" t="s">
        <v>378</v>
      </c>
      <c r="D63" s="410">
        <v>45047</v>
      </c>
      <c r="E63" s="411">
        <v>0.375</v>
      </c>
      <c r="F63" s="410">
        <v>45051</v>
      </c>
      <c r="G63" s="411">
        <v>0.95833333333333337</v>
      </c>
      <c r="H63" s="424">
        <v>1993.5</v>
      </c>
      <c r="I63" s="425">
        <v>2530</v>
      </c>
    </row>
    <row r="64" spans="2:9" x14ac:dyDescent="0.25">
      <c r="B64" s="412"/>
      <c r="D64" s="373"/>
      <c r="E64" s="413"/>
      <c r="F64" s="373"/>
      <c r="G64" s="413"/>
    </row>
    <row r="66" spans="2:9" x14ac:dyDescent="0.25">
      <c r="B66" s="391" t="s">
        <v>369</v>
      </c>
      <c r="C66" s="392" t="s">
        <v>493</v>
      </c>
    </row>
    <row r="67" spans="2:9" x14ac:dyDescent="0.25">
      <c r="B67" s="414" t="s">
        <v>370</v>
      </c>
      <c r="C67" s="394" t="s">
        <v>214</v>
      </c>
      <c r="D67" s="394" t="s">
        <v>376</v>
      </c>
      <c r="E67" s="394" t="s">
        <v>371</v>
      </c>
      <c r="F67" s="394" t="s">
        <v>377</v>
      </c>
      <c r="G67" s="394" t="s">
        <v>372</v>
      </c>
      <c r="H67" s="394" t="s">
        <v>373</v>
      </c>
      <c r="I67" s="394" t="s">
        <v>374</v>
      </c>
    </row>
    <row r="68" spans="2:9" x14ac:dyDescent="0.25">
      <c r="B68" s="415" t="s">
        <v>516</v>
      </c>
      <c r="C68" s="416" t="s">
        <v>516</v>
      </c>
      <c r="D68" s="417" t="s">
        <v>516</v>
      </c>
      <c r="E68" s="411" t="s">
        <v>516</v>
      </c>
      <c r="F68" s="410" t="s">
        <v>516</v>
      </c>
      <c r="G68" s="411" t="s">
        <v>516</v>
      </c>
      <c r="H68" s="415" t="s">
        <v>516</v>
      </c>
      <c r="I68" s="415" t="s">
        <v>516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conditionalFormatting sqref="J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E9" sqref="E9"/>
    </sheetView>
  </sheetViews>
  <sheetFormatPr baseColWidth="10" defaultRowHeight="15" x14ac:dyDescent="0.25"/>
  <cols>
    <col min="1" max="1" width="69.7109375" customWidth="1"/>
    <col min="2" max="2" width="18.7109375" style="207" customWidth="1"/>
    <col min="3" max="3" width="18.7109375" style="177" customWidth="1"/>
  </cols>
  <sheetData>
    <row r="1" spans="1:3" ht="16.5" thickBot="1" x14ac:dyDescent="0.3">
      <c r="A1" s="455" t="s">
        <v>566</v>
      </c>
      <c r="B1" s="456"/>
      <c r="C1" s="456"/>
    </row>
    <row r="2" spans="1:3" ht="15.75" thickBot="1" x14ac:dyDescent="0.3">
      <c r="A2" s="323" t="s">
        <v>429</v>
      </c>
      <c r="B2" s="324" t="s">
        <v>373</v>
      </c>
      <c r="C2" s="324" t="s">
        <v>374</v>
      </c>
    </row>
    <row r="3" spans="1:3" x14ac:dyDescent="0.25">
      <c r="A3" s="327" t="s">
        <v>360</v>
      </c>
      <c r="B3" s="276">
        <v>3891.5030000000002</v>
      </c>
      <c r="C3" s="277">
        <v>3916</v>
      </c>
    </row>
    <row r="4" spans="1:3" x14ac:dyDescent="0.25">
      <c r="A4" s="327" t="s">
        <v>508</v>
      </c>
      <c r="B4" s="276">
        <v>3635.2669999999998</v>
      </c>
      <c r="C4" s="277">
        <v>3108</v>
      </c>
    </row>
    <row r="5" spans="1:3" x14ac:dyDescent="0.25">
      <c r="A5" s="327" t="s">
        <v>511</v>
      </c>
      <c r="B5" s="276">
        <v>1281.902</v>
      </c>
      <c r="C5" s="277">
        <v>1539</v>
      </c>
    </row>
    <row r="6" spans="1:3" x14ac:dyDescent="0.25">
      <c r="A6" s="327" t="s">
        <v>503</v>
      </c>
      <c r="B6" s="276">
        <v>937.22</v>
      </c>
      <c r="C6" s="277">
        <v>748</v>
      </c>
    </row>
    <row r="7" spans="1:3" x14ac:dyDescent="0.25">
      <c r="A7" s="327" t="s">
        <v>362</v>
      </c>
      <c r="B7" s="276">
        <v>888.63599999999997</v>
      </c>
      <c r="C7" s="277">
        <v>490</v>
      </c>
    </row>
    <row r="8" spans="1:3" x14ac:dyDescent="0.25">
      <c r="A8" s="327" t="s">
        <v>473</v>
      </c>
      <c r="B8" s="276">
        <v>857.61900000000003</v>
      </c>
      <c r="C8" s="277">
        <v>495</v>
      </c>
    </row>
    <row r="9" spans="1:3" x14ac:dyDescent="0.25">
      <c r="A9" s="327" t="s">
        <v>513</v>
      </c>
      <c r="B9" s="276">
        <v>817.45699999999999</v>
      </c>
      <c r="C9" s="277">
        <v>943</v>
      </c>
    </row>
    <row r="10" spans="1:3" x14ac:dyDescent="0.25">
      <c r="A10" s="327" t="s">
        <v>512</v>
      </c>
      <c r="B10" s="276">
        <v>562.82799999999997</v>
      </c>
      <c r="C10" s="277">
        <v>655</v>
      </c>
    </row>
    <row r="11" spans="1:3" x14ac:dyDescent="0.25">
      <c r="A11" s="327" t="s">
        <v>567</v>
      </c>
      <c r="B11" s="276">
        <v>512.971</v>
      </c>
      <c r="C11" s="277">
        <v>606</v>
      </c>
    </row>
    <row r="12" spans="1:3" x14ac:dyDescent="0.25">
      <c r="A12" s="322" t="s">
        <v>561</v>
      </c>
      <c r="B12" s="273">
        <v>456.17599999999999</v>
      </c>
      <c r="C12" s="275">
        <v>587</v>
      </c>
    </row>
    <row r="13" spans="1:3" x14ac:dyDescent="0.25">
      <c r="A13" s="322" t="s">
        <v>568</v>
      </c>
      <c r="B13" s="273">
        <v>449.53100000000001</v>
      </c>
      <c r="C13" s="275">
        <v>418</v>
      </c>
    </row>
    <row r="14" spans="1:3" x14ac:dyDescent="0.25">
      <c r="A14" s="322" t="s">
        <v>569</v>
      </c>
      <c r="B14" s="273">
        <v>394.62</v>
      </c>
      <c r="C14" s="275">
        <v>371</v>
      </c>
    </row>
    <row r="15" spans="1:3" x14ac:dyDescent="0.25">
      <c r="A15" s="322" t="s">
        <v>562</v>
      </c>
      <c r="B15" s="273">
        <v>389.44299999999998</v>
      </c>
      <c r="C15" s="275">
        <v>390</v>
      </c>
    </row>
    <row r="16" spans="1:3" x14ac:dyDescent="0.25">
      <c r="A16" s="322">
        <v>300</v>
      </c>
      <c r="B16" s="273">
        <v>365.42399999999998</v>
      </c>
      <c r="C16" s="275">
        <v>599</v>
      </c>
    </row>
    <row r="17" spans="1:3" x14ac:dyDescent="0.25">
      <c r="A17" s="322" t="s">
        <v>570</v>
      </c>
      <c r="B17" s="273">
        <v>357.46300000000002</v>
      </c>
      <c r="C17" s="275">
        <v>409</v>
      </c>
    </row>
    <row r="18" spans="1:3" x14ac:dyDescent="0.25">
      <c r="A18" s="322" t="s">
        <v>465</v>
      </c>
      <c r="B18" s="273">
        <v>348.03</v>
      </c>
      <c r="C18" s="275">
        <v>598</v>
      </c>
    </row>
    <row r="19" spans="1:3" x14ac:dyDescent="0.25">
      <c r="A19" s="322" t="s">
        <v>364</v>
      </c>
      <c r="B19" s="273">
        <v>313.35899999999998</v>
      </c>
      <c r="C19" s="275">
        <v>375</v>
      </c>
    </row>
    <row r="20" spans="1:3" x14ac:dyDescent="0.25">
      <c r="A20" s="327" t="s">
        <v>559</v>
      </c>
      <c r="B20" s="276">
        <v>300.32600000000002</v>
      </c>
      <c r="C20" s="277">
        <v>224</v>
      </c>
    </row>
    <row r="21" spans="1:3" x14ac:dyDescent="0.25">
      <c r="A21" s="322" t="s">
        <v>571</v>
      </c>
      <c r="B21" s="273">
        <v>283.85199999999998</v>
      </c>
      <c r="C21" s="275">
        <v>437</v>
      </c>
    </row>
    <row r="22" spans="1:3" x14ac:dyDescent="0.25">
      <c r="A22" s="322" t="s">
        <v>572</v>
      </c>
      <c r="B22" s="273">
        <v>277.17099999999999</v>
      </c>
      <c r="C22" s="275">
        <v>204</v>
      </c>
    </row>
    <row r="23" spans="1:3" x14ac:dyDescent="0.25">
      <c r="A23" s="322" t="s">
        <v>573</v>
      </c>
      <c r="B23" s="273">
        <v>273.79000000000002</v>
      </c>
      <c r="C23" s="275">
        <v>378</v>
      </c>
    </row>
    <row r="24" spans="1:3" x14ac:dyDescent="0.25">
      <c r="A24" s="322" t="s">
        <v>574</v>
      </c>
      <c r="B24" s="273">
        <v>270.65600000000001</v>
      </c>
      <c r="C24" s="275">
        <v>233</v>
      </c>
    </row>
    <row r="25" spans="1:3" x14ac:dyDescent="0.25">
      <c r="A25" s="322" t="s">
        <v>518</v>
      </c>
      <c r="B25" s="273">
        <v>269.077</v>
      </c>
      <c r="C25" s="275">
        <v>958</v>
      </c>
    </row>
    <row r="26" spans="1:3" x14ac:dyDescent="0.25">
      <c r="A26" s="322" t="s">
        <v>463</v>
      </c>
      <c r="B26" s="273">
        <v>258.12799999999999</v>
      </c>
      <c r="C26" s="275">
        <v>510</v>
      </c>
    </row>
    <row r="27" spans="1:3" x14ac:dyDescent="0.25">
      <c r="A27" s="322" t="s">
        <v>575</v>
      </c>
      <c r="B27" s="273">
        <v>248.66</v>
      </c>
      <c r="C27" s="275">
        <v>199</v>
      </c>
    </row>
    <row r="28" spans="1:3" x14ac:dyDescent="0.25">
      <c r="A28" s="322">
        <v>2012</v>
      </c>
      <c r="B28" s="273">
        <v>243.494</v>
      </c>
      <c r="C28" s="275">
        <v>208</v>
      </c>
    </row>
    <row r="29" spans="1:3" x14ac:dyDescent="0.25">
      <c r="A29" s="322" t="s">
        <v>576</v>
      </c>
      <c r="B29" s="273">
        <v>240.495</v>
      </c>
      <c r="C29" s="275">
        <v>247</v>
      </c>
    </row>
    <row r="30" spans="1:3" x14ac:dyDescent="0.25">
      <c r="A30" s="322" t="s">
        <v>577</v>
      </c>
      <c r="B30" s="273">
        <v>233.37799999999999</v>
      </c>
      <c r="C30" s="275">
        <v>234</v>
      </c>
    </row>
    <row r="31" spans="1:3" x14ac:dyDescent="0.25">
      <c r="A31" s="322" t="s">
        <v>578</v>
      </c>
      <c r="B31" s="273">
        <v>218.8</v>
      </c>
      <c r="C31" s="275">
        <v>320</v>
      </c>
    </row>
    <row r="32" spans="1:3" x14ac:dyDescent="0.25">
      <c r="A32" s="322" t="s">
        <v>363</v>
      </c>
      <c r="B32" s="273">
        <v>215.47200000000001</v>
      </c>
      <c r="C32" s="275">
        <v>408</v>
      </c>
    </row>
    <row r="33" spans="1:3" x14ac:dyDescent="0.25">
      <c r="A33" s="322" t="s">
        <v>461</v>
      </c>
      <c r="B33" s="273">
        <v>212.21299999999999</v>
      </c>
      <c r="C33" s="275">
        <v>174</v>
      </c>
    </row>
    <row r="34" spans="1:3" x14ac:dyDescent="0.25">
      <c r="A34" s="322" t="s">
        <v>365</v>
      </c>
      <c r="B34" s="273">
        <v>211.79499999999999</v>
      </c>
      <c r="C34" s="275">
        <v>786</v>
      </c>
    </row>
    <row r="35" spans="1:3" x14ac:dyDescent="0.25">
      <c r="A35" s="322" t="s">
        <v>556</v>
      </c>
      <c r="B35" s="273">
        <v>210.393</v>
      </c>
      <c r="C35" s="275">
        <v>269</v>
      </c>
    </row>
    <row r="36" spans="1:3" x14ac:dyDescent="0.25">
      <c r="A36" s="322" t="s">
        <v>579</v>
      </c>
      <c r="B36" s="273">
        <v>208.05</v>
      </c>
      <c r="C36" s="275">
        <v>185</v>
      </c>
    </row>
    <row r="37" spans="1:3" x14ac:dyDescent="0.25">
      <c r="A37" s="322" t="s">
        <v>580</v>
      </c>
      <c r="B37" s="273">
        <v>199.185</v>
      </c>
      <c r="C37" s="275">
        <v>175</v>
      </c>
    </row>
    <row r="38" spans="1:3" x14ac:dyDescent="0.25">
      <c r="A38" s="322" t="s">
        <v>541</v>
      </c>
      <c r="B38" s="273">
        <v>197.107</v>
      </c>
      <c r="C38" s="275">
        <v>261</v>
      </c>
    </row>
    <row r="39" spans="1:3" x14ac:dyDescent="0.25">
      <c r="A39" s="322" t="s">
        <v>560</v>
      </c>
      <c r="B39" s="273">
        <v>196.548</v>
      </c>
      <c r="C39" s="275">
        <v>183</v>
      </c>
    </row>
    <row r="40" spans="1:3" x14ac:dyDescent="0.25">
      <c r="A40" s="322" t="s">
        <v>581</v>
      </c>
      <c r="B40" s="273">
        <v>187.92500000000001</v>
      </c>
      <c r="C40" s="275">
        <v>245</v>
      </c>
    </row>
    <row r="41" spans="1:3" x14ac:dyDescent="0.25">
      <c r="A41" s="322" t="s">
        <v>459</v>
      </c>
      <c r="B41" s="273">
        <v>187.352</v>
      </c>
      <c r="C41" s="275">
        <v>480</v>
      </c>
    </row>
    <row r="42" spans="1:3" x14ac:dyDescent="0.25">
      <c r="A42" s="322" t="s">
        <v>460</v>
      </c>
      <c r="B42" s="273">
        <v>185.995</v>
      </c>
      <c r="C42" s="275">
        <v>244</v>
      </c>
    </row>
    <row r="43" spans="1:3" x14ac:dyDescent="0.25">
      <c r="A43" s="322" t="s">
        <v>491</v>
      </c>
      <c r="B43" s="273">
        <v>184.66800000000001</v>
      </c>
      <c r="C43" s="275">
        <v>211</v>
      </c>
    </row>
    <row r="44" spans="1:3" x14ac:dyDescent="0.25">
      <c r="A44" s="322" t="s">
        <v>582</v>
      </c>
      <c r="B44" s="273">
        <v>183.607</v>
      </c>
      <c r="C44" s="275">
        <v>235</v>
      </c>
    </row>
    <row r="45" spans="1:3" x14ac:dyDescent="0.25">
      <c r="A45" s="322" t="s">
        <v>583</v>
      </c>
      <c r="B45" s="273">
        <v>177.69399999999999</v>
      </c>
      <c r="C45" s="275">
        <v>189</v>
      </c>
    </row>
    <row r="46" spans="1:3" x14ac:dyDescent="0.25">
      <c r="A46" s="322" t="s">
        <v>584</v>
      </c>
      <c r="B46" s="273">
        <v>173.607</v>
      </c>
      <c r="C46" s="275">
        <v>230</v>
      </c>
    </row>
    <row r="47" spans="1:3" x14ac:dyDescent="0.25">
      <c r="A47" s="322" t="s">
        <v>361</v>
      </c>
      <c r="B47" s="273">
        <v>172.672</v>
      </c>
      <c r="C47" s="275">
        <v>307</v>
      </c>
    </row>
    <row r="48" spans="1:3" x14ac:dyDescent="0.25">
      <c r="A48" s="322" t="s">
        <v>469</v>
      </c>
      <c r="B48" s="273">
        <v>165.99700000000001</v>
      </c>
      <c r="C48" s="275">
        <v>891</v>
      </c>
    </row>
    <row r="49" spans="1:3" x14ac:dyDescent="0.25">
      <c r="A49" s="322" t="s">
        <v>585</v>
      </c>
      <c r="B49" s="273">
        <v>165.922</v>
      </c>
      <c r="C49" s="275">
        <v>229</v>
      </c>
    </row>
    <row r="50" spans="1:3" x14ac:dyDescent="0.25">
      <c r="A50" s="322" t="s">
        <v>586</v>
      </c>
      <c r="B50" s="273">
        <v>165.62</v>
      </c>
      <c r="C50" s="275">
        <v>180</v>
      </c>
    </row>
    <row r="51" spans="1:3" x14ac:dyDescent="0.25">
      <c r="A51" s="322" t="s">
        <v>587</v>
      </c>
      <c r="B51" s="273">
        <v>162.196</v>
      </c>
      <c r="C51" s="275">
        <v>175</v>
      </c>
    </row>
    <row r="52" spans="1:3" x14ac:dyDescent="0.25">
      <c r="A52" s="322" t="s">
        <v>588</v>
      </c>
      <c r="B52" s="273">
        <v>160.85599999999999</v>
      </c>
      <c r="C52" s="275">
        <v>203</v>
      </c>
    </row>
    <row r="53" spans="1:3" x14ac:dyDescent="0.25">
      <c r="A53" s="322" t="s">
        <v>589</v>
      </c>
      <c r="B53" s="273">
        <v>157.91800000000001</v>
      </c>
      <c r="C53" s="275">
        <v>228</v>
      </c>
    </row>
    <row r="54" spans="1:3" x14ac:dyDescent="0.25">
      <c r="A54" s="322" t="s">
        <v>590</v>
      </c>
      <c r="B54" s="273">
        <v>157.547</v>
      </c>
      <c r="C54" s="275">
        <v>291</v>
      </c>
    </row>
    <row r="55" spans="1:3" x14ac:dyDescent="0.25">
      <c r="A55" s="322" t="s">
        <v>539</v>
      </c>
      <c r="B55" s="273">
        <v>144.77699999999999</v>
      </c>
      <c r="C55" s="275">
        <v>205</v>
      </c>
    </row>
    <row r="56" spans="1:3" x14ac:dyDescent="0.25">
      <c r="A56" s="322" t="s">
        <v>519</v>
      </c>
      <c r="B56" s="273">
        <v>142.608</v>
      </c>
      <c r="C56" s="275">
        <v>600</v>
      </c>
    </row>
    <row r="57" spans="1:3" x14ac:dyDescent="0.25">
      <c r="A57" s="322" t="s">
        <v>504</v>
      </c>
      <c r="B57" s="273">
        <v>140.26</v>
      </c>
      <c r="C57" s="275">
        <v>210</v>
      </c>
    </row>
    <row r="58" spans="1:3" x14ac:dyDescent="0.25">
      <c r="A58" s="322" t="s">
        <v>462</v>
      </c>
      <c r="B58" s="273">
        <v>139.84299999999999</v>
      </c>
      <c r="C58" s="275">
        <v>501</v>
      </c>
    </row>
    <row r="59" spans="1:3" x14ac:dyDescent="0.25">
      <c r="A59" s="322" t="s">
        <v>591</v>
      </c>
      <c r="B59" s="273">
        <v>139.018</v>
      </c>
      <c r="C59" s="275">
        <v>182</v>
      </c>
    </row>
    <row r="60" spans="1:3" x14ac:dyDescent="0.25">
      <c r="A60" s="322" t="s">
        <v>563</v>
      </c>
      <c r="B60" s="273">
        <v>135.995</v>
      </c>
      <c r="C60" s="275">
        <v>165</v>
      </c>
    </row>
    <row r="61" spans="1:3" x14ac:dyDescent="0.25">
      <c r="A61" s="322" t="s">
        <v>464</v>
      </c>
      <c r="B61" s="273">
        <v>135.68799999999999</v>
      </c>
      <c r="C61" s="275">
        <v>392</v>
      </c>
    </row>
    <row r="62" spans="1:3" x14ac:dyDescent="0.25">
      <c r="A62" s="322" t="s">
        <v>592</v>
      </c>
      <c r="B62" s="273">
        <v>134.90799999999999</v>
      </c>
      <c r="C62" s="275">
        <v>212</v>
      </c>
    </row>
    <row r="63" spans="1:3" x14ac:dyDescent="0.25">
      <c r="A63" s="322" t="s">
        <v>517</v>
      </c>
      <c r="B63" s="273">
        <v>125.63800000000001</v>
      </c>
      <c r="C63" s="275">
        <v>166</v>
      </c>
    </row>
    <row r="64" spans="1:3" x14ac:dyDescent="0.25">
      <c r="A64" s="322" t="s">
        <v>593</v>
      </c>
      <c r="B64" s="273">
        <v>121.68600000000001</v>
      </c>
      <c r="C64" s="275">
        <v>179</v>
      </c>
    </row>
    <row r="65" spans="1:3" x14ac:dyDescent="0.25">
      <c r="A65" s="322" t="s">
        <v>524</v>
      </c>
      <c r="B65" s="273">
        <v>117.49</v>
      </c>
      <c r="C65" s="275">
        <v>198</v>
      </c>
    </row>
    <row r="66" spans="1:3" x14ac:dyDescent="0.25">
      <c r="A66" s="322" t="s">
        <v>594</v>
      </c>
      <c r="B66" s="273">
        <v>115.529</v>
      </c>
      <c r="C66" s="275">
        <v>128</v>
      </c>
    </row>
    <row r="67" spans="1:3" x14ac:dyDescent="0.25">
      <c r="A67" s="322" t="s">
        <v>528</v>
      </c>
      <c r="B67" s="273">
        <v>114.18</v>
      </c>
      <c r="C67" s="275">
        <v>292</v>
      </c>
    </row>
    <row r="68" spans="1:3" x14ac:dyDescent="0.25">
      <c r="A68" s="322" t="s">
        <v>546</v>
      </c>
      <c r="B68" s="273">
        <v>111.26</v>
      </c>
      <c r="C68" s="275">
        <v>160</v>
      </c>
    </row>
    <row r="69" spans="1:3" x14ac:dyDescent="0.25">
      <c r="A69" s="322" t="s">
        <v>498</v>
      </c>
      <c r="B69" s="273">
        <v>106.166</v>
      </c>
      <c r="C69" s="275">
        <v>203</v>
      </c>
    </row>
    <row r="70" spans="1:3" x14ac:dyDescent="0.25">
      <c r="A70" s="322" t="s">
        <v>534</v>
      </c>
      <c r="B70" s="273">
        <v>98.808999999999997</v>
      </c>
      <c r="C70" s="275">
        <v>435</v>
      </c>
    </row>
    <row r="71" spans="1:3" x14ac:dyDescent="0.25">
      <c r="A71" s="322" t="s">
        <v>500</v>
      </c>
      <c r="B71" s="273">
        <v>98.567999999999998</v>
      </c>
      <c r="C71" s="275">
        <v>228</v>
      </c>
    </row>
    <row r="72" spans="1:3" x14ac:dyDescent="0.25">
      <c r="A72" s="322" t="s">
        <v>595</v>
      </c>
      <c r="B72" s="273">
        <v>97.460999999999999</v>
      </c>
      <c r="C72" s="275">
        <v>191</v>
      </c>
    </row>
    <row r="73" spans="1:3" x14ac:dyDescent="0.25">
      <c r="A73" s="322" t="s">
        <v>468</v>
      </c>
      <c r="B73" s="273">
        <v>91.382999999999996</v>
      </c>
      <c r="C73" s="275">
        <v>226</v>
      </c>
    </row>
    <row r="74" spans="1:3" x14ac:dyDescent="0.25">
      <c r="A74" s="322" t="s">
        <v>596</v>
      </c>
      <c r="B74" s="273">
        <v>91.081999999999994</v>
      </c>
      <c r="C74" s="275">
        <v>230</v>
      </c>
    </row>
    <row r="75" spans="1:3" x14ac:dyDescent="0.25">
      <c r="A75" s="322" t="s">
        <v>597</v>
      </c>
      <c r="B75" s="273">
        <v>81.838999999999999</v>
      </c>
      <c r="C75" s="275">
        <v>389</v>
      </c>
    </row>
    <row r="76" spans="1:3" x14ac:dyDescent="0.25">
      <c r="A76" s="322" t="s">
        <v>466</v>
      </c>
      <c r="B76" s="273">
        <v>74.471000000000004</v>
      </c>
      <c r="C76" s="275">
        <v>348</v>
      </c>
    </row>
    <row r="77" spans="1:3" x14ac:dyDescent="0.25">
      <c r="A77" s="322" t="s">
        <v>489</v>
      </c>
      <c r="B77" s="273">
        <v>74.397000000000006</v>
      </c>
      <c r="C77" s="275">
        <v>174</v>
      </c>
    </row>
    <row r="78" spans="1:3" x14ac:dyDescent="0.25">
      <c r="A78" s="322" t="s">
        <v>598</v>
      </c>
      <c r="B78" s="273">
        <v>71.808000000000007</v>
      </c>
      <c r="C78" s="275">
        <v>193</v>
      </c>
    </row>
    <row r="79" spans="1:3" x14ac:dyDescent="0.25">
      <c r="A79" s="322" t="s">
        <v>540</v>
      </c>
      <c r="B79" s="273">
        <v>70.566000000000003</v>
      </c>
      <c r="C79" s="275">
        <v>188</v>
      </c>
    </row>
    <row r="80" spans="1:3" x14ac:dyDescent="0.25">
      <c r="A80" s="322" t="s">
        <v>599</v>
      </c>
      <c r="B80" s="273">
        <v>70.126999999999995</v>
      </c>
      <c r="C80" s="275">
        <v>145</v>
      </c>
    </row>
    <row r="81" spans="1:3" x14ac:dyDescent="0.25">
      <c r="A81" s="322" t="s">
        <v>535</v>
      </c>
      <c r="B81" s="273">
        <v>66.774000000000001</v>
      </c>
      <c r="C81" s="275">
        <v>275</v>
      </c>
    </row>
    <row r="82" spans="1:3" x14ac:dyDescent="0.25">
      <c r="A82" s="322" t="s">
        <v>600</v>
      </c>
      <c r="B82" s="273">
        <v>66.55</v>
      </c>
      <c r="C82" s="275">
        <v>121</v>
      </c>
    </row>
    <row r="83" spans="1:3" x14ac:dyDescent="0.25">
      <c r="A83" s="322" t="s">
        <v>564</v>
      </c>
      <c r="B83" s="273">
        <v>64.709000000000003</v>
      </c>
      <c r="C83" s="275">
        <v>157</v>
      </c>
    </row>
    <row r="84" spans="1:3" x14ac:dyDescent="0.25">
      <c r="A84" s="322" t="s">
        <v>601</v>
      </c>
      <c r="B84" s="273">
        <v>64.355000000000004</v>
      </c>
      <c r="C84" s="275">
        <v>118</v>
      </c>
    </row>
    <row r="85" spans="1:3" x14ac:dyDescent="0.25">
      <c r="A85" s="322" t="s">
        <v>467</v>
      </c>
      <c r="B85" s="273">
        <v>63.387</v>
      </c>
      <c r="C85" s="275">
        <v>168</v>
      </c>
    </row>
    <row r="86" spans="1:3" x14ac:dyDescent="0.25">
      <c r="A86" s="322" t="s">
        <v>602</v>
      </c>
      <c r="B86" s="273">
        <v>59.802</v>
      </c>
      <c r="C86" s="275">
        <v>353</v>
      </c>
    </row>
    <row r="87" spans="1:3" x14ac:dyDescent="0.25">
      <c r="A87" s="322" t="s">
        <v>471</v>
      </c>
      <c r="B87" s="273">
        <v>56.906999999999996</v>
      </c>
      <c r="C87" s="275">
        <v>943</v>
      </c>
    </row>
    <row r="88" spans="1:3" x14ac:dyDescent="0.25">
      <c r="A88" s="322" t="s">
        <v>542</v>
      </c>
      <c r="B88" s="273">
        <v>56.076999999999998</v>
      </c>
      <c r="C88" s="275">
        <v>127</v>
      </c>
    </row>
    <row r="89" spans="1:3" x14ac:dyDescent="0.25">
      <c r="A89" s="322" t="s">
        <v>603</v>
      </c>
      <c r="B89" s="273">
        <v>49.968000000000004</v>
      </c>
      <c r="C89" s="275">
        <v>217</v>
      </c>
    </row>
    <row r="90" spans="1:3" x14ac:dyDescent="0.25">
      <c r="A90" s="322" t="s">
        <v>604</v>
      </c>
      <c r="B90" s="273">
        <v>48.819000000000003</v>
      </c>
      <c r="C90" s="275">
        <v>240</v>
      </c>
    </row>
    <row r="91" spans="1:3" x14ac:dyDescent="0.25">
      <c r="A91" s="322" t="s">
        <v>470</v>
      </c>
      <c r="B91" s="273">
        <v>47.07</v>
      </c>
      <c r="C91" s="275">
        <v>169</v>
      </c>
    </row>
    <row r="92" spans="1:3" x14ac:dyDescent="0.25">
      <c r="A92" s="322" t="s">
        <v>605</v>
      </c>
      <c r="B92" s="273">
        <v>46.445</v>
      </c>
      <c r="C92" s="275">
        <v>195</v>
      </c>
    </row>
    <row r="93" spans="1:3" x14ac:dyDescent="0.25">
      <c r="A93" s="322" t="s">
        <v>606</v>
      </c>
      <c r="B93" s="273">
        <v>45.74</v>
      </c>
      <c r="C93" s="275">
        <v>206</v>
      </c>
    </row>
    <row r="94" spans="1:3" x14ac:dyDescent="0.25">
      <c r="A94" s="322" t="s">
        <v>548</v>
      </c>
      <c r="B94" s="273">
        <v>44.984999999999999</v>
      </c>
      <c r="C94" s="275">
        <v>309</v>
      </c>
    </row>
    <row r="95" spans="1:3" x14ac:dyDescent="0.25">
      <c r="A95" s="322" t="s">
        <v>547</v>
      </c>
      <c r="B95" s="273">
        <v>44.927</v>
      </c>
      <c r="C95" s="275">
        <v>206</v>
      </c>
    </row>
    <row r="96" spans="1:3" x14ac:dyDescent="0.25">
      <c r="A96" s="322" t="s">
        <v>607</v>
      </c>
      <c r="B96" s="273">
        <v>39.779000000000003</v>
      </c>
      <c r="C96" s="275">
        <v>210</v>
      </c>
    </row>
    <row r="97" spans="1:3" x14ac:dyDescent="0.25">
      <c r="A97" s="322" t="s">
        <v>608</v>
      </c>
      <c r="B97" s="273">
        <v>39.116999999999997</v>
      </c>
      <c r="C97" s="275">
        <v>249</v>
      </c>
    </row>
    <row r="98" spans="1:3" x14ac:dyDescent="0.25">
      <c r="A98" s="322" t="s">
        <v>609</v>
      </c>
      <c r="B98" s="273">
        <v>35.862000000000002</v>
      </c>
      <c r="C98" s="275">
        <v>214</v>
      </c>
    </row>
    <row r="99" spans="1:3" x14ac:dyDescent="0.25">
      <c r="A99" s="322" t="s">
        <v>610</v>
      </c>
      <c r="B99" s="273">
        <v>35.01</v>
      </c>
      <c r="C99" s="275">
        <v>156</v>
      </c>
    </row>
    <row r="100" spans="1:3" x14ac:dyDescent="0.25">
      <c r="A100" s="322" t="s">
        <v>611</v>
      </c>
      <c r="B100" s="273">
        <v>27.606999999999999</v>
      </c>
      <c r="C100" s="275">
        <v>41</v>
      </c>
    </row>
    <row r="101" spans="1:3" x14ac:dyDescent="0.25">
      <c r="A101" s="322" t="s">
        <v>612</v>
      </c>
      <c r="B101" s="273">
        <v>25.725999999999999</v>
      </c>
      <c r="C101" s="275">
        <v>291</v>
      </c>
    </row>
    <row r="102" spans="1:3" x14ac:dyDescent="0.25">
      <c r="A102" s="322" t="s">
        <v>543</v>
      </c>
      <c r="B102" s="273">
        <v>24.16</v>
      </c>
      <c r="C102" s="275">
        <v>99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2023-05-09T22:44:25Z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