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onco SSB\Desktop\"/>
    </mc:Choice>
  </mc:AlternateContent>
  <xr:revisionPtr revIDLastSave="0" documentId="13_ncr:1_{FBFCFBA4-D298-4186-90FF-E038E0E6D8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smetics Table" sheetId="1" r:id="rId1"/>
    <sheet name="Products &amp; Profits (&gt; $10,000)" sheetId="3" r:id="rId2"/>
    <sheet name="Calculations &amp; Formulas Sheet" sheetId="5" r:id="rId3"/>
  </sheets>
  <definedNames>
    <definedName name="_xlnm._FilterDatabase" localSheetId="0" hidden="1">'Cosmetics Table'!$A$1:$I$31</definedName>
  </definedNames>
  <calcPr calcId="191029"/>
  <pivotCaches>
    <pivotCache cacheId="2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15" i="1"/>
  <c r="K23" i="1"/>
  <c r="K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C3" i="1"/>
  <c r="K3" i="1" s="1"/>
  <c r="C4" i="1"/>
  <c r="K4" i="1" s="1"/>
  <c r="C5" i="1"/>
  <c r="K5" i="1" s="1"/>
  <c r="C6" i="1"/>
  <c r="K6" i="1" s="1"/>
  <c r="C7" i="1"/>
  <c r="K7" i="1" s="1"/>
  <c r="C8" i="1"/>
  <c r="K8" i="1" s="1"/>
  <c r="C9" i="1"/>
  <c r="K9" i="1" s="1"/>
  <c r="C10" i="1"/>
  <c r="K10" i="1" s="1"/>
  <c r="C11" i="1"/>
  <c r="K11" i="1" s="1"/>
  <c r="C12" i="1"/>
  <c r="K12" i="1" s="1"/>
  <c r="C13" i="1"/>
  <c r="K13" i="1" s="1"/>
  <c r="C14" i="1"/>
  <c r="K14" i="1" s="1"/>
  <c r="C15" i="1"/>
  <c r="C16" i="1"/>
  <c r="K16" i="1" s="1"/>
  <c r="C17" i="1"/>
  <c r="K17" i="1" s="1"/>
  <c r="C18" i="1"/>
  <c r="K18" i="1" s="1"/>
  <c r="C19" i="1"/>
  <c r="K19" i="1" s="1"/>
  <c r="C20" i="1"/>
  <c r="K20" i="1" s="1"/>
  <c r="C21" i="1"/>
  <c r="K21" i="1" s="1"/>
  <c r="C22" i="1"/>
  <c r="K22" i="1" s="1"/>
  <c r="C23" i="1"/>
  <c r="C24" i="1"/>
  <c r="K24" i="1" s="1"/>
  <c r="C25" i="1"/>
  <c r="K25" i="1" s="1"/>
  <c r="C26" i="1"/>
  <c r="K26" i="1" s="1"/>
  <c r="C27" i="1"/>
  <c r="K27" i="1" s="1"/>
  <c r="C28" i="1"/>
  <c r="K28" i="1" s="1"/>
  <c r="C29" i="1"/>
  <c r="K29" i="1" s="1"/>
  <c r="C30" i="1"/>
  <c r="K30" i="1" s="1"/>
  <c r="C31" i="1"/>
  <c r="C2" i="1"/>
  <c r="K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I12" i="1"/>
</calcChain>
</file>

<file path=xl/sharedStrings.xml><?xml version="1.0" encoding="utf-8"?>
<sst xmlns="http://schemas.openxmlformats.org/spreadsheetml/2006/main" count="165" uniqueCount="107">
  <si>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</si>
  <si>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</si>
  <si>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</si>
  <si>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</si>
  <si>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</si>
  <si>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</si>
  <si>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</si>
  <si>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</si>
  <si>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</si>
  <si>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</si>
  <si>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</si>
  <si>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</si>
  <si>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</si>
  <si>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</si>
  <si>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</si>
  <si>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</si>
  <si>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</si>
  <si>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</si>
  <si>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</si>
  <si>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</si>
  <si>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</si>
  <si>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</si>
  <si>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</si>
  <si>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</si>
  <si>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</si>
  <si>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</si>
  <si>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</si>
  <si>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</si>
  <si>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</si>
  <si>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</si>
  <si>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</si>
  <si>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</si>
  <si>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</si>
  <si>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</si>
  <si>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</si>
  <si>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</si>
  <si>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</si>
  <si>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</si>
  <si>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</si>
  <si>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</si>
  <si>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</si>
  <si>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</si>
  <si>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</si>
  <si>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</si>
  <si>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</si>
  <si>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</si>
  <si>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</si>
  <si>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</si>
  <si>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</si>
  <si>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</si>
  <si>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</si>
  <si>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</si>
  <si>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</si>
  <si>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</si>
  <si>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</si>
  <si>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</si>
  <si>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</si>
  <si>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</si>
  <si>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</si>
  <si>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</si>
  <si>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</si>
  <si>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</si>
  <si>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</si>
  <si>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</si>
  <si>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</si>
  <si>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</si>
  <si>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</si>
  <si>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</si>
  <si>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</si>
  <si>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</si>
  <si>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r>
      <t xml:space="preserve">Client State </t>
    </r>
    <r>
      <rPr>
        <b/>
        <i/>
        <sz val="10"/>
        <color theme="1"/>
        <rFont val="Arial"/>
        <family val="2"/>
      </rPr>
      <t>(MID)</t>
    </r>
  </si>
  <si>
    <r>
      <t xml:space="preserve">Text Identifier </t>
    </r>
    <r>
      <rPr>
        <b/>
        <i/>
        <sz val="10"/>
        <color theme="1"/>
        <rFont val="Arial"/>
        <family val="2"/>
      </rPr>
      <t>(RIGHT)</t>
    </r>
  </si>
  <si>
    <r>
      <t xml:space="preserve">5-Digit Code </t>
    </r>
    <r>
      <rPr>
        <b/>
        <i/>
        <sz val="10"/>
        <color theme="1"/>
        <rFont val="Arial"/>
        <family val="2"/>
      </rPr>
      <t>(LEFT)</t>
    </r>
  </si>
  <si>
    <r>
      <t xml:space="preserve">Text Identifier + Client Code </t>
    </r>
    <r>
      <rPr>
        <b/>
        <i/>
        <sz val="10"/>
        <color theme="1"/>
        <rFont val="Arial"/>
        <family val="2"/>
      </rPr>
      <t>(CONCATENATE)</t>
    </r>
  </si>
  <si>
    <t>Trimmed</t>
  </si>
  <si>
    <t>Grand Total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</si>
  <si>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</si>
  <si>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</si>
  <si>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</si>
  <si>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</si>
  <si>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</si>
  <si>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</si>
  <si>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</si>
  <si>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</si>
  <si>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</si>
  <si>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</si>
  <si>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</si>
  <si>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</si>
  <si>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</si>
  <si>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</si>
  <si>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</si>
  <si>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</si>
  <si>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</si>
  <si>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</si>
  <si>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</si>
  <si>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</si>
  <si>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</si>
  <si>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</si>
  <si>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</si>
  <si>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</si>
  <si>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</si>
  <si>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</si>
  <si>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</si>
  <si>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$914.94 Total</t>
  </si>
  <si>
    <t>$795.24 Total</t>
  </si>
  <si>
    <t>$397.00 Total</t>
  </si>
  <si>
    <t>Which client uses the product code "13230Masc"?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</si>
</sst>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1" fontId="0" fillId="0" borderId="0" xfId="0" applyNumberFormat="1"/>
    <xf numFmtId="0" fontId="0" fillId="0" borderId="0" xfId="0" pivotButton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'Cosmetics Table'!$D$1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'Cosmetics Table'!$D$2:$D$31</c:f>
              <c:numCache>
                <c:formatCode>"$"#,##0.00</c:formatCode>
                <c:ptCount val="30"/>
                <c:pt idx="0">
                  <c:v>9.98</c:v>
                </c:pt>
                <c:pt idx="1">
                  <c:v>14.49</c:v>
                </c:pt>
                <c:pt idx="2">
                  <c:v>6.74</c:v>
                </c:pt>
                <c:pt idx="3">
                  <c:v>5.71</c:v>
                </c:pt>
                <c:pt idx="4">
                  <c:v>7.94</c:v>
                </c:pt>
                <c:pt idx="5">
                  <c:v>13.57</c:v>
                </c:pt>
                <c:pt idx="6">
                  <c:v>8.4600000000000009</c:v>
                </c:pt>
                <c:pt idx="7">
                  <c:v>5.55</c:v>
                </c:pt>
                <c:pt idx="8">
                  <c:v>11.05</c:v>
                </c:pt>
                <c:pt idx="9">
                  <c:v>7.58</c:v>
                </c:pt>
                <c:pt idx="10">
                  <c:v>11.75</c:v>
                </c:pt>
                <c:pt idx="11">
                  <c:v>10.95</c:v>
                </c:pt>
                <c:pt idx="12">
                  <c:v>11.73</c:v>
                </c:pt>
                <c:pt idx="13">
                  <c:v>6.66</c:v>
                </c:pt>
                <c:pt idx="14">
                  <c:v>12.06</c:v>
                </c:pt>
                <c:pt idx="15">
                  <c:v>12.95</c:v>
                </c:pt>
                <c:pt idx="16">
                  <c:v>13.09</c:v>
                </c:pt>
                <c:pt idx="17">
                  <c:v>15.77</c:v>
                </c:pt>
                <c:pt idx="18">
                  <c:v>11.82</c:v>
                </c:pt>
                <c:pt idx="19">
                  <c:v>11.22</c:v>
                </c:pt>
                <c:pt idx="20">
                  <c:v>7</c:v>
                </c:pt>
                <c:pt idx="21">
                  <c:v>12.01</c:v>
                </c:pt>
                <c:pt idx="22">
                  <c:v>13.24</c:v>
                </c:pt>
                <c:pt idx="23">
                  <c:v>10.07</c:v>
                </c:pt>
                <c:pt idx="24">
                  <c:v>4.33</c:v>
                </c:pt>
                <c:pt idx="25">
                  <c:v>13.13</c:v>
                </c:pt>
                <c:pt idx="26">
                  <c:v>16.940000000000001</c:v>
                </c:pt>
                <c:pt idx="27">
                  <c:v>9.83</c:v>
                </c:pt>
                <c:pt idx="28">
                  <c:v>14.95</c:v>
                </c:pt>
                <c:pt idx="29">
                  <c:v>20.04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4-476D-9DA0-981003E2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839119440"/>
        <c:axId val="807610816"/>
        <c:axId val="0"/>
      </c:bar3DChart>
      <c:catAx>
        <c:axId val="83911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10816"/>
        <c:crosses val="autoZero"/>
        <c:auto val="1"/>
        <c:lblAlgn val="ctr"/>
        <c:lblOffset val="100"/>
        <c:noMultiLvlLbl val="0"/>
      </c:catAx>
      <c:valAx>
        <c:axId val="8076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1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</xdr:colOff>
      <xdr:row>1</xdr:row>
      <xdr:rowOff>12700</xdr:rowOff>
    </xdr:from>
    <xdr:to>
      <xdr:col>17</xdr:col>
      <xdr:colOff>1009649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AAFC75-5491-9E86-856D-25A34EDB1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nco SSB" refreshedDate="45188.593322222223" createdVersion="8" refreshedVersion="8" minRefreshableVersion="3" recordCount="30" xr:uid="{69F52967-CAE5-4B02-BDEB-22527E969E99}">
  <cacheSource type="worksheet">
    <worksheetSource ref="A1:I31" sheet="Cosmetics Table"/>
  </cacheSource>
  <cacheFields count="9">
    <cacheField name="Product Codes" numFmtId="0">
      <sharedItems count="30"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5-Digit Code (LEFT)" numFmtId="0">
      <sharedItems/>
    </cacheField>
    <cacheField name="Text Identifier (RIGHT)" numFmtId="0">
      <sharedItems/>
    </cacheField>
    <cacheField name="Price" numFmtId="164">
      <sharedItems containsSemiMixedTypes="0" containsString="0" containsNumber="1" minValue="4.33" maxValue="20.04"/>
    </cacheField>
    <cacheField name="Client" numFmtId="0">
      <sharedItems/>
    </cacheField>
    <cacheField name="Client Code" numFmtId="0">
      <sharedItems/>
    </cacheField>
    <cacheField name="Client State (MID)" numFmtId="0">
      <sharedItems/>
    </cacheField>
    <cacheField name="Orders" numFmtId="1">
      <sharedItems containsSemiMixedTypes="0" containsString="0" containsNumber="1" containsInteger="1" minValue="50" maxValue="972"/>
    </cacheField>
    <cacheField name="Total" numFmtId="164">
      <sharedItems containsSemiMixedTypes="0" containsString="0" containsNumber="1" minValue="397" maxValue="15671.28" count="30">
        <n v="1906.18"/>
        <n v="2202.48"/>
        <n v="5108.92"/>
        <n v="1758.68"/>
        <n v="397"/>
        <n v="9132.61"/>
        <n v="795.24000000000012"/>
        <n v="1659.45"/>
        <n v="9392.5"/>
        <n v="1281.02"/>
        <n v="8307.25"/>
        <n v="5047.95"/>
        <n v="914.94"/>
        <n v="2957.04"/>
        <n v="9611.82"/>
        <n v="4597.25"/>
        <n v="3036.88"/>
        <n v="8105.78"/>
        <n v="2233.98"/>
        <n v="6967.6200000000008"/>
        <n v="3227"/>
        <n v="1753.46"/>
        <n v="3455.64"/>
        <n v="6062.14"/>
        <n v="974.25"/>
        <n v="12762.36"/>
        <n v="6132.2800000000007"/>
        <n v="5780.04"/>
        <n v="5695.95"/>
        <n v="15671.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51993"/>
    <s v="Masc"/>
    <n v="9.98"/>
    <s v="Candy's Beauty Supply"/>
    <s v="PINNC980"/>
    <s v="NC"/>
    <n v="191"/>
    <x v="0"/>
  </r>
  <r>
    <x v="1"/>
    <s v="49631"/>
    <s v="Foun"/>
    <n v="14.49"/>
    <s v="Rockland's"/>
    <s v="ARLVA283"/>
    <s v="VA"/>
    <n v="152"/>
    <x v="1"/>
  </r>
  <r>
    <x v="2"/>
    <s v="42292"/>
    <s v="Glos"/>
    <n v="6.74"/>
    <s v="Rudiger Pharmacy"/>
    <s v="CHEMD763"/>
    <s v="MD"/>
    <n v="758"/>
    <x v="2"/>
  </r>
  <r>
    <x v="3"/>
    <s v="86661"/>
    <s v="Shad"/>
    <n v="5.71"/>
    <s v="Elizabethtown Supply"/>
    <s v="COLSC761"/>
    <s v="SC"/>
    <n v="308"/>
    <x v="3"/>
  </r>
  <r>
    <x v="4"/>
    <s v="49541"/>
    <s v="Eyel"/>
    <n v="7.94"/>
    <s v="Rockland's"/>
    <s v="ARLVA425"/>
    <s v="VA"/>
    <n v="50"/>
    <x v="4"/>
  </r>
  <r>
    <x v="5"/>
    <s v="58337"/>
    <s v="Foun"/>
    <n v="13.57"/>
    <s v="Candy's Beauty Supply"/>
    <s v="PINNC939"/>
    <s v="NC"/>
    <n v="673"/>
    <x v="5"/>
  </r>
  <r>
    <x v="6"/>
    <s v="40014"/>
    <s v="Masc"/>
    <n v="8.4600000000000009"/>
    <s v="Elizabethtown Supply"/>
    <s v="COLSC649"/>
    <s v="SC"/>
    <n v="94"/>
    <x v="6"/>
  </r>
  <r>
    <x v="7"/>
    <s v="86139"/>
    <s v="Lips"/>
    <n v="5.55"/>
    <s v="Candy's Beauty Supply"/>
    <s v="PINNC496"/>
    <s v="NC"/>
    <n v="299"/>
    <x v="7"/>
  </r>
  <r>
    <x v="8"/>
    <s v="69601"/>
    <s v="Exfo"/>
    <n v="11.05"/>
    <s v="Rockland's"/>
    <s v="ARLVA851"/>
    <s v="VA"/>
    <n v="850"/>
    <x v="8"/>
  </r>
  <r>
    <x v="9"/>
    <s v="25331"/>
    <s v="Glos"/>
    <n v="7.58"/>
    <s v="Rockland's"/>
    <s v="ARLVA924"/>
    <s v="VA"/>
    <n v="169"/>
    <x v="9"/>
  </r>
  <r>
    <x v="10"/>
    <s v="85021"/>
    <s v="Foun"/>
    <n v="11.75"/>
    <s v="Rudiger Pharmacy"/>
    <s v="CHEMD339"/>
    <s v="MD"/>
    <n v="707"/>
    <x v="10"/>
  </r>
  <r>
    <x v="11"/>
    <s v="69030"/>
    <s v="Masc"/>
    <n v="10.95"/>
    <s v="Elizabethtown Supply"/>
    <s v="COLSC970"/>
    <s v="SC"/>
    <n v="461"/>
    <x v="11"/>
  </r>
  <r>
    <x v="12"/>
    <s v="13230"/>
    <s v="Masc"/>
    <n v="11.73"/>
    <s v="Rockland's"/>
    <s v="ARLVA519"/>
    <s v="VA"/>
    <n v="78"/>
    <x v="12"/>
  </r>
  <r>
    <x v="13"/>
    <s v="91559"/>
    <s v="Eyel"/>
    <n v="6.66"/>
    <s v="Candy's Beauty Supply"/>
    <s v="PINNC674"/>
    <s v="NC"/>
    <n v="444"/>
    <x v="13"/>
  </r>
  <r>
    <x v="14"/>
    <s v="62289"/>
    <s v="Masc"/>
    <n v="12.06"/>
    <s v="Elizabethtown Supply"/>
    <s v="COLSC887"/>
    <s v="SC"/>
    <n v="797"/>
    <x v="14"/>
  </r>
  <r>
    <x v="15"/>
    <s v="64762"/>
    <s v="Foun"/>
    <n v="12.95"/>
    <s v="Rudiger Pharmacy"/>
    <s v="CHEMD913"/>
    <s v="MD"/>
    <n v="355"/>
    <x v="15"/>
  </r>
  <r>
    <x v="16"/>
    <s v="52341"/>
    <s v="Foun"/>
    <n v="13.09"/>
    <s v="Elizabethtown Supply"/>
    <s v="COLSC741"/>
    <s v="SC"/>
    <n v="232"/>
    <x v="16"/>
  </r>
  <r>
    <x v="17"/>
    <s v="68713"/>
    <s v="Exfo"/>
    <n v="15.77"/>
    <s v="Rockland's"/>
    <s v="ARLVA727"/>
    <s v="VA"/>
    <n v="514"/>
    <x v="17"/>
  </r>
  <r>
    <x v="18"/>
    <s v="35073"/>
    <s v="Foun"/>
    <n v="11.82"/>
    <s v="Elizabethtown Supply"/>
    <s v="COLSC813"/>
    <s v="SC"/>
    <n v="189"/>
    <x v="18"/>
  </r>
  <r>
    <x v="19"/>
    <s v="17691"/>
    <s v="Masc"/>
    <n v="11.22"/>
    <s v="Elizabethtown Supply"/>
    <s v="COLSC533"/>
    <s v="SC"/>
    <n v="621"/>
    <x v="19"/>
  </r>
  <r>
    <x v="20"/>
    <s v="03485"/>
    <s v="Eyel"/>
    <n v="7"/>
    <s v="Rudiger Pharmacy"/>
    <s v="CHEMD887"/>
    <s v="MD"/>
    <n v="461"/>
    <x v="20"/>
  </r>
  <r>
    <x v="21"/>
    <s v="26156"/>
    <s v="Foun"/>
    <n v="12.01"/>
    <s v="Candy's Beauty Supply"/>
    <s v="PINNC615"/>
    <s v="NC"/>
    <n v="146"/>
    <x v="21"/>
  </r>
  <r>
    <x v="22"/>
    <s v="75112"/>
    <s v="Foun"/>
    <n v="13.24"/>
    <s v="Elizabethtown Supply"/>
    <s v="COLSC133"/>
    <s v="SC"/>
    <n v="261"/>
    <x v="22"/>
  </r>
  <r>
    <x v="23"/>
    <s v="96799"/>
    <s v="Foun"/>
    <n v="10.07"/>
    <s v="Rudiger Pharmacy"/>
    <s v="CHEMD365"/>
    <s v="MD"/>
    <n v="602"/>
    <x v="23"/>
  </r>
  <r>
    <x v="24"/>
    <s v="20559"/>
    <s v="Shad"/>
    <n v="4.33"/>
    <s v="Elizabethtown Supply"/>
    <s v="COLSC201"/>
    <s v="SC"/>
    <n v="225"/>
    <x v="24"/>
  </r>
  <r>
    <x v="25"/>
    <s v="32729"/>
    <s v="Masc"/>
    <n v="13.13"/>
    <s v="Elizabethtown Supply"/>
    <s v="COLSC481"/>
    <s v="SC"/>
    <n v="972"/>
    <x v="25"/>
  </r>
  <r>
    <x v="26"/>
    <s v="63094"/>
    <s v="Exfo"/>
    <n v="16.940000000000001"/>
    <s v="Candy's Beauty Supply"/>
    <s v="PINNC547"/>
    <s v="NC"/>
    <n v="362"/>
    <x v="26"/>
  </r>
  <r>
    <x v="27"/>
    <s v="61207"/>
    <s v="Foun"/>
    <n v="9.83"/>
    <s v="Rudiger Pharmacy"/>
    <s v="CHEMD323"/>
    <s v="MD"/>
    <n v="588"/>
    <x v="27"/>
  </r>
  <r>
    <x v="28"/>
    <s v="17269"/>
    <s v="Masc"/>
    <n v="14.95"/>
    <s v="Rockland's"/>
    <s v="ARLVA876"/>
    <s v="VA"/>
    <n v="381"/>
    <x v="28"/>
  </r>
  <r>
    <x v="29"/>
    <s v="15143"/>
    <s v="Exfo"/>
    <n v="20.04"/>
    <s v="Rudiger Pharmacy"/>
    <s v="CHEMD584"/>
    <s v="MD"/>
    <n v="782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3518B-6C34-4F4E-8871-D266A61E3EFA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1:H63" firstHeaderRow="2" firstDataRow="2" firstDataCol="2"/>
  <pivotFields count="9">
    <pivotField axis="axisRow" compact="0" outline="0" showAll="0">
      <items count="31"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Row" compact="0" numFmtId="164" outline="0" showAll="0" sortType="descending">
      <items count="31"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12"/>
        <item x="6"/>
        <item x="4"/>
        <item t="default"/>
      </items>
    </pivotField>
  </pivotFields>
  <rowFields count="2">
    <field x="8"/>
    <field x="0"/>
  </rowFields>
  <rowItems count="61">
    <i>
      <x/>
      <x v="2"/>
    </i>
    <i t="default">
      <x/>
    </i>
    <i>
      <x v="1"/>
      <x v="8"/>
    </i>
    <i t="default">
      <x v="1"/>
    </i>
    <i>
      <x v="2"/>
      <x v="18"/>
    </i>
    <i t="default">
      <x v="2"/>
    </i>
    <i>
      <x v="3"/>
      <x v="23"/>
    </i>
    <i t="default">
      <x v="3"/>
    </i>
    <i>
      <x v="4"/>
      <x v="16"/>
    </i>
    <i t="default">
      <x v="4"/>
    </i>
    <i>
      <x v="5"/>
      <x v="25"/>
    </i>
    <i t="default">
      <x v="5"/>
    </i>
    <i>
      <x v="6"/>
      <x v="21"/>
    </i>
    <i t="default">
      <x v="6"/>
    </i>
    <i>
      <x v="7"/>
      <x v="4"/>
    </i>
    <i t="default">
      <x v="7"/>
    </i>
    <i>
      <x v="8"/>
      <x v="19"/>
    </i>
    <i t="default">
      <x v="8"/>
    </i>
    <i>
      <x v="9"/>
      <x v="29"/>
    </i>
    <i t="default">
      <x v="9"/>
    </i>
    <i>
      <x v="10"/>
      <x v="17"/>
    </i>
    <i t="default">
      <x v="10"/>
    </i>
    <i>
      <x v="11"/>
      <x v="3"/>
    </i>
    <i t="default">
      <x v="11"/>
    </i>
    <i>
      <x v="12"/>
      <x v="11"/>
    </i>
    <i t="default">
      <x v="12"/>
    </i>
    <i>
      <x v="13"/>
      <x v="22"/>
    </i>
    <i t="default">
      <x v="13"/>
    </i>
    <i>
      <x v="14"/>
      <x v="20"/>
    </i>
    <i t="default">
      <x v="14"/>
    </i>
    <i>
      <x v="15"/>
      <x v="24"/>
    </i>
    <i t="default">
      <x v="15"/>
    </i>
    <i>
      <x v="16"/>
      <x/>
    </i>
    <i t="default">
      <x v="16"/>
    </i>
    <i>
      <x v="17"/>
      <x v="15"/>
    </i>
    <i t="default">
      <x v="17"/>
    </i>
    <i>
      <x v="18"/>
      <x v="28"/>
    </i>
    <i t="default">
      <x v="18"/>
    </i>
    <i>
      <x v="19"/>
      <x v="9"/>
    </i>
    <i t="default">
      <x v="19"/>
    </i>
    <i>
      <x v="20"/>
      <x v="13"/>
    </i>
    <i t="default">
      <x v="20"/>
    </i>
    <i>
      <x v="21"/>
      <x v="14"/>
    </i>
    <i t="default">
      <x v="21"/>
    </i>
    <i>
      <x v="22"/>
      <x v="27"/>
    </i>
    <i t="default">
      <x v="22"/>
    </i>
    <i>
      <x v="23"/>
      <x v="7"/>
    </i>
    <i t="default">
      <x v="23"/>
    </i>
    <i>
      <x v="24"/>
      <x v="26"/>
    </i>
    <i t="default">
      <x v="24"/>
    </i>
    <i>
      <x v="25"/>
      <x v="6"/>
    </i>
    <i t="default">
      <x v="25"/>
    </i>
    <i>
      <x v="26"/>
      <x v="5"/>
    </i>
    <i t="default">
      <x v="26"/>
    </i>
    <i>
      <x v="27"/>
      <x v="1"/>
    </i>
    <i t="default">
      <x v="27"/>
    </i>
    <i>
      <x v="28"/>
      <x v="10"/>
    </i>
    <i t="default">
      <x v="28"/>
    </i>
    <i>
      <x v="29"/>
      <x v="12"/>
    </i>
    <i t="default">
      <x v="29"/>
    </i>
    <i t="grand">
      <x/>
    </i>
  </rowItems>
  <colItems count="1">
    <i/>
  </colItems>
  <formats count="4">
    <format dxfId="3">
      <pivotArea dataOnly="0" labelOnly="1" outline="0" fieldPosition="0">
        <references count="1">
          <reference field="8" count="2">
            <x v="0"/>
            <x v="1"/>
          </reference>
        </references>
      </pivotArea>
    </format>
    <format dxfId="2">
      <pivotArea dataOnly="0" labelOnly="1" outline="0" fieldPosition="0">
        <references count="1">
          <reference field="8" count="2" defaultSubtotal="1">
            <x v="0"/>
            <x v="1"/>
          </reference>
        </references>
      </pivotArea>
    </format>
    <format dxfId="1">
      <pivotArea dataOnly="0" labelOnly="1" outline="0" fieldPosition="0">
        <references count="2">
          <reference field="0" count="1">
            <x v="2"/>
          </reference>
          <reference field="8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0" count="1">
            <x v="8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1"/>
  <sheetViews>
    <sheetView tabSelected="1" topLeftCell="K1" workbookViewId="0">
      <selection activeCell="M8" sqref="M8"/>
    </sheetView>
  </sheetViews>
  <sheetFormatPr defaultColWidth="14.453125" defaultRowHeight="15.75" customHeight="1" x14ac:dyDescent="0.25"/>
  <cols>
    <col min="1" max="2" width="18.26953125" customWidth="1"/>
    <col min="3" max="3" width="20.08984375" customWidth="1"/>
    <col min="4" max="4" width="8.81640625" customWidth="1"/>
    <col min="5" max="5" width="22.453125" customWidth="1"/>
    <col min="6" max="6" width="13.26953125" customWidth="1"/>
    <col min="7" max="7" width="17" customWidth="1"/>
    <col min="8" max="8" width="8.26953125" style="8" customWidth="1"/>
    <col min="9" max="9" width="12.08984375" customWidth="1"/>
    <col min="10" max="10" width="6.81640625" customWidth="1"/>
    <col min="11" max="11" width="40.36328125" customWidth="1"/>
  </cols>
  <sheetData>
    <row r="1" spans="1:22" ht="13" x14ac:dyDescent="0.3">
      <c r="A1" s="1" t="s">
        <v>0</v>
      </c>
      <c r="B1" s="1" t="s">
        <v>72</v>
      </c>
      <c r="C1" s="1" t="s">
        <v>71</v>
      </c>
      <c r="D1" s="1" t="s">
        <v>1</v>
      </c>
      <c r="E1" s="1" t="s">
        <v>2</v>
      </c>
      <c r="F1" s="1" t="s">
        <v>3</v>
      </c>
      <c r="G1" s="1" t="s">
        <v>70</v>
      </c>
      <c r="H1" s="5" t="s">
        <v>4</v>
      </c>
      <c r="I1" s="1" t="s">
        <v>5</v>
      </c>
      <c r="J1" s="1"/>
      <c r="K1" s="1" t="s">
        <v>73</v>
      </c>
      <c r="L1" s="1" t="s">
        <v>74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 x14ac:dyDescent="0.25">
      <c r="A2" s="2" t="s">
        <v>6</v>
      </c>
      <c r="B2" s="2" t="str">
        <f>LEFT(A2, 5)</f>
        <v>51993</v>
      </c>
      <c r="C2" s="2" t="str">
        <f>RIGHT(A2, 4)</f>
        <v>Masc</v>
      </c>
      <c r="D2" s="3">
        <v>9.98</v>
      </c>
      <c r="E2" s="2" t="s">
        <v>7</v>
      </c>
      <c r="F2" s="2" t="s">
        <v>8</v>
      </c>
      <c r="G2" s="2" t="str">
        <f>MID(F2, 4, 2)</f>
        <v>NC</v>
      </c>
      <c r="H2" s="6">
        <v>191</v>
      </c>
      <c r="I2" s="3">
        <v>1906.18</v>
      </c>
      <c r="K2" t="str">
        <f>CONCATENATE(C2, F2)</f>
        <v>MascPINNC980</v>
      </c>
      <c r="L2" t="str">
        <f>TRIM(K2)</f>
        <v>MascPINNC980</v>
      </c>
    </row>
    <row r="3" spans="1:22" ht="15.75" customHeight="1" x14ac:dyDescent="0.25">
      <c r="A3" s="2" t="s">
        <v>9</v>
      </c>
      <c r="B3" s="2" t="str">
        <f t="shared" ref="B3:B31" si="0">LEFT(A3, 5)</f>
        <v>49631</v>
      </c>
      <c r="C3" s="2" t="str">
        <f t="shared" ref="C3:C31" si="1">RIGHT(A3, 4)</f>
        <v>Foun</v>
      </c>
      <c r="D3" s="3">
        <v>14.49</v>
      </c>
      <c r="E3" s="2" t="s">
        <v>10</v>
      </c>
      <c r="F3" s="2" t="s">
        <v>11</v>
      </c>
      <c r="G3" s="2" t="str">
        <f t="shared" ref="G3:G31" si="2">MID(F3, 4, 2)</f>
        <v>VA</v>
      </c>
      <c r="H3" s="6">
        <v>152</v>
      </c>
      <c r="I3" s="3">
        <v>2202.48</v>
      </c>
      <c r="K3" t="str">
        <f t="shared" ref="K3:K31" si="3">CONCATENATE(C3, F3)</f>
        <v>FounARLVA283</v>
      </c>
      <c r="L3" t="str">
        <f t="shared" ref="L3:L31" si="4">TRIM(K3)</f>
        <v>FounARLVA283</v>
      </c>
    </row>
    <row r="4" spans="1:22" ht="15.75" customHeight="1" x14ac:dyDescent="0.25">
      <c r="A4" s="2" t="s">
        <v>12</v>
      </c>
      <c r="B4" s="2" t="str">
        <f t="shared" si="0"/>
        <v>42292</v>
      </c>
      <c r="C4" s="2" t="str">
        <f t="shared" si="1"/>
        <v>Glos</v>
      </c>
      <c r="D4" s="3">
        <v>6.74</v>
      </c>
      <c r="E4" s="2" t="s">
        <v>13</v>
      </c>
      <c r="F4" s="2" t="s">
        <v>14</v>
      </c>
      <c r="G4" s="2" t="str">
        <f t="shared" si="2"/>
        <v>MD</v>
      </c>
      <c r="H4" s="6">
        <v>758</v>
      </c>
      <c r="I4" s="3">
        <v>5108.92</v>
      </c>
      <c r="K4" t="str">
        <f t="shared" si="3"/>
        <v>GlosCHEMD763</v>
      </c>
      <c r="L4" t="str">
        <f t="shared" si="4"/>
        <v>GlosCHEMD763</v>
      </c>
    </row>
    <row r="5" spans="1:22" ht="15.75" customHeight="1" x14ac:dyDescent="0.25">
      <c r="A5" s="2" t="s">
        <v>15</v>
      </c>
      <c r="B5" s="2" t="str">
        <f t="shared" si="0"/>
        <v>86661</v>
      </c>
      <c r="C5" s="2" t="str">
        <f t="shared" si="1"/>
        <v>Shad</v>
      </c>
      <c r="D5" s="3">
        <v>5.71</v>
      </c>
      <c r="E5" s="2" t="s">
        <v>16</v>
      </c>
      <c r="F5" s="2" t="s">
        <v>17</v>
      </c>
      <c r="G5" s="2" t="str">
        <f t="shared" si="2"/>
        <v>SC</v>
      </c>
      <c r="H5" s="6">
        <v>308</v>
      </c>
      <c r="I5" s="3">
        <v>1758.68</v>
      </c>
      <c r="K5" t="str">
        <f t="shared" si="3"/>
        <v>ShadCOLSC761</v>
      </c>
      <c r="L5" t="str">
        <f t="shared" si="4"/>
        <v>ShadCOLSC761</v>
      </c>
    </row>
    <row r="6" spans="1:22" ht="15.75" customHeight="1" x14ac:dyDescent="0.25">
      <c r="A6" s="2" t="s">
        <v>18</v>
      </c>
      <c r="B6" s="2" t="str">
        <f t="shared" si="0"/>
        <v>49541</v>
      </c>
      <c r="C6" s="2" t="str">
        <f t="shared" si="1"/>
        <v>Eyel</v>
      </c>
      <c r="D6" s="3">
        <v>7.94</v>
      </c>
      <c r="E6" s="2" t="s">
        <v>10</v>
      </c>
      <c r="F6" s="2" t="s">
        <v>19</v>
      </c>
      <c r="G6" s="2" t="str">
        <f t="shared" si="2"/>
        <v>VA</v>
      </c>
      <c r="H6" s="6">
        <v>50</v>
      </c>
      <c r="I6" s="3">
        <v>397</v>
      </c>
      <c r="K6" t="str">
        <f t="shared" si="3"/>
        <v>EyelARLVA425</v>
      </c>
      <c r="L6" t="str">
        <f t="shared" si="4"/>
        <v>EyelARLVA425</v>
      </c>
    </row>
    <row r="7" spans="1:22" ht="15.75" customHeight="1" x14ac:dyDescent="0.25">
      <c r="A7" s="2" t="s">
        <v>20</v>
      </c>
      <c r="B7" s="2" t="str">
        <f t="shared" si="0"/>
        <v>58337</v>
      </c>
      <c r="C7" s="2" t="str">
        <f t="shared" si="1"/>
        <v>Foun</v>
      </c>
      <c r="D7" s="3">
        <v>13.57</v>
      </c>
      <c r="E7" s="2" t="s">
        <v>7</v>
      </c>
      <c r="F7" s="2" t="s">
        <v>21</v>
      </c>
      <c r="G7" s="2" t="str">
        <f t="shared" si="2"/>
        <v>NC</v>
      </c>
      <c r="H7" s="6">
        <v>673</v>
      </c>
      <c r="I7" s="3">
        <v>9132.61</v>
      </c>
      <c r="K7" t="str">
        <f t="shared" si="3"/>
        <v>FounPINNC939</v>
      </c>
      <c r="L7" t="str">
        <f t="shared" si="4"/>
        <v>FounPINNC939</v>
      </c>
    </row>
    <row r="8" spans="1:22" ht="15.75" customHeight="1" x14ac:dyDescent="0.25">
      <c r="A8" s="2" t="s">
        <v>22</v>
      </c>
      <c r="B8" s="2" t="str">
        <f t="shared" si="0"/>
        <v>40014</v>
      </c>
      <c r="C8" s="2" t="str">
        <f t="shared" si="1"/>
        <v>Masc</v>
      </c>
      <c r="D8" s="3">
        <v>8.4600000000000009</v>
      </c>
      <c r="E8" s="2" t="s">
        <v>16</v>
      </c>
      <c r="F8" s="2" t="s">
        <v>23</v>
      </c>
      <c r="G8" s="2" t="str">
        <f t="shared" si="2"/>
        <v>SC</v>
      </c>
      <c r="H8" s="6">
        <v>94</v>
      </c>
      <c r="I8" s="3">
        <v>795.24000000000012</v>
      </c>
      <c r="K8" t="str">
        <f t="shared" si="3"/>
        <v>MascCOLSC649</v>
      </c>
      <c r="L8" t="str">
        <f t="shared" si="4"/>
        <v>MascCOLSC649</v>
      </c>
    </row>
    <row r="9" spans="1:22" ht="15.75" customHeight="1" x14ac:dyDescent="0.25">
      <c r="A9" s="2" t="s">
        <v>24</v>
      </c>
      <c r="B9" s="2" t="str">
        <f t="shared" si="0"/>
        <v>86139</v>
      </c>
      <c r="C9" s="2" t="str">
        <f t="shared" si="1"/>
        <v>Lips</v>
      </c>
      <c r="D9" s="3">
        <v>5.55</v>
      </c>
      <c r="E9" s="2" t="s">
        <v>7</v>
      </c>
      <c r="F9" s="2" t="s">
        <v>25</v>
      </c>
      <c r="G9" s="2" t="str">
        <f t="shared" si="2"/>
        <v>NC</v>
      </c>
      <c r="H9" s="6">
        <v>299</v>
      </c>
      <c r="I9" s="3">
        <v>1659.45</v>
      </c>
      <c r="K9" t="str">
        <f t="shared" si="3"/>
        <v>LipsPINNC496</v>
      </c>
      <c r="L9" t="str">
        <f t="shared" si="4"/>
        <v>LipsPINNC496</v>
      </c>
    </row>
    <row r="10" spans="1:22" ht="15.75" customHeight="1" x14ac:dyDescent="0.25">
      <c r="A10" s="2" t="s">
        <v>26</v>
      </c>
      <c r="B10" s="2" t="str">
        <f t="shared" si="0"/>
        <v>69601</v>
      </c>
      <c r="C10" s="2" t="str">
        <f t="shared" si="1"/>
        <v>Exfo</v>
      </c>
      <c r="D10" s="3">
        <v>11.05</v>
      </c>
      <c r="E10" s="2" t="s">
        <v>10</v>
      </c>
      <c r="F10" s="2" t="s">
        <v>27</v>
      </c>
      <c r="G10" s="2" t="str">
        <f t="shared" si="2"/>
        <v>VA</v>
      </c>
      <c r="H10" s="6">
        <v>850</v>
      </c>
      <c r="I10" s="3">
        <v>9392.5</v>
      </c>
      <c r="K10" t="str">
        <f t="shared" si="3"/>
        <v>ExfoARLVA851</v>
      </c>
      <c r="L10" t="str">
        <f t="shared" si="4"/>
        <v>ExfoARLVA851</v>
      </c>
    </row>
    <row r="11" spans="1:22" ht="15.75" customHeight="1" x14ac:dyDescent="0.25">
      <c r="A11" s="2" t="s">
        <v>28</v>
      </c>
      <c r="B11" s="2" t="str">
        <f t="shared" si="0"/>
        <v>25331</v>
      </c>
      <c r="C11" s="2" t="str">
        <f t="shared" si="1"/>
        <v>Glos</v>
      </c>
      <c r="D11" s="3">
        <v>7.58</v>
      </c>
      <c r="E11" s="2" t="s">
        <v>10</v>
      </c>
      <c r="F11" s="2" t="s">
        <v>29</v>
      </c>
      <c r="G11" s="2" t="str">
        <f t="shared" si="2"/>
        <v>VA</v>
      </c>
      <c r="H11" s="6">
        <v>169</v>
      </c>
      <c r="I11" s="3">
        <v>1281.02</v>
      </c>
      <c r="K11" t="str">
        <f t="shared" si="3"/>
        <v>GlosARLVA924</v>
      </c>
      <c r="L11" t="str">
        <f t="shared" si="4"/>
        <v>GlosARLVA924</v>
      </c>
    </row>
    <row r="12" spans="1:22" ht="15.75" customHeight="1" x14ac:dyDescent="0.25">
      <c r="A12" s="2" t="s">
        <v>30</v>
      </c>
      <c r="B12" s="2" t="str">
        <f t="shared" si="0"/>
        <v>85021</v>
      </c>
      <c r="C12" s="2" t="str">
        <f t="shared" si="1"/>
        <v>Foun</v>
      </c>
      <c r="D12" s="4">
        <v>11.75</v>
      </c>
      <c r="E12" s="2" t="s">
        <v>13</v>
      </c>
      <c r="F12" s="2" t="s">
        <v>31</v>
      </c>
      <c r="G12" s="2" t="str">
        <f t="shared" si="2"/>
        <v>MD</v>
      </c>
      <c r="H12" s="7">
        <v>707</v>
      </c>
      <c r="I12" s="4">
        <f>(D12*H12)</f>
        <v>8307.25</v>
      </c>
      <c r="K12" t="str">
        <f t="shared" si="3"/>
        <v>FounCHEMD339</v>
      </c>
      <c r="L12" t="str">
        <f t="shared" si="4"/>
        <v>FounCHEMD339</v>
      </c>
    </row>
    <row r="13" spans="1:22" ht="15.75" customHeight="1" x14ac:dyDescent="0.25">
      <c r="A13" s="2" t="s">
        <v>32</v>
      </c>
      <c r="B13" s="2" t="str">
        <f t="shared" si="0"/>
        <v>69030</v>
      </c>
      <c r="C13" s="2" t="str">
        <f t="shared" si="1"/>
        <v>Masc</v>
      </c>
      <c r="D13" s="3">
        <v>10.95</v>
      </c>
      <c r="E13" s="2" t="s">
        <v>16</v>
      </c>
      <c r="F13" s="2" t="s">
        <v>33</v>
      </c>
      <c r="G13" s="2" t="str">
        <f t="shared" si="2"/>
        <v>SC</v>
      </c>
      <c r="H13" s="6">
        <v>461</v>
      </c>
      <c r="I13" s="3">
        <v>5047.95</v>
      </c>
      <c r="K13" t="str">
        <f t="shared" si="3"/>
        <v>MascCOLSC970</v>
      </c>
      <c r="L13" t="str">
        <f t="shared" si="4"/>
        <v>MascCOLSC970</v>
      </c>
    </row>
    <row r="14" spans="1:22" ht="15.75" customHeight="1" x14ac:dyDescent="0.25">
      <c r="A14" s="2" t="s">
        <v>34</v>
      </c>
      <c r="B14" s="2" t="str">
        <f t="shared" si="0"/>
        <v>13230</v>
      </c>
      <c r="C14" s="2" t="str">
        <f t="shared" si="1"/>
        <v>Masc</v>
      </c>
      <c r="D14" s="3">
        <v>11.73</v>
      </c>
      <c r="E14" s="2" t="s">
        <v>10</v>
      </c>
      <c r="F14" s="2" t="s">
        <v>35</v>
      </c>
      <c r="G14" s="2" t="str">
        <f t="shared" si="2"/>
        <v>VA</v>
      </c>
      <c r="H14" s="6">
        <v>78</v>
      </c>
      <c r="I14" s="3">
        <v>914.94</v>
      </c>
      <c r="K14" t="str">
        <f t="shared" si="3"/>
        <v>MascARLVA519</v>
      </c>
      <c r="L14" t="str">
        <f t="shared" si="4"/>
        <v>MascARLVA519</v>
      </c>
    </row>
    <row r="15" spans="1:22" ht="15.75" customHeight="1" x14ac:dyDescent="0.25">
      <c r="A15" s="2" t="s">
        <v>36</v>
      </c>
      <c r="B15" s="2" t="str">
        <f t="shared" si="0"/>
        <v>91559</v>
      </c>
      <c r="C15" s="2" t="str">
        <f t="shared" si="1"/>
        <v>Eyel</v>
      </c>
      <c r="D15" s="3">
        <v>6.66</v>
      </c>
      <c r="E15" s="2" t="s">
        <v>7</v>
      </c>
      <c r="F15" s="2" t="s">
        <v>37</v>
      </c>
      <c r="G15" s="2" t="str">
        <f t="shared" si="2"/>
        <v>NC</v>
      </c>
      <c r="H15" s="6">
        <v>444</v>
      </c>
      <c r="I15" s="3">
        <v>2957.04</v>
      </c>
      <c r="K15" t="str">
        <f t="shared" si="3"/>
        <v>EyelPINNC674</v>
      </c>
      <c r="L15" t="str">
        <f t="shared" si="4"/>
        <v>EyelPINNC674</v>
      </c>
    </row>
    <row r="16" spans="1:22" ht="15.75" customHeight="1" x14ac:dyDescent="0.25">
      <c r="A16" s="2" t="s">
        <v>38</v>
      </c>
      <c r="B16" s="2" t="str">
        <f t="shared" si="0"/>
        <v>62289</v>
      </c>
      <c r="C16" s="2" t="str">
        <f t="shared" si="1"/>
        <v>Masc</v>
      </c>
      <c r="D16" s="3">
        <v>12.06</v>
      </c>
      <c r="E16" s="2" t="s">
        <v>16</v>
      </c>
      <c r="F16" s="2" t="s">
        <v>39</v>
      </c>
      <c r="G16" s="2" t="str">
        <f t="shared" si="2"/>
        <v>SC</v>
      </c>
      <c r="H16" s="6">
        <v>797</v>
      </c>
      <c r="I16" s="3">
        <v>9611.82</v>
      </c>
      <c r="K16" t="str">
        <f t="shared" si="3"/>
        <v>MascCOLSC887</v>
      </c>
      <c r="L16" t="str">
        <f t="shared" si="4"/>
        <v>MascCOLSC887</v>
      </c>
    </row>
    <row r="17" spans="1:12" ht="15.75" customHeight="1" x14ac:dyDescent="0.25">
      <c r="A17" s="2" t="s">
        <v>40</v>
      </c>
      <c r="B17" s="2" t="str">
        <f t="shared" si="0"/>
        <v>64762</v>
      </c>
      <c r="C17" s="2" t="str">
        <f t="shared" si="1"/>
        <v>Foun</v>
      </c>
      <c r="D17" s="3">
        <v>12.95</v>
      </c>
      <c r="E17" s="2" t="s">
        <v>13</v>
      </c>
      <c r="F17" s="2" t="s">
        <v>41</v>
      </c>
      <c r="G17" s="2" t="str">
        <f t="shared" si="2"/>
        <v>MD</v>
      </c>
      <c r="H17" s="6">
        <v>355</v>
      </c>
      <c r="I17" s="3">
        <v>4597.25</v>
      </c>
      <c r="K17" t="str">
        <f t="shared" si="3"/>
        <v>FounCHEMD913</v>
      </c>
      <c r="L17" t="str">
        <f t="shared" si="4"/>
        <v>FounCHEMD913</v>
      </c>
    </row>
    <row r="18" spans="1:12" ht="15.75" customHeight="1" x14ac:dyDescent="0.25">
      <c r="A18" s="2" t="s">
        <v>42</v>
      </c>
      <c r="B18" s="2" t="str">
        <f t="shared" si="0"/>
        <v>52341</v>
      </c>
      <c r="C18" s="2" t="str">
        <f t="shared" si="1"/>
        <v>Foun</v>
      </c>
      <c r="D18" s="3">
        <v>13.09</v>
      </c>
      <c r="E18" s="2" t="s">
        <v>16</v>
      </c>
      <c r="F18" s="2" t="s">
        <v>43</v>
      </c>
      <c r="G18" s="2" t="str">
        <f t="shared" si="2"/>
        <v>SC</v>
      </c>
      <c r="H18" s="6">
        <v>232</v>
      </c>
      <c r="I18" s="3">
        <v>3036.88</v>
      </c>
      <c r="K18" t="str">
        <f t="shared" si="3"/>
        <v>FounCOLSC741</v>
      </c>
      <c r="L18" t="str">
        <f t="shared" si="4"/>
        <v>FounCOLSC741</v>
      </c>
    </row>
    <row r="19" spans="1:12" ht="15.75" customHeight="1" x14ac:dyDescent="0.25">
      <c r="A19" s="2" t="s">
        <v>44</v>
      </c>
      <c r="B19" s="2" t="str">
        <f t="shared" si="0"/>
        <v>68713</v>
      </c>
      <c r="C19" s="2" t="str">
        <f t="shared" si="1"/>
        <v>Exfo</v>
      </c>
      <c r="D19" s="3">
        <v>15.77</v>
      </c>
      <c r="E19" s="2" t="s">
        <v>10</v>
      </c>
      <c r="F19" s="2" t="s">
        <v>45</v>
      </c>
      <c r="G19" s="2" t="str">
        <f t="shared" si="2"/>
        <v>VA</v>
      </c>
      <c r="H19" s="6">
        <v>514</v>
      </c>
      <c r="I19" s="3">
        <v>8105.78</v>
      </c>
      <c r="K19" t="str">
        <f t="shared" si="3"/>
        <v>ExfoARLVA727</v>
      </c>
      <c r="L19" t="str">
        <f t="shared" si="4"/>
        <v>ExfoARLVA727</v>
      </c>
    </row>
    <row r="20" spans="1:12" ht="12.5" x14ac:dyDescent="0.25">
      <c r="A20" s="2" t="s">
        <v>46</v>
      </c>
      <c r="B20" s="2" t="str">
        <f t="shared" si="0"/>
        <v>35073</v>
      </c>
      <c r="C20" s="2" t="str">
        <f t="shared" si="1"/>
        <v>Foun</v>
      </c>
      <c r="D20" s="3">
        <v>11.82</v>
      </c>
      <c r="E20" s="2" t="s">
        <v>16</v>
      </c>
      <c r="F20" s="2" t="s">
        <v>47</v>
      </c>
      <c r="G20" s="2" t="str">
        <f t="shared" si="2"/>
        <v>SC</v>
      </c>
      <c r="H20" s="6">
        <v>189</v>
      </c>
      <c r="I20" s="3">
        <v>2233.98</v>
      </c>
      <c r="K20" t="str">
        <f t="shared" si="3"/>
        <v>FounCOLSC813</v>
      </c>
      <c r="L20" t="str">
        <f t="shared" si="4"/>
        <v>FounCOLSC813</v>
      </c>
    </row>
    <row r="21" spans="1:12" ht="12.5" x14ac:dyDescent="0.25">
      <c r="A21" s="2" t="s">
        <v>48</v>
      </c>
      <c r="B21" s="2" t="str">
        <f t="shared" si="0"/>
        <v>17691</v>
      </c>
      <c r="C21" s="2" t="str">
        <f t="shared" si="1"/>
        <v>Masc</v>
      </c>
      <c r="D21" s="3">
        <v>11.22</v>
      </c>
      <c r="E21" s="2" t="s">
        <v>16</v>
      </c>
      <c r="F21" s="2" t="s">
        <v>49</v>
      </c>
      <c r="G21" s="2" t="str">
        <f t="shared" si="2"/>
        <v>SC</v>
      </c>
      <c r="H21" s="6">
        <v>621</v>
      </c>
      <c r="I21" s="3">
        <v>6967.6200000000008</v>
      </c>
      <c r="K21" t="str">
        <f t="shared" si="3"/>
        <v>MascCOLSC533</v>
      </c>
      <c r="L21" t="str">
        <f t="shared" si="4"/>
        <v>MascCOLSC533</v>
      </c>
    </row>
    <row r="22" spans="1:12" ht="12.5" x14ac:dyDescent="0.25">
      <c r="A22" s="2" t="s">
        <v>50</v>
      </c>
      <c r="B22" s="2" t="str">
        <f t="shared" si="0"/>
        <v>03485</v>
      </c>
      <c r="C22" s="2" t="str">
        <f t="shared" si="1"/>
        <v>Eyel</v>
      </c>
      <c r="D22" s="3">
        <v>7</v>
      </c>
      <c r="E22" s="2" t="s">
        <v>13</v>
      </c>
      <c r="F22" s="2" t="s">
        <v>51</v>
      </c>
      <c r="G22" s="2" t="str">
        <f t="shared" si="2"/>
        <v>MD</v>
      </c>
      <c r="H22" s="6">
        <v>461</v>
      </c>
      <c r="I22" s="3">
        <v>3227</v>
      </c>
      <c r="K22" t="str">
        <f t="shared" si="3"/>
        <v>EyelCHEMD887</v>
      </c>
      <c r="L22" t="str">
        <f t="shared" si="4"/>
        <v>EyelCHEMD887</v>
      </c>
    </row>
    <row r="23" spans="1:12" ht="12.5" x14ac:dyDescent="0.25">
      <c r="A23" s="2" t="s">
        <v>52</v>
      </c>
      <c r="B23" s="2" t="str">
        <f t="shared" si="0"/>
        <v>26156</v>
      </c>
      <c r="C23" s="2" t="str">
        <f t="shared" si="1"/>
        <v>Foun</v>
      </c>
      <c r="D23" s="3">
        <v>12.01</v>
      </c>
      <c r="E23" s="2" t="s">
        <v>7</v>
      </c>
      <c r="F23" s="2" t="s">
        <v>53</v>
      </c>
      <c r="G23" s="2" t="str">
        <f t="shared" si="2"/>
        <v>NC</v>
      </c>
      <c r="H23" s="6">
        <v>146</v>
      </c>
      <c r="I23" s="3">
        <v>1753.46</v>
      </c>
      <c r="K23" t="str">
        <f t="shared" si="3"/>
        <v>FounPINNC615</v>
      </c>
      <c r="L23" t="str">
        <f t="shared" si="4"/>
        <v>FounPINNC615</v>
      </c>
    </row>
    <row r="24" spans="1:12" ht="12.5" x14ac:dyDescent="0.25">
      <c r="A24" s="2" t="s">
        <v>54</v>
      </c>
      <c r="B24" s="2" t="str">
        <f t="shared" si="0"/>
        <v>75112</v>
      </c>
      <c r="C24" s="2" t="str">
        <f t="shared" si="1"/>
        <v>Foun</v>
      </c>
      <c r="D24" s="3">
        <v>13.24</v>
      </c>
      <c r="E24" s="2" t="s">
        <v>16</v>
      </c>
      <c r="F24" s="2" t="s">
        <v>55</v>
      </c>
      <c r="G24" s="2" t="str">
        <f t="shared" si="2"/>
        <v>SC</v>
      </c>
      <c r="H24" s="6">
        <v>261</v>
      </c>
      <c r="I24" s="3">
        <v>3455.64</v>
      </c>
      <c r="K24" t="str">
        <f t="shared" si="3"/>
        <v>FounCOLSC133</v>
      </c>
      <c r="L24" t="str">
        <f t="shared" si="4"/>
        <v>FounCOLSC133</v>
      </c>
    </row>
    <row r="25" spans="1:12" ht="12.5" x14ac:dyDescent="0.25">
      <c r="A25" s="2" t="s">
        <v>56</v>
      </c>
      <c r="B25" s="2" t="str">
        <f t="shared" si="0"/>
        <v>96799</v>
      </c>
      <c r="C25" s="2" t="str">
        <f t="shared" si="1"/>
        <v>Foun</v>
      </c>
      <c r="D25" s="3">
        <v>10.07</v>
      </c>
      <c r="E25" s="2" t="s">
        <v>13</v>
      </c>
      <c r="F25" s="2" t="s">
        <v>57</v>
      </c>
      <c r="G25" s="2" t="str">
        <f t="shared" si="2"/>
        <v>MD</v>
      </c>
      <c r="H25" s="6">
        <v>602</v>
      </c>
      <c r="I25" s="3">
        <v>6062.14</v>
      </c>
      <c r="K25" t="str">
        <f t="shared" si="3"/>
        <v>FounCHEMD365</v>
      </c>
      <c r="L25" t="str">
        <f t="shared" si="4"/>
        <v>FounCHEMD365</v>
      </c>
    </row>
    <row r="26" spans="1:12" ht="12.5" x14ac:dyDescent="0.25">
      <c r="A26" s="2" t="s">
        <v>58</v>
      </c>
      <c r="B26" s="2" t="str">
        <f t="shared" si="0"/>
        <v>20559</v>
      </c>
      <c r="C26" s="2" t="str">
        <f t="shared" si="1"/>
        <v>Shad</v>
      </c>
      <c r="D26" s="3">
        <v>4.33</v>
      </c>
      <c r="E26" s="2" t="s">
        <v>16</v>
      </c>
      <c r="F26" s="2" t="s">
        <v>59</v>
      </c>
      <c r="G26" s="2" t="str">
        <f t="shared" si="2"/>
        <v>SC</v>
      </c>
      <c r="H26" s="6">
        <v>225</v>
      </c>
      <c r="I26" s="3">
        <v>974.25</v>
      </c>
      <c r="K26" t="str">
        <f t="shared" si="3"/>
        <v>ShadCOLSC201</v>
      </c>
      <c r="L26" t="str">
        <f t="shared" si="4"/>
        <v>ShadCOLSC201</v>
      </c>
    </row>
    <row r="27" spans="1:12" ht="12.5" x14ac:dyDescent="0.25">
      <c r="A27" s="2" t="s">
        <v>60</v>
      </c>
      <c r="B27" s="2" t="str">
        <f t="shared" si="0"/>
        <v>32729</v>
      </c>
      <c r="C27" s="2" t="str">
        <f t="shared" si="1"/>
        <v>Masc</v>
      </c>
      <c r="D27" s="3">
        <v>13.13</v>
      </c>
      <c r="E27" s="2" t="s">
        <v>16</v>
      </c>
      <c r="F27" s="2" t="s">
        <v>61</v>
      </c>
      <c r="G27" s="2" t="str">
        <f t="shared" si="2"/>
        <v>SC</v>
      </c>
      <c r="H27" s="6">
        <v>972</v>
      </c>
      <c r="I27" s="3">
        <v>12762.36</v>
      </c>
      <c r="K27" t="str">
        <f t="shared" si="3"/>
        <v>MascCOLSC481</v>
      </c>
      <c r="L27" t="str">
        <f t="shared" si="4"/>
        <v>MascCOLSC481</v>
      </c>
    </row>
    <row r="28" spans="1:12" ht="12.5" x14ac:dyDescent="0.25">
      <c r="A28" s="2" t="s">
        <v>62</v>
      </c>
      <c r="B28" s="2" t="str">
        <f t="shared" si="0"/>
        <v>63094</v>
      </c>
      <c r="C28" s="2" t="str">
        <f t="shared" si="1"/>
        <v>Exfo</v>
      </c>
      <c r="D28" s="3">
        <v>16.940000000000001</v>
      </c>
      <c r="E28" s="2" t="s">
        <v>7</v>
      </c>
      <c r="F28" s="2" t="s">
        <v>63</v>
      </c>
      <c r="G28" s="2" t="str">
        <f t="shared" si="2"/>
        <v>NC</v>
      </c>
      <c r="H28" s="6">
        <v>362</v>
      </c>
      <c r="I28" s="3">
        <v>6132.2800000000007</v>
      </c>
      <c r="K28" t="str">
        <f t="shared" si="3"/>
        <v>ExfoPINNC547</v>
      </c>
      <c r="L28" t="str">
        <f t="shared" si="4"/>
        <v>ExfoPINNC547</v>
      </c>
    </row>
    <row r="29" spans="1:12" ht="12.5" x14ac:dyDescent="0.25">
      <c r="A29" s="2" t="s">
        <v>64</v>
      </c>
      <c r="B29" s="2" t="str">
        <f t="shared" si="0"/>
        <v>61207</v>
      </c>
      <c r="C29" s="2" t="str">
        <f t="shared" si="1"/>
        <v>Foun</v>
      </c>
      <c r="D29" s="3">
        <v>9.83</v>
      </c>
      <c r="E29" s="2" t="s">
        <v>13</v>
      </c>
      <c r="F29" s="2" t="s">
        <v>65</v>
      </c>
      <c r="G29" s="2" t="str">
        <f t="shared" si="2"/>
        <v>MD</v>
      </c>
      <c r="H29" s="6">
        <v>588</v>
      </c>
      <c r="I29" s="3">
        <v>5780.04</v>
      </c>
      <c r="K29" t="str">
        <f t="shared" si="3"/>
        <v>FounCHEMD323</v>
      </c>
      <c r="L29" t="str">
        <f t="shared" si="4"/>
        <v>FounCHEMD323</v>
      </c>
    </row>
    <row r="30" spans="1:12" ht="12.5" x14ac:dyDescent="0.25">
      <c r="A30" s="2" t="s">
        <v>66</v>
      </c>
      <c r="B30" s="2" t="str">
        <f t="shared" si="0"/>
        <v>17269</v>
      </c>
      <c r="C30" s="2" t="str">
        <f t="shared" si="1"/>
        <v>Masc</v>
      </c>
      <c r="D30" s="3">
        <v>14.95</v>
      </c>
      <c r="E30" s="2" t="s">
        <v>10</v>
      </c>
      <c r="F30" s="2" t="s">
        <v>67</v>
      </c>
      <c r="G30" s="2" t="str">
        <f t="shared" si="2"/>
        <v>VA</v>
      </c>
      <c r="H30" s="6">
        <v>381</v>
      </c>
      <c r="I30" s="3">
        <v>5695.95</v>
      </c>
      <c r="K30" t="str">
        <f t="shared" si="3"/>
        <v>MascARLVA876</v>
      </c>
      <c r="L30" t="str">
        <f t="shared" si="4"/>
        <v>MascARLVA876</v>
      </c>
    </row>
    <row r="31" spans="1:12" ht="12.5" x14ac:dyDescent="0.25">
      <c r="A31" s="2" t="s">
        <v>68</v>
      </c>
      <c r="B31" s="2" t="str">
        <f t="shared" si="0"/>
        <v>15143</v>
      </c>
      <c r="C31" s="2" t="str">
        <f t="shared" si="1"/>
        <v>Exfo</v>
      </c>
      <c r="D31" s="3">
        <v>20.04</v>
      </c>
      <c r="E31" s="2" t="s">
        <v>13</v>
      </c>
      <c r="F31" s="2" t="s">
        <v>69</v>
      </c>
      <c r="G31" s="2" t="str">
        <f t="shared" si="2"/>
        <v>MD</v>
      </c>
      <c r="H31" s="6">
        <v>782</v>
      </c>
      <c r="I31" s="3">
        <v>15671.28</v>
      </c>
      <c r="K31" t="str">
        <f t="shared" si="3"/>
        <v>ExfoCHEMD584</v>
      </c>
      <c r="L31" t="str">
        <f t="shared" si="4"/>
        <v>ExfoCHEMD584</v>
      </c>
    </row>
  </sheetData>
  <autoFilter ref="A1:I31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3804F-7036-4B9B-8569-F2AAC6BD353B}">
  <dimension ref="A2:B63"/>
  <sheetViews>
    <sheetView workbookViewId="0">
      <selection activeCell="C3" sqref="C3"/>
    </sheetView>
  </sheetViews>
  <sheetFormatPr defaultRowHeight="12.5" x14ac:dyDescent="0.25"/>
  <cols>
    <col min="1" max="1" width="15" customWidth="1"/>
    <col min="2" max="31" width="16" bestFit="1" customWidth="1"/>
    <col min="32" max="32" width="11.08984375" bestFit="1" customWidth="1"/>
  </cols>
  <sheetData>
    <row r="2" spans="1:2" x14ac:dyDescent="0.25">
      <c r="A2" s="9" t="s">
        <v>5</v>
      </c>
      <c r="B2" s="9" t="s">
        <v>0</v>
      </c>
    </row>
    <row r="3" spans="1:2" x14ac:dyDescent="0.25">
      <c r="A3" s="11">
        <v>15671.28</v>
      </c>
      <c r="B3" s="12" t="s">
        <v>68</v>
      </c>
    </row>
    <row r="4" spans="1:2" x14ac:dyDescent="0.25">
      <c r="A4" s="11" t="s">
        <v>76</v>
      </c>
      <c r="B4" s="12"/>
    </row>
    <row r="5" spans="1:2" x14ac:dyDescent="0.25">
      <c r="A5" s="11">
        <v>12762.36</v>
      </c>
      <c r="B5" s="12" t="s">
        <v>60</v>
      </c>
    </row>
    <row r="6" spans="1:2" x14ac:dyDescent="0.25">
      <c r="A6" s="11" t="s">
        <v>77</v>
      </c>
      <c r="B6" s="12"/>
    </row>
    <row r="7" spans="1:2" x14ac:dyDescent="0.25">
      <c r="A7" s="10">
        <v>9611.82</v>
      </c>
      <c r="B7" t="s">
        <v>38</v>
      </c>
    </row>
    <row r="8" spans="1:2" x14ac:dyDescent="0.25">
      <c r="A8" s="10" t="s">
        <v>78</v>
      </c>
    </row>
    <row r="9" spans="1:2" x14ac:dyDescent="0.25">
      <c r="A9" s="10">
        <v>9392.5</v>
      </c>
      <c r="B9" t="s">
        <v>26</v>
      </c>
    </row>
    <row r="10" spans="1:2" x14ac:dyDescent="0.25">
      <c r="A10" s="10" t="s">
        <v>79</v>
      </c>
    </row>
    <row r="11" spans="1:2" x14ac:dyDescent="0.25">
      <c r="A11" s="10">
        <v>9132.61</v>
      </c>
      <c r="B11" t="s">
        <v>20</v>
      </c>
    </row>
    <row r="12" spans="1:2" x14ac:dyDescent="0.25">
      <c r="A12" s="10" t="s">
        <v>80</v>
      </c>
    </row>
    <row r="13" spans="1:2" x14ac:dyDescent="0.25">
      <c r="A13" s="10">
        <v>8307.25</v>
      </c>
      <c r="B13" t="s">
        <v>30</v>
      </c>
    </row>
    <row r="14" spans="1:2" x14ac:dyDescent="0.25">
      <c r="A14" s="10" t="s">
        <v>81</v>
      </c>
    </row>
    <row r="15" spans="1:2" x14ac:dyDescent="0.25">
      <c r="A15" s="10">
        <v>8105.78</v>
      </c>
      <c r="B15" t="s">
        <v>44</v>
      </c>
    </row>
    <row r="16" spans="1:2" x14ac:dyDescent="0.25">
      <c r="A16" s="10" t="s">
        <v>82</v>
      </c>
    </row>
    <row r="17" spans="1:2" x14ac:dyDescent="0.25">
      <c r="A17" s="10">
        <v>6967.6200000000008</v>
      </c>
      <c r="B17" t="s">
        <v>48</v>
      </c>
    </row>
    <row r="18" spans="1:2" x14ac:dyDescent="0.25">
      <c r="A18" s="10" t="s">
        <v>83</v>
      </c>
    </row>
    <row r="19" spans="1:2" x14ac:dyDescent="0.25">
      <c r="A19" s="10">
        <v>6132.2800000000007</v>
      </c>
      <c r="B19" t="s">
        <v>62</v>
      </c>
    </row>
    <row r="20" spans="1:2" x14ac:dyDescent="0.25">
      <c r="A20" s="10" t="s">
        <v>84</v>
      </c>
    </row>
    <row r="21" spans="1:2" x14ac:dyDescent="0.25">
      <c r="A21" s="10">
        <v>6062.14</v>
      </c>
      <c r="B21" t="s">
        <v>56</v>
      </c>
    </row>
    <row r="22" spans="1:2" x14ac:dyDescent="0.25">
      <c r="A22" s="10" t="s">
        <v>85</v>
      </c>
    </row>
    <row r="23" spans="1:2" x14ac:dyDescent="0.25">
      <c r="A23" s="10">
        <v>5780.04</v>
      </c>
      <c r="B23" t="s">
        <v>64</v>
      </c>
    </row>
    <row r="24" spans="1:2" x14ac:dyDescent="0.25">
      <c r="A24" s="10" t="s">
        <v>86</v>
      </c>
    </row>
    <row r="25" spans="1:2" x14ac:dyDescent="0.25">
      <c r="A25" s="10">
        <v>5695.95</v>
      </c>
      <c r="B25" t="s">
        <v>66</v>
      </c>
    </row>
    <row r="26" spans="1:2" x14ac:dyDescent="0.25">
      <c r="A26" s="10" t="s">
        <v>87</v>
      </c>
    </row>
    <row r="27" spans="1:2" x14ac:dyDescent="0.25">
      <c r="A27" s="10">
        <v>5108.92</v>
      </c>
      <c r="B27" t="s">
        <v>12</v>
      </c>
    </row>
    <row r="28" spans="1:2" x14ac:dyDescent="0.25">
      <c r="A28" s="10" t="s">
        <v>88</v>
      </c>
    </row>
    <row r="29" spans="1:2" x14ac:dyDescent="0.25">
      <c r="A29" s="10">
        <v>5047.95</v>
      </c>
      <c r="B29" t="s">
        <v>32</v>
      </c>
    </row>
    <row r="30" spans="1:2" x14ac:dyDescent="0.25">
      <c r="A30" s="10" t="s">
        <v>89</v>
      </c>
    </row>
    <row r="31" spans="1:2" x14ac:dyDescent="0.25">
      <c r="A31" s="10">
        <v>4597.25</v>
      </c>
      <c r="B31" t="s">
        <v>40</v>
      </c>
    </row>
    <row r="32" spans="1:2" x14ac:dyDescent="0.25">
      <c r="A32" s="10" t="s">
        <v>90</v>
      </c>
    </row>
    <row r="33" spans="1:2" x14ac:dyDescent="0.25">
      <c r="A33" s="10">
        <v>3455.64</v>
      </c>
      <c r="B33" t="s">
        <v>54</v>
      </c>
    </row>
    <row r="34" spans="1:2" x14ac:dyDescent="0.25">
      <c r="A34" s="10" t="s">
        <v>91</v>
      </c>
    </row>
    <row r="35" spans="1:2" x14ac:dyDescent="0.25">
      <c r="A35" s="10">
        <v>3227</v>
      </c>
      <c r="B35" t="s">
        <v>50</v>
      </c>
    </row>
    <row r="36" spans="1:2" x14ac:dyDescent="0.25">
      <c r="A36" s="10" t="s">
        <v>92</v>
      </c>
    </row>
    <row r="37" spans="1:2" x14ac:dyDescent="0.25">
      <c r="A37" s="10">
        <v>3036.88</v>
      </c>
      <c r="B37" t="s">
        <v>42</v>
      </c>
    </row>
    <row r="38" spans="1:2" x14ac:dyDescent="0.25">
      <c r="A38" s="10" t="s">
        <v>93</v>
      </c>
    </row>
    <row r="39" spans="1:2" x14ac:dyDescent="0.25">
      <c r="A39" s="10">
        <v>2957.04</v>
      </c>
      <c r="B39" t="s">
        <v>36</v>
      </c>
    </row>
    <row r="40" spans="1:2" x14ac:dyDescent="0.25">
      <c r="A40" s="10" t="s">
        <v>94</v>
      </c>
    </row>
    <row r="41" spans="1:2" x14ac:dyDescent="0.25">
      <c r="A41" s="10">
        <v>2233.98</v>
      </c>
      <c r="B41" t="s">
        <v>46</v>
      </c>
    </row>
    <row r="42" spans="1:2" x14ac:dyDescent="0.25">
      <c r="A42" s="10" t="s">
        <v>95</v>
      </c>
    </row>
    <row r="43" spans="1:2" x14ac:dyDescent="0.25">
      <c r="A43" s="10">
        <v>2202.48</v>
      </c>
      <c r="B43" t="s">
        <v>9</v>
      </c>
    </row>
    <row r="44" spans="1:2" x14ac:dyDescent="0.25">
      <c r="A44" s="10" t="s">
        <v>96</v>
      </c>
    </row>
    <row r="45" spans="1:2" x14ac:dyDescent="0.25">
      <c r="A45" s="10">
        <v>1906.18</v>
      </c>
      <c r="B45" t="s">
        <v>6</v>
      </c>
    </row>
    <row r="46" spans="1:2" x14ac:dyDescent="0.25">
      <c r="A46" s="10" t="s">
        <v>97</v>
      </c>
    </row>
    <row r="47" spans="1:2" x14ac:dyDescent="0.25">
      <c r="A47" s="10">
        <v>1758.68</v>
      </c>
      <c r="B47" t="s">
        <v>15</v>
      </c>
    </row>
    <row r="48" spans="1:2" x14ac:dyDescent="0.25">
      <c r="A48" s="10" t="s">
        <v>98</v>
      </c>
    </row>
    <row r="49" spans="1:2" x14ac:dyDescent="0.25">
      <c r="A49" s="10">
        <v>1753.46</v>
      </c>
      <c r="B49" t="s">
        <v>52</v>
      </c>
    </row>
    <row r="50" spans="1:2" x14ac:dyDescent="0.25">
      <c r="A50" s="10" t="s">
        <v>99</v>
      </c>
    </row>
    <row r="51" spans="1:2" x14ac:dyDescent="0.25">
      <c r="A51" s="10">
        <v>1659.45</v>
      </c>
      <c r="B51" t="s">
        <v>24</v>
      </c>
    </row>
    <row r="52" spans="1:2" x14ac:dyDescent="0.25">
      <c r="A52" s="10" t="s">
        <v>100</v>
      </c>
    </row>
    <row r="53" spans="1:2" x14ac:dyDescent="0.25">
      <c r="A53" s="10">
        <v>1281.02</v>
      </c>
      <c r="B53" t="s">
        <v>28</v>
      </c>
    </row>
    <row r="54" spans="1:2" x14ac:dyDescent="0.25">
      <c r="A54" s="10" t="s">
        <v>101</v>
      </c>
    </row>
    <row r="55" spans="1:2" x14ac:dyDescent="0.25">
      <c r="A55" s="10">
        <v>974.25</v>
      </c>
      <c r="B55" t="s">
        <v>58</v>
      </c>
    </row>
    <row r="56" spans="1:2" x14ac:dyDescent="0.25">
      <c r="A56" s="10" t="s">
        <v>102</v>
      </c>
    </row>
    <row r="57" spans="1:2" x14ac:dyDescent="0.25">
      <c r="A57" s="10">
        <v>914.94</v>
      </c>
      <c r="B57" t="s">
        <v>34</v>
      </c>
    </row>
    <row r="58" spans="1:2" x14ac:dyDescent="0.25">
      <c r="A58" s="10" t="s">
        <v>103</v>
      </c>
    </row>
    <row r="59" spans="1:2" x14ac:dyDescent="0.25">
      <c r="A59" s="10">
        <v>795.24000000000012</v>
      </c>
      <c r="B59" t="s">
        <v>22</v>
      </c>
    </row>
    <row r="60" spans="1:2" x14ac:dyDescent="0.25">
      <c r="A60" s="10" t="s">
        <v>104</v>
      </c>
    </row>
    <row r="61" spans="1:2" x14ac:dyDescent="0.25">
      <c r="A61" s="10">
        <v>397</v>
      </c>
      <c r="B61" t="s">
        <v>18</v>
      </c>
    </row>
    <row r="62" spans="1:2" x14ac:dyDescent="0.25">
      <c r="A62" s="10" t="s">
        <v>105</v>
      </c>
    </row>
    <row r="63" spans="1:2" x14ac:dyDescent="0.25">
      <c r="A63" s="10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B930-B563-4D09-B212-FDB3E1A85378}">
  <dimension ref="A1:A2"/>
  <sheetViews>
    <sheetView workbookViewId="0">
      <selection activeCell="E1" sqref="E1"/>
    </sheetView>
  </sheetViews>
  <sheetFormatPr defaultRowHeight="12.5" x14ac:dyDescent="0.25"/>
  <cols>
    <col min="1" max="1" width="41.1796875" customWidth="1"/>
  </cols>
  <sheetData>
    <row r="1" spans="1:1" x14ac:dyDescent="0.25">
      <c r="A1" s="13" t="s">
        <v>106</v>
      </c>
    </row>
    <row r="2" spans="1:1" x14ac:dyDescent="0.25">
      <c r="A2" t="str">
        <f>VLOOKUP('Cosmetics Table'!A14, 'Cosmetics Table'!A2:L31, 5, 0)</f>
        <v>Rockland's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Cosmetics Table</vt:lpstr>
      <vt:lpstr>Products &amp; Profits (&gt; $10,000)</vt:lpstr>
      <vt:lpstr>Calculations &amp; Formulas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Low</cp:lastModifiedBy>
  <dcterms:modified xsi:type="dcterms:W3CDTF">2023-09-19T18:39:17Z</dcterms:modified>
</cp:coreProperties>
</file>