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ow\Desktop\"/>
    </mc:Choice>
  </mc:AlternateContent>
  <xr:revisionPtr revIDLastSave="0" documentId="13_ncr:1_{10CD4B17-6142-401E-BE80-7BA0C403962D}" xr6:coauthVersionLast="47" xr6:coauthVersionMax="47" xr10:uidLastSave="{00000000-0000-0000-0000-000000000000}"/>
  <bookViews>
    <workbookView xWindow="-120" yWindow="-120" windowWidth="20730" windowHeight="11040" xr2:uid="{0041CFDB-26B1-4E33-9A81-D01B0ED64996}"/>
  </bookViews>
  <sheets>
    <sheet name="DATA" sheetId="1" r:id="rId1"/>
  </sheets>
  <externalReferences>
    <externalReference r:id="rId2"/>
  </externalReferences>
  <definedNames>
    <definedName name="meses">'[1]Meses &amp; Festivos'!$A$2:$A$13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3" i="1" l="1"/>
  <c r="N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H51" i="1" s="1"/>
  <c r="F52" i="1"/>
  <c r="H52" i="1" s="1"/>
  <c r="F53" i="1"/>
  <c r="F54" i="1"/>
  <c r="H54" i="1" s="1"/>
  <c r="F55" i="1"/>
  <c r="F56" i="1"/>
  <c r="F57" i="1"/>
  <c r="F58" i="1"/>
  <c r="F59" i="1"/>
  <c r="H59" i="1" s="1"/>
  <c r="F60" i="1"/>
  <c r="H60" i="1" s="1"/>
  <c r="F61" i="1"/>
  <c r="H61" i="1" s="1"/>
  <c r="F62" i="1"/>
  <c r="F63" i="1"/>
  <c r="F3" i="1"/>
  <c r="G3" i="1"/>
  <c r="G4" i="1"/>
  <c r="G5" i="1"/>
  <c r="G6" i="1"/>
  <c r="H6" i="1" s="1"/>
  <c r="G7" i="1"/>
  <c r="H7" i="1" s="1"/>
  <c r="G8" i="1"/>
  <c r="H8" i="1" s="1"/>
  <c r="G9" i="1"/>
  <c r="G10" i="1"/>
  <c r="H10" i="1" s="1"/>
  <c r="G11" i="1"/>
  <c r="G12" i="1"/>
  <c r="G13" i="1"/>
  <c r="G14" i="1"/>
  <c r="H14" i="1" s="1"/>
  <c r="G15" i="1"/>
  <c r="H15" i="1" s="1"/>
  <c r="G16" i="1"/>
  <c r="H16" i="1" s="1"/>
  <c r="G17" i="1"/>
  <c r="G18" i="1"/>
  <c r="H18" i="1" s="1"/>
  <c r="G19" i="1"/>
  <c r="G20" i="1"/>
  <c r="G21" i="1"/>
  <c r="G22" i="1"/>
  <c r="H22" i="1" s="1"/>
  <c r="G23" i="1"/>
  <c r="H23" i="1" s="1"/>
  <c r="G24" i="1"/>
  <c r="H24" i="1" s="1"/>
  <c r="G25" i="1"/>
  <c r="G26" i="1"/>
  <c r="H26" i="1" s="1"/>
  <c r="G27" i="1"/>
  <c r="G28" i="1"/>
  <c r="G29" i="1"/>
  <c r="G30" i="1"/>
  <c r="H30" i="1" s="1"/>
  <c r="G31" i="1"/>
  <c r="H31" i="1" s="1"/>
  <c r="G32" i="1"/>
  <c r="H32" i="1" s="1"/>
  <c r="G33" i="1"/>
  <c r="G34" i="1"/>
  <c r="H34" i="1" s="1"/>
  <c r="G35" i="1"/>
  <c r="G36" i="1"/>
  <c r="G37" i="1"/>
  <c r="G38" i="1"/>
  <c r="G39" i="1"/>
  <c r="H39" i="1" s="1"/>
  <c r="G40" i="1"/>
  <c r="H40" i="1" s="1"/>
  <c r="G41" i="1"/>
  <c r="G42" i="1"/>
  <c r="H42" i="1" s="1"/>
  <c r="G43" i="1"/>
  <c r="G44" i="1"/>
  <c r="G45" i="1"/>
  <c r="G46" i="1"/>
  <c r="G47" i="1"/>
  <c r="H47" i="1" s="1"/>
  <c r="G48" i="1"/>
  <c r="G49" i="1"/>
  <c r="G50" i="1"/>
  <c r="H50" i="1"/>
  <c r="G51" i="1"/>
  <c r="G52" i="1"/>
  <c r="G53" i="1"/>
  <c r="H53" i="1"/>
  <c r="G54" i="1"/>
  <c r="G55" i="1"/>
  <c r="H55" i="1"/>
  <c r="G56" i="1"/>
  <c r="H56" i="1"/>
  <c r="G57" i="1"/>
  <c r="H57" i="1"/>
  <c r="G58" i="1"/>
  <c r="H58" i="1"/>
  <c r="G59" i="1"/>
  <c r="G60" i="1"/>
  <c r="G61" i="1"/>
  <c r="G62" i="1"/>
  <c r="H62" i="1"/>
  <c r="G63" i="1"/>
  <c r="H63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J55" i="1"/>
  <c r="I56" i="1"/>
  <c r="I57" i="1"/>
  <c r="J57" i="1" s="1"/>
  <c r="I58" i="1"/>
  <c r="I59" i="1"/>
  <c r="I60" i="1"/>
  <c r="I61" i="1"/>
  <c r="I62" i="1"/>
  <c r="I63" i="1"/>
  <c r="J63" i="1"/>
  <c r="J50" i="1"/>
  <c r="M1" i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Q6" i="1" s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" i="1"/>
  <c r="J43" i="1" l="1"/>
  <c r="H49" i="1"/>
  <c r="H48" i="1"/>
  <c r="H28" i="1"/>
  <c r="H33" i="1"/>
  <c r="H17" i="1"/>
  <c r="J42" i="1"/>
  <c r="H29" i="1"/>
  <c r="H13" i="1"/>
  <c r="H9" i="1"/>
  <c r="H21" i="1"/>
  <c r="H5" i="1"/>
  <c r="H46" i="1"/>
  <c r="H38" i="1"/>
  <c r="H45" i="1"/>
  <c r="H37" i="1"/>
  <c r="J44" i="1"/>
  <c r="J37" i="1"/>
  <c r="J48" i="1"/>
  <c r="H41" i="1"/>
  <c r="H25" i="1"/>
  <c r="H44" i="1"/>
  <c r="H36" i="1"/>
  <c r="H20" i="1"/>
  <c r="H43" i="1"/>
  <c r="H35" i="1"/>
  <c r="H27" i="1"/>
  <c r="H19" i="1"/>
  <c r="H11" i="1"/>
  <c r="H4" i="1"/>
  <c r="H3" i="1"/>
  <c r="H12" i="1"/>
  <c r="J46" i="1"/>
  <c r="J60" i="1"/>
  <c r="J56" i="1"/>
  <c r="J52" i="1"/>
  <c r="J40" i="1"/>
  <c r="J51" i="1"/>
  <c r="J47" i="1"/>
  <c r="J39" i="1"/>
  <c r="J8" i="1"/>
  <c r="J31" i="1"/>
  <c r="J59" i="1"/>
  <c r="J7" i="1"/>
  <c r="J62" i="1"/>
  <c r="J58" i="1"/>
  <c r="J54" i="1"/>
  <c r="J38" i="1"/>
  <c r="J61" i="1"/>
  <c r="J53" i="1"/>
  <c r="J49" i="1"/>
  <c r="J45" i="1"/>
  <c r="J41" i="1"/>
  <c r="J32" i="1"/>
  <c r="J16" i="1"/>
  <c r="J24" i="1"/>
  <c r="J23" i="1"/>
  <c r="J15" i="1"/>
  <c r="J3" i="1"/>
  <c r="J33" i="1"/>
  <c r="J25" i="1"/>
  <c r="J17" i="1"/>
  <c r="J9" i="1"/>
  <c r="J30" i="1"/>
  <c r="J14" i="1"/>
  <c r="J6" i="1"/>
  <c r="J29" i="1"/>
  <c r="J21" i="1"/>
  <c r="J13" i="1"/>
  <c r="J5" i="1"/>
  <c r="J22" i="1"/>
  <c r="J36" i="1"/>
  <c r="J28" i="1"/>
  <c r="J20" i="1"/>
  <c r="J12" i="1"/>
  <c r="J4" i="1"/>
  <c r="J35" i="1"/>
  <c r="J27" i="1"/>
  <c r="J19" i="1"/>
  <c r="J11" i="1"/>
  <c r="J34" i="1"/>
  <c r="J26" i="1"/>
  <c r="J18" i="1"/>
  <c r="J10" i="1"/>
  <c r="AL6" i="1"/>
  <c r="AD6" i="1"/>
  <c r="V6" i="1"/>
  <c r="N6" i="1"/>
  <c r="AK6" i="1"/>
  <c r="AC6" i="1"/>
  <c r="U6" i="1"/>
  <c r="M6" i="1"/>
  <c r="AJ6" i="1"/>
  <c r="AB6" i="1"/>
  <c r="T6" i="1"/>
  <c r="AI6" i="1"/>
  <c r="AA6" i="1"/>
  <c r="S6" i="1"/>
  <c r="N2" i="1"/>
  <c r="AP6" i="1"/>
  <c r="AH6" i="1"/>
  <c r="Z6" i="1"/>
  <c r="R6" i="1"/>
  <c r="AO6" i="1"/>
  <c r="AG6" i="1"/>
  <c r="Y6" i="1"/>
  <c r="Q6" i="1"/>
  <c r="AN6" i="1"/>
  <c r="AF6" i="1"/>
  <c r="X6" i="1"/>
  <c r="P6" i="1"/>
  <c r="AM6" i="1"/>
  <c r="AE6" i="1"/>
  <c r="W6" i="1"/>
  <c r="O6" i="1"/>
  <c r="M3" i="1" l="1"/>
  <c r="M4" i="1"/>
  <c r="O2" i="1"/>
  <c r="O8" i="1" s="1"/>
  <c r="N3" i="1"/>
  <c r="N4" i="1"/>
  <c r="M7" i="1"/>
  <c r="M19" i="1" s="1"/>
  <c r="M10" i="1"/>
  <c r="M16" i="1" s="1"/>
  <c r="M9" i="1"/>
  <c r="M8" i="1"/>
  <c r="N9" i="1"/>
  <c r="N8" i="1"/>
  <c r="N7" i="1"/>
  <c r="N19" i="1" s="1"/>
  <c r="N20" i="1" s="1"/>
  <c r="N10" i="1"/>
  <c r="N16" i="1" s="1"/>
  <c r="O10" i="1" l="1"/>
  <c r="O16" i="1" s="1"/>
  <c r="O9" i="1"/>
  <c r="O13" i="1" s="1"/>
  <c r="O7" i="1"/>
  <c r="O19" i="1" s="1"/>
  <c r="O20" i="1" s="1"/>
  <c r="M20" i="1"/>
  <c r="M13" i="1"/>
  <c r="N13" i="1"/>
  <c r="P2" i="1"/>
  <c r="O3" i="1"/>
  <c r="O4" i="1"/>
  <c r="O14" i="1" l="1"/>
  <c r="O17" i="1"/>
  <c r="M14" i="1"/>
  <c r="M17" i="1"/>
  <c r="N14" i="1"/>
  <c r="N17" i="1"/>
  <c r="Q2" i="1"/>
  <c r="P4" i="1"/>
  <c r="P3" i="1"/>
  <c r="P10" i="1"/>
  <c r="P16" i="1" s="1"/>
  <c r="P8" i="1"/>
  <c r="P7" i="1"/>
  <c r="P19" i="1" s="1"/>
  <c r="P9" i="1"/>
  <c r="P20" i="1" l="1"/>
  <c r="P13" i="1"/>
  <c r="R2" i="1"/>
  <c r="Q3" i="1"/>
  <c r="Q4" i="1"/>
  <c r="Q9" i="1"/>
  <c r="Q10" i="1"/>
  <c r="Q16" i="1" s="1"/>
  <c r="Q8" i="1"/>
  <c r="Q7" i="1"/>
  <c r="Q19" i="1" s="1"/>
  <c r="Q20" i="1" s="1"/>
  <c r="P14" i="1" l="1"/>
  <c r="P17" i="1"/>
  <c r="Q13" i="1"/>
  <c r="S2" i="1"/>
  <c r="R3" i="1"/>
  <c r="R4" i="1"/>
  <c r="R10" i="1"/>
  <c r="R16" i="1" s="1"/>
  <c r="R9" i="1"/>
  <c r="R8" i="1"/>
  <c r="R7" i="1"/>
  <c r="R19" i="1" s="1"/>
  <c r="R20" i="1" s="1"/>
  <c r="Q14" i="1" l="1"/>
  <c r="Q17" i="1"/>
  <c r="R13" i="1"/>
  <c r="T2" i="1"/>
  <c r="S3" i="1"/>
  <c r="S4" i="1"/>
  <c r="S7" i="1"/>
  <c r="S19" i="1" s="1"/>
  <c r="S20" i="1" s="1"/>
  <c r="S10" i="1"/>
  <c r="S16" i="1" s="1"/>
  <c r="S9" i="1"/>
  <c r="S8" i="1"/>
  <c r="R14" i="1" l="1"/>
  <c r="R17" i="1"/>
  <c r="S13" i="1"/>
  <c r="U2" i="1"/>
  <c r="T3" i="1"/>
  <c r="T4" i="1"/>
  <c r="T7" i="1"/>
  <c r="T19" i="1" s="1"/>
  <c r="T10" i="1"/>
  <c r="T16" i="1" s="1"/>
  <c r="T8" i="1"/>
  <c r="T9" i="1"/>
  <c r="T20" i="1" l="1"/>
  <c r="S14" i="1"/>
  <c r="S17" i="1"/>
  <c r="T13" i="1"/>
  <c r="V2" i="1"/>
  <c r="U3" i="1"/>
  <c r="U4" i="1"/>
  <c r="U9" i="1"/>
  <c r="U8" i="1"/>
  <c r="U10" i="1"/>
  <c r="U16" i="1" s="1"/>
  <c r="U7" i="1"/>
  <c r="U19" i="1" s="1"/>
  <c r="U20" i="1" l="1"/>
  <c r="V10" i="1"/>
  <c r="V16" i="1" s="1"/>
  <c r="V9" i="1"/>
  <c r="V8" i="1"/>
  <c r="V7" i="1"/>
  <c r="V19" i="1" s="1"/>
  <c r="V20" i="1" s="1"/>
  <c r="T14" i="1"/>
  <c r="T17" i="1"/>
  <c r="U13" i="1"/>
  <c r="W2" i="1"/>
  <c r="V3" i="1"/>
  <c r="V4" i="1"/>
  <c r="V13" i="1" l="1"/>
  <c r="V14" i="1" s="1"/>
  <c r="U14" i="1"/>
  <c r="U17" i="1"/>
  <c r="X2" i="1"/>
  <c r="W3" i="1"/>
  <c r="W4" i="1"/>
  <c r="W10" i="1"/>
  <c r="W16" i="1" s="1"/>
  <c r="W7" i="1"/>
  <c r="W19" i="1" s="1"/>
  <c r="W8" i="1"/>
  <c r="W9" i="1"/>
  <c r="W20" i="1" l="1"/>
  <c r="V17" i="1"/>
  <c r="W13" i="1"/>
  <c r="Y2" i="1"/>
  <c r="X4" i="1"/>
  <c r="X3" i="1"/>
  <c r="X7" i="1"/>
  <c r="X19" i="1" s="1"/>
  <c r="X9" i="1"/>
  <c r="X8" i="1"/>
  <c r="X10" i="1"/>
  <c r="X16" i="1" s="1"/>
  <c r="X20" i="1" l="1"/>
  <c r="W14" i="1"/>
  <c r="W17" i="1"/>
  <c r="X13" i="1"/>
  <c r="Z2" i="1"/>
  <c r="Y3" i="1"/>
  <c r="Y4" i="1"/>
  <c r="Y10" i="1"/>
  <c r="Y16" i="1" s="1"/>
  <c r="Y9" i="1"/>
  <c r="Y8" i="1"/>
  <c r="Y7" i="1"/>
  <c r="Y19" i="1" s="1"/>
  <c r="Y20" i="1" s="1"/>
  <c r="X14" i="1" l="1"/>
  <c r="X17" i="1"/>
  <c r="Y13" i="1"/>
  <c r="AA2" i="1"/>
  <c r="Z3" i="1"/>
  <c r="Z4" i="1"/>
  <c r="Z7" i="1"/>
  <c r="Z19" i="1" s="1"/>
  <c r="Z10" i="1"/>
  <c r="Z16" i="1" s="1"/>
  <c r="Z9" i="1"/>
  <c r="Z8" i="1"/>
  <c r="Z20" i="1" l="1"/>
  <c r="Y14" i="1"/>
  <c r="Y17" i="1"/>
  <c r="Z13" i="1"/>
  <c r="AB2" i="1"/>
  <c r="AA3" i="1"/>
  <c r="AA4" i="1"/>
  <c r="AA7" i="1"/>
  <c r="AA19" i="1" s="1"/>
  <c r="AA9" i="1"/>
  <c r="AA10" i="1"/>
  <c r="AA16" i="1" s="1"/>
  <c r="AA8" i="1"/>
  <c r="AA20" i="1" l="1"/>
  <c r="Z14" i="1"/>
  <c r="Z17" i="1"/>
  <c r="AA13" i="1"/>
  <c r="AC2" i="1"/>
  <c r="AB3" i="1"/>
  <c r="AB4" i="1"/>
  <c r="AB7" i="1"/>
  <c r="AB19" i="1" s="1"/>
  <c r="AB10" i="1"/>
  <c r="AB16" i="1" s="1"/>
  <c r="AB8" i="1"/>
  <c r="AB9" i="1"/>
  <c r="AC8" i="1" l="1"/>
  <c r="AC7" i="1"/>
  <c r="AC19" i="1" s="1"/>
  <c r="AC9" i="1"/>
  <c r="AC10" i="1"/>
  <c r="AC16" i="1" s="1"/>
  <c r="AA14" i="1"/>
  <c r="AA17" i="1"/>
  <c r="AB20" i="1"/>
  <c r="AB13" i="1"/>
  <c r="AD2" i="1"/>
  <c r="AC3" i="1"/>
  <c r="AC4" i="1"/>
  <c r="AC20" i="1" l="1"/>
  <c r="AC13" i="1"/>
  <c r="AC17" i="1" s="1"/>
  <c r="AB14" i="1"/>
  <c r="AB17" i="1"/>
  <c r="AE2" i="1"/>
  <c r="AD3" i="1"/>
  <c r="AD4" i="1"/>
  <c r="AD8" i="1"/>
  <c r="AD7" i="1"/>
  <c r="AD19" i="1" s="1"/>
  <c r="AD10" i="1"/>
  <c r="AD16" i="1" s="1"/>
  <c r="AD9" i="1"/>
  <c r="AC14" i="1" l="1"/>
  <c r="AD20" i="1"/>
  <c r="AD13" i="1"/>
  <c r="AF2" i="1"/>
  <c r="AE3" i="1"/>
  <c r="AE4" i="1"/>
  <c r="AE8" i="1"/>
  <c r="AE7" i="1"/>
  <c r="AE19" i="1" s="1"/>
  <c r="AE10" i="1"/>
  <c r="AE16" i="1" s="1"/>
  <c r="AE9" i="1"/>
  <c r="AE20" i="1" l="1"/>
  <c r="AD14" i="1"/>
  <c r="AD17" i="1"/>
  <c r="AE13" i="1"/>
  <c r="AG2" i="1"/>
  <c r="AF4" i="1"/>
  <c r="AF3" i="1"/>
  <c r="AF9" i="1"/>
  <c r="AF7" i="1"/>
  <c r="AF19" i="1" s="1"/>
  <c r="AF10" i="1"/>
  <c r="AF16" i="1" s="1"/>
  <c r="AF8" i="1"/>
  <c r="AF20" i="1" l="1"/>
  <c r="AE14" i="1"/>
  <c r="AE17" i="1"/>
  <c r="AF13" i="1"/>
  <c r="AH2" i="1"/>
  <c r="AG3" i="1"/>
  <c r="AG4" i="1"/>
  <c r="AG10" i="1"/>
  <c r="AG16" i="1" s="1"/>
  <c r="AG8" i="1"/>
  <c r="AG7" i="1"/>
  <c r="AG19" i="1" s="1"/>
  <c r="AG20" i="1" s="1"/>
  <c r="AG9" i="1"/>
  <c r="AF14" i="1" l="1"/>
  <c r="AF17" i="1"/>
  <c r="AG13" i="1"/>
  <c r="AI2" i="1"/>
  <c r="AH3" i="1"/>
  <c r="AH4" i="1"/>
  <c r="AH9" i="1"/>
  <c r="AH8" i="1"/>
  <c r="AH7" i="1"/>
  <c r="AH19" i="1" s="1"/>
  <c r="AH10" i="1"/>
  <c r="AH16" i="1" s="1"/>
  <c r="AH20" i="1" l="1"/>
  <c r="AG14" i="1"/>
  <c r="AG17" i="1"/>
  <c r="AH13" i="1"/>
  <c r="AJ2" i="1"/>
  <c r="AI3" i="1"/>
  <c r="AI4" i="1"/>
  <c r="AI10" i="1"/>
  <c r="AI16" i="1" s="1"/>
  <c r="AI9" i="1"/>
  <c r="AI8" i="1"/>
  <c r="AI7" i="1"/>
  <c r="AI19" i="1" s="1"/>
  <c r="AI20" i="1" s="1"/>
  <c r="AJ7" i="1" l="1"/>
  <c r="AJ19" i="1" s="1"/>
  <c r="AJ20" i="1" s="1"/>
  <c r="AJ10" i="1"/>
  <c r="AJ16" i="1" s="1"/>
  <c r="AJ9" i="1"/>
  <c r="AJ8" i="1"/>
  <c r="AH14" i="1"/>
  <c r="AH17" i="1"/>
  <c r="AI13" i="1"/>
  <c r="AK2" i="1"/>
  <c r="AJ3" i="1"/>
  <c r="AJ4" i="1"/>
  <c r="AJ13" i="1" l="1"/>
  <c r="AJ14" i="1" s="1"/>
  <c r="AI14" i="1"/>
  <c r="AI17" i="1"/>
  <c r="AL2" i="1"/>
  <c r="AK3" i="1"/>
  <c r="AK4" i="1"/>
  <c r="AK8" i="1"/>
  <c r="AK10" i="1"/>
  <c r="AK16" i="1" s="1"/>
  <c r="AK7" i="1"/>
  <c r="AK19" i="1" s="1"/>
  <c r="AK20" i="1" s="1"/>
  <c r="AK9" i="1"/>
  <c r="AJ17" i="1" l="1"/>
  <c r="AK13" i="1"/>
  <c r="AM2" i="1"/>
  <c r="AL3" i="1"/>
  <c r="AL4" i="1"/>
  <c r="AL9" i="1"/>
  <c r="AL8" i="1"/>
  <c r="AL7" i="1"/>
  <c r="AL19" i="1" s="1"/>
  <c r="AL20" i="1" s="1"/>
  <c r="AL10" i="1"/>
  <c r="AL16" i="1" s="1"/>
  <c r="AK14" i="1" l="1"/>
  <c r="AK17" i="1"/>
  <c r="AL13" i="1"/>
  <c r="AN2" i="1"/>
  <c r="AN7" i="1" s="1"/>
  <c r="AM3" i="1"/>
  <c r="AM4" i="1"/>
  <c r="AM9" i="1"/>
  <c r="AM7" i="1"/>
  <c r="AM19" i="1" s="1"/>
  <c r="AM20" i="1" s="1"/>
  <c r="AM8" i="1"/>
  <c r="AM10" i="1"/>
  <c r="AM16" i="1" s="1"/>
  <c r="AL14" i="1" l="1"/>
  <c r="AL17" i="1"/>
  <c r="AM13" i="1"/>
  <c r="AO2" i="1"/>
  <c r="AN4" i="1"/>
  <c r="AN3" i="1"/>
  <c r="AN10" i="1"/>
  <c r="AN16" i="1" s="1"/>
  <c r="AN9" i="1"/>
  <c r="AN19" i="1"/>
  <c r="AN8" i="1"/>
  <c r="AN20" i="1" l="1"/>
  <c r="AM14" i="1"/>
  <c r="AM17" i="1"/>
  <c r="AN13" i="1"/>
  <c r="AP2" i="1"/>
  <c r="AO3" i="1"/>
  <c r="AO4" i="1"/>
  <c r="AO9" i="1"/>
  <c r="AO8" i="1"/>
  <c r="AO7" i="1"/>
  <c r="AO19" i="1" s="1"/>
  <c r="AO10" i="1"/>
  <c r="AO16" i="1" s="1"/>
  <c r="AO20" i="1" l="1"/>
  <c r="AN14" i="1"/>
  <c r="AN17" i="1"/>
  <c r="AO13" i="1"/>
  <c r="AQ2" i="1"/>
  <c r="AP3" i="1"/>
  <c r="AP4" i="1"/>
  <c r="AP7" i="1"/>
  <c r="AP19" i="1" s="1"/>
  <c r="AP10" i="1"/>
  <c r="AP16" i="1" s="1"/>
  <c r="AP8" i="1"/>
  <c r="AP9" i="1"/>
  <c r="AP20" i="1" l="1"/>
  <c r="AQ10" i="1"/>
  <c r="AQ16" i="1" s="1"/>
  <c r="AQ9" i="1"/>
  <c r="AQ8" i="1"/>
  <c r="AQ7" i="1"/>
  <c r="AQ19" i="1" s="1"/>
  <c r="AQ20" i="1" s="1"/>
  <c r="AO14" i="1"/>
  <c r="AO17" i="1"/>
  <c r="AP13" i="1"/>
  <c r="AQ3" i="1"/>
  <c r="AQ4" i="1"/>
  <c r="AQ13" i="1" l="1"/>
  <c r="AQ17" i="1" s="1"/>
  <c r="AP14" i="1"/>
  <c r="AP17" i="1"/>
  <c r="AQ14" i="1" l="1"/>
</calcChain>
</file>

<file path=xl/sharedStrings.xml><?xml version="1.0" encoding="utf-8"?>
<sst xmlns="http://schemas.openxmlformats.org/spreadsheetml/2006/main" count="149" uniqueCount="51">
  <si>
    <t>DNI</t>
  </si>
  <si>
    <t>L-V</t>
  </si>
  <si>
    <t>Entrada</t>
  </si>
  <si>
    <t>Salida</t>
  </si>
  <si>
    <t>Sábado</t>
  </si>
  <si>
    <t>Corte</t>
  </si>
  <si>
    <t>I</t>
  </si>
  <si>
    <t>S</t>
  </si>
  <si>
    <t>HORAS</t>
  </si>
  <si>
    <t>Almuerzo</t>
  </si>
  <si>
    <t>I/O</t>
  </si>
  <si>
    <t>Carlos</t>
  </si>
  <si>
    <t>31/12/2021</t>
  </si>
  <si>
    <t>30/12/2021</t>
  </si>
  <si>
    <t>29/12/2021</t>
  </si>
  <si>
    <t>28/12/2021</t>
  </si>
  <si>
    <t>27/12/2021</t>
  </si>
  <si>
    <t>24/12/2021</t>
  </si>
  <si>
    <t>23/12/2021</t>
  </si>
  <si>
    <t>22/12/2021</t>
  </si>
  <si>
    <t>21/12/2021</t>
  </si>
  <si>
    <t>20/12/2021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</si>
  <si>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</si>
  <si>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</si>
  <si>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</si>
  <si>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</si>
  <si>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</si>
  <si>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</si>
  <si>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</si>
  <si>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</si>
  <si>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</si>
  <si>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</si>
  <si>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</si>
  <si>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</si>
  <si>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</si>
  <si>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04/12/2021</t>
  </si>
  <si>
    <t>03/12/2021</t>
  </si>
  <si>
    <t>02/12/2021</t>
  </si>
  <si>
    <t>01/12/2021</t>
  </si>
  <si>
    <t>NOMBRES</t>
  </si>
  <si>
    <t>FECHA</t>
  </si>
  <si>
    <t>HORA</t>
  </si>
  <si>
    <t>DIA</t>
  </si>
  <si>
    <t>TIPO</t>
  </si>
  <si>
    <t>ESTADO</t>
  </si>
  <si>
    <t>(Horario de Lunes a Viernes)</t>
  </si>
  <si>
    <t>(Horario los Sábados)</t>
  </si>
  <si>
    <t>(Hora de corte para definir si es entrada o salida)</t>
  </si>
  <si>
    <t>(Tiempo destinado al almuerzo 1h)</t>
  </si>
  <si>
    <t>Total H.E.</t>
  </si>
  <si>
    <t>Total Tarde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</si>
</sst>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:mm:ss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4" fontId="0" fillId="0" borderId="0" xfId="0" applyNumberFormat="1"/>
    <xf numFmtId="46" fontId="0" fillId="0" borderId="0" xfId="0" applyNumberFormat="1"/>
    <xf numFmtId="0" fontId="0" fillId="0" borderId="1" xfId="0" applyBorder="1"/>
    <xf numFmtId="0" fontId="0" fillId="0" borderId="1" xfId="0" applyNumberFormat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NumberFormat="1" applyFont="1" applyFill="1" applyBorder="1"/>
    <xf numFmtId="14" fontId="3" fillId="0" borderId="0" xfId="0" applyNumberFormat="1" applyFont="1" applyFill="1" applyBorder="1"/>
    <xf numFmtId="46" fontId="3" fillId="0" borderId="0" xfId="0" applyNumberFormat="1" applyFont="1" applyFill="1" applyBorder="1" applyAlignment="1">
      <alignment horizontal="center" vertical="center"/>
    </xf>
    <xf numFmtId="46" fontId="0" fillId="0" borderId="1" xfId="0" applyNumberFormat="1" applyBorder="1"/>
    <xf numFmtId="0" fontId="1" fillId="2" borderId="1" xfId="0" applyNumberFormat="1" applyFont="1" applyFill="1" applyBorder="1" applyAlignment="1">
      <alignment horizontal="center" vertical="center"/>
    </xf>
    <xf numFmtId="46" fontId="1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0" fillId="0" borderId="1" xfId="0" applyNumberFormat="1" applyBorder="1"/>
    <xf numFmtId="21" fontId="0" fillId="0" borderId="1" xfId="0" applyNumberFormat="1" applyBorder="1" applyAlignment="1">
      <alignment vertical="center"/>
    </xf>
    <xf numFmtId="21" fontId="0" fillId="0" borderId="0" xfId="0" applyNumberFormat="1" applyAlignment="1">
      <alignment vertical="center"/>
    </xf>
    <xf numFmtId="0" fontId="0" fillId="0" borderId="3" xfId="0" applyBorder="1" applyAlignment="1">
      <alignment horizontal="center" vertical="center"/>
    </xf>
    <xf numFmtId="21" fontId="0" fillId="0" borderId="5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1" fontId="0" fillId="0" borderId="7" xfId="0" applyNumberFormat="1" applyBorder="1" applyAlignment="1">
      <alignment vertical="center"/>
    </xf>
    <xf numFmtId="21" fontId="0" fillId="0" borderId="8" xfId="0" applyNumberFormat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 textRotation="45"/>
    </xf>
    <xf numFmtId="0" fontId="1" fillId="2" borderId="0" xfId="0" applyFont="1" applyFill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 xr:uid="{8FCC41BD-5083-4048-AA2A-28A2C28937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urow/Downloads/Registro-de-horas-trabajadas-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"/>
      <sheetName val="Meses &amp; Festivos"/>
    </sheetNames>
    <sheetDataSet>
      <sheetData sheetId="0" refreshError="1"/>
      <sheetData sheetId="1">
        <row r="2">
          <cell r="A2" t="str">
            <v>Enero</v>
          </cell>
        </row>
        <row r="3">
          <cell r="A3" t="str">
            <v>Febrero</v>
          </cell>
        </row>
        <row r="4">
          <cell r="A4" t="str">
            <v>Marzo</v>
          </cell>
        </row>
        <row r="5">
          <cell r="A5" t="str">
            <v>Abril</v>
          </cell>
        </row>
        <row r="6">
          <cell r="A6" t="str">
            <v>Mayo</v>
          </cell>
        </row>
        <row r="7">
          <cell r="A7" t="str">
            <v>Junio</v>
          </cell>
        </row>
        <row r="8">
          <cell r="A8" t="str">
            <v>Julio</v>
          </cell>
        </row>
        <row r="9">
          <cell r="A9" t="str">
            <v>Agosto</v>
          </cell>
        </row>
        <row r="10">
          <cell r="A10" t="str">
            <v>Septiembre</v>
          </cell>
        </row>
        <row r="11">
          <cell r="A11" t="str">
            <v>Octubre</v>
          </cell>
        </row>
        <row r="12">
          <cell r="A12" t="str">
            <v>Noviembre</v>
          </cell>
        </row>
        <row r="13">
          <cell r="A13" t="str">
            <v>Diciembre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7C0A-23A1-48DE-92C2-39227D8B4C84}">
  <dimension ref="A1:AQ64"/>
  <sheetViews>
    <sheetView tabSelected="1" zoomScale="85" zoomScaleNormal="85" workbookViewId="0">
      <selection activeCell="A3" sqref="A3:A49"/>
    </sheetView>
  </sheetViews>
  <sheetFormatPr baseColWidth="10" defaultRowHeight="15" x14ac:dyDescent="0.25"/>
  <cols>
    <col min="1" max="2" width="11.42578125" style="1"/>
    <col min="3" max="3" width="11.42578125" style="2"/>
    <col min="4" max="4" width="11.42578125" style="27"/>
    <col min="5" max="5" width="0" style="27" hidden="1" customWidth="1"/>
    <col min="6" max="6" width="11.42578125" style="1" customWidth="1"/>
    <col min="7" max="7" width="9.5703125" style="1" customWidth="1"/>
    <col min="8" max="8" width="11.5703125" style="1" customWidth="1"/>
    <col min="9" max="10" width="14.140625" hidden="1" customWidth="1"/>
    <col min="11" max="12" width="14.140625" customWidth="1"/>
    <col min="13" max="13" width="13.140625" customWidth="1"/>
    <col min="14" max="14" width="10.85546875" bestFit="1" customWidth="1"/>
    <col min="15" max="15" width="10.85546875" style="13" bestFit="1" customWidth="1"/>
    <col min="16" max="18" width="10.85546875" bestFit="1" customWidth="1"/>
    <col min="19" max="21" width="10.85546875" style="3" bestFit="1" customWidth="1"/>
    <col min="22" max="27" width="10.85546875" style="1" bestFit="1" customWidth="1"/>
    <col min="28" max="29" width="9.85546875" style="1" bestFit="1" customWidth="1"/>
    <col min="30" max="30" width="9.85546875" style="1" customWidth="1"/>
    <col min="31" max="36" width="9.85546875" style="1" bestFit="1" customWidth="1"/>
    <col min="37" max="43" width="10.85546875" style="1" bestFit="1" customWidth="1"/>
    <col min="44" max="16384" width="11.42578125" style="1"/>
  </cols>
  <sheetData>
    <row r="1" spans="1:43" ht="48.75" x14ac:dyDescent="0.25">
      <c r="A1" s="37" t="s">
        <v>0</v>
      </c>
      <c r="B1" s="37" t="s">
        <v>39</v>
      </c>
      <c r="C1" s="37" t="s">
        <v>40</v>
      </c>
      <c r="D1" s="37" t="s">
        <v>41</v>
      </c>
      <c r="E1" s="37" t="s">
        <v>10</v>
      </c>
      <c r="F1" s="37" t="s">
        <v>42</v>
      </c>
      <c r="G1" s="37" t="s">
        <v>43</v>
      </c>
      <c r="H1" s="37" t="s">
        <v>44</v>
      </c>
      <c r="M1" s="36" t="str">
        <f>C3</f>
        <v>31/12/2021</v>
      </c>
      <c r="N1" s="36">
        <f>M1-1</f>
        <v>44560</v>
      </c>
      <c r="O1" s="36">
        <f t="shared" ref="O1:AQ1" si="0">N1-1</f>
        <v>44559</v>
      </c>
      <c r="P1" s="36">
        <f t="shared" si="0"/>
        <v>44558</v>
      </c>
      <c r="Q1" s="36">
        <f t="shared" si="0"/>
        <v>44557</v>
      </c>
      <c r="R1" s="36">
        <f t="shared" si="0"/>
        <v>44556</v>
      </c>
      <c r="S1" s="36">
        <f t="shared" si="0"/>
        <v>44555</v>
      </c>
      <c r="T1" s="36">
        <f t="shared" si="0"/>
        <v>44554</v>
      </c>
      <c r="U1" s="36">
        <f t="shared" si="0"/>
        <v>44553</v>
      </c>
      <c r="V1" s="36">
        <f t="shared" si="0"/>
        <v>44552</v>
      </c>
      <c r="W1" s="36">
        <f t="shared" si="0"/>
        <v>44551</v>
      </c>
      <c r="X1" s="36">
        <f t="shared" si="0"/>
        <v>44550</v>
      </c>
      <c r="Y1" s="36">
        <f t="shared" si="0"/>
        <v>44549</v>
      </c>
      <c r="Z1" s="36">
        <f t="shared" si="0"/>
        <v>44548</v>
      </c>
      <c r="AA1" s="36">
        <f t="shared" si="0"/>
        <v>44547</v>
      </c>
      <c r="AB1" s="36">
        <f t="shared" si="0"/>
        <v>44546</v>
      </c>
      <c r="AC1" s="36">
        <f t="shared" si="0"/>
        <v>44545</v>
      </c>
      <c r="AD1" s="36">
        <f t="shared" si="0"/>
        <v>44544</v>
      </c>
      <c r="AE1" s="36">
        <f t="shared" si="0"/>
        <v>44543</v>
      </c>
      <c r="AF1" s="36">
        <f t="shared" si="0"/>
        <v>44542</v>
      </c>
      <c r="AG1" s="36">
        <f t="shared" si="0"/>
        <v>44541</v>
      </c>
      <c r="AH1" s="36">
        <f t="shared" si="0"/>
        <v>44540</v>
      </c>
      <c r="AI1" s="36">
        <f t="shared" si="0"/>
        <v>44539</v>
      </c>
      <c r="AJ1" s="36">
        <f t="shared" si="0"/>
        <v>44538</v>
      </c>
      <c r="AK1" s="36">
        <f t="shared" si="0"/>
        <v>44537</v>
      </c>
      <c r="AL1" s="36">
        <f t="shared" si="0"/>
        <v>44536</v>
      </c>
      <c r="AM1" s="36">
        <f t="shared" si="0"/>
        <v>44535</v>
      </c>
      <c r="AN1" s="36">
        <f t="shared" si="0"/>
        <v>44534</v>
      </c>
      <c r="AO1" s="36">
        <f t="shared" si="0"/>
        <v>44533</v>
      </c>
      <c r="AP1" s="36">
        <f t="shared" si="0"/>
        <v>44532</v>
      </c>
      <c r="AQ1" s="36">
        <f t="shared" si="0"/>
        <v>44531</v>
      </c>
    </row>
    <row r="2" spans="1:43" s="11" customFormat="1" ht="24" hidden="1" customHeight="1" x14ac:dyDescent="0.25">
      <c r="I2"/>
      <c r="J2"/>
      <c r="K2"/>
      <c r="L2"/>
      <c r="M2" s="15">
        <f>DATEVALUE(C3)</f>
        <v>44561</v>
      </c>
      <c r="N2" s="15">
        <f>M2-1</f>
        <v>44560</v>
      </c>
      <c r="O2" s="15">
        <f t="shared" ref="O2:AQ2" si="1">N2-1</f>
        <v>44559</v>
      </c>
      <c r="P2" s="15">
        <f t="shared" si="1"/>
        <v>44558</v>
      </c>
      <c r="Q2" s="15">
        <f t="shared" si="1"/>
        <v>44557</v>
      </c>
      <c r="R2" s="15">
        <f t="shared" si="1"/>
        <v>44556</v>
      </c>
      <c r="S2" s="15">
        <f t="shared" si="1"/>
        <v>44555</v>
      </c>
      <c r="T2" s="15">
        <f t="shared" si="1"/>
        <v>44554</v>
      </c>
      <c r="U2" s="15">
        <f t="shared" si="1"/>
        <v>44553</v>
      </c>
      <c r="V2" s="15">
        <f t="shared" si="1"/>
        <v>44552</v>
      </c>
      <c r="W2" s="15">
        <f t="shared" si="1"/>
        <v>44551</v>
      </c>
      <c r="X2" s="15">
        <f t="shared" si="1"/>
        <v>44550</v>
      </c>
      <c r="Y2" s="15">
        <f t="shared" si="1"/>
        <v>44549</v>
      </c>
      <c r="Z2" s="15">
        <f t="shared" si="1"/>
        <v>44548</v>
      </c>
      <c r="AA2" s="15">
        <f t="shared" si="1"/>
        <v>44547</v>
      </c>
      <c r="AB2" s="15">
        <f t="shared" si="1"/>
        <v>44546</v>
      </c>
      <c r="AC2" s="15">
        <f t="shared" si="1"/>
        <v>44545</v>
      </c>
      <c r="AD2" s="15">
        <f t="shared" si="1"/>
        <v>44544</v>
      </c>
      <c r="AE2" s="15">
        <f t="shared" si="1"/>
        <v>44543</v>
      </c>
      <c r="AF2" s="15">
        <f t="shared" si="1"/>
        <v>44542</v>
      </c>
      <c r="AG2" s="15">
        <f t="shared" si="1"/>
        <v>44541</v>
      </c>
      <c r="AH2" s="15">
        <f t="shared" si="1"/>
        <v>44540</v>
      </c>
      <c r="AI2" s="15">
        <f t="shared" si="1"/>
        <v>44539</v>
      </c>
      <c r="AJ2" s="15">
        <f t="shared" si="1"/>
        <v>44538</v>
      </c>
      <c r="AK2" s="15">
        <f t="shared" si="1"/>
        <v>44537</v>
      </c>
      <c r="AL2" s="15">
        <f t="shared" si="1"/>
        <v>44536</v>
      </c>
      <c r="AM2" s="15">
        <f t="shared" si="1"/>
        <v>44535</v>
      </c>
      <c r="AN2" s="15">
        <f t="shared" si="1"/>
        <v>44534</v>
      </c>
      <c r="AO2" s="15">
        <f t="shared" si="1"/>
        <v>44533</v>
      </c>
      <c r="AP2" s="15">
        <f t="shared" si="1"/>
        <v>44532</v>
      </c>
      <c r="AQ2" s="15">
        <f t="shared" si="1"/>
        <v>44531</v>
      </c>
    </row>
    <row r="3" spans="1:43" x14ac:dyDescent="0.25">
      <c r="A3" s="38">
        <v>12345678</v>
      </c>
      <c r="B3" s="4" t="s">
        <v>11</v>
      </c>
      <c r="C3" s="25" t="s">
        <v>12</v>
      </c>
      <c r="D3" s="26">
        <v>0.33275462962962959</v>
      </c>
      <c r="E3" s="29"/>
      <c r="F3" s="28" t="str">
        <f>TEXT(C3,"dddd")</f>
        <v>viernes</v>
      </c>
      <c r="G3" s="4" t="str">
        <f>IF(D3&lt;DATA!$Q$33,"I","S")</f>
        <v>I</v>
      </c>
      <c r="H3" s="8" t="str">
        <f>IF(F3="sábado",IF(G3="I",IF(D3&lt;=DATA!$Q$31,"OK","T"),IF(D3&gt;DATA!$R$31,"H.E",IF(D3=DATA!$R$30,"OK","P"))),IF(G3="I",IF(D3&lt;=DATA!$Q$30,"OK","T"),IF(D3&gt;DATA!$R$30,"H.E",IF(D3=DATA!$R$30,"OK","P"))))</f>
        <v>OK</v>
      </c>
      <c r="I3">
        <f t="shared" ref="I3:I34" si="2">DATEVALUE(C3)</f>
        <v>44561</v>
      </c>
      <c r="J3" t="str">
        <f t="shared" ref="J3:J34" si="3">G3&amp;I3</f>
        <v>I44561</v>
      </c>
      <c r="L3" s="24" t="s">
        <v>6</v>
      </c>
      <c r="M3" s="6">
        <f t="shared" ref="M3:AQ3" si="4">_xlfn.XLOOKUP($L$3&amp;M$2,$J$3:$J$100,$D$3:$D$100,"F",0,1)</f>
        <v>0.33275462962962959</v>
      </c>
      <c r="N3" s="6">
        <f t="shared" si="4"/>
        <v>0.32957175925925924</v>
      </c>
      <c r="O3" s="6">
        <f t="shared" si="4"/>
        <v>0.3301041666666667</v>
      </c>
      <c r="P3" s="6">
        <f t="shared" si="4"/>
        <v>0.33800925925925923</v>
      </c>
      <c r="Q3" s="6" t="str">
        <f t="shared" si="4"/>
        <v>F</v>
      </c>
      <c r="R3" s="6" t="str">
        <f t="shared" si="4"/>
        <v>F</v>
      </c>
      <c r="S3" s="6" t="str">
        <f t="shared" si="4"/>
        <v>F</v>
      </c>
      <c r="T3" s="6">
        <f t="shared" si="4"/>
        <v>0.33675925925925926</v>
      </c>
      <c r="U3" s="6">
        <f t="shared" si="4"/>
        <v>0.3432986111111111</v>
      </c>
      <c r="V3" s="6">
        <f t="shared" si="4"/>
        <v>0.3237962962962963</v>
      </c>
      <c r="W3" s="6">
        <f t="shared" si="4"/>
        <v>0.3394328703703704</v>
      </c>
      <c r="X3" s="6">
        <f t="shared" si="4"/>
        <v>0.33479166666666665</v>
      </c>
      <c r="Y3" s="6" t="str">
        <f t="shared" si="4"/>
        <v>F</v>
      </c>
      <c r="Z3" s="6">
        <f t="shared" si="4"/>
        <v>0.35495370370370366</v>
      </c>
      <c r="AA3" s="6">
        <f t="shared" si="4"/>
        <v>0.33398148148148149</v>
      </c>
      <c r="AB3" s="6">
        <f t="shared" si="4"/>
        <v>0.32524305555555555</v>
      </c>
      <c r="AC3" s="6">
        <f t="shared" si="4"/>
        <v>0.33364583333333336</v>
      </c>
      <c r="AD3" s="6">
        <f t="shared" si="4"/>
        <v>0.33359953703703704</v>
      </c>
      <c r="AE3" s="6">
        <f t="shared" si="4"/>
        <v>0.33637731481481481</v>
      </c>
      <c r="AF3" s="6">
        <f t="shared" si="4"/>
        <v>0.34833333333333333</v>
      </c>
      <c r="AG3" s="6">
        <f t="shared" si="4"/>
        <v>0.31354166666666666</v>
      </c>
      <c r="AH3" s="6">
        <f t="shared" si="4"/>
        <v>0.338900462962963</v>
      </c>
      <c r="AI3" s="6">
        <f t="shared" si="4"/>
        <v>0.33266203703703706</v>
      </c>
      <c r="AJ3" s="6">
        <f t="shared" si="4"/>
        <v>0.31432870370370369</v>
      </c>
      <c r="AK3" s="6">
        <f t="shared" si="4"/>
        <v>0.33194444444444443</v>
      </c>
      <c r="AL3" s="6">
        <f t="shared" si="4"/>
        <v>0.33432870370370371</v>
      </c>
      <c r="AM3" s="6" t="str">
        <f t="shared" si="4"/>
        <v>F</v>
      </c>
      <c r="AN3" s="6">
        <f t="shared" si="4"/>
        <v>0.35171296296296295</v>
      </c>
      <c r="AO3" s="6">
        <f t="shared" si="4"/>
        <v>0.33635416666666668</v>
      </c>
      <c r="AP3" s="6">
        <f t="shared" si="4"/>
        <v>0.33348379629629626</v>
      </c>
      <c r="AQ3" s="6">
        <f t="shared" si="4"/>
        <v>0.3331365740740741</v>
      </c>
    </row>
    <row r="4" spans="1:43" x14ac:dyDescent="0.25">
      <c r="A4" s="38">
        <v>12345678</v>
      </c>
      <c r="B4" s="4" t="s">
        <v>11</v>
      </c>
      <c r="C4" s="14" t="s">
        <v>13</v>
      </c>
      <c r="D4" s="26">
        <v>0.32957175925925924</v>
      </c>
      <c r="E4" s="29"/>
      <c r="F4" s="28" t="str">
        <f t="shared" ref="F4:F63" si="5">TEXT(C4,"dddd")</f>
        <v>jueves</v>
      </c>
      <c r="G4" s="4" t="str">
        <f>IF(D4&lt;DATA!$Q$33,"I","S")</f>
        <v>I</v>
      </c>
      <c r="H4" s="8" t="str">
        <f>IF(F4="sábado",IF(G4="I",IF(D4&lt;=DATA!$Q$31,"OK","T"),IF(D4&gt;DATA!$R$31,"H.E",IF(D4=DATA!$R$30,"OK","P"))),IF(G4="I",IF(D4&lt;=DATA!$Q$30,"OK","T"),IF(D4&gt;DATA!$R$30,"H.E",IF(D4=DATA!$R$30,"OK","P"))))</f>
        <v>OK</v>
      </c>
      <c r="I4">
        <f t="shared" si="2"/>
        <v>44560</v>
      </c>
      <c r="J4" t="str">
        <f t="shared" si="3"/>
        <v>I44560</v>
      </c>
      <c r="L4" s="24" t="s">
        <v>7</v>
      </c>
      <c r="M4" s="6" t="str">
        <f t="shared" ref="M4:AQ4" si="6">_xlfn.XLOOKUP($L$4&amp;M$2,$J$3:$J$100,$D$3:$D$100,"F",0,1)</f>
        <v>F</v>
      </c>
      <c r="N4" s="6" t="str">
        <f t="shared" si="6"/>
        <v>F</v>
      </c>
      <c r="O4" s="6">
        <f t="shared" si="6"/>
        <v>0.73623842592592592</v>
      </c>
      <c r="P4" s="6" t="str">
        <f t="shared" si="6"/>
        <v>F</v>
      </c>
      <c r="Q4" s="6">
        <f t="shared" si="6"/>
        <v>0.73449074074074072</v>
      </c>
      <c r="R4" s="6" t="str">
        <f t="shared" si="6"/>
        <v>F</v>
      </c>
      <c r="S4" s="6" t="str">
        <f t="shared" si="6"/>
        <v>F</v>
      </c>
      <c r="T4" s="6" t="str">
        <f t="shared" si="6"/>
        <v>F</v>
      </c>
      <c r="U4" s="6">
        <f t="shared" si="6"/>
        <v>0.73288194444444443</v>
      </c>
      <c r="V4" s="6" t="str">
        <f t="shared" si="6"/>
        <v>F</v>
      </c>
      <c r="W4" s="6">
        <f t="shared" si="6"/>
        <v>0.74094907407407407</v>
      </c>
      <c r="X4" s="6" t="str">
        <f t="shared" si="6"/>
        <v>F</v>
      </c>
      <c r="Y4" s="6" t="str">
        <f t="shared" si="6"/>
        <v>F</v>
      </c>
      <c r="Z4" s="6">
        <f t="shared" si="6"/>
        <v>0.54168981481481482</v>
      </c>
      <c r="AA4" s="6">
        <f t="shared" si="6"/>
        <v>0.72990740740740734</v>
      </c>
      <c r="AB4" s="6">
        <f t="shared" si="6"/>
        <v>0.74428240740740748</v>
      </c>
      <c r="AC4" s="6">
        <f t="shared" si="6"/>
        <v>0.73392361111111104</v>
      </c>
      <c r="AD4" s="6">
        <f t="shared" si="6"/>
        <v>0.73887731481481478</v>
      </c>
      <c r="AE4" s="6" t="str">
        <f t="shared" si="6"/>
        <v>F</v>
      </c>
      <c r="AF4" s="6">
        <f t="shared" si="6"/>
        <v>0.5432407407407408</v>
      </c>
      <c r="AG4" s="6">
        <f t="shared" si="6"/>
        <v>0.79202546296296295</v>
      </c>
      <c r="AH4" s="6">
        <f t="shared" si="6"/>
        <v>0.73655092592592597</v>
      </c>
      <c r="AI4" s="6">
        <f t="shared" si="6"/>
        <v>0.76096064814814823</v>
      </c>
      <c r="AJ4" s="6">
        <f t="shared" si="6"/>
        <v>0.52258101851851857</v>
      </c>
      <c r="AK4" s="6">
        <f t="shared" si="6"/>
        <v>0.77810185185185177</v>
      </c>
      <c r="AL4" s="6">
        <f t="shared" si="6"/>
        <v>0.81869212962962967</v>
      </c>
      <c r="AM4" s="6" t="str">
        <f t="shared" si="6"/>
        <v>F</v>
      </c>
      <c r="AN4" s="6">
        <f t="shared" si="6"/>
        <v>0.59120370370370368</v>
      </c>
      <c r="AO4" s="6">
        <f t="shared" si="6"/>
        <v>0.74533564814814823</v>
      </c>
      <c r="AP4" s="6">
        <f t="shared" si="6"/>
        <v>0.73053240740740744</v>
      </c>
      <c r="AQ4" s="6">
        <f t="shared" si="6"/>
        <v>0.72991898148148149</v>
      </c>
    </row>
    <row r="5" spans="1:43" x14ac:dyDescent="0.25">
      <c r="A5" s="38">
        <v>12345678</v>
      </c>
      <c r="B5" s="4" t="s">
        <v>11</v>
      </c>
      <c r="C5" s="14" t="s">
        <v>14</v>
      </c>
      <c r="D5" s="26">
        <v>0.73623842592592592</v>
      </c>
      <c r="E5" s="29"/>
      <c r="F5" s="28" t="str">
        <f t="shared" si="5"/>
        <v>miércoles</v>
      </c>
      <c r="G5" s="4" t="str">
        <f>IF(D5&lt;DATA!$Q$33,"I","S")</f>
        <v>S</v>
      </c>
      <c r="H5" s="8" t="str">
        <f>IF(F5="sábado",IF(G5="I",IF(D5&lt;=DATA!$Q$31,"OK","T"),IF(D5&gt;DATA!$R$31,"H.E",IF(D5=DATA!$R$30,"OK","P"))),IF(G5="I",IF(D5&lt;=DATA!$Q$30,"OK","T"),IF(D5&gt;DATA!$R$30,"H.E",IF(D5=DATA!$R$30,"OK","P"))))</f>
        <v>H.E</v>
      </c>
      <c r="I5">
        <f t="shared" si="2"/>
        <v>44559</v>
      </c>
      <c r="J5" t="str">
        <f t="shared" si="3"/>
        <v>S44559</v>
      </c>
      <c r="M5" s="13"/>
      <c r="N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</row>
    <row r="6" spans="1:43" x14ac:dyDescent="0.25">
      <c r="A6" s="38">
        <v>12345678</v>
      </c>
      <c r="B6" s="4" t="s">
        <v>11</v>
      </c>
      <c r="C6" s="14" t="s">
        <v>14</v>
      </c>
      <c r="D6" s="26">
        <v>0.3301041666666667</v>
      </c>
      <c r="E6" s="29"/>
      <c r="F6" s="28" t="str">
        <f t="shared" si="5"/>
        <v>miércoles</v>
      </c>
      <c r="G6" s="4" t="str">
        <f>IF(D6&lt;DATA!$Q$33,"I","S")</f>
        <v>I</v>
      </c>
      <c r="H6" s="8" t="str">
        <f>IF(F6="sábado",IF(G6="I",IF(D6&lt;=DATA!$Q$31,"OK","T"),IF(D6&gt;DATA!$R$31,"H.E",IF(D6=DATA!$R$30,"OK","P"))),IF(G6="I",IF(D6&lt;=DATA!$Q$30,"OK","T"),IF(D6&gt;DATA!$R$30,"H.E",IF(D6=DATA!$R$30,"OK","P"))))</f>
        <v>OK</v>
      </c>
      <c r="I6">
        <f t="shared" si="2"/>
        <v>44559</v>
      </c>
      <c r="J6" t="str">
        <f t="shared" si="3"/>
        <v>I44559</v>
      </c>
      <c r="M6" s="21" t="str">
        <f>TEXT(M1,"dddd")</f>
        <v>viernes</v>
      </c>
      <c r="N6" s="21" t="str">
        <f t="shared" ref="N6:AQ6" si="7">TEXT(N1,"dddd")</f>
        <v>jueves</v>
      </c>
      <c r="O6" s="21" t="str">
        <f t="shared" si="7"/>
        <v>miércoles</v>
      </c>
      <c r="P6" s="21" t="str">
        <f t="shared" si="7"/>
        <v>martes</v>
      </c>
      <c r="Q6" s="21" t="str">
        <f t="shared" si="7"/>
        <v>lunes</v>
      </c>
      <c r="R6" s="21" t="str">
        <f t="shared" si="7"/>
        <v>domingo</v>
      </c>
      <c r="S6" s="21" t="str">
        <f t="shared" si="7"/>
        <v>sábado</v>
      </c>
      <c r="T6" s="21" t="str">
        <f t="shared" si="7"/>
        <v>viernes</v>
      </c>
      <c r="U6" s="21" t="str">
        <f t="shared" si="7"/>
        <v>jueves</v>
      </c>
      <c r="V6" s="21" t="str">
        <f t="shared" si="7"/>
        <v>miércoles</v>
      </c>
      <c r="W6" s="21" t="str">
        <f t="shared" si="7"/>
        <v>martes</v>
      </c>
      <c r="X6" s="21" t="str">
        <f t="shared" si="7"/>
        <v>lunes</v>
      </c>
      <c r="Y6" s="21" t="str">
        <f t="shared" si="7"/>
        <v>domingo</v>
      </c>
      <c r="Z6" s="21" t="str">
        <f t="shared" si="7"/>
        <v>sábado</v>
      </c>
      <c r="AA6" s="21" t="str">
        <f t="shared" si="7"/>
        <v>viernes</v>
      </c>
      <c r="AB6" s="21" t="str">
        <f t="shared" si="7"/>
        <v>jueves</v>
      </c>
      <c r="AC6" s="21" t="str">
        <f t="shared" si="7"/>
        <v>miércoles</v>
      </c>
      <c r="AD6" s="21" t="str">
        <f t="shared" si="7"/>
        <v>martes</v>
      </c>
      <c r="AE6" s="21" t="str">
        <f t="shared" si="7"/>
        <v>lunes</v>
      </c>
      <c r="AF6" s="21" t="str">
        <f t="shared" si="7"/>
        <v>domingo</v>
      </c>
      <c r="AG6" s="21" t="str">
        <f t="shared" si="7"/>
        <v>sábado</v>
      </c>
      <c r="AH6" s="21" t="str">
        <f t="shared" si="7"/>
        <v>viernes</v>
      </c>
      <c r="AI6" s="21" t="str">
        <f t="shared" si="7"/>
        <v>jueves</v>
      </c>
      <c r="AJ6" s="21" t="str">
        <f t="shared" si="7"/>
        <v>miércoles</v>
      </c>
      <c r="AK6" s="21" t="str">
        <f t="shared" si="7"/>
        <v>martes</v>
      </c>
      <c r="AL6" s="21" t="str">
        <f t="shared" si="7"/>
        <v>lunes</v>
      </c>
      <c r="AM6" s="21" t="str">
        <f t="shared" si="7"/>
        <v>domingo</v>
      </c>
      <c r="AN6" s="21" t="str">
        <f t="shared" si="7"/>
        <v>sábado</v>
      </c>
      <c r="AO6" s="21" t="str">
        <f t="shared" si="7"/>
        <v>viernes</v>
      </c>
      <c r="AP6" s="21" t="str">
        <f t="shared" si="7"/>
        <v>jueves</v>
      </c>
      <c r="AQ6" s="21" t="str">
        <f t="shared" si="7"/>
        <v>miércoles</v>
      </c>
    </row>
    <row r="7" spans="1:43" x14ac:dyDescent="0.25">
      <c r="A7" s="38">
        <v>12345678</v>
      </c>
      <c r="B7" s="4" t="s">
        <v>11</v>
      </c>
      <c r="C7" s="14" t="s">
        <v>15</v>
      </c>
      <c r="D7" s="26">
        <v>0.33800925925925923</v>
      </c>
      <c r="E7" s="29"/>
      <c r="F7" s="28" t="str">
        <f t="shared" si="5"/>
        <v>martes</v>
      </c>
      <c r="G7" s="4" t="str">
        <f>IF(D7&lt;DATA!$Q$33,"I","S")</f>
        <v>I</v>
      </c>
      <c r="H7" s="8" t="str">
        <f>IF(F7="sábado",IF(G7="I",IF(D7&lt;=DATA!$Q$31,"OK","T"),IF(D7&gt;DATA!$R$31,"H.E",IF(D7=DATA!$R$30,"OK","P"))),IF(G7="I",IF(D7&lt;=DATA!$Q$30,"OK","T"),IF(D7&gt;DATA!$R$30,"H.E",IF(D7=DATA!$R$30,"OK","P"))))</f>
        <v>T</v>
      </c>
      <c r="I7">
        <f t="shared" si="2"/>
        <v>44558</v>
      </c>
      <c r="J7" t="str">
        <f t="shared" si="3"/>
        <v>I44558</v>
      </c>
      <c r="M7" s="22" t="str">
        <f t="shared" ref="M7:AQ7" si="8">IF(M$6="domingo","D",_xlfn.XLOOKUP($L$3&amp;M$2,$J$3:$J$100,$H$3:$H$100,"-",0,1))</f>
        <v>OK</v>
      </c>
      <c r="N7" s="22" t="str">
        <f t="shared" si="8"/>
        <v>OK</v>
      </c>
      <c r="O7" s="22" t="str">
        <f t="shared" si="8"/>
        <v>OK</v>
      </c>
      <c r="P7" s="22" t="str">
        <f t="shared" si="8"/>
        <v>T</v>
      </c>
      <c r="Q7" s="22" t="str">
        <f t="shared" si="8"/>
        <v>-</v>
      </c>
      <c r="R7" s="22" t="str">
        <f t="shared" si="8"/>
        <v>D</v>
      </c>
      <c r="S7" s="22" t="str">
        <f t="shared" si="8"/>
        <v>-</v>
      </c>
      <c r="T7" s="22" t="str">
        <f t="shared" si="8"/>
        <v>T</v>
      </c>
      <c r="U7" s="22" t="str">
        <f t="shared" si="8"/>
        <v>T</v>
      </c>
      <c r="V7" s="22" t="str">
        <f t="shared" si="8"/>
        <v>OK</v>
      </c>
      <c r="W7" s="22" t="str">
        <f t="shared" si="8"/>
        <v>T</v>
      </c>
      <c r="X7" s="22" t="str">
        <f t="shared" si="8"/>
        <v>T</v>
      </c>
      <c r="Y7" s="22" t="str">
        <f t="shared" si="8"/>
        <v>D</v>
      </c>
      <c r="Z7" s="22" t="str">
        <f t="shared" si="8"/>
        <v>T</v>
      </c>
      <c r="AA7" s="22" t="str">
        <f t="shared" si="8"/>
        <v>T</v>
      </c>
      <c r="AB7" s="22" t="str">
        <f t="shared" si="8"/>
        <v>OK</v>
      </c>
      <c r="AC7" s="22" t="str">
        <f t="shared" si="8"/>
        <v>T</v>
      </c>
      <c r="AD7" s="22" t="str">
        <f t="shared" si="8"/>
        <v>T</v>
      </c>
      <c r="AE7" s="22" t="str">
        <f t="shared" si="8"/>
        <v>T</v>
      </c>
      <c r="AF7" s="22" t="str">
        <f t="shared" si="8"/>
        <v>D</v>
      </c>
      <c r="AG7" s="22" t="str">
        <f t="shared" si="8"/>
        <v>OK</v>
      </c>
      <c r="AH7" s="22" t="str">
        <f t="shared" si="8"/>
        <v>T</v>
      </c>
      <c r="AI7" s="22" t="str">
        <f t="shared" si="8"/>
        <v>OK</v>
      </c>
      <c r="AJ7" s="22" t="str">
        <f t="shared" si="8"/>
        <v>OK</v>
      </c>
      <c r="AK7" s="22" t="str">
        <f t="shared" si="8"/>
        <v>OK</v>
      </c>
      <c r="AL7" s="22" t="str">
        <f t="shared" si="8"/>
        <v>T</v>
      </c>
      <c r="AM7" s="22" t="str">
        <f t="shared" si="8"/>
        <v>D</v>
      </c>
      <c r="AN7" s="22" t="str">
        <f t="shared" si="8"/>
        <v>OK</v>
      </c>
      <c r="AO7" s="22" t="str">
        <f t="shared" si="8"/>
        <v>T</v>
      </c>
      <c r="AP7" s="22" t="str">
        <f t="shared" si="8"/>
        <v>T</v>
      </c>
      <c r="AQ7" s="22" t="str">
        <f t="shared" si="8"/>
        <v>OK</v>
      </c>
    </row>
    <row r="8" spans="1:43" x14ac:dyDescent="0.25">
      <c r="A8" s="38">
        <v>12345678</v>
      </c>
      <c r="B8" s="4" t="s">
        <v>11</v>
      </c>
      <c r="C8" s="14" t="s">
        <v>16</v>
      </c>
      <c r="D8" s="26">
        <v>0.73449074074074072</v>
      </c>
      <c r="E8" s="29"/>
      <c r="F8" s="28" t="str">
        <f t="shared" si="5"/>
        <v>lunes</v>
      </c>
      <c r="G8" s="4" t="str">
        <f>IF(D8&lt;DATA!$Q$33,"I","S")</f>
        <v>S</v>
      </c>
      <c r="H8" s="8" t="str">
        <f>IF(F8="sábado",IF(G8="I",IF(D8&lt;=DATA!$Q$31,"OK","T"),IF(D8&gt;DATA!$R$31,"H.E",IF(D8=DATA!$R$30,"OK","P"))),IF(G8="I",IF(D8&lt;=DATA!$Q$30,"OK","T"),IF(D8&gt;DATA!$R$30,"H.E",IF(D8=DATA!$R$30,"OK","P"))))</f>
        <v>H.E</v>
      </c>
      <c r="I8">
        <f t="shared" si="2"/>
        <v>44557</v>
      </c>
      <c r="J8" t="str">
        <f t="shared" si="3"/>
        <v>S44557</v>
      </c>
      <c r="L8" s="7" t="s">
        <v>2</v>
      </c>
      <c r="M8" s="6">
        <f t="shared" ref="M8:AQ8" si="9">IF(M$6="domingo","D",_xlfn.XLOOKUP($L$3&amp;M$2,$J$3:$J$100,$D$3:$D$100,"F",0,1))</f>
        <v>0.33275462962962959</v>
      </c>
      <c r="N8" s="6">
        <f t="shared" si="9"/>
        <v>0.32957175925925924</v>
      </c>
      <c r="O8" s="6">
        <f t="shared" si="9"/>
        <v>0.3301041666666667</v>
      </c>
      <c r="P8" s="6">
        <f t="shared" si="9"/>
        <v>0.33800925925925923</v>
      </c>
      <c r="Q8" s="6" t="str">
        <f t="shared" si="9"/>
        <v>F</v>
      </c>
      <c r="R8" s="6" t="str">
        <f t="shared" si="9"/>
        <v>D</v>
      </c>
      <c r="S8" s="6" t="str">
        <f t="shared" si="9"/>
        <v>F</v>
      </c>
      <c r="T8" s="6">
        <f t="shared" si="9"/>
        <v>0.33675925925925926</v>
      </c>
      <c r="U8" s="6">
        <f t="shared" si="9"/>
        <v>0.3432986111111111</v>
      </c>
      <c r="V8" s="6">
        <f t="shared" si="9"/>
        <v>0.3237962962962963</v>
      </c>
      <c r="W8" s="6">
        <f t="shared" si="9"/>
        <v>0.3394328703703704</v>
      </c>
      <c r="X8" s="6">
        <f t="shared" si="9"/>
        <v>0.33479166666666665</v>
      </c>
      <c r="Y8" s="6" t="str">
        <f t="shared" si="9"/>
        <v>D</v>
      </c>
      <c r="Z8" s="6">
        <f t="shared" si="9"/>
        <v>0.35495370370370366</v>
      </c>
      <c r="AA8" s="6">
        <f t="shared" si="9"/>
        <v>0.33398148148148149</v>
      </c>
      <c r="AB8" s="6">
        <f t="shared" si="9"/>
        <v>0.32524305555555555</v>
      </c>
      <c r="AC8" s="6">
        <f t="shared" si="9"/>
        <v>0.33364583333333336</v>
      </c>
      <c r="AD8" s="6">
        <f t="shared" si="9"/>
        <v>0.33359953703703704</v>
      </c>
      <c r="AE8" s="6">
        <f t="shared" si="9"/>
        <v>0.33637731481481481</v>
      </c>
      <c r="AF8" s="6" t="str">
        <f t="shared" si="9"/>
        <v>D</v>
      </c>
      <c r="AG8" s="6">
        <f t="shared" si="9"/>
        <v>0.31354166666666666</v>
      </c>
      <c r="AH8" s="6">
        <f t="shared" si="9"/>
        <v>0.338900462962963</v>
      </c>
      <c r="AI8" s="6">
        <f t="shared" si="9"/>
        <v>0.33266203703703706</v>
      </c>
      <c r="AJ8" s="6">
        <f t="shared" si="9"/>
        <v>0.31432870370370369</v>
      </c>
      <c r="AK8" s="6">
        <f t="shared" si="9"/>
        <v>0.33194444444444443</v>
      </c>
      <c r="AL8" s="6">
        <f t="shared" si="9"/>
        <v>0.33432870370370371</v>
      </c>
      <c r="AM8" s="6" t="str">
        <f t="shared" si="9"/>
        <v>D</v>
      </c>
      <c r="AN8" s="6">
        <f t="shared" si="9"/>
        <v>0.35171296296296295</v>
      </c>
      <c r="AO8" s="6">
        <f t="shared" si="9"/>
        <v>0.33635416666666668</v>
      </c>
      <c r="AP8" s="6">
        <f t="shared" si="9"/>
        <v>0.33348379629629626</v>
      </c>
      <c r="AQ8" s="6">
        <f t="shared" si="9"/>
        <v>0.3331365740740741</v>
      </c>
    </row>
    <row r="9" spans="1:43" x14ac:dyDescent="0.25">
      <c r="A9" s="38">
        <v>12345678</v>
      </c>
      <c r="B9" s="4" t="s">
        <v>11</v>
      </c>
      <c r="C9" s="14" t="s">
        <v>17</v>
      </c>
      <c r="D9" s="26">
        <v>0.33675925925925926</v>
      </c>
      <c r="E9" s="29"/>
      <c r="F9" s="28" t="str">
        <f t="shared" si="5"/>
        <v>viernes</v>
      </c>
      <c r="G9" s="4" t="str">
        <f>IF(D9&lt;DATA!$Q$33,"I","S")</f>
        <v>I</v>
      </c>
      <c r="H9" s="8" t="str">
        <f>IF(F9="sábado",IF(G9="I",IF(D9&lt;=DATA!$Q$31,"OK","T"),IF(D9&gt;DATA!$R$31,"H.E",IF(D9=DATA!$R$30,"OK","P"))),IF(G9="I",IF(D9&lt;=DATA!$Q$30,"OK","T"),IF(D9&gt;DATA!$R$30,"H.E",IF(D9=DATA!$R$30,"OK","P"))))</f>
        <v>T</v>
      </c>
      <c r="I9">
        <f t="shared" si="2"/>
        <v>44554</v>
      </c>
      <c r="J9" t="str">
        <f t="shared" si="3"/>
        <v>I44554</v>
      </c>
      <c r="L9" s="7" t="s">
        <v>3</v>
      </c>
      <c r="M9" s="6" t="str">
        <f t="shared" ref="M9:AQ9" si="10">IF(M6="domingo","D",_xlfn.XLOOKUP($L$4&amp;M$2,$J$3:$J$100,$D$3:$D$100,"F",0,1))</f>
        <v>F</v>
      </c>
      <c r="N9" s="6" t="str">
        <f t="shared" si="10"/>
        <v>F</v>
      </c>
      <c r="O9" s="6">
        <f t="shared" si="10"/>
        <v>0.73623842592592592</v>
      </c>
      <c r="P9" s="6" t="str">
        <f t="shared" si="10"/>
        <v>F</v>
      </c>
      <c r="Q9" s="6">
        <f t="shared" si="10"/>
        <v>0.73449074074074072</v>
      </c>
      <c r="R9" s="6" t="str">
        <f t="shared" si="10"/>
        <v>D</v>
      </c>
      <c r="S9" s="6" t="str">
        <f t="shared" si="10"/>
        <v>F</v>
      </c>
      <c r="T9" s="6" t="str">
        <f t="shared" si="10"/>
        <v>F</v>
      </c>
      <c r="U9" s="6">
        <f t="shared" si="10"/>
        <v>0.73288194444444443</v>
      </c>
      <c r="V9" s="6" t="str">
        <f t="shared" si="10"/>
        <v>F</v>
      </c>
      <c r="W9" s="6">
        <f t="shared" si="10"/>
        <v>0.74094907407407407</v>
      </c>
      <c r="X9" s="6" t="str">
        <f t="shared" si="10"/>
        <v>F</v>
      </c>
      <c r="Y9" s="6" t="str">
        <f t="shared" si="10"/>
        <v>D</v>
      </c>
      <c r="Z9" s="6">
        <f t="shared" si="10"/>
        <v>0.54168981481481482</v>
      </c>
      <c r="AA9" s="6">
        <f t="shared" si="10"/>
        <v>0.72990740740740734</v>
      </c>
      <c r="AB9" s="6">
        <f t="shared" si="10"/>
        <v>0.74428240740740748</v>
      </c>
      <c r="AC9" s="6">
        <f t="shared" si="10"/>
        <v>0.73392361111111104</v>
      </c>
      <c r="AD9" s="6">
        <f t="shared" si="10"/>
        <v>0.73887731481481478</v>
      </c>
      <c r="AE9" s="6" t="str">
        <f t="shared" si="10"/>
        <v>F</v>
      </c>
      <c r="AF9" s="6" t="str">
        <f t="shared" si="10"/>
        <v>D</v>
      </c>
      <c r="AG9" s="6">
        <f t="shared" si="10"/>
        <v>0.79202546296296295</v>
      </c>
      <c r="AH9" s="6">
        <f t="shared" si="10"/>
        <v>0.73655092592592597</v>
      </c>
      <c r="AI9" s="6">
        <f t="shared" si="10"/>
        <v>0.76096064814814823</v>
      </c>
      <c r="AJ9" s="6">
        <f t="shared" si="10"/>
        <v>0.52258101851851857</v>
      </c>
      <c r="AK9" s="6">
        <f t="shared" si="10"/>
        <v>0.77810185185185177</v>
      </c>
      <c r="AL9" s="6">
        <f t="shared" si="10"/>
        <v>0.81869212962962967</v>
      </c>
      <c r="AM9" s="6" t="str">
        <f t="shared" si="10"/>
        <v>D</v>
      </c>
      <c r="AN9" s="6">
        <f t="shared" si="10"/>
        <v>0.59120370370370368</v>
      </c>
      <c r="AO9" s="6">
        <f t="shared" si="10"/>
        <v>0.74533564814814823</v>
      </c>
      <c r="AP9" s="6">
        <f t="shared" si="10"/>
        <v>0.73053240740740744</v>
      </c>
      <c r="AQ9" s="6">
        <f t="shared" si="10"/>
        <v>0.72991898148148149</v>
      </c>
    </row>
    <row r="10" spans="1:43" x14ac:dyDescent="0.25">
      <c r="A10" s="38">
        <v>12345678</v>
      </c>
      <c r="B10" s="4" t="s">
        <v>11</v>
      </c>
      <c r="C10" s="14" t="s">
        <v>18</v>
      </c>
      <c r="D10" s="26">
        <v>0.73288194444444443</v>
      </c>
      <c r="E10" s="29"/>
      <c r="F10" s="28" t="str">
        <f t="shared" si="5"/>
        <v>jueves</v>
      </c>
      <c r="G10" s="4" t="str">
        <f>IF(D10&lt;DATA!$Q$33,"I","S")</f>
        <v>S</v>
      </c>
      <c r="H10" s="8" t="str">
        <f>IF(F10="sábado",IF(G10="I",IF(D10&lt;=DATA!$Q$31,"OK","T"),IF(D10&gt;DATA!$R$31,"H.E",IF(D10=DATA!$R$30,"OK","P"))),IF(G10="I",IF(D10&lt;=DATA!$Q$30,"OK","T"),IF(D10&gt;DATA!$R$30,"H.E",IF(D10=DATA!$R$30,"OK","P"))))</f>
        <v>H.E</v>
      </c>
      <c r="I10">
        <f t="shared" si="2"/>
        <v>44553</v>
      </c>
      <c r="J10" t="str">
        <f t="shared" si="3"/>
        <v>S44553</v>
      </c>
      <c r="M10" s="22" t="str">
        <f t="shared" ref="M10:AQ10" si="11">IF(M$6="domingo","D",_xlfn.XLOOKUP($L$4&amp;M$2,$J$3:$J$100,$H$3:$H$100,"-",0,1))</f>
        <v>-</v>
      </c>
      <c r="N10" s="22" t="str">
        <f t="shared" si="11"/>
        <v>-</v>
      </c>
      <c r="O10" s="22" t="str">
        <f t="shared" si="11"/>
        <v>H.E</v>
      </c>
      <c r="P10" s="22" t="str">
        <f t="shared" si="11"/>
        <v>-</v>
      </c>
      <c r="Q10" s="22" t="str">
        <f t="shared" si="11"/>
        <v>H.E</v>
      </c>
      <c r="R10" s="22" t="str">
        <f t="shared" si="11"/>
        <v>D</v>
      </c>
      <c r="S10" s="22" t="str">
        <f t="shared" si="11"/>
        <v>-</v>
      </c>
      <c r="T10" s="22" t="str">
        <f t="shared" si="11"/>
        <v>-</v>
      </c>
      <c r="U10" s="22" t="str">
        <f t="shared" si="11"/>
        <v>H.E</v>
      </c>
      <c r="V10" s="22" t="str">
        <f t="shared" si="11"/>
        <v>-</v>
      </c>
      <c r="W10" s="22" t="str">
        <f t="shared" si="11"/>
        <v>H.E</v>
      </c>
      <c r="X10" s="22" t="str">
        <f t="shared" si="11"/>
        <v>-</v>
      </c>
      <c r="Y10" s="22" t="str">
        <f t="shared" si="11"/>
        <v>D</v>
      </c>
      <c r="Z10" s="22" t="str">
        <f t="shared" si="11"/>
        <v>H.E</v>
      </c>
      <c r="AA10" s="22" t="str">
        <f t="shared" si="11"/>
        <v>H.E</v>
      </c>
      <c r="AB10" s="22" t="str">
        <f t="shared" si="11"/>
        <v>H.E</v>
      </c>
      <c r="AC10" s="22" t="str">
        <f t="shared" si="11"/>
        <v>H.E</v>
      </c>
      <c r="AD10" s="22" t="str">
        <f t="shared" si="11"/>
        <v>H.E</v>
      </c>
      <c r="AE10" s="22" t="str">
        <f t="shared" si="11"/>
        <v>-</v>
      </c>
      <c r="AF10" s="22" t="str">
        <f t="shared" si="11"/>
        <v>D</v>
      </c>
      <c r="AG10" s="22" t="str">
        <f t="shared" si="11"/>
        <v>H.E</v>
      </c>
      <c r="AH10" s="22" t="str">
        <f t="shared" si="11"/>
        <v>H.E</v>
      </c>
      <c r="AI10" s="22" t="str">
        <f t="shared" si="11"/>
        <v>H.E</v>
      </c>
      <c r="AJ10" s="22" t="str">
        <f t="shared" si="11"/>
        <v>P</v>
      </c>
      <c r="AK10" s="22" t="str">
        <f t="shared" si="11"/>
        <v>H.E</v>
      </c>
      <c r="AL10" s="22" t="str">
        <f t="shared" si="11"/>
        <v>H.E</v>
      </c>
      <c r="AM10" s="22" t="str">
        <f t="shared" si="11"/>
        <v>D</v>
      </c>
      <c r="AN10" s="22" t="str">
        <f t="shared" si="11"/>
        <v>H.E</v>
      </c>
      <c r="AO10" s="22" t="str">
        <f t="shared" si="11"/>
        <v>H.E</v>
      </c>
      <c r="AP10" s="22" t="str">
        <f t="shared" si="11"/>
        <v>H.E</v>
      </c>
      <c r="AQ10" s="22" t="str">
        <f t="shared" si="11"/>
        <v>H.E</v>
      </c>
    </row>
    <row r="11" spans="1:43" x14ac:dyDescent="0.25">
      <c r="A11" s="38">
        <v>12345678</v>
      </c>
      <c r="B11" s="4" t="s">
        <v>11</v>
      </c>
      <c r="C11" s="14" t="s">
        <v>18</v>
      </c>
      <c r="D11" s="26">
        <v>0.3432986111111111</v>
      </c>
      <c r="E11" s="29"/>
      <c r="F11" s="28" t="str">
        <f t="shared" si="5"/>
        <v>jueves</v>
      </c>
      <c r="G11" s="4" t="str">
        <f>IF(D11&lt;DATA!$Q$33,"I","S")</f>
        <v>I</v>
      </c>
      <c r="H11" s="8" t="str">
        <f>IF(F11="sábado",IF(G11="I",IF(D11&lt;=DATA!$Q$31,"OK","T"),IF(D11&gt;DATA!$R$31,"H.E",IF(D11=DATA!$R$30,"OK","P"))),IF(G11="I",IF(D11&lt;=DATA!$Q$30,"OK","T"),IF(D11&gt;DATA!$R$30,"H.E",IF(D11=DATA!$R$30,"OK","P"))))</f>
        <v>T</v>
      </c>
      <c r="I11">
        <f t="shared" si="2"/>
        <v>44553</v>
      </c>
      <c r="J11" t="str">
        <f t="shared" si="3"/>
        <v>I44553</v>
      </c>
      <c r="M11" s="10"/>
      <c r="N11" s="12"/>
    </row>
    <row r="12" spans="1:43" x14ac:dyDescent="0.25">
      <c r="A12" s="38">
        <v>12345678</v>
      </c>
      <c r="B12" s="4" t="s">
        <v>11</v>
      </c>
      <c r="C12" s="14" t="s">
        <v>19</v>
      </c>
      <c r="D12" s="26">
        <v>0.3237962962962963</v>
      </c>
      <c r="E12" s="29"/>
      <c r="F12" s="28" t="str">
        <f t="shared" si="5"/>
        <v>miércoles</v>
      </c>
      <c r="G12" s="4" t="str">
        <f>IF(D12&lt;DATA!$Q$33,"I","S")</f>
        <v>I</v>
      </c>
      <c r="H12" s="8" t="str">
        <f>IF(F12="sábado",IF(G12="I",IF(D12&lt;=DATA!$Q$31,"OK","T"),IF(D12&gt;DATA!$R$31,"H.E",IF(D12=DATA!$R$30,"OK","P"))),IF(G12="I",IF(D12&lt;=DATA!$Q$30,"OK","T"),IF(D12&gt;DATA!$R$30,"H.E",IF(D12=DATA!$R$30,"OK","P"))))</f>
        <v>OK</v>
      </c>
      <c r="I12">
        <f t="shared" si="2"/>
        <v>44552</v>
      </c>
      <c r="J12" t="str">
        <f t="shared" si="3"/>
        <v>I44552</v>
      </c>
      <c r="M12" s="7" t="s">
        <v>8</v>
      </c>
      <c r="N12" s="7" t="s">
        <v>8</v>
      </c>
      <c r="O12" s="7" t="s">
        <v>8</v>
      </c>
      <c r="P12" s="7" t="s">
        <v>8</v>
      </c>
      <c r="Q12" s="7" t="s">
        <v>8</v>
      </c>
      <c r="R12" s="7" t="s">
        <v>8</v>
      </c>
      <c r="S12" s="7" t="s">
        <v>8</v>
      </c>
      <c r="T12" s="7" t="s">
        <v>8</v>
      </c>
      <c r="U12" s="7" t="s">
        <v>8</v>
      </c>
      <c r="V12" s="7" t="s">
        <v>8</v>
      </c>
      <c r="W12" s="7" t="s">
        <v>8</v>
      </c>
      <c r="X12" s="7" t="s">
        <v>8</v>
      </c>
      <c r="Y12" s="7" t="s">
        <v>8</v>
      </c>
      <c r="Z12" s="7" t="s">
        <v>8</v>
      </c>
      <c r="AA12" s="7" t="s">
        <v>8</v>
      </c>
      <c r="AB12" s="7" t="s">
        <v>8</v>
      </c>
      <c r="AC12" s="7" t="s">
        <v>8</v>
      </c>
      <c r="AD12" s="7" t="s">
        <v>8</v>
      </c>
      <c r="AE12" s="7" t="s">
        <v>8</v>
      </c>
      <c r="AF12" s="7" t="s">
        <v>8</v>
      </c>
      <c r="AG12" s="7" t="s">
        <v>8</v>
      </c>
      <c r="AH12" s="7" t="s">
        <v>8</v>
      </c>
      <c r="AI12" s="7" t="s">
        <v>8</v>
      </c>
      <c r="AJ12" s="7" t="s">
        <v>8</v>
      </c>
      <c r="AK12" s="7" t="s">
        <v>8</v>
      </c>
      <c r="AL12" s="7" t="s">
        <v>8</v>
      </c>
      <c r="AM12" s="7" t="s">
        <v>8</v>
      </c>
      <c r="AN12" s="7" t="s">
        <v>8</v>
      </c>
      <c r="AO12" s="7" t="s">
        <v>8</v>
      </c>
      <c r="AP12" s="7" t="s">
        <v>8</v>
      </c>
      <c r="AQ12" s="7" t="s">
        <v>8</v>
      </c>
    </row>
    <row r="13" spans="1:43" x14ac:dyDescent="0.25">
      <c r="A13" s="38">
        <v>12345678</v>
      </c>
      <c r="B13" s="4" t="s">
        <v>11</v>
      </c>
      <c r="C13" s="14" t="s">
        <v>20</v>
      </c>
      <c r="D13" s="26">
        <v>0.74094907407407407</v>
      </c>
      <c r="E13" s="29"/>
      <c r="F13" s="28" t="str">
        <f t="shared" si="5"/>
        <v>martes</v>
      </c>
      <c r="G13" s="4" t="str">
        <f>IF(D13&lt;DATA!$Q$33,"I","S")</f>
        <v>S</v>
      </c>
      <c r="H13" s="8" t="str">
        <f>IF(F13="sábado",IF(G13="I",IF(D13&lt;=DATA!$Q$31,"OK","T"),IF(D13&gt;DATA!$R$31,"H.E",IF(D13=DATA!$R$30,"OK","P"))),IF(G13="I",IF(D13&lt;=DATA!$Q$30,"OK","T"),IF(D13&gt;DATA!$R$30,"H.E",IF(D13=DATA!$R$30,"OK","P"))))</f>
        <v>H.E</v>
      </c>
      <c r="I13">
        <f t="shared" si="2"/>
        <v>44551</v>
      </c>
      <c r="J13" t="str">
        <f t="shared" si="3"/>
        <v>S44551</v>
      </c>
      <c r="M13" s="6" t="str">
        <f>IF(M$9="F","ND",IF(M$9="D","ND",IF(M$8="F","ND",IF(M$8="D","ND","DATA"))))</f>
        <v>ND</v>
      </c>
      <c r="N13" s="6" t="str">
        <f t="shared" ref="N13:AQ13" si="12">IF(N$9="F","ND",IF(N$9="D","ND",IF(N$8="F","ND",IF(N$8="D","ND","DATA"))))</f>
        <v>ND</v>
      </c>
      <c r="O13" s="6" t="str">
        <f t="shared" si="12"/>
        <v>DATA</v>
      </c>
      <c r="P13" s="6" t="str">
        <f t="shared" si="12"/>
        <v>ND</v>
      </c>
      <c r="Q13" s="6" t="str">
        <f t="shared" si="12"/>
        <v>ND</v>
      </c>
      <c r="R13" s="6" t="str">
        <f t="shared" si="12"/>
        <v>ND</v>
      </c>
      <c r="S13" s="6" t="str">
        <f t="shared" si="12"/>
        <v>ND</v>
      </c>
      <c r="T13" s="6" t="str">
        <f t="shared" si="12"/>
        <v>ND</v>
      </c>
      <c r="U13" s="6" t="str">
        <f t="shared" si="12"/>
        <v>DATA</v>
      </c>
      <c r="V13" s="6" t="str">
        <f t="shared" si="12"/>
        <v>ND</v>
      </c>
      <c r="W13" s="6" t="str">
        <f t="shared" si="12"/>
        <v>DATA</v>
      </c>
      <c r="X13" s="6" t="str">
        <f t="shared" si="12"/>
        <v>ND</v>
      </c>
      <c r="Y13" s="6" t="str">
        <f t="shared" si="12"/>
        <v>ND</v>
      </c>
      <c r="Z13" s="6" t="str">
        <f t="shared" si="12"/>
        <v>DATA</v>
      </c>
      <c r="AA13" s="6" t="str">
        <f t="shared" si="12"/>
        <v>DATA</v>
      </c>
      <c r="AB13" s="6" t="str">
        <f t="shared" si="12"/>
        <v>DATA</v>
      </c>
      <c r="AC13" s="6" t="str">
        <f t="shared" si="12"/>
        <v>DATA</v>
      </c>
      <c r="AD13" s="6" t="str">
        <f t="shared" si="12"/>
        <v>DATA</v>
      </c>
      <c r="AE13" s="6" t="str">
        <f t="shared" si="12"/>
        <v>ND</v>
      </c>
      <c r="AF13" s="6" t="str">
        <f t="shared" si="12"/>
        <v>ND</v>
      </c>
      <c r="AG13" s="6" t="str">
        <f t="shared" si="12"/>
        <v>DATA</v>
      </c>
      <c r="AH13" s="6" t="str">
        <f t="shared" si="12"/>
        <v>DATA</v>
      </c>
      <c r="AI13" s="6" t="str">
        <f t="shared" si="12"/>
        <v>DATA</v>
      </c>
      <c r="AJ13" s="6" t="str">
        <f t="shared" si="12"/>
        <v>DATA</v>
      </c>
      <c r="AK13" s="6" t="str">
        <f t="shared" si="12"/>
        <v>DATA</v>
      </c>
      <c r="AL13" s="6" t="str">
        <f t="shared" si="12"/>
        <v>DATA</v>
      </c>
      <c r="AM13" s="6" t="str">
        <f t="shared" si="12"/>
        <v>ND</v>
      </c>
      <c r="AN13" s="6" t="str">
        <f t="shared" si="12"/>
        <v>DATA</v>
      </c>
      <c r="AO13" s="6" t="str">
        <f t="shared" si="12"/>
        <v>DATA</v>
      </c>
      <c r="AP13" s="6" t="str">
        <f t="shared" si="12"/>
        <v>DATA</v>
      </c>
      <c r="AQ13" s="6" t="str">
        <f t="shared" si="12"/>
        <v>DATA</v>
      </c>
    </row>
    <row r="14" spans="1:43" x14ac:dyDescent="0.25">
      <c r="A14" s="38">
        <v>12345678</v>
      </c>
      <c r="B14" s="4" t="s">
        <v>11</v>
      </c>
      <c r="C14" s="14" t="s">
        <v>20</v>
      </c>
      <c r="D14" s="26">
        <v>0.73731481481481476</v>
      </c>
      <c r="E14" s="29"/>
      <c r="F14" s="28" t="str">
        <f t="shared" si="5"/>
        <v>martes</v>
      </c>
      <c r="G14" s="4" t="str">
        <f>IF(D14&lt;DATA!$Q$33,"I","S")</f>
        <v>S</v>
      </c>
      <c r="H14" s="8" t="str">
        <f>IF(F14="sábado",IF(G14="I",IF(D14&lt;=DATA!$Q$31,"OK","T"),IF(D14&gt;DATA!$R$31,"H.E",IF(D14=DATA!$R$30,"OK","P"))),IF(G14="I",IF(D14&lt;=DATA!$Q$30,"OK","T"),IF(D14&gt;DATA!$R$30,"H.E",IF(D14=DATA!$R$30,"OK","P"))))</f>
        <v>H.E</v>
      </c>
      <c r="I14">
        <f t="shared" si="2"/>
        <v>44551</v>
      </c>
      <c r="J14" t="str">
        <f t="shared" si="3"/>
        <v>S44551</v>
      </c>
      <c r="M14" s="6" t="str">
        <f>IF(M$6="sábado",IF(M$13="ND","00:00:00",IF(AND(M$7="OK",M$10="OK"),"04:30:00",IF(AND(M$7="OK",M$10="H.E"),"04:30:00",IF(AND(M$7="OK",M$10="P"),M$9-$Q$31,IF(AND(M$7="T",M$10="OK"),$R$31-M$8,IF(AND(M$7="T",M$10="H.E"),$R$31-M$8,IF(AND(M$7="T",M$10="P"),M$9-M$8,"DB1"))))))),IF(M$13="ND","00:00:00",IF(AND(M$7="OK",M$10="OK"),"08:30:00",IF(AND(M$7="OK",M$10="H.E"),"08:30:00",IF(AND(M$7="OK",M$10="P"),M$9-$Q$30-$Q$34,IF(AND(M$7="T",M$10="OK"),$R$30-M$8-$Q$34,IF(AND(M$7="T",M$10="H.E"),$R$30-M$8-$Q$34,IF(AND(M$7="T",M$10="P"),M$9-M$8-$Q$34,"DB2"))))))))</f>
        <v>00:00:00</v>
      </c>
      <c r="N14" s="6" t="str">
        <f t="shared" ref="N14:AQ14" si="13">IF(N$6="sábado",IF(N$13="ND","00:00:00",IF(AND(N$7="OK",N$10="OK"),"04:30:00",IF(AND(N$7="OK",N$10="H.E"),"04:30:00",IF(AND(N$7="OK",N$10="P"),N$9-$Q$31,IF(AND(N$7="T",N$10="OK"),$R$31-N$8,IF(AND(N$7="T",N$10="H.E"),$R$31-N$8,IF(AND(N$7="T",N$10="P"),N$9-N$8,"DB1"))))))),IF(N$13="ND","00:00:00",IF(AND(N$7="OK",N$10="OK"),"08:30:00",IF(AND(N$7="OK",N$10="H.E"),"08:30:00",IF(AND(N$7="OK",N$10="P"),N$9-$Q$30-$Q$34,IF(AND(N$7="T",N$10="OK"),$R$30-N$8-$Q$34,IF(AND(N$7="T",N$10="H.E"),$R$30-N$8-$Q$34,IF(AND(N$7="T",N$10="P"),N$9-N$8-$Q$34,"DB2"))))))))</f>
        <v>00:00:00</v>
      </c>
      <c r="O14" s="6" t="str">
        <f t="shared" si="13"/>
        <v>08:30:00</v>
      </c>
      <c r="P14" s="6" t="str">
        <f t="shared" si="13"/>
        <v>00:00:00</v>
      </c>
      <c r="Q14" s="6" t="str">
        <f t="shared" si="13"/>
        <v>00:00:00</v>
      </c>
      <c r="R14" s="6" t="str">
        <f t="shared" si="13"/>
        <v>00:00:00</v>
      </c>
      <c r="S14" s="6" t="str">
        <f t="shared" si="13"/>
        <v>00:00:00</v>
      </c>
      <c r="T14" s="6" t="str">
        <f t="shared" si="13"/>
        <v>00:00:00</v>
      </c>
      <c r="U14" s="6">
        <f t="shared" si="13"/>
        <v>0.34420138888888885</v>
      </c>
      <c r="V14" s="6" t="str">
        <f t="shared" si="13"/>
        <v>00:00:00</v>
      </c>
      <c r="W14" s="6">
        <f t="shared" si="13"/>
        <v>0.34806712962962955</v>
      </c>
      <c r="X14" s="6" t="str">
        <f t="shared" si="13"/>
        <v>00:00:00</v>
      </c>
      <c r="Y14" s="6" t="str">
        <f t="shared" si="13"/>
        <v>00:00:00</v>
      </c>
      <c r="Z14" s="6">
        <f t="shared" si="13"/>
        <v>0.18671296296296297</v>
      </c>
      <c r="AA14" s="6">
        <f t="shared" si="13"/>
        <v>0.35351851851851845</v>
      </c>
      <c r="AB14" s="6" t="str">
        <f t="shared" si="13"/>
        <v>08:30:00</v>
      </c>
      <c r="AC14" s="6">
        <f t="shared" si="13"/>
        <v>0.35385416666666658</v>
      </c>
      <c r="AD14" s="6">
        <f t="shared" si="13"/>
        <v>0.3539004629629629</v>
      </c>
      <c r="AE14" s="6" t="str">
        <f t="shared" si="13"/>
        <v>00:00:00</v>
      </c>
      <c r="AF14" s="6" t="str">
        <f t="shared" si="13"/>
        <v>00:00:00</v>
      </c>
      <c r="AG14" s="6" t="str">
        <f t="shared" si="13"/>
        <v>04:30:00</v>
      </c>
      <c r="AH14" s="6">
        <f t="shared" si="13"/>
        <v>0.34859953703703694</v>
      </c>
      <c r="AI14" s="6" t="str">
        <f t="shared" si="13"/>
        <v>08:30:00</v>
      </c>
      <c r="AJ14" s="6">
        <f t="shared" si="13"/>
        <v>0.1475810185185186</v>
      </c>
      <c r="AK14" s="6" t="str">
        <f t="shared" si="13"/>
        <v>08:30:00</v>
      </c>
      <c r="AL14" s="6">
        <f t="shared" si="13"/>
        <v>0.35317129629629623</v>
      </c>
      <c r="AM14" s="6" t="str">
        <f t="shared" si="13"/>
        <v>00:00:00</v>
      </c>
      <c r="AN14" s="6" t="str">
        <f t="shared" si="13"/>
        <v>04:30:00</v>
      </c>
      <c r="AO14" s="6">
        <f t="shared" si="13"/>
        <v>0.35114583333333327</v>
      </c>
      <c r="AP14" s="6">
        <f t="shared" si="13"/>
        <v>0.35401620370370368</v>
      </c>
      <c r="AQ14" s="6" t="str">
        <f t="shared" si="13"/>
        <v>08:30:00</v>
      </c>
    </row>
    <row r="15" spans="1:43" x14ac:dyDescent="0.25">
      <c r="A15" s="38">
        <v>12345678</v>
      </c>
      <c r="B15" s="4" t="s">
        <v>11</v>
      </c>
      <c r="C15" s="14" t="s">
        <v>20</v>
      </c>
      <c r="D15" s="26">
        <v>0.3394328703703704</v>
      </c>
      <c r="E15" s="29"/>
      <c r="F15" s="28" t="str">
        <f t="shared" si="5"/>
        <v>martes</v>
      </c>
      <c r="G15" s="4" t="str">
        <f>IF(D15&lt;DATA!$Q$33,"I","S")</f>
        <v>I</v>
      </c>
      <c r="H15" s="8" t="str">
        <f>IF(F15="sábado",IF(G15="I",IF(D15&lt;=DATA!$Q$31,"OK","T"),IF(D15&gt;DATA!$R$31,"H.E",IF(D15=DATA!$R$30,"OK","P"))),IF(G15="I",IF(D15&lt;=DATA!$Q$30,"OK","T"),IF(D15&gt;DATA!$R$30,"H.E",IF(D15=DATA!$R$30,"OK","P"))))</f>
        <v>T</v>
      </c>
      <c r="I15">
        <f t="shared" si="2"/>
        <v>44551</v>
      </c>
      <c r="J15" t="str">
        <f t="shared" si="3"/>
        <v>I44551</v>
      </c>
      <c r="M15" s="1"/>
      <c r="N15" s="1"/>
      <c r="O15" s="1"/>
      <c r="P15" s="1"/>
      <c r="Q15" s="1"/>
      <c r="R15" s="1"/>
      <c r="S15" s="1"/>
      <c r="T15" s="1"/>
      <c r="U15" s="1"/>
    </row>
    <row r="16" spans="1:43" x14ac:dyDescent="0.25">
      <c r="A16" s="38">
        <v>12345678</v>
      </c>
      <c r="B16" s="4" t="s">
        <v>11</v>
      </c>
      <c r="C16" s="14" t="s">
        <v>21</v>
      </c>
      <c r="D16" s="26">
        <v>0.33479166666666665</v>
      </c>
      <c r="E16" s="29"/>
      <c r="F16" s="28" t="str">
        <f t="shared" si="5"/>
        <v>lunes</v>
      </c>
      <c r="G16" s="4" t="str">
        <f>IF(D16&lt;DATA!$Q$33,"I","S")</f>
        <v>I</v>
      </c>
      <c r="H16" s="8" t="str">
        <f>IF(F16="sábado",IF(G16="I",IF(D16&lt;=DATA!$Q$31,"OK","T"),IF(D16&gt;DATA!$R$31,"H.E",IF(D16=DATA!$R$30,"OK","P"))),IF(G16="I",IF(D16&lt;=DATA!$Q$30,"OK","T"),IF(D16&gt;DATA!$R$30,"H.E",IF(D16=DATA!$R$30,"OK","P"))))</f>
        <v>T</v>
      </c>
      <c r="I16">
        <f t="shared" si="2"/>
        <v>44550</v>
      </c>
      <c r="J16" t="str">
        <f t="shared" si="3"/>
        <v>I44550</v>
      </c>
      <c r="M16" s="21" t="str">
        <f>IF(M$10="H.E","H.E","-")</f>
        <v>-</v>
      </c>
      <c r="N16" s="21" t="str">
        <f t="shared" ref="N16:AQ16" si="14">IF(N$10="H.E","H.E","-")</f>
        <v>-</v>
      </c>
      <c r="O16" s="21" t="str">
        <f t="shared" si="14"/>
        <v>H.E</v>
      </c>
      <c r="P16" s="21" t="str">
        <f t="shared" si="14"/>
        <v>-</v>
      </c>
      <c r="Q16" s="21" t="str">
        <f t="shared" si="14"/>
        <v>H.E</v>
      </c>
      <c r="R16" s="21" t="str">
        <f t="shared" si="14"/>
        <v>-</v>
      </c>
      <c r="S16" s="21" t="str">
        <f t="shared" si="14"/>
        <v>-</v>
      </c>
      <c r="T16" s="21" t="str">
        <f t="shared" si="14"/>
        <v>-</v>
      </c>
      <c r="U16" s="21" t="str">
        <f t="shared" si="14"/>
        <v>H.E</v>
      </c>
      <c r="V16" s="21" t="str">
        <f t="shared" si="14"/>
        <v>-</v>
      </c>
      <c r="W16" s="21" t="str">
        <f t="shared" si="14"/>
        <v>H.E</v>
      </c>
      <c r="X16" s="21" t="str">
        <f t="shared" si="14"/>
        <v>-</v>
      </c>
      <c r="Y16" s="21" t="str">
        <f t="shared" si="14"/>
        <v>-</v>
      </c>
      <c r="Z16" s="21" t="str">
        <f t="shared" si="14"/>
        <v>H.E</v>
      </c>
      <c r="AA16" s="21" t="str">
        <f t="shared" si="14"/>
        <v>H.E</v>
      </c>
      <c r="AB16" s="21" t="str">
        <f t="shared" si="14"/>
        <v>H.E</v>
      </c>
      <c r="AC16" s="21" t="str">
        <f t="shared" si="14"/>
        <v>H.E</v>
      </c>
      <c r="AD16" s="21" t="str">
        <f t="shared" si="14"/>
        <v>H.E</v>
      </c>
      <c r="AE16" s="21" t="str">
        <f t="shared" si="14"/>
        <v>-</v>
      </c>
      <c r="AF16" s="21" t="str">
        <f t="shared" si="14"/>
        <v>-</v>
      </c>
      <c r="AG16" s="21" t="str">
        <f t="shared" si="14"/>
        <v>H.E</v>
      </c>
      <c r="AH16" s="21" t="str">
        <f t="shared" si="14"/>
        <v>H.E</v>
      </c>
      <c r="AI16" s="21" t="str">
        <f t="shared" si="14"/>
        <v>H.E</v>
      </c>
      <c r="AJ16" s="21" t="str">
        <f t="shared" si="14"/>
        <v>-</v>
      </c>
      <c r="AK16" s="21" t="str">
        <f t="shared" si="14"/>
        <v>H.E</v>
      </c>
      <c r="AL16" s="21" t="str">
        <f t="shared" si="14"/>
        <v>H.E</v>
      </c>
      <c r="AM16" s="21" t="str">
        <f t="shared" si="14"/>
        <v>-</v>
      </c>
      <c r="AN16" s="21" t="str">
        <f t="shared" si="14"/>
        <v>H.E</v>
      </c>
      <c r="AO16" s="21" t="str">
        <f t="shared" si="14"/>
        <v>H.E</v>
      </c>
      <c r="AP16" s="21" t="str">
        <f t="shared" si="14"/>
        <v>H.E</v>
      </c>
      <c r="AQ16" s="21" t="str">
        <f t="shared" si="14"/>
        <v>H.E</v>
      </c>
    </row>
    <row r="17" spans="1:43" x14ac:dyDescent="0.25">
      <c r="A17" s="38">
        <v>12345678</v>
      </c>
      <c r="B17" s="4" t="s">
        <v>11</v>
      </c>
      <c r="C17" s="14" t="s">
        <v>22</v>
      </c>
      <c r="D17" s="26">
        <v>0.54168981481481482</v>
      </c>
      <c r="E17" s="29"/>
      <c r="F17" s="28" t="str">
        <f t="shared" si="5"/>
        <v>sábado</v>
      </c>
      <c r="G17" s="4" t="str">
        <f>IF(D17&lt;DATA!$Q$33,"I","S")</f>
        <v>S</v>
      </c>
      <c r="H17" s="8" t="str">
        <f>IF(F17="sábado",IF(G17="I",IF(D17&lt;=DATA!$Q$31,"OK","T"),IF(D17&gt;DATA!$R$31,"H.E",IF(D17=DATA!$R$30,"OK","P"))),IF(G17="I",IF(D17&lt;=DATA!$Q$30,"OK","T"),IF(D17&gt;DATA!$R$30,"H.E",IF(D17=DATA!$R$30,"OK","P"))))</f>
        <v>H.E</v>
      </c>
      <c r="I17">
        <f t="shared" si="2"/>
        <v>44548</v>
      </c>
      <c r="J17" t="str">
        <f t="shared" si="3"/>
        <v>S44548</v>
      </c>
      <c r="M17" s="6" t="str">
        <f>IF(M$6="sábado",IF(M$13="-","00:00:00",IF(AND(M$7="T",M$10="H.E"),M$9-$R$31,IF(AND(M$7="OK",M$10="H.E"),M$9-$R$31,"00:00:00"))),IF(M$13="-","00:00:00",IF(AND(M$7="T",M$10="H.E"),M$9-$R$30,IF(AND(M$7="OK",M$10="H.E"),M$9-$R$30,"00:00:00"))))</f>
        <v>00:00:00</v>
      </c>
      <c r="N17" s="6" t="str">
        <f t="shared" ref="N17:AQ17" si="15">IF(N$6="sábado",IF(N$13="-","00:00:00",IF(AND(N$7="T",N$10="H.E"),N$9-$R$31,IF(AND(N$7="OK",N$10="H.E"),N$9-$R$31,"00:00:00"))),IF(N$13="-","00:00:00",IF(AND(N$7="T",N$10="H.E"),N$9-$R$30,IF(AND(N$7="OK",N$10="H.E"),N$9-$R$30,"00:00:00"))))</f>
        <v>00:00:00</v>
      </c>
      <c r="O17" s="6">
        <f t="shared" si="15"/>
        <v>7.0717592592592915E-3</v>
      </c>
      <c r="P17" s="6" t="str">
        <f t="shared" si="15"/>
        <v>00:00:00</v>
      </c>
      <c r="Q17" s="6" t="str">
        <f t="shared" si="15"/>
        <v>00:00:00</v>
      </c>
      <c r="R17" s="6" t="str">
        <f t="shared" si="15"/>
        <v>00:00:00</v>
      </c>
      <c r="S17" s="6" t="str">
        <f t="shared" si="15"/>
        <v>00:00:00</v>
      </c>
      <c r="T17" s="6" t="str">
        <f t="shared" si="15"/>
        <v>00:00:00</v>
      </c>
      <c r="U17" s="6">
        <f t="shared" si="15"/>
        <v>3.7152777777778034E-3</v>
      </c>
      <c r="V17" s="6" t="str">
        <f t="shared" si="15"/>
        <v>00:00:00</v>
      </c>
      <c r="W17" s="6">
        <f t="shared" si="15"/>
        <v>1.1782407407407436E-2</v>
      </c>
      <c r="X17" s="6" t="str">
        <f t="shared" si="15"/>
        <v>00:00:00</v>
      </c>
      <c r="Y17" s="6" t="str">
        <f t="shared" si="15"/>
        <v>00:00:00</v>
      </c>
      <c r="Z17" s="6">
        <f t="shared" si="15"/>
        <v>2.3148148148188774E-5</v>
      </c>
      <c r="AA17" s="6">
        <f t="shared" si="15"/>
        <v>7.407407407407085E-4</v>
      </c>
      <c r="AB17" s="6">
        <f t="shared" si="15"/>
        <v>1.5115740740740846E-2</v>
      </c>
      <c r="AC17" s="6">
        <f t="shared" si="15"/>
        <v>4.7569444444444109E-3</v>
      </c>
      <c r="AD17" s="6">
        <f t="shared" si="15"/>
        <v>9.7106481481481488E-3</v>
      </c>
      <c r="AE17" s="6" t="str">
        <f t="shared" si="15"/>
        <v>00:00:00</v>
      </c>
      <c r="AF17" s="6" t="str">
        <f t="shared" si="15"/>
        <v>00:00:00</v>
      </c>
      <c r="AG17" s="6">
        <f t="shared" si="15"/>
        <v>0.25035879629629632</v>
      </c>
      <c r="AH17" s="6">
        <f t="shared" si="15"/>
        <v>7.3842592592593403E-3</v>
      </c>
      <c r="AI17" s="6">
        <f t="shared" si="15"/>
        <v>3.1793981481481604E-2</v>
      </c>
      <c r="AJ17" s="6" t="str">
        <f t="shared" si="15"/>
        <v>00:00:00</v>
      </c>
      <c r="AK17" s="6">
        <f t="shared" si="15"/>
        <v>4.8935185185185137E-2</v>
      </c>
      <c r="AL17" s="6">
        <f t="shared" si="15"/>
        <v>8.9525462962963043E-2</v>
      </c>
      <c r="AM17" s="6" t="str">
        <f t="shared" si="15"/>
        <v>00:00:00</v>
      </c>
      <c r="AN17" s="6">
        <f t="shared" si="15"/>
        <v>4.9537037037037046E-2</v>
      </c>
      <c r="AO17" s="6">
        <f t="shared" si="15"/>
        <v>1.6168981481481604E-2</v>
      </c>
      <c r="AP17" s="6">
        <f t="shared" si="15"/>
        <v>1.3657407407408062E-3</v>
      </c>
      <c r="AQ17" s="6">
        <f t="shared" si="15"/>
        <v>7.523148148148584E-4</v>
      </c>
    </row>
    <row r="18" spans="1:43" x14ac:dyDescent="0.25">
      <c r="A18" s="38">
        <v>12345678</v>
      </c>
      <c r="B18" s="4" t="s">
        <v>11</v>
      </c>
      <c r="C18" s="14" t="s">
        <v>22</v>
      </c>
      <c r="D18" s="26">
        <v>0.35495370370370366</v>
      </c>
      <c r="E18" s="29"/>
      <c r="F18" s="28" t="str">
        <f t="shared" si="5"/>
        <v>sábado</v>
      </c>
      <c r="G18" s="4" t="str">
        <f>IF(D18&lt;DATA!$Q$33,"I","S")</f>
        <v>I</v>
      </c>
      <c r="H18" s="8" t="str">
        <f>IF(F18="sábado",IF(G18="I",IF(D18&lt;=DATA!$Q$31,"OK","T"),IF(D18&gt;DATA!$R$31,"H.E",IF(D18=DATA!$R$30,"OK","P"))),IF(G18="I",IF(D18&lt;=DATA!$Q$30,"OK","T"),IF(D18&gt;DATA!$R$30,"H.E",IF(D18=DATA!$R$30,"OK","P"))))</f>
        <v>T</v>
      </c>
      <c r="I18">
        <f t="shared" si="2"/>
        <v>44548</v>
      </c>
      <c r="J18" t="str">
        <f t="shared" si="3"/>
        <v>I44548</v>
      </c>
      <c r="M18" s="10"/>
    </row>
    <row r="19" spans="1:43" x14ac:dyDescent="0.25">
      <c r="A19" s="38">
        <v>12345678</v>
      </c>
      <c r="B19" s="4" t="s">
        <v>11</v>
      </c>
      <c r="C19" s="14" t="s">
        <v>23</v>
      </c>
      <c r="D19" s="26">
        <v>0.72990740740740734</v>
      </c>
      <c r="E19" s="29"/>
      <c r="F19" s="28" t="str">
        <f t="shared" si="5"/>
        <v>viernes</v>
      </c>
      <c r="G19" s="4" t="str">
        <f>IF(D19&lt;DATA!$Q$33,"I","S")</f>
        <v>S</v>
      </c>
      <c r="H19" s="8" t="str">
        <f>IF(F19="sábado",IF(G19="I",IF(D19&lt;=DATA!$Q$31,"OK","T"),IF(D19&gt;DATA!$R$31,"H.E",IF(D19=DATA!$R$30,"OK","P"))),IF(G19="I",IF(D19&lt;=DATA!$Q$30,"OK","T"),IF(D19&gt;DATA!$R$30,"H.E",IF(D19=DATA!$R$30,"OK","P"))))</f>
        <v>H.E</v>
      </c>
      <c r="I19">
        <f t="shared" si="2"/>
        <v>44547</v>
      </c>
      <c r="J19" t="str">
        <f t="shared" si="3"/>
        <v>S44547</v>
      </c>
      <c r="M19" s="21" t="str">
        <f>IF(M$7="T","T","-")</f>
        <v>-</v>
      </c>
      <c r="N19" s="21" t="str">
        <f t="shared" ref="N19:AQ19" si="16">IF(N$7="T","T","-")</f>
        <v>-</v>
      </c>
      <c r="O19" s="21" t="str">
        <f t="shared" si="16"/>
        <v>-</v>
      </c>
      <c r="P19" s="21" t="str">
        <f t="shared" si="16"/>
        <v>T</v>
      </c>
      <c r="Q19" s="21" t="str">
        <f t="shared" si="16"/>
        <v>-</v>
      </c>
      <c r="R19" s="21" t="str">
        <f t="shared" si="16"/>
        <v>-</v>
      </c>
      <c r="S19" s="21" t="str">
        <f t="shared" si="16"/>
        <v>-</v>
      </c>
      <c r="T19" s="21" t="str">
        <f t="shared" si="16"/>
        <v>T</v>
      </c>
      <c r="U19" s="21" t="str">
        <f t="shared" si="16"/>
        <v>T</v>
      </c>
      <c r="V19" s="21" t="str">
        <f t="shared" si="16"/>
        <v>-</v>
      </c>
      <c r="W19" s="21" t="str">
        <f t="shared" si="16"/>
        <v>T</v>
      </c>
      <c r="X19" s="21" t="str">
        <f t="shared" si="16"/>
        <v>T</v>
      </c>
      <c r="Y19" s="21" t="str">
        <f t="shared" si="16"/>
        <v>-</v>
      </c>
      <c r="Z19" s="21" t="str">
        <f t="shared" si="16"/>
        <v>T</v>
      </c>
      <c r="AA19" s="21" t="str">
        <f t="shared" si="16"/>
        <v>T</v>
      </c>
      <c r="AB19" s="21" t="str">
        <f t="shared" si="16"/>
        <v>-</v>
      </c>
      <c r="AC19" s="21" t="str">
        <f t="shared" si="16"/>
        <v>T</v>
      </c>
      <c r="AD19" s="21" t="str">
        <f t="shared" si="16"/>
        <v>T</v>
      </c>
      <c r="AE19" s="21" t="str">
        <f t="shared" si="16"/>
        <v>T</v>
      </c>
      <c r="AF19" s="21" t="str">
        <f t="shared" si="16"/>
        <v>-</v>
      </c>
      <c r="AG19" s="21" t="str">
        <f t="shared" si="16"/>
        <v>-</v>
      </c>
      <c r="AH19" s="21" t="str">
        <f t="shared" si="16"/>
        <v>T</v>
      </c>
      <c r="AI19" s="21" t="str">
        <f t="shared" si="16"/>
        <v>-</v>
      </c>
      <c r="AJ19" s="21" t="str">
        <f t="shared" si="16"/>
        <v>-</v>
      </c>
      <c r="AK19" s="21" t="str">
        <f t="shared" si="16"/>
        <v>-</v>
      </c>
      <c r="AL19" s="21" t="str">
        <f t="shared" si="16"/>
        <v>T</v>
      </c>
      <c r="AM19" s="21" t="str">
        <f t="shared" si="16"/>
        <v>-</v>
      </c>
      <c r="AN19" s="21" t="str">
        <f t="shared" si="16"/>
        <v>-</v>
      </c>
      <c r="AO19" s="21" t="str">
        <f t="shared" si="16"/>
        <v>T</v>
      </c>
      <c r="AP19" s="21" t="str">
        <f t="shared" si="16"/>
        <v>T</v>
      </c>
      <c r="AQ19" s="21" t="str">
        <f t="shared" si="16"/>
        <v>-</v>
      </c>
    </row>
    <row r="20" spans="1:43" x14ac:dyDescent="0.25">
      <c r="A20" s="38">
        <v>12345678</v>
      </c>
      <c r="B20" s="4" t="s">
        <v>11</v>
      </c>
      <c r="C20" s="14" t="s">
        <v>23</v>
      </c>
      <c r="D20" s="26">
        <v>0.33398148148148149</v>
      </c>
      <c r="E20" s="29"/>
      <c r="F20" s="28" t="str">
        <f t="shared" si="5"/>
        <v>viernes</v>
      </c>
      <c r="G20" s="4" t="str">
        <f>IF(D20&lt;DATA!$Q$33,"I","S")</f>
        <v>I</v>
      </c>
      <c r="H20" s="8" t="str">
        <f>IF(F20="sábado",IF(G20="I",IF(D20&lt;=DATA!$Q$31,"OK","T"),IF(D20&gt;DATA!$R$31,"H.E",IF(D20=DATA!$R$30,"OK","P"))),IF(G20="I",IF(D20&lt;=DATA!$Q$30,"OK","T"),IF(D20&gt;DATA!$R$30,"H.E",IF(D20=DATA!$R$30,"OK","P"))))</f>
        <v>T</v>
      </c>
      <c r="I20">
        <f t="shared" si="2"/>
        <v>44547</v>
      </c>
      <c r="J20" t="str">
        <f t="shared" si="3"/>
        <v>I44547</v>
      </c>
      <c r="M20" s="6" t="str">
        <f>IF(M$6="sábado",IF(M$19="-","00:00:00",IF(M$19="T",M$8-$Q$31,"00:00:00")),IF(M$19="-","00:00:00",IF(M$19="T",M$8-$Q$30,"00:00:00")))</f>
        <v>00:00:00</v>
      </c>
      <c r="N20" s="6" t="str">
        <f t="shared" ref="N20:AQ20" si="17">IF(N$6="sábado",IF(N$19="-","00:00:00",IF(N$19="T",N$8-$Q$31,"00:00:00")),IF(N$19="-","00:00:00",IF(N$19="T",N$8-$Q$30,"00:00:00")))</f>
        <v>00:00:00</v>
      </c>
      <c r="O20" s="6" t="str">
        <f t="shared" si="17"/>
        <v>00:00:00</v>
      </c>
      <c r="P20" s="6">
        <f t="shared" si="17"/>
        <v>4.6759259259259167E-3</v>
      </c>
      <c r="Q20" s="6" t="str">
        <f t="shared" si="17"/>
        <v>00:00:00</v>
      </c>
      <c r="R20" s="6" t="str">
        <f t="shared" si="17"/>
        <v>00:00:00</v>
      </c>
      <c r="S20" s="6" t="str">
        <f t="shared" si="17"/>
        <v>00:00:00</v>
      </c>
      <c r="T20" s="6">
        <f t="shared" si="17"/>
        <v>3.4259259259259434E-3</v>
      </c>
      <c r="U20" s="6">
        <f t="shared" si="17"/>
        <v>9.9652777777777812E-3</v>
      </c>
      <c r="V20" s="6" t="str">
        <f t="shared" si="17"/>
        <v>00:00:00</v>
      </c>
      <c r="W20" s="6">
        <f t="shared" si="17"/>
        <v>6.0995370370370838E-3</v>
      </c>
      <c r="X20" s="6">
        <f t="shared" si="17"/>
        <v>1.4583333333333393E-3</v>
      </c>
      <c r="Y20" s="6" t="str">
        <f t="shared" si="17"/>
        <v>00:00:00</v>
      </c>
      <c r="Z20" s="6">
        <f t="shared" si="17"/>
        <v>7.8703703703697503E-4</v>
      </c>
      <c r="AA20" s="6">
        <f t="shared" si="17"/>
        <v>6.4814814814817545E-4</v>
      </c>
      <c r="AB20" s="6" t="str">
        <f t="shared" si="17"/>
        <v>00:00:00</v>
      </c>
      <c r="AC20" s="6">
        <f t="shared" si="17"/>
        <v>3.1250000000004885E-4</v>
      </c>
      <c r="AD20" s="6">
        <f t="shared" si="17"/>
        <v>2.6620370370372681E-4</v>
      </c>
      <c r="AE20" s="6">
        <f t="shared" si="17"/>
        <v>3.0439814814814947E-3</v>
      </c>
      <c r="AF20" s="6" t="str">
        <f t="shared" si="17"/>
        <v>00:00:00</v>
      </c>
      <c r="AG20" s="6" t="str">
        <f t="shared" si="17"/>
        <v>00:00:00</v>
      </c>
      <c r="AH20" s="6">
        <f t="shared" si="17"/>
        <v>5.5671296296296857E-3</v>
      </c>
      <c r="AI20" s="6" t="str">
        <f t="shared" si="17"/>
        <v>00:00:00</v>
      </c>
      <c r="AJ20" s="6" t="str">
        <f t="shared" si="17"/>
        <v>00:00:00</v>
      </c>
      <c r="AK20" s="6" t="str">
        <f t="shared" si="17"/>
        <v>00:00:00</v>
      </c>
      <c r="AL20" s="6">
        <f t="shared" si="17"/>
        <v>9.9537037037039644E-4</v>
      </c>
      <c r="AM20" s="6" t="str">
        <f t="shared" si="17"/>
        <v>00:00:00</v>
      </c>
      <c r="AN20" s="6" t="str">
        <f t="shared" si="17"/>
        <v>00:00:00</v>
      </c>
      <c r="AO20" s="6">
        <f t="shared" si="17"/>
        <v>3.0208333333333615E-3</v>
      </c>
      <c r="AP20" s="6">
        <f t="shared" si="17"/>
        <v>1.5046296296294948E-4</v>
      </c>
      <c r="AQ20" s="6" t="str">
        <f t="shared" si="17"/>
        <v>00:00:00</v>
      </c>
    </row>
    <row r="21" spans="1:43" x14ac:dyDescent="0.25">
      <c r="A21" s="38">
        <v>12345678</v>
      </c>
      <c r="B21" s="4" t="s">
        <v>11</v>
      </c>
      <c r="C21" s="14" t="s">
        <v>24</v>
      </c>
      <c r="D21" s="26">
        <v>0.74428240740740748</v>
      </c>
      <c r="E21" s="29"/>
      <c r="F21" s="28" t="str">
        <f t="shared" si="5"/>
        <v>jueves</v>
      </c>
      <c r="G21" s="4" t="str">
        <f>IF(D21&lt;DATA!$Q$33,"I","S")</f>
        <v>S</v>
      </c>
      <c r="H21" s="8" t="str">
        <f>IF(F21="sábado",IF(G21="I",IF(D21&lt;=DATA!$Q$31,"OK","T"),IF(D21&gt;DATA!$R$31,"H.E",IF(D21=DATA!$R$30,"OK","P"))),IF(G21="I",IF(D21&lt;=DATA!$Q$30,"OK","T"),IF(D21&gt;DATA!$R$30,"H.E",IF(D21=DATA!$R$30,"OK","P"))))</f>
        <v>H.E</v>
      </c>
      <c r="I21">
        <f t="shared" si="2"/>
        <v>44546</v>
      </c>
      <c r="J21" t="str">
        <f t="shared" si="3"/>
        <v>S44546</v>
      </c>
      <c r="M21" s="11"/>
      <c r="N21" s="3"/>
      <c r="O21" s="1"/>
      <c r="P21" s="1"/>
      <c r="Q21" s="1"/>
      <c r="R21" s="1"/>
    </row>
    <row r="22" spans="1:43" x14ac:dyDescent="0.25">
      <c r="A22" s="38">
        <v>12345678</v>
      </c>
      <c r="B22" s="4" t="s">
        <v>11</v>
      </c>
      <c r="C22" s="14" t="s">
        <v>24</v>
      </c>
      <c r="D22" s="26">
        <v>0.32524305555555555</v>
      </c>
      <c r="E22" s="29"/>
      <c r="F22" s="28" t="str">
        <f t="shared" si="5"/>
        <v>jueves</v>
      </c>
      <c r="G22" s="4" t="str">
        <f>IF(D22&lt;DATA!$Q$33,"I","S")</f>
        <v>I</v>
      </c>
      <c r="H22" s="8" t="str">
        <f>IF(F22="sábado",IF(G22="I",IF(D22&lt;=DATA!$Q$31,"OK","T"),IF(D22&gt;DATA!$R$31,"H.E",IF(D22=DATA!$R$30,"OK","P"))),IF(G22="I",IF(D22&lt;=DATA!$Q$30,"OK","T"),IF(D22&gt;DATA!$R$30,"H.E",IF(D22=DATA!$R$30,"OK","P"))))</f>
        <v>OK</v>
      </c>
      <c r="I22">
        <f t="shared" si="2"/>
        <v>44546</v>
      </c>
      <c r="J22" t="str">
        <f t="shared" si="3"/>
        <v>I44546</v>
      </c>
      <c r="M22" s="21" t="s">
        <v>49</v>
      </c>
      <c r="N22" s="6">
        <f>SUM(M17:AQ17)</f>
        <v>0.54873842592592659</v>
      </c>
      <c r="O22" s="1"/>
      <c r="P22" s="1"/>
      <c r="Q22" s="1"/>
      <c r="R22" s="1"/>
    </row>
    <row r="23" spans="1:43" x14ac:dyDescent="0.25">
      <c r="A23" s="38">
        <v>12345678</v>
      </c>
      <c r="B23" s="4" t="s">
        <v>11</v>
      </c>
      <c r="C23" s="14" t="s">
        <v>25</v>
      </c>
      <c r="D23" s="26">
        <v>0.73392361111111104</v>
      </c>
      <c r="E23" s="29"/>
      <c r="F23" s="28" t="str">
        <f t="shared" si="5"/>
        <v>miércoles</v>
      </c>
      <c r="G23" s="4" t="str">
        <f>IF(D23&lt;DATA!$Q$33,"I","S")</f>
        <v>S</v>
      </c>
      <c r="H23" s="8" t="str">
        <f>IF(F23="sábado",IF(G23="I",IF(D23&lt;=DATA!$Q$31,"OK","T"),IF(D23&gt;DATA!$R$31,"H.E",IF(D23=DATA!$R$30,"OK","P"))),IF(G23="I",IF(D23&lt;=DATA!$Q$30,"OK","T"),IF(D23&gt;DATA!$R$30,"H.E",IF(D23=DATA!$R$30,"OK","P"))))</f>
        <v>H.E</v>
      </c>
      <c r="I23">
        <f t="shared" si="2"/>
        <v>44545</v>
      </c>
      <c r="J23" t="str">
        <f t="shared" si="3"/>
        <v>S44545</v>
      </c>
      <c r="M23" s="21" t="s">
        <v>50</v>
      </c>
      <c r="N23" s="6">
        <f>SUM(M20:AQ20)</f>
        <v>4.0416666666666878E-2</v>
      </c>
    </row>
    <row r="24" spans="1:43" x14ac:dyDescent="0.25">
      <c r="A24" s="38">
        <v>12345678</v>
      </c>
      <c r="B24" s="4" t="s">
        <v>11</v>
      </c>
      <c r="C24" s="14" t="s">
        <v>25</v>
      </c>
      <c r="D24" s="26">
        <v>0.33364583333333336</v>
      </c>
      <c r="E24" s="29"/>
      <c r="F24" s="28" t="str">
        <f t="shared" si="5"/>
        <v>miércoles</v>
      </c>
      <c r="G24" s="4" t="str">
        <f>IF(D24&lt;DATA!$Q$33,"I","S")</f>
        <v>I</v>
      </c>
      <c r="H24" s="8" t="str">
        <f>IF(F24="sábado",IF(G24="I",IF(D24&lt;=DATA!$Q$31,"OK","T"),IF(D24&gt;DATA!$R$31,"H.E",IF(D24=DATA!$R$30,"OK","P"))),IF(G24="I",IF(D24&lt;=DATA!$Q$30,"OK","T"),IF(D24&gt;DATA!$R$30,"H.E",IF(D24=DATA!$R$30,"OK","P"))))</f>
        <v>T</v>
      </c>
      <c r="I24">
        <f t="shared" si="2"/>
        <v>44545</v>
      </c>
      <c r="J24" t="str">
        <f t="shared" si="3"/>
        <v>I44545</v>
      </c>
      <c r="M24" s="10"/>
      <c r="N24" s="12"/>
      <c r="Q24" s="9"/>
    </row>
    <row r="25" spans="1:43" x14ac:dyDescent="0.25">
      <c r="A25" s="38">
        <v>12345678</v>
      </c>
      <c r="B25" s="4" t="s">
        <v>11</v>
      </c>
      <c r="C25" s="14" t="s">
        <v>26</v>
      </c>
      <c r="D25" s="26">
        <v>0.73887731481481478</v>
      </c>
      <c r="E25" s="29"/>
      <c r="F25" s="28" t="str">
        <f t="shared" si="5"/>
        <v>martes</v>
      </c>
      <c r="G25" s="4" t="str">
        <f>IF(D25&lt;DATA!$Q$33,"I","S")</f>
        <v>S</v>
      </c>
      <c r="H25" s="8" t="str">
        <f>IF(F25="sábado",IF(G25="I",IF(D25&lt;=DATA!$Q$31,"OK","T"),IF(D25&gt;DATA!$R$31,"H.E",IF(D25=DATA!$R$30,"OK","P"))),IF(G25="I",IF(D25&lt;=DATA!$Q$30,"OK","T"),IF(D25&gt;DATA!$R$30,"H.E",IF(D25=DATA!$R$30,"OK","P"))))</f>
        <v>H.E</v>
      </c>
      <c r="I25">
        <f t="shared" si="2"/>
        <v>44544</v>
      </c>
      <c r="J25" t="str">
        <f t="shared" si="3"/>
        <v>S44544</v>
      </c>
      <c r="M25" s="10"/>
      <c r="N25" s="12"/>
      <c r="Q25" s="9"/>
    </row>
    <row r="26" spans="1:43" x14ac:dyDescent="0.25">
      <c r="A26" s="38">
        <v>12345678</v>
      </c>
      <c r="B26" s="4" t="s">
        <v>11</v>
      </c>
      <c r="C26" s="14" t="s">
        <v>26</v>
      </c>
      <c r="D26" s="26">
        <v>0.33359953703703704</v>
      </c>
      <c r="E26" s="29"/>
      <c r="F26" s="28" t="str">
        <f t="shared" si="5"/>
        <v>martes</v>
      </c>
      <c r="G26" s="4" t="str">
        <f>IF(D26&lt;DATA!$Q$33,"I","S")</f>
        <v>I</v>
      </c>
      <c r="H26" s="8" t="str">
        <f>IF(F26="sábado",IF(G26="I",IF(D26&lt;=DATA!$Q$31,"OK","T"),IF(D26&gt;DATA!$R$31,"H.E",IF(D26=DATA!$R$30,"OK","P"))),IF(G26="I",IF(D26&lt;=DATA!$Q$30,"OK","T"),IF(D26&gt;DATA!$R$30,"H.E",IF(D26=DATA!$R$30,"OK","P"))))</f>
        <v>T</v>
      </c>
      <c r="I26">
        <f t="shared" si="2"/>
        <v>44544</v>
      </c>
      <c r="J26" t="str">
        <f t="shared" si="3"/>
        <v>I44544</v>
      </c>
      <c r="M26" s="10"/>
      <c r="N26" s="12"/>
    </row>
    <row r="27" spans="1:43" x14ac:dyDescent="0.25">
      <c r="A27" s="38">
        <v>12345678</v>
      </c>
      <c r="B27" s="4" t="s">
        <v>11</v>
      </c>
      <c r="C27" s="23" t="s">
        <v>27</v>
      </c>
      <c r="D27" s="26">
        <v>0.33637731481481481</v>
      </c>
      <c r="E27" s="29"/>
      <c r="F27" s="28" t="str">
        <f t="shared" si="5"/>
        <v>lunes</v>
      </c>
      <c r="G27" s="4" t="str">
        <f>IF(D27&lt;DATA!$Q$33,"I","S")</f>
        <v>I</v>
      </c>
      <c r="H27" s="8" t="str">
        <f>IF(F27="sábado",IF(G27="I",IF(D27&lt;=DATA!$Q$31,"OK","T"),IF(D27&gt;DATA!$R$31,"H.E",IF(D27=DATA!$R$30,"OK","P"))),IF(G27="I",IF(D27&lt;=DATA!$Q$30,"OK","T"),IF(D27&gt;DATA!$R$30,"H.E",IF(D27=DATA!$R$30,"OK","P"))))</f>
        <v>T</v>
      </c>
      <c r="I27">
        <f t="shared" si="2"/>
        <v>44543</v>
      </c>
      <c r="J27" t="str">
        <f t="shared" si="3"/>
        <v>I44543</v>
      </c>
      <c r="L27" s="16"/>
      <c r="M27" s="17"/>
      <c r="N27" s="18"/>
    </row>
    <row r="28" spans="1:43" x14ac:dyDescent="0.25">
      <c r="A28" s="38">
        <v>12345678</v>
      </c>
      <c r="B28" s="4" t="s">
        <v>11</v>
      </c>
      <c r="C28" s="23" t="s">
        <v>28</v>
      </c>
      <c r="D28" s="26">
        <v>0.5432407407407408</v>
      </c>
      <c r="E28" s="29"/>
      <c r="F28" s="28" t="str">
        <f t="shared" si="5"/>
        <v>domingo</v>
      </c>
      <c r="G28" s="4" t="str">
        <f>IF(D28&lt;DATA!$Q$33,"I","S")</f>
        <v>S</v>
      </c>
      <c r="H28" s="8" t="str">
        <f>IF(F28="sábado",IF(G28="I",IF(D28&lt;=DATA!$Q$31,"OK","T"),IF(D28&gt;DATA!$R$31,"H.E",IF(D28=DATA!$R$30,"OK","P"))),IF(G28="I",IF(D28&lt;=DATA!$Q$30,"OK","T"),IF(D28&gt;DATA!$R$30,"H.E",IF(D28=DATA!$R$30,"OK","P"))))</f>
        <v>P</v>
      </c>
      <c r="I28">
        <f t="shared" si="2"/>
        <v>44542</v>
      </c>
      <c r="J28" t="str">
        <f t="shared" si="3"/>
        <v>S44542</v>
      </c>
      <c r="L28" s="16"/>
      <c r="M28" s="17"/>
      <c r="N28" s="18"/>
    </row>
    <row r="29" spans="1:43" x14ac:dyDescent="0.25">
      <c r="A29" s="38">
        <v>12345678</v>
      </c>
      <c r="B29" s="4" t="s">
        <v>11</v>
      </c>
      <c r="C29" s="23" t="s">
        <v>28</v>
      </c>
      <c r="D29" s="26">
        <v>0.34833333333333333</v>
      </c>
      <c r="E29" s="29"/>
      <c r="F29" s="28" t="str">
        <f t="shared" si="5"/>
        <v>domingo</v>
      </c>
      <c r="G29" s="4" t="str">
        <f>IF(D29&lt;DATA!$Q$33,"I","S")</f>
        <v>I</v>
      </c>
      <c r="H29" s="8" t="str">
        <f>IF(F29="sábado",IF(G29="I",IF(D29&lt;=DATA!$Q$31,"OK","T"),IF(D29&gt;DATA!$R$31,"H.E",IF(D29=DATA!$R$30,"OK","P"))),IF(G29="I",IF(D29&lt;=DATA!$Q$30,"OK","T"),IF(D29&gt;DATA!$R$30,"H.E",IF(D29=DATA!$R$30,"OK","P"))))</f>
        <v>T</v>
      </c>
      <c r="I29">
        <f t="shared" si="2"/>
        <v>44542</v>
      </c>
      <c r="J29" t="str">
        <f t="shared" si="3"/>
        <v>I44542</v>
      </c>
      <c r="L29" s="16"/>
      <c r="M29" s="19"/>
      <c r="N29" s="19"/>
      <c r="O29" s="1"/>
      <c r="P29" s="1"/>
      <c r="Q29" s="7" t="s">
        <v>2</v>
      </c>
      <c r="R29" s="7" t="s">
        <v>3</v>
      </c>
    </row>
    <row r="30" spans="1:43" x14ac:dyDescent="0.25">
      <c r="A30" s="38">
        <v>12345678</v>
      </c>
      <c r="B30" s="4" t="s">
        <v>11</v>
      </c>
      <c r="C30" s="23" t="s">
        <v>29</v>
      </c>
      <c r="D30" s="26">
        <v>0.79202546296296295</v>
      </c>
      <c r="E30" s="29"/>
      <c r="F30" s="28" t="str">
        <f t="shared" si="5"/>
        <v>sábado</v>
      </c>
      <c r="G30" s="4" t="str">
        <f>IF(D30&lt;DATA!$Q$33,"I","S")</f>
        <v>S</v>
      </c>
      <c r="H30" s="8" t="str">
        <f>IF(F30="sábado",IF(G30="I",IF(D30&lt;=DATA!$Q$31,"OK","T"),IF(D30&gt;DATA!$R$31,"H.E",IF(D30=DATA!$R$30,"OK","P"))),IF(G30="I",IF(D30&lt;=DATA!$Q$30,"OK","T"),IF(D30&gt;DATA!$R$30,"H.E",IF(D30=DATA!$R$30,"OK","P"))))</f>
        <v>H.E</v>
      </c>
      <c r="I30">
        <f t="shared" si="2"/>
        <v>44541</v>
      </c>
      <c r="J30" t="str">
        <f t="shared" si="3"/>
        <v>S44541</v>
      </c>
      <c r="L30" s="16"/>
      <c r="M30" s="19"/>
      <c r="N30" s="19"/>
      <c r="O30" s="1"/>
      <c r="P30" s="7" t="s">
        <v>1</v>
      </c>
      <c r="Q30" s="8">
        <v>0.33333333333333331</v>
      </c>
      <c r="R30" s="8">
        <v>0.72916666666666663</v>
      </c>
      <c r="S30" s="39" t="s">
        <v>45</v>
      </c>
    </row>
    <row r="31" spans="1:43" x14ac:dyDescent="0.25">
      <c r="A31" s="38">
        <v>12345678</v>
      </c>
      <c r="B31" s="4" t="s">
        <v>11</v>
      </c>
      <c r="C31" s="23" t="s">
        <v>29</v>
      </c>
      <c r="D31" s="26">
        <v>0.31354166666666666</v>
      </c>
      <c r="E31" s="29"/>
      <c r="F31" s="28" t="str">
        <f t="shared" si="5"/>
        <v>sábado</v>
      </c>
      <c r="G31" s="4" t="str">
        <f>IF(D31&lt;DATA!$Q$33,"I","S")</f>
        <v>I</v>
      </c>
      <c r="H31" s="8" t="str">
        <f>IF(F31="sábado",IF(G31="I",IF(D31&lt;=DATA!$Q$31,"OK","T"),IF(D31&gt;DATA!$R$31,"H.E",IF(D31=DATA!$R$30,"OK","P"))),IF(G31="I",IF(D31&lt;=DATA!$Q$30,"OK","T"),IF(D31&gt;DATA!$R$30,"H.E",IF(D31=DATA!$R$30,"OK","P"))))</f>
        <v>OK</v>
      </c>
      <c r="I31">
        <f t="shared" si="2"/>
        <v>44541</v>
      </c>
      <c r="J31" t="str">
        <f t="shared" si="3"/>
        <v>I44541</v>
      </c>
      <c r="L31" s="16"/>
      <c r="M31" s="19"/>
      <c r="N31" s="19"/>
      <c r="O31" s="1"/>
      <c r="P31" s="7" t="s">
        <v>4</v>
      </c>
      <c r="Q31" s="8">
        <v>0.35416666666666669</v>
      </c>
      <c r="R31" s="8">
        <v>0.54166666666666663</v>
      </c>
      <c r="S31" s="39" t="s">
        <v>46</v>
      </c>
    </row>
    <row r="32" spans="1:43" x14ac:dyDescent="0.25">
      <c r="A32" s="38">
        <v>12345678</v>
      </c>
      <c r="B32" s="4" t="s">
        <v>11</v>
      </c>
      <c r="C32" s="23" t="s">
        <v>30</v>
      </c>
      <c r="D32" s="26">
        <v>0.73655092592592597</v>
      </c>
      <c r="E32" s="29"/>
      <c r="F32" s="28" t="str">
        <f t="shared" si="5"/>
        <v>viernes</v>
      </c>
      <c r="G32" s="4" t="str">
        <f>IF(D32&lt;DATA!$Q$33,"I","S")</f>
        <v>S</v>
      </c>
      <c r="H32" s="8" t="str">
        <f>IF(F32="sábado",IF(G32="I",IF(D32&lt;=DATA!$Q$31,"OK","T"),IF(D32&gt;DATA!$R$31,"H.E",IF(D32=DATA!$R$30,"OK","P"))),IF(G32="I",IF(D32&lt;=DATA!$Q$30,"OK","T"),IF(D32&gt;DATA!$R$30,"H.E",IF(D32=DATA!$R$30,"OK","P"))))</f>
        <v>H.E</v>
      </c>
      <c r="I32">
        <f t="shared" si="2"/>
        <v>44540</v>
      </c>
      <c r="J32" t="str">
        <f t="shared" si="3"/>
        <v>S44540</v>
      </c>
      <c r="L32" s="16"/>
      <c r="M32" s="19"/>
      <c r="N32" s="19"/>
      <c r="O32" s="1"/>
      <c r="P32" s="1"/>
      <c r="Q32" s="1"/>
      <c r="R32" s="1"/>
    </row>
    <row r="33" spans="1:18" x14ac:dyDescent="0.25">
      <c r="A33" s="38">
        <v>12345678</v>
      </c>
      <c r="B33" s="4" t="s">
        <v>11</v>
      </c>
      <c r="C33" s="23" t="s">
        <v>30</v>
      </c>
      <c r="D33" s="26">
        <v>0.338900462962963</v>
      </c>
      <c r="E33" s="29"/>
      <c r="F33" s="28" t="str">
        <f t="shared" si="5"/>
        <v>viernes</v>
      </c>
      <c r="G33" s="4" t="str">
        <f>IF(D33&lt;DATA!$Q$33,"I","S")</f>
        <v>I</v>
      </c>
      <c r="H33" s="8" t="str">
        <f>IF(F33="sábado",IF(G33="I",IF(D33&lt;=DATA!$Q$31,"OK","T"),IF(D33&gt;DATA!$R$31,"H.E",IF(D33=DATA!$R$30,"OK","P"))),IF(G33="I",IF(D33&lt;=DATA!$Q$30,"OK","T"),IF(D33&gt;DATA!$R$30,"H.E",IF(D33=DATA!$R$30,"OK","P"))))</f>
        <v>T</v>
      </c>
      <c r="I33">
        <f t="shared" si="2"/>
        <v>44540</v>
      </c>
      <c r="J33" t="str">
        <f t="shared" si="3"/>
        <v>I44540</v>
      </c>
      <c r="L33" s="16"/>
      <c r="M33" s="19"/>
      <c r="N33" s="19"/>
      <c r="O33" s="1"/>
      <c r="P33" s="7" t="s">
        <v>5</v>
      </c>
      <c r="Q33" s="5">
        <v>0.5</v>
      </c>
      <c r="R33" s="40" t="s">
        <v>47</v>
      </c>
    </row>
    <row r="34" spans="1:18" x14ac:dyDescent="0.25">
      <c r="A34" s="38">
        <v>12345678</v>
      </c>
      <c r="B34" s="4" t="s">
        <v>11</v>
      </c>
      <c r="C34" s="23" t="s">
        <v>31</v>
      </c>
      <c r="D34" s="26">
        <v>0.76096064814814823</v>
      </c>
      <c r="E34" s="29"/>
      <c r="F34" s="28" t="str">
        <f t="shared" si="5"/>
        <v>jueves</v>
      </c>
      <c r="G34" s="4" t="str">
        <f>IF(D34&lt;DATA!$Q$33,"I","S")</f>
        <v>S</v>
      </c>
      <c r="H34" s="8" t="str">
        <f>IF(F34="sábado",IF(G34="I",IF(D34&lt;=DATA!$Q$31,"OK","T"),IF(D34&gt;DATA!$R$31,"H.E",IF(D34=DATA!$R$30,"OK","P"))),IF(G34="I",IF(D34&lt;=DATA!$Q$30,"OK","T"),IF(D34&gt;DATA!$R$30,"H.E",IF(D34=DATA!$R$30,"OK","P"))))</f>
        <v>H.E</v>
      </c>
      <c r="I34">
        <f t="shared" si="2"/>
        <v>44539</v>
      </c>
      <c r="J34" t="str">
        <f t="shared" si="3"/>
        <v>S44539</v>
      </c>
      <c r="O34"/>
      <c r="P34" s="7" t="s">
        <v>9</v>
      </c>
      <c r="Q34" s="20">
        <v>4.1666666666666664E-2</v>
      </c>
      <c r="R34" t="s">
        <v>48</v>
      </c>
    </row>
    <row r="35" spans="1:18" x14ac:dyDescent="0.25">
      <c r="A35" s="38">
        <v>12345678</v>
      </c>
      <c r="B35" s="4" t="s">
        <v>11</v>
      </c>
      <c r="C35" s="23" t="s">
        <v>31</v>
      </c>
      <c r="D35" s="26">
        <v>0.33266203703703706</v>
      </c>
      <c r="E35" s="29"/>
      <c r="F35" s="28" t="str">
        <f t="shared" si="5"/>
        <v>jueves</v>
      </c>
      <c r="G35" s="4" t="str">
        <f>IF(D35&lt;DATA!$Q$33,"I","S")</f>
        <v>I</v>
      </c>
      <c r="H35" s="8" t="str">
        <f>IF(F35="sábado",IF(G35="I",IF(D35&lt;=DATA!$Q$31,"OK","T"),IF(D35&gt;DATA!$R$31,"H.E",IF(D35=DATA!$R$30,"OK","P"))),IF(G35="I",IF(D35&lt;=DATA!$Q$30,"OK","T"),IF(D35&gt;DATA!$R$30,"H.E",IF(D35=DATA!$R$30,"OK","P"))))</f>
        <v>OK</v>
      </c>
      <c r="I35">
        <f t="shared" ref="I35:I63" si="18">DATEVALUE(C35)</f>
        <v>44539</v>
      </c>
      <c r="J35" t="str">
        <f t="shared" ref="J35:J63" si="19">G35&amp;I35</f>
        <v>I44539</v>
      </c>
      <c r="O35"/>
    </row>
    <row r="36" spans="1:18" x14ac:dyDescent="0.25">
      <c r="A36" s="38">
        <v>12345678</v>
      </c>
      <c r="B36" s="4" t="s">
        <v>11</v>
      </c>
      <c r="C36" s="23" t="s">
        <v>32</v>
      </c>
      <c r="D36" s="26">
        <v>0.52258101851851857</v>
      </c>
      <c r="E36" s="29"/>
      <c r="F36" s="28" t="str">
        <f t="shared" si="5"/>
        <v>miércoles</v>
      </c>
      <c r="G36" s="4" t="str">
        <f>IF(D36&lt;DATA!$Q$33,"I","S")</f>
        <v>S</v>
      </c>
      <c r="H36" s="8" t="str">
        <f>IF(F36="sábado",IF(G36="I",IF(D36&lt;=DATA!$Q$31,"OK","T"),IF(D36&gt;DATA!$R$31,"H.E",IF(D36=DATA!$R$30,"OK","P"))),IF(G36="I",IF(D36&lt;=DATA!$Q$30,"OK","T"),IF(D36&gt;DATA!$R$30,"H.E",IF(D36=DATA!$R$30,"OK","P"))))</f>
        <v>P</v>
      </c>
      <c r="I36">
        <f t="shared" si="18"/>
        <v>44538</v>
      </c>
      <c r="J36" t="str">
        <f t="shared" si="19"/>
        <v>S44538</v>
      </c>
      <c r="M36" s="10"/>
    </row>
    <row r="37" spans="1:18" x14ac:dyDescent="0.25">
      <c r="A37" s="38">
        <v>12345678</v>
      </c>
      <c r="B37" s="4" t="s">
        <v>11</v>
      </c>
      <c r="C37" s="23" t="s">
        <v>32</v>
      </c>
      <c r="D37" s="26">
        <v>0.31432870370370369</v>
      </c>
      <c r="E37" s="29"/>
      <c r="F37" s="28" t="str">
        <f t="shared" si="5"/>
        <v>miércoles</v>
      </c>
      <c r="G37" s="4" t="str">
        <f>IF(D37&lt;DATA!$Q$33,"I","S")</f>
        <v>I</v>
      </c>
      <c r="H37" s="8" t="str">
        <f>IF(F37="sábado",IF(G37="I",IF(D37&lt;=DATA!$Q$31,"OK","T"),IF(D37&gt;DATA!$R$31,"H.E",IF(D37=DATA!$R$30,"OK","P"))),IF(G37="I",IF(D37&lt;=DATA!$Q$30,"OK","T"),IF(D37&gt;DATA!$R$30,"H.E",IF(D37=DATA!$R$30,"OK","P"))))</f>
        <v>OK</v>
      </c>
      <c r="I37">
        <f t="shared" si="18"/>
        <v>44538</v>
      </c>
      <c r="J37" t="str">
        <f t="shared" si="19"/>
        <v>I44538</v>
      </c>
      <c r="M37" s="10"/>
    </row>
    <row r="38" spans="1:18" x14ac:dyDescent="0.25">
      <c r="A38" s="38">
        <v>12345678</v>
      </c>
      <c r="B38" s="4" t="s">
        <v>11</v>
      </c>
      <c r="C38" s="23" t="s">
        <v>33</v>
      </c>
      <c r="D38" s="26">
        <v>0.77810185185185177</v>
      </c>
      <c r="E38" s="29"/>
      <c r="F38" s="28" t="str">
        <f t="shared" si="5"/>
        <v>martes</v>
      </c>
      <c r="G38" s="4" t="str">
        <f>IF(D38&lt;DATA!$Q$33,"I","S")</f>
        <v>S</v>
      </c>
      <c r="H38" s="8" t="str">
        <f>IF(F38="sábado",IF(G38="I",IF(D38&lt;=DATA!$Q$31,"OK","T"),IF(D38&gt;DATA!$R$31,"H.E",IF(D38=DATA!$R$30,"OK","P"))),IF(G38="I",IF(D38&lt;=DATA!$Q$30,"OK","T"),IF(D38&gt;DATA!$R$30,"H.E",IF(D38=DATA!$R$30,"OK","P"))))</f>
        <v>H.E</v>
      </c>
      <c r="I38">
        <f t="shared" si="18"/>
        <v>44537</v>
      </c>
      <c r="J38" t="str">
        <f t="shared" si="19"/>
        <v>S44537</v>
      </c>
      <c r="M38" s="10"/>
    </row>
    <row r="39" spans="1:18" x14ac:dyDescent="0.25">
      <c r="A39" s="38">
        <v>12345678</v>
      </c>
      <c r="B39" s="4" t="s">
        <v>11</v>
      </c>
      <c r="C39" s="23" t="s">
        <v>33</v>
      </c>
      <c r="D39" s="26">
        <v>0.33194444444444443</v>
      </c>
      <c r="E39" s="29"/>
      <c r="F39" s="28" t="str">
        <f t="shared" si="5"/>
        <v>martes</v>
      </c>
      <c r="G39" s="4" t="str">
        <f>IF(D39&lt;DATA!$Q$33,"I","S")</f>
        <v>I</v>
      </c>
      <c r="H39" s="8" t="str">
        <f>IF(F39="sábado",IF(G39="I",IF(D39&lt;=DATA!$Q$31,"OK","T"),IF(D39&gt;DATA!$R$31,"H.E",IF(D39=DATA!$R$30,"OK","P"))),IF(G39="I",IF(D39&lt;=DATA!$Q$30,"OK","T"),IF(D39&gt;DATA!$R$30,"H.E",IF(D39=DATA!$R$30,"OK","P"))))</f>
        <v>OK</v>
      </c>
      <c r="I39">
        <f t="shared" si="18"/>
        <v>44537</v>
      </c>
      <c r="J39" t="str">
        <f t="shared" si="19"/>
        <v>I44537</v>
      </c>
      <c r="M39" s="10"/>
    </row>
    <row r="40" spans="1:18" x14ac:dyDescent="0.25">
      <c r="A40" s="38">
        <v>12345678</v>
      </c>
      <c r="B40" s="4" t="s">
        <v>11</v>
      </c>
      <c r="C40" s="23" t="s">
        <v>34</v>
      </c>
      <c r="D40" s="26">
        <v>0.81869212962962967</v>
      </c>
      <c r="E40" s="29"/>
      <c r="F40" s="28" t="str">
        <f t="shared" si="5"/>
        <v>lunes</v>
      </c>
      <c r="G40" s="4" t="str">
        <f>IF(D40&lt;DATA!$Q$33,"I","S")</f>
        <v>S</v>
      </c>
      <c r="H40" s="8" t="str">
        <f>IF(F40="sábado",IF(G40="I",IF(D40&lt;=DATA!$Q$31,"OK","T"),IF(D40&gt;DATA!$R$31,"H.E",IF(D40=DATA!$R$30,"OK","P"))),IF(G40="I",IF(D40&lt;=DATA!$Q$30,"OK","T"),IF(D40&gt;DATA!$R$30,"H.E",IF(D40=DATA!$R$30,"OK","P"))))</f>
        <v>H.E</v>
      </c>
      <c r="I40">
        <f t="shared" si="18"/>
        <v>44536</v>
      </c>
      <c r="J40" t="str">
        <f t="shared" si="19"/>
        <v>S44536</v>
      </c>
      <c r="M40" s="10"/>
    </row>
    <row r="41" spans="1:18" x14ac:dyDescent="0.25">
      <c r="A41" s="38">
        <v>12345678</v>
      </c>
      <c r="B41" s="4" t="s">
        <v>11</v>
      </c>
      <c r="C41" s="23" t="s">
        <v>34</v>
      </c>
      <c r="D41" s="26">
        <v>0.33432870370370371</v>
      </c>
      <c r="E41" s="29"/>
      <c r="F41" s="28" t="str">
        <f t="shared" si="5"/>
        <v>lunes</v>
      </c>
      <c r="G41" s="4" t="str">
        <f>IF(D41&lt;DATA!$Q$33,"I","S")</f>
        <v>I</v>
      </c>
      <c r="H41" s="8" t="str">
        <f>IF(F41="sábado",IF(G41="I",IF(D41&lt;=DATA!$Q$31,"OK","T"),IF(D41&gt;DATA!$R$31,"H.E",IF(D41=DATA!$R$30,"OK","P"))),IF(G41="I",IF(D41&lt;=DATA!$Q$30,"OK","T"),IF(D41&gt;DATA!$R$30,"H.E",IF(D41=DATA!$R$30,"OK","P"))))</f>
        <v>T</v>
      </c>
      <c r="I41">
        <f t="shared" si="18"/>
        <v>44536</v>
      </c>
      <c r="J41" t="str">
        <f t="shared" si="19"/>
        <v>I44536</v>
      </c>
      <c r="M41" s="10"/>
    </row>
    <row r="42" spans="1:18" x14ac:dyDescent="0.25">
      <c r="A42" s="38">
        <v>12345678</v>
      </c>
      <c r="B42" s="4" t="s">
        <v>11</v>
      </c>
      <c r="C42" s="23" t="s">
        <v>35</v>
      </c>
      <c r="D42" s="26">
        <v>0.59120370370370368</v>
      </c>
      <c r="E42" s="29"/>
      <c r="F42" s="28" t="str">
        <f t="shared" si="5"/>
        <v>sábado</v>
      </c>
      <c r="G42" s="4" t="str">
        <f>IF(D42&lt;DATA!$Q$33,"I","S")</f>
        <v>S</v>
      </c>
      <c r="H42" s="8" t="str">
        <f>IF(F42="sábado",IF(G42="I",IF(D42&lt;=DATA!$Q$31,"OK","T"),IF(D42&gt;DATA!$R$31,"H.E",IF(D42=DATA!$R$30,"OK","P"))),IF(G42="I",IF(D42&lt;=DATA!$Q$30,"OK","T"),IF(D42&gt;DATA!$R$30,"H.E",IF(D42=DATA!$R$30,"OK","P"))))</f>
        <v>H.E</v>
      </c>
      <c r="I42">
        <f t="shared" si="18"/>
        <v>44534</v>
      </c>
      <c r="J42" t="str">
        <f t="shared" si="19"/>
        <v>S44534</v>
      </c>
      <c r="M42" s="10"/>
    </row>
    <row r="43" spans="1:18" x14ac:dyDescent="0.25">
      <c r="A43" s="38">
        <v>12345678</v>
      </c>
      <c r="B43" s="4" t="s">
        <v>11</v>
      </c>
      <c r="C43" s="23" t="s">
        <v>35</v>
      </c>
      <c r="D43" s="26">
        <v>0.35171296296296295</v>
      </c>
      <c r="E43" s="29"/>
      <c r="F43" s="28" t="str">
        <f t="shared" si="5"/>
        <v>sábado</v>
      </c>
      <c r="G43" s="4" t="str">
        <f>IF(D43&lt;DATA!$Q$33,"I","S")</f>
        <v>I</v>
      </c>
      <c r="H43" s="8" t="str">
        <f>IF(F43="sábado",IF(G43="I",IF(D43&lt;=DATA!$Q$31,"OK","T"),IF(D43&gt;DATA!$R$31,"H.E",IF(D43=DATA!$R$30,"OK","P"))),IF(G43="I",IF(D43&lt;=DATA!$Q$30,"OK","T"),IF(D43&gt;DATA!$R$30,"H.E",IF(D43=DATA!$R$30,"OK","P"))))</f>
        <v>OK</v>
      </c>
      <c r="I43">
        <f t="shared" si="18"/>
        <v>44534</v>
      </c>
      <c r="J43" t="str">
        <f t="shared" si="19"/>
        <v>I44534</v>
      </c>
      <c r="M43" s="10"/>
    </row>
    <row r="44" spans="1:18" x14ac:dyDescent="0.25">
      <c r="A44" s="38">
        <v>12345678</v>
      </c>
      <c r="B44" s="4" t="s">
        <v>11</v>
      </c>
      <c r="C44" s="23" t="s">
        <v>36</v>
      </c>
      <c r="D44" s="26">
        <v>0.74533564814814823</v>
      </c>
      <c r="E44" s="29"/>
      <c r="F44" s="28" t="str">
        <f t="shared" si="5"/>
        <v>viernes</v>
      </c>
      <c r="G44" s="4" t="str">
        <f>IF(D44&lt;DATA!$Q$33,"I","S")</f>
        <v>S</v>
      </c>
      <c r="H44" s="8" t="str">
        <f>IF(F44="sábado",IF(G44="I",IF(D44&lt;=DATA!$Q$31,"OK","T"),IF(D44&gt;DATA!$R$31,"H.E",IF(D44=DATA!$R$30,"OK","P"))),IF(G44="I",IF(D44&lt;=DATA!$Q$30,"OK","T"),IF(D44&gt;DATA!$R$30,"H.E",IF(D44=DATA!$R$30,"OK","P"))))</f>
        <v>H.E</v>
      </c>
      <c r="I44">
        <f t="shared" si="18"/>
        <v>44533</v>
      </c>
      <c r="J44" t="str">
        <f t="shared" si="19"/>
        <v>S44533</v>
      </c>
      <c r="M44" s="10"/>
    </row>
    <row r="45" spans="1:18" x14ac:dyDescent="0.25">
      <c r="A45" s="38">
        <v>12345678</v>
      </c>
      <c r="B45" s="4" t="s">
        <v>11</v>
      </c>
      <c r="C45" s="23" t="s">
        <v>36</v>
      </c>
      <c r="D45" s="26">
        <v>0.33635416666666668</v>
      </c>
      <c r="E45" s="29"/>
      <c r="F45" s="28" t="str">
        <f t="shared" si="5"/>
        <v>viernes</v>
      </c>
      <c r="G45" s="4" t="str">
        <f>IF(D45&lt;DATA!$Q$33,"I","S")</f>
        <v>I</v>
      </c>
      <c r="H45" s="8" t="str">
        <f>IF(F45="sábado",IF(G45="I",IF(D45&lt;=DATA!$Q$31,"OK","T"),IF(D45&gt;DATA!$R$31,"H.E",IF(D45=DATA!$R$30,"OK","P"))),IF(G45="I",IF(D45&lt;=DATA!$Q$30,"OK","T"),IF(D45&gt;DATA!$R$30,"H.E",IF(D45=DATA!$R$30,"OK","P"))))</f>
        <v>T</v>
      </c>
      <c r="I45">
        <f t="shared" si="18"/>
        <v>44533</v>
      </c>
      <c r="J45" t="str">
        <f t="shared" si="19"/>
        <v>I44533</v>
      </c>
      <c r="M45" s="10"/>
    </row>
    <row r="46" spans="1:18" x14ac:dyDescent="0.25">
      <c r="A46" s="38">
        <v>12345678</v>
      </c>
      <c r="B46" s="4" t="s">
        <v>11</v>
      </c>
      <c r="C46" s="23" t="s">
        <v>37</v>
      </c>
      <c r="D46" s="26">
        <v>0.73053240740740744</v>
      </c>
      <c r="E46" s="29"/>
      <c r="F46" s="28" t="str">
        <f t="shared" si="5"/>
        <v>jueves</v>
      </c>
      <c r="G46" s="4" t="str">
        <f>IF(D46&lt;DATA!$Q$33,"I","S")</f>
        <v>S</v>
      </c>
      <c r="H46" s="8" t="str">
        <f>IF(F46="sábado",IF(G46="I",IF(D46&lt;=DATA!$Q$31,"OK","T"),IF(D46&gt;DATA!$R$31,"H.E",IF(D46=DATA!$R$30,"OK","P"))),IF(G46="I",IF(D46&lt;=DATA!$Q$30,"OK","T"),IF(D46&gt;DATA!$R$30,"H.E",IF(D46=DATA!$R$30,"OK","P"))))</f>
        <v>H.E</v>
      </c>
      <c r="I46">
        <f t="shared" si="18"/>
        <v>44532</v>
      </c>
      <c r="J46" t="str">
        <f t="shared" si="19"/>
        <v>S44532</v>
      </c>
      <c r="M46" s="10"/>
    </row>
    <row r="47" spans="1:18" x14ac:dyDescent="0.25">
      <c r="A47" s="38">
        <v>12345678</v>
      </c>
      <c r="B47" s="4" t="s">
        <v>11</v>
      </c>
      <c r="C47" s="23" t="s">
        <v>37</v>
      </c>
      <c r="D47" s="26">
        <v>0.33348379629629626</v>
      </c>
      <c r="E47" s="29"/>
      <c r="F47" s="28" t="str">
        <f t="shared" si="5"/>
        <v>jueves</v>
      </c>
      <c r="G47" s="4" t="str">
        <f>IF(D47&lt;DATA!$Q$33,"I","S")</f>
        <v>I</v>
      </c>
      <c r="H47" s="8" t="str">
        <f>IF(F47="sábado",IF(G47="I",IF(D47&lt;=DATA!$Q$31,"OK","T"),IF(D47&gt;DATA!$R$31,"H.E",IF(D47=DATA!$R$30,"OK","P"))),IF(G47="I",IF(D47&lt;=DATA!$Q$30,"OK","T"),IF(D47&gt;DATA!$R$30,"H.E",IF(D47=DATA!$R$30,"OK","P"))))</f>
        <v>T</v>
      </c>
      <c r="I47">
        <f t="shared" si="18"/>
        <v>44532</v>
      </c>
      <c r="J47" t="str">
        <f t="shared" si="19"/>
        <v>I44532</v>
      </c>
      <c r="M47" s="10"/>
    </row>
    <row r="48" spans="1:18" x14ac:dyDescent="0.25">
      <c r="A48" s="38">
        <v>12345678</v>
      </c>
      <c r="B48" s="4" t="s">
        <v>11</v>
      </c>
      <c r="C48" s="23" t="s">
        <v>38</v>
      </c>
      <c r="D48" s="26">
        <v>0.72991898148148149</v>
      </c>
      <c r="E48" s="29"/>
      <c r="F48" s="28" t="str">
        <f t="shared" si="5"/>
        <v>miércoles</v>
      </c>
      <c r="G48" s="4" t="str">
        <f>IF(D48&lt;DATA!$Q$33,"I","S")</f>
        <v>S</v>
      </c>
      <c r="H48" s="8" t="str">
        <f>IF(F48="sábado",IF(G48="I",IF(D48&lt;=DATA!$Q$31,"OK","T"),IF(D48&gt;DATA!$R$31,"H.E",IF(D48=DATA!$R$30,"OK","P"))),IF(G48="I",IF(D48&lt;=DATA!$Q$30,"OK","T"),IF(D48&gt;DATA!$R$30,"H.E",IF(D48=DATA!$R$30,"OK","P"))))</f>
        <v>H.E</v>
      </c>
      <c r="I48">
        <f t="shared" si="18"/>
        <v>44531</v>
      </c>
      <c r="J48" t="str">
        <f t="shared" si="19"/>
        <v>S44531</v>
      </c>
      <c r="M48" s="10"/>
    </row>
    <row r="49" spans="1:13" x14ac:dyDescent="0.25">
      <c r="A49" s="38">
        <v>12345678</v>
      </c>
      <c r="B49" s="4" t="s">
        <v>11</v>
      </c>
      <c r="C49" s="23" t="s">
        <v>38</v>
      </c>
      <c r="D49" s="26">
        <v>0.3331365740740741</v>
      </c>
      <c r="E49" s="29"/>
      <c r="F49" s="28" t="str">
        <f t="shared" si="5"/>
        <v>miércoles</v>
      </c>
      <c r="G49" s="4" t="str">
        <f>IF(D49&lt;DATA!$Q$33,"I","S")</f>
        <v>I</v>
      </c>
      <c r="H49" s="8" t="str">
        <f>IF(F49="sábado",IF(G49="I",IF(D49&lt;=DATA!$Q$31,"OK","T"),IF(D49&gt;DATA!$R$31,"H.E",IF(D49=DATA!$R$30,"OK","P"))),IF(G49="I",IF(D49&lt;=DATA!$Q$30,"OK","T"),IF(D49&gt;DATA!$R$30,"H.E",IF(D49=DATA!$R$30,"OK","P"))))</f>
        <v>OK</v>
      </c>
      <c r="I49">
        <f t="shared" si="18"/>
        <v>44531</v>
      </c>
      <c r="J49" t="str">
        <f t="shared" si="19"/>
        <v>I44531</v>
      </c>
      <c r="M49" s="10"/>
    </row>
    <row r="50" spans="1:13" x14ac:dyDescent="0.25">
      <c r="A50" s="30"/>
      <c r="B50" s="4"/>
      <c r="C50" s="23"/>
      <c r="D50" s="26"/>
      <c r="E50" s="29"/>
      <c r="F50" s="28" t="str">
        <f t="shared" si="5"/>
        <v>sábado</v>
      </c>
      <c r="G50" s="4" t="str">
        <f>IF(D50&lt;DATA!$Q$33,"I","S")</f>
        <v>I</v>
      </c>
      <c r="H50" s="8" t="str">
        <f>IF(F50="sábado",IF(G50="I",IF(D50&lt;=DATA!$Q$31,"OK","T"),IF(D50&gt;DATA!$R$31,"H.E",IF(D50=DATA!$R$30,"OK","P"))),IF(G50="I",IF(D50&lt;=DATA!$Q$30,"OK","T"),IF(D50&gt;DATA!$R$30,"H.E",IF(D50=DATA!$R$30,"OK","P"))))</f>
        <v>OK</v>
      </c>
      <c r="I50" t="e">
        <f t="shared" si="18"/>
        <v>#VALUE!</v>
      </c>
      <c r="J50" t="e">
        <f t="shared" si="19"/>
        <v>#VALUE!</v>
      </c>
      <c r="M50" s="10"/>
    </row>
    <row r="51" spans="1:13" x14ac:dyDescent="0.25">
      <c r="A51" s="30"/>
      <c r="B51" s="4"/>
      <c r="C51" s="23"/>
      <c r="D51" s="26"/>
      <c r="E51" s="29"/>
      <c r="F51" s="28" t="str">
        <f t="shared" si="5"/>
        <v>sábado</v>
      </c>
      <c r="G51" s="4" t="str">
        <f>IF(D51&lt;DATA!$Q$33,"I","S")</f>
        <v>I</v>
      </c>
      <c r="H51" s="8" t="str">
        <f>IF(F51="sábado",IF(G51="I",IF(D51&lt;=DATA!$Q$31,"OK","T"),IF(D51&gt;DATA!$R$31,"H.E",IF(D51=DATA!$R$30,"OK","P"))),IF(G51="I",IF(D51&lt;=DATA!$Q$30,"OK","T"),IF(D51&gt;DATA!$R$30,"H.E",IF(D51=DATA!$R$30,"OK","P"))))</f>
        <v>OK</v>
      </c>
      <c r="I51" t="e">
        <f t="shared" si="18"/>
        <v>#VALUE!</v>
      </c>
      <c r="J51" t="e">
        <f t="shared" si="19"/>
        <v>#VALUE!</v>
      </c>
      <c r="M51" s="10"/>
    </row>
    <row r="52" spans="1:13" x14ac:dyDescent="0.25">
      <c r="A52" s="30"/>
      <c r="B52" s="4"/>
      <c r="C52" s="23"/>
      <c r="D52" s="26"/>
      <c r="E52" s="29"/>
      <c r="F52" s="28" t="str">
        <f t="shared" si="5"/>
        <v>sábado</v>
      </c>
      <c r="G52" s="4" t="str">
        <f>IF(D52&lt;DATA!$Q$33,"I","S")</f>
        <v>I</v>
      </c>
      <c r="H52" s="8" t="str">
        <f>IF(F52="sábado",IF(G52="I",IF(D52&lt;=DATA!$Q$31,"OK","T"),IF(D52&gt;DATA!$R$31,"H.E",IF(D52=DATA!$R$30,"OK","P"))),IF(G52="I",IF(D52&lt;=DATA!$Q$30,"OK","T"),IF(D52&gt;DATA!$R$30,"H.E",IF(D52=DATA!$R$30,"OK","P"))))</f>
        <v>OK</v>
      </c>
      <c r="I52" t="e">
        <f t="shared" si="18"/>
        <v>#VALUE!</v>
      </c>
      <c r="J52" t="e">
        <f t="shared" si="19"/>
        <v>#VALUE!</v>
      </c>
      <c r="M52" s="10"/>
    </row>
    <row r="53" spans="1:13" x14ac:dyDescent="0.25">
      <c r="A53" s="30"/>
      <c r="B53" s="4"/>
      <c r="C53" s="23"/>
      <c r="D53" s="26"/>
      <c r="E53" s="29"/>
      <c r="F53" s="28" t="str">
        <f t="shared" si="5"/>
        <v>sábado</v>
      </c>
      <c r="G53" s="4" t="str">
        <f>IF(D53&lt;DATA!$Q$33,"I","S")</f>
        <v>I</v>
      </c>
      <c r="H53" s="8" t="str">
        <f>IF(F53="sábado",IF(G53="I",IF(D53&lt;=DATA!$Q$31,"OK","T"),IF(D53&gt;DATA!$R$31,"H.E",IF(D53=DATA!$R$30,"OK","P"))),IF(G53="I",IF(D53&lt;=DATA!$Q$30,"OK","T"),IF(D53&gt;DATA!$R$30,"H.E",IF(D53=DATA!$R$30,"OK","P"))))</f>
        <v>OK</v>
      </c>
      <c r="I53" t="e">
        <f t="shared" si="18"/>
        <v>#VALUE!</v>
      </c>
      <c r="J53" t="e">
        <f t="shared" si="19"/>
        <v>#VALUE!</v>
      </c>
      <c r="M53" s="10"/>
    </row>
    <row r="54" spans="1:13" x14ac:dyDescent="0.25">
      <c r="A54" s="30"/>
      <c r="B54" s="4"/>
      <c r="C54" s="23"/>
      <c r="D54" s="26"/>
      <c r="E54" s="29"/>
      <c r="F54" s="28" t="str">
        <f t="shared" si="5"/>
        <v>sábado</v>
      </c>
      <c r="G54" s="4" t="str">
        <f>IF(D54&lt;DATA!$Q$33,"I","S")</f>
        <v>I</v>
      </c>
      <c r="H54" s="8" t="str">
        <f>IF(F54="sábado",IF(G54="I",IF(D54&lt;=DATA!$Q$31,"OK","T"),IF(D54&gt;DATA!$R$31,"H.E",IF(D54=DATA!$R$30,"OK","P"))),IF(G54="I",IF(D54&lt;=DATA!$Q$30,"OK","T"),IF(D54&gt;DATA!$R$30,"H.E",IF(D54=DATA!$R$30,"OK","P"))))</f>
        <v>OK</v>
      </c>
      <c r="I54" t="e">
        <f t="shared" si="18"/>
        <v>#VALUE!</v>
      </c>
      <c r="J54" t="e">
        <f t="shared" si="19"/>
        <v>#VALUE!</v>
      </c>
      <c r="M54" s="10"/>
    </row>
    <row r="55" spans="1:13" x14ac:dyDescent="0.25">
      <c r="A55" s="30"/>
      <c r="B55" s="4"/>
      <c r="C55" s="23"/>
      <c r="D55" s="26"/>
      <c r="E55" s="29"/>
      <c r="F55" s="28" t="str">
        <f t="shared" si="5"/>
        <v>sábado</v>
      </c>
      <c r="G55" s="4" t="str">
        <f>IF(D55&lt;DATA!$Q$33,"I","S")</f>
        <v>I</v>
      </c>
      <c r="H55" s="8" t="str">
        <f>IF(F55="sábado",IF(G55="I",IF(D55&lt;=DATA!$Q$31,"OK","T"),IF(D55&gt;DATA!$R$31,"H.E",IF(D55=DATA!$R$30,"OK","P"))),IF(G55="I",IF(D55&lt;=DATA!$Q$30,"OK","T"),IF(D55&gt;DATA!$R$30,"H.E",IF(D55=DATA!$R$30,"OK","P"))))</f>
        <v>OK</v>
      </c>
      <c r="I55" t="e">
        <f t="shared" si="18"/>
        <v>#VALUE!</v>
      </c>
      <c r="J55" t="e">
        <f t="shared" si="19"/>
        <v>#VALUE!</v>
      </c>
      <c r="M55" s="10"/>
    </row>
    <row r="56" spans="1:13" x14ac:dyDescent="0.25">
      <c r="A56" s="30"/>
      <c r="B56" s="4"/>
      <c r="C56" s="23"/>
      <c r="D56" s="26"/>
      <c r="E56" s="29"/>
      <c r="F56" s="28" t="str">
        <f t="shared" si="5"/>
        <v>sábado</v>
      </c>
      <c r="G56" s="4" t="str">
        <f>IF(D56&lt;DATA!$Q$33,"I","S")</f>
        <v>I</v>
      </c>
      <c r="H56" s="8" t="str">
        <f>IF(F56="sábado",IF(G56="I",IF(D56&lt;=DATA!$Q$31,"OK","T"),IF(D56&gt;DATA!$R$31,"H.E",IF(D56=DATA!$R$30,"OK","P"))),IF(G56="I",IF(D56&lt;=DATA!$Q$30,"OK","T"),IF(D56&gt;DATA!$R$30,"H.E",IF(D56=DATA!$R$30,"OK","P"))))</f>
        <v>OK</v>
      </c>
      <c r="I56" t="e">
        <f t="shared" si="18"/>
        <v>#VALUE!</v>
      </c>
      <c r="J56" t="e">
        <f t="shared" si="19"/>
        <v>#VALUE!</v>
      </c>
      <c r="M56" s="10"/>
    </row>
    <row r="57" spans="1:13" x14ac:dyDescent="0.25">
      <c r="A57" s="30"/>
      <c r="B57" s="4"/>
      <c r="C57" s="23"/>
      <c r="D57" s="26"/>
      <c r="E57" s="29"/>
      <c r="F57" s="28" t="str">
        <f t="shared" si="5"/>
        <v>sábado</v>
      </c>
      <c r="G57" s="4" t="str">
        <f>IF(D57&lt;DATA!$Q$33,"I","S")</f>
        <v>I</v>
      </c>
      <c r="H57" s="8" t="str">
        <f>IF(F57="sábado",IF(G57="I",IF(D57&lt;=DATA!$Q$31,"OK","T"),IF(D57&gt;DATA!$R$31,"H.E",IF(D57=DATA!$R$30,"OK","P"))),IF(G57="I",IF(D57&lt;=DATA!$Q$30,"OK","T"),IF(D57&gt;DATA!$R$30,"H.E",IF(D57=DATA!$R$30,"OK","P"))))</f>
        <v>OK</v>
      </c>
      <c r="I57" t="e">
        <f t="shared" si="18"/>
        <v>#VALUE!</v>
      </c>
      <c r="J57" t="e">
        <f t="shared" si="19"/>
        <v>#VALUE!</v>
      </c>
      <c r="M57" s="10"/>
    </row>
    <row r="58" spans="1:13" x14ac:dyDescent="0.25">
      <c r="A58" s="30"/>
      <c r="B58" s="4"/>
      <c r="C58" s="23"/>
      <c r="D58" s="26"/>
      <c r="E58" s="29"/>
      <c r="F58" s="28" t="str">
        <f t="shared" si="5"/>
        <v>sábado</v>
      </c>
      <c r="G58" s="4" t="str">
        <f>IF(D58&lt;DATA!$Q$33,"I","S")</f>
        <v>I</v>
      </c>
      <c r="H58" s="8" t="str">
        <f>IF(F58="sábado",IF(G58="I",IF(D58&lt;=DATA!$Q$31,"OK","T"),IF(D58&gt;DATA!$R$31,"H.E",IF(D58=DATA!$R$30,"OK","P"))),IF(G58="I",IF(D58&lt;=DATA!$Q$30,"OK","T"),IF(D58&gt;DATA!$R$30,"H.E",IF(D58=DATA!$R$30,"OK","P"))))</f>
        <v>OK</v>
      </c>
      <c r="I58" t="e">
        <f t="shared" si="18"/>
        <v>#VALUE!</v>
      </c>
      <c r="J58" t="e">
        <f t="shared" si="19"/>
        <v>#VALUE!</v>
      </c>
      <c r="M58" s="10"/>
    </row>
    <row r="59" spans="1:13" x14ac:dyDescent="0.25">
      <c r="A59" s="30"/>
      <c r="B59" s="4"/>
      <c r="C59" s="23"/>
      <c r="D59" s="26"/>
      <c r="E59" s="29"/>
      <c r="F59" s="28" t="str">
        <f t="shared" si="5"/>
        <v>sábado</v>
      </c>
      <c r="G59" s="4" t="str">
        <f>IF(D59&lt;DATA!$Q$33,"I","S")</f>
        <v>I</v>
      </c>
      <c r="H59" s="8" t="str">
        <f>IF(F59="sábado",IF(G59="I",IF(D59&lt;=DATA!$Q$31,"OK","T"),IF(D59&gt;DATA!$R$31,"H.E",IF(D59=DATA!$R$30,"OK","P"))),IF(G59="I",IF(D59&lt;=DATA!$Q$30,"OK","T"),IF(D59&gt;DATA!$R$30,"H.E",IF(D59=DATA!$R$30,"OK","P"))))</f>
        <v>OK</v>
      </c>
      <c r="I59" t="e">
        <f t="shared" si="18"/>
        <v>#VALUE!</v>
      </c>
      <c r="J59" t="e">
        <f t="shared" si="19"/>
        <v>#VALUE!</v>
      </c>
      <c r="M59" s="10"/>
    </row>
    <row r="60" spans="1:13" x14ac:dyDescent="0.25">
      <c r="A60" s="30"/>
      <c r="B60" s="4"/>
      <c r="C60" s="23"/>
      <c r="D60" s="26"/>
      <c r="E60" s="29"/>
      <c r="F60" s="28" t="str">
        <f t="shared" si="5"/>
        <v>sábado</v>
      </c>
      <c r="G60" s="4" t="str">
        <f>IF(D60&lt;DATA!$Q$33,"I","S")</f>
        <v>I</v>
      </c>
      <c r="H60" s="8" t="str">
        <f>IF(F60="sábado",IF(G60="I",IF(D60&lt;=DATA!$Q$31,"OK","T"),IF(D60&gt;DATA!$R$31,"H.E",IF(D60=DATA!$R$30,"OK","P"))),IF(G60="I",IF(D60&lt;=DATA!$Q$30,"OK","T"),IF(D60&gt;DATA!$R$30,"H.E",IF(D60=DATA!$R$30,"OK","P"))))</f>
        <v>OK</v>
      </c>
      <c r="I60" t="e">
        <f t="shared" si="18"/>
        <v>#VALUE!</v>
      </c>
      <c r="J60" t="e">
        <f t="shared" si="19"/>
        <v>#VALUE!</v>
      </c>
      <c r="M60" s="10"/>
    </row>
    <row r="61" spans="1:13" x14ac:dyDescent="0.25">
      <c r="A61" s="30"/>
      <c r="B61" s="4"/>
      <c r="C61" s="23"/>
      <c r="D61" s="26"/>
      <c r="E61" s="29"/>
      <c r="F61" s="28" t="str">
        <f t="shared" si="5"/>
        <v>sábado</v>
      </c>
      <c r="G61" s="4" t="str">
        <f>IF(D61&lt;DATA!$Q$33,"I","S")</f>
        <v>I</v>
      </c>
      <c r="H61" s="8" t="str">
        <f>IF(F61="sábado",IF(G61="I",IF(D61&lt;=DATA!$Q$31,"OK","T"),IF(D61&gt;DATA!$R$31,"H.E",IF(D61=DATA!$R$30,"OK","P"))),IF(G61="I",IF(D61&lt;=DATA!$Q$30,"OK","T"),IF(D61&gt;DATA!$R$30,"H.E",IF(D61=DATA!$R$30,"OK","P"))))</f>
        <v>OK</v>
      </c>
      <c r="I61" t="e">
        <f t="shared" si="18"/>
        <v>#VALUE!</v>
      </c>
      <c r="J61" t="e">
        <f t="shared" si="19"/>
        <v>#VALUE!</v>
      </c>
      <c r="M61" s="10"/>
    </row>
    <row r="62" spans="1:13" x14ac:dyDescent="0.25">
      <c r="A62" s="30"/>
      <c r="B62" s="4"/>
      <c r="C62" s="23"/>
      <c r="D62" s="26"/>
      <c r="E62" s="29"/>
      <c r="F62" s="28" t="str">
        <f t="shared" si="5"/>
        <v>sábado</v>
      </c>
      <c r="G62" s="4" t="str">
        <f>IF(D62&lt;DATA!$Q$33,"I","S")</f>
        <v>I</v>
      </c>
      <c r="H62" s="8" t="str">
        <f>IF(F62="sábado",IF(G62="I",IF(D62&lt;=DATA!$Q$31,"OK","T"),IF(D62&gt;DATA!$R$31,"H.E",IF(D62=DATA!$R$30,"OK","P"))),IF(G62="I",IF(D62&lt;=DATA!$Q$30,"OK","T"),IF(D62&gt;DATA!$R$30,"H.E",IF(D62=DATA!$R$30,"OK","P"))))</f>
        <v>OK</v>
      </c>
      <c r="I62" t="e">
        <f t="shared" si="18"/>
        <v>#VALUE!</v>
      </c>
      <c r="J62" t="e">
        <f t="shared" si="19"/>
        <v>#VALUE!</v>
      </c>
      <c r="M62" s="10"/>
    </row>
    <row r="63" spans="1:13" ht="15.75" thickBot="1" x14ac:dyDescent="0.3">
      <c r="A63" s="31"/>
      <c r="B63" s="32"/>
      <c r="C63" s="33"/>
      <c r="D63" s="34"/>
      <c r="E63" s="35"/>
      <c r="F63" s="28" t="str">
        <f t="shared" si="5"/>
        <v>sábado</v>
      </c>
      <c r="G63" s="4" t="str">
        <f>IF(D63&lt;DATA!$Q$33,"I","S")</f>
        <v>I</v>
      </c>
      <c r="H63" s="8" t="str">
        <f>IF(F63="sábado",IF(G63="I",IF(D63&lt;=DATA!$Q$31,"OK","T"),IF(D63&gt;DATA!$R$31,"H.E",IF(D63=DATA!$R$30,"OK","P"))),IF(G63="I",IF(D63&lt;=DATA!$Q$30,"OK","T"),IF(D63&gt;DATA!$R$30,"H.E",IF(D63=DATA!$R$30,"OK","P"))))</f>
        <v>OK</v>
      </c>
      <c r="I63" t="e">
        <f t="shared" si="18"/>
        <v>#VALUE!</v>
      </c>
      <c r="J63" t="e">
        <f t="shared" si="19"/>
        <v>#VALUE!</v>
      </c>
      <c r="M63" s="10"/>
    </row>
    <row r="64" spans="1:13" x14ac:dyDescent="0.25">
      <c r="M6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Walther Antonio Curo De La Cruz</dc:creator>
  <cp:lastModifiedBy>Walther Antonio Curo De La Cruz</cp:lastModifiedBy>
  <dcterms:created xsi:type="dcterms:W3CDTF">2022-05-25T00:46:36Z</dcterms:created>
  <dcterms:modified xsi:type="dcterms:W3CDTF">2022-05-27T08:54:05Z</dcterms:modified>
</cp:coreProperties>
</file>