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0760" yWindow="7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  <c r="B12" i="1"/>
  <c r="B17" i="1"/>
  <c r="B18" i="1"/>
  <c r="B19" i="1"/>
  <c r="B4" i="1"/>
  <c r="B14" i="1"/>
  <c r="B15" i="1"/>
  <c r="B10" i="1"/>
</calcChain>
</file>

<file path=xl/sharedStrings.xml><?xml version="1.0" encoding="utf-8"?>
<sst xmlns="http://schemas.openxmlformats.org/spreadsheetml/2006/main" count="24" uniqueCount="22">
  <si>
    <t>Al</t>
  </si>
  <si>
    <t>density</t>
  </si>
  <si>
    <t>molec wt</t>
  </si>
  <si>
    <t>concentration</t>
  </si>
  <si>
    <t>cm-3</t>
  </si>
  <si>
    <t>Cr</t>
  </si>
  <si>
    <t>sigma</t>
  </si>
  <si>
    <t>cm2</t>
  </si>
  <si>
    <t>Cronemeyer 1966</t>
  </si>
  <si>
    <t>counts/mWs</t>
  </si>
  <si>
    <t>couns/Ws</t>
  </si>
  <si>
    <t>length</t>
  </si>
  <si>
    <t>cm</t>
  </si>
  <si>
    <t>hv</t>
  </si>
  <si>
    <t>J</t>
  </si>
  <si>
    <t>collection eff</t>
  </si>
  <si>
    <t>Mong 2015</t>
  </si>
  <si>
    <t>relative concentration</t>
  </si>
  <si>
    <t>ppb</t>
  </si>
  <si>
    <t>#Cr3+/um</t>
  </si>
  <si>
    <t>#Cr3+/pixel</t>
  </si>
  <si>
    <t>#Cr3+/resolution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</si>
</sst>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2" sqref="B12"/>
    </sheetView>
  </sheetViews>
  <sheetFormatPr baseColWidth="10" defaultRowHeight="15" x14ac:dyDescent="0"/>
  <cols>
    <col min="2" max="2" width="12.1640625" bestFit="1" customWidth="1"/>
  </cols>
  <sheetData>
    <row r="1" spans="1:4">
      <c r="A1" t="s">
        <v>0</v>
      </c>
    </row>
    <row r="2" spans="1:4">
      <c r="A2" t="s">
        <v>1</v>
      </c>
      <c r="B2">
        <v>3.9649999999999999</v>
      </c>
    </row>
    <row r="3" spans="1:4">
      <c r="A3" t="s">
        <v>2</v>
      </c>
      <c r="B3">
        <v>101.96</v>
      </c>
    </row>
    <row r="4" spans="1:4">
      <c r="A4" t="s">
        <v>3</v>
      </c>
      <c r="B4">
        <f>2*B2/(B3*1.66E-24)</f>
        <v>4.6852770044477631E+22</v>
      </c>
      <c r="C4" t="s">
        <v>4</v>
      </c>
    </row>
    <row r="5" spans="1:4">
      <c r="A5" t="s">
        <v>5</v>
      </c>
    </row>
    <row r="6" spans="1:4">
      <c r="A6" t="s">
        <v>6</v>
      </c>
      <c r="B6" s="1">
        <v>2.1500000000000001E-19</v>
      </c>
      <c r="C6" t="s">
        <v>7</v>
      </c>
      <c r="D6" t="s">
        <v>8</v>
      </c>
    </row>
    <row r="7" spans="1:4">
      <c r="A7" t="s">
        <v>9</v>
      </c>
      <c r="B7" s="1">
        <f>14410/(1.13*3)</f>
        <v>4250.737463126844</v>
      </c>
    </row>
    <row r="8" spans="1:4">
      <c r="A8" t="s">
        <v>10</v>
      </c>
      <c r="B8">
        <f>B7*1000</f>
        <v>4250737.4631268438</v>
      </c>
    </row>
    <row r="9" spans="1:4">
      <c r="A9" t="s">
        <v>11</v>
      </c>
      <c r="B9" s="1">
        <v>2.5000000000000001E-3</v>
      </c>
      <c r="C9" t="s">
        <v>12</v>
      </c>
    </row>
    <row r="10" spans="1:4">
      <c r="A10" t="s">
        <v>13</v>
      </c>
      <c r="B10">
        <f>6.626E-34*300000000/(0.00000057*1.000276)</f>
        <v>3.4864061729488977E-19</v>
      </c>
      <c r="C10" t="s">
        <v>14</v>
      </c>
    </row>
    <row r="11" spans="1:4">
      <c r="A11" t="s">
        <v>15</v>
      </c>
      <c r="B11" s="1">
        <v>2.2000000000000001E-3</v>
      </c>
      <c r="D11" t="s">
        <v>16</v>
      </c>
    </row>
    <row r="12" spans="1:4">
      <c r="A12" t="s">
        <v>3</v>
      </c>
      <c r="B12" s="1">
        <f>B10*B8/(B6*B9*B11)</f>
        <v>1253259816577.6375</v>
      </c>
      <c r="C12" t="s">
        <v>4</v>
      </c>
    </row>
    <row r="14" spans="1:4">
      <c r="A14" t="s">
        <v>17</v>
      </c>
      <c r="B14" s="1">
        <f>B12/B4</f>
        <v>2.6748894790807671E-11</v>
      </c>
    </row>
    <row r="15" spans="1:4">
      <c r="B15" s="1">
        <f>B14*1000000000</f>
        <v>2.6748894790807672E-2</v>
      </c>
      <c r="C15" t="s">
        <v>18</v>
      </c>
    </row>
    <row r="17" spans="1:2">
      <c r="A17" t="s">
        <v>19</v>
      </c>
      <c r="B17">
        <f>B12*0.0001*(PI()*0.000206*0.000266)</f>
        <v>21.574455551008676</v>
      </c>
    </row>
    <row r="18" spans="1:2">
      <c r="A18" t="s">
        <v>20</v>
      </c>
      <c r="B18">
        <f>5*B17</f>
        <v>107.87227775504337</v>
      </c>
    </row>
    <row r="19" spans="1:2">
      <c r="A19" t="s">
        <v>21</v>
      </c>
      <c r="B19">
        <f>3*B18</f>
        <v>323.61683326513014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Fairbank</dc:creator>
  <cp:lastModifiedBy>William Fairbank</cp:lastModifiedBy>
  <dcterms:created xsi:type="dcterms:W3CDTF">2016-05-17T20:54:36Z</dcterms:created>
  <dcterms:modified xsi:type="dcterms:W3CDTF">2016-05-18T15:38:10Z</dcterms:modified>
</cp:coreProperties>
</file>