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gner\Downloads\"/>
    </mc:Choice>
  </mc:AlternateContent>
  <xr:revisionPtr revIDLastSave="0" documentId="13_ncr:1_{C990B3CB-AF97-4D52-B747-BDB3A50ED372}" xr6:coauthVersionLast="47" xr6:coauthVersionMax="47" xr10:uidLastSave="{00000000-0000-0000-0000-000000000000}"/>
  <bookViews>
    <workbookView xWindow="-120" yWindow="-120" windowWidth="20730" windowHeight="11160" tabRatio="330" xr2:uid="{009389DD-0A44-4B64-8180-E5F0D1048386}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4" i="1"/>
  <c r="D24" i="1" s="1"/>
  <c r="C25" i="1"/>
  <c r="C26" i="1"/>
  <c r="D26" i="1" s="1"/>
  <c r="C27" i="1"/>
  <c r="D27" i="1" s="1"/>
  <c r="D19" i="1"/>
  <c r="D20" i="1" s="1"/>
  <c r="I4" i="2"/>
  <c r="C36" i="1"/>
  <c r="C37" i="1"/>
  <c r="C38" i="1"/>
  <c r="C39" i="1"/>
  <c r="C40" i="1"/>
  <c r="C35" i="1"/>
  <c r="A16" i="2"/>
  <c r="A17" i="2"/>
  <c r="A18" i="2"/>
  <c r="A19" i="2"/>
  <c r="A20" i="2"/>
  <c r="A9" i="2"/>
  <c r="A10" i="2"/>
  <c r="A11" i="2"/>
  <c r="A12" i="2"/>
  <c r="A13" i="2"/>
  <c r="A14" i="2"/>
  <c r="A15" i="2"/>
  <c r="A4" i="2"/>
  <c r="A5" i="2"/>
  <c r="A6" i="2"/>
  <c r="A7" i="2"/>
  <c r="A8" i="2"/>
  <c r="A3" i="2"/>
  <c r="C32" i="1"/>
  <c r="D13" i="1"/>
  <c r="D25" i="1"/>
  <c r="D35" i="1" l="1"/>
  <c r="D38" i="1"/>
  <c r="D40" i="1"/>
  <c r="D39" i="1"/>
  <c r="D37" i="1"/>
  <c r="D36" i="1"/>
  <c r="D41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<sst xmlns="http://schemas.openxmlformats.org/spreadsheetml/2006/main" count="71" uniqueCount="35">
  <si>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</si>
  <si>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</si>
  <si>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Dividendos mensais?</t>
  </si>
  <si>
    <t>INVESTIMENTO MENSAL</t>
  </si>
  <si>
    <t>Patrimônio acumulado?</t>
  </si>
  <si>
    <t>Taxa rendimento mensal?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</si>
  <si>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</si>
  <si>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</si>
  <si>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</si>
  <si>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</si>
  <si>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</si>
  <si>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</si>
  <si>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</si>
  <si>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</si>
  <si>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CONFIGURAÇÕES</t>
  </si>
  <si>
    <t>CENÁRIOS</t>
  </si>
  <si>
    <t>Conservador</t>
  </si>
  <si>
    <t>Moderado</t>
  </si>
  <si>
    <t>Agressivo</t>
  </si>
  <si>
    <t>PERFIL</t>
  </si>
  <si>
    <t>VALOR A SER INVESTIDO POR MÊS</t>
  </si>
  <si>
    <t>TIPO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</si>
  <si>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</si>
  <si>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</si>
  <si>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</si>
  <si>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</si>
  <si>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</si>
  <si>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</si>
  <si>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</si>
  <si>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</t>
  </si>
  <si>
    <t>TIPO DE FII</t>
  </si>
  <si>
    <t>%</t>
  </si>
  <si>
    <t>CHAVE</t>
  </si>
  <si>
    <t>Moderado-TIJOLO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</si>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</sst>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52">
    <xf numFmtId="0" fontId="0" fillId="0" borderId="0" xfId="0"/>
    <xf numFmtId="8" fontId="0" fillId="0" borderId="0" xfId="0" applyNumberFormat="1"/>
    <xf numFmtId="0" fontId="6" fillId="5" borderId="0" xfId="0" applyFont="1" applyFill="1"/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vertical="center"/>
    </xf>
    <xf numFmtId="9" fontId="0" fillId="0" borderId="0" xfId="0" applyNumberFormat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7" fillId="6" borderId="2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indent="3"/>
    </xf>
    <xf numFmtId="0" fontId="8" fillId="3" borderId="7" xfId="0" applyFont="1" applyFill="1" applyBorder="1" applyAlignment="1">
      <alignment horizontal="left" indent="3"/>
    </xf>
    <xf numFmtId="0" fontId="8" fillId="3" borderId="9" xfId="0" applyFont="1" applyFill="1" applyBorder="1" applyAlignment="1">
      <alignment horizontal="left" indent="3"/>
    </xf>
    <xf numFmtId="164" fontId="0" fillId="0" borderId="14" xfId="1" applyNumberFormat="1" applyFon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8" fontId="1" fillId="3" borderId="17" xfId="0" applyNumberFormat="1" applyFont="1" applyFill="1" applyBorder="1" applyAlignment="1">
      <alignment horizontal="center"/>
    </xf>
    <xf numFmtId="8" fontId="1" fillId="3" borderId="20" xfId="0" applyNumberFormat="1" applyFon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4" fillId="4" borderId="0" xfId="3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 applyAlignment="1">
      <alignment horizontal="left"/>
    </xf>
    <xf numFmtId="0" fontId="4" fillId="4" borderId="0" xfId="3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164" fontId="1" fillId="7" borderId="0" xfId="0" applyNumberFormat="1" applyFont="1" applyFill="1"/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4" fillId="4" borderId="0" xfId="2" applyFont="1" applyFill="1"/>
    <xf numFmtId="0" fontId="7" fillId="6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indent="3"/>
    </xf>
    <xf numFmtId="0" fontId="8" fillId="3" borderId="13" xfId="0" applyFont="1" applyFill="1" applyBorder="1" applyAlignment="1">
      <alignment horizontal="left" indent="3"/>
    </xf>
    <xf numFmtId="0" fontId="8" fillId="3" borderId="15" xfId="0" applyFont="1" applyFill="1" applyBorder="1" applyAlignment="1">
      <alignment horizontal="left" indent="3"/>
    </xf>
    <xf numFmtId="0" fontId="8" fillId="3" borderId="16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8" fillId="3" borderId="19" xfId="0" applyFont="1" applyFill="1" applyBorder="1" applyAlignment="1">
      <alignment horizontal="left" indent="3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indent="3"/>
    </xf>
    <xf numFmtId="0" fontId="9" fillId="3" borderId="16" xfId="0" applyFont="1" applyFill="1" applyBorder="1" applyAlignment="1">
      <alignment horizontal="left" indent="3"/>
    </xf>
    <xf numFmtId="0" fontId="9" fillId="3" borderId="18" xfId="0" applyFont="1" applyFill="1" applyBorder="1" applyAlignment="1">
      <alignment horizontal="left" indent="3"/>
    </xf>
    <xf numFmtId="0" fontId="9" fillId="3" borderId="19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2F-4A23-ADBA-2A1583ACA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2F-4A23-ADBA-2A1583ACA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2F-4A23-ADBA-2A1583ACA6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2F-4A23-ADBA-2A1583ACA6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2F-4A23-ADBA-2A1583ACA6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2F-4A23-ADBA-2A1583ACA6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E-4D8E-B066-353911384E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209549</xdr:colOff>
      <xdr:row>0</xdr:row>
      <xdr:rowOff>95250</xdr:rowOff>
    </xdr:from>
    <xdr:to>
      <xdr:col>3</xdr:col>
      <xdr:colOff>819150</xdr:colOff>
      <xdr:row>8</xdr:row>
      <xdr:rowOff>23293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FE16C6-5E4E-4DBA-BAEE-AE01CC4D61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09549" y="95250"/>
          <a:ext cx="5524501" cy="1452043"/>
        </a:xfrm>
        <a:prstGeom prst="rect">
          <a:avLst/>
        </a:prstGeom>
      </xdr:spPr>
    </xdr:pic>
    <xdr:clientData/>
  </xdr:twoCellAnchor>
  <xdr:twoCellAnchor>
    <xdr:from>
      <xdr:col>0</xdr:col>
      <xdr:colOff>257174</xdr:colOff>
      <xdr:row>42</xdr:row>
      <xdr:rowOff>42862</xdr:rowOff>
    </xdr:from>
    <xdr:to>
      <xdr:col>3</xdr:col>
      <xdr:colOff>857249</xdr:colOff>
      <xdr:row>56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D9F1B1-6131-4D25-7B91-3BDF614E5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F7B9-D091-466B-9349-958570D26520}">
  <dimension ref="A9:XFD67"/>
  <sheetViews>
    <sheetView showGridLines="0" tabSelected="1" topLeftCell="A9" zoomScaleNormal="100" workbookViewId="0">
      <selection activeCell="B11" sqref="B11:C11"/>
    </sheetView>
  </sheetViews>
  <sheetFormatPr defaultColWidth="0" defaultRowHeight="15" x14ac:dyDescent="0.25"/>
  <cols>
    <col min="1" max="1" width="3.85546875" customWidth="1"/>
    <col min="2" max="2" width="51" customWidth="1"/>
    <col min="3" max="3" width="18.85546875" bestFit="1" customWidth="1"/>
    <col min="4" max="4" width="12.85546875" bestFit="1" customWidth="1"/>
    <col min="5" max="7" width="4.140625" hidden="1" customWidth="1"/>
    <col min="8" max="11" width="9.140625" hidden="1" customWidth="1"/>
    <col min="12" max="16373" width="9.140625" hidden="1"/>
    <col min="16374" max="16374" width="2.42578125" customWidth="1"/>
    <col min="16375" max="16375" width="3.42578125" hidden="1" customWidth="1"/>
    <col min="16376" max="16376" width="29.5703125" hidden="1" customWidth="1"/>
    <col min="16377" max="16377" width="30.28515625" hidden="1" customWidth="1"/>
    <col min="16378" max="16378" width="20.85546875" hidden="1" customWidth="1"/>
    <col min="16379" max="16379" width="3.42578125" hidden="1" customWidth="1"/>
    <col min="16380" max="16380" width="8" hidden="1" customWidth="1"/>
    <col min="16381" max="16381" width="4.7109375" hidden="1" customWidth="1"/>
    <col min="16382" max="16382" width="4.28515625" hidden="1" customWidth="1"/>
    <col min="16383" max="16383" width="5.42578125" hidden="1" customWidth="1"/>
    <col min="16384" max="16384" width="2.7109375" hidden="1" customWidth="1"/>
  </cols>
  <sheetData>
    <row r="9" spans="2:4" ht="15.75" thickBot="1" x14ac:dyDescent="0.3"/>
    <row r="10" spans="2:4" ht="24" x14ac:dyDescent="0.25">
      <c r="B10" s="36" t="s">
        <v>14</v>
      </c>
      <c r="C10" s="37"/>
      <c r="D10" s="11"/>
    </row>
    <row r="11" spans="2:4" ht="15.75" x14ac:dyDescent="0.25">
      <c r="B11" s="38" t="s">
        <v>13</v>
      </c>
      <c r="C11" s="39"/>
      <c r="D11" s="15">
        <v>2000</v>
      </c>
    </row>
    <row r="12" spans="2:4" ht="15.75" x14ac:dyDescent="0.25">
      <c r="B12" s="40" t="s">
        <v>12</v>
      </c>
      <c r="C12" s="41"/>
      <c r="D12" s="16">
        <v>0.01</v>
      </c>
    </row>
    <row r="13" spans="2:4" ht="16.5" thickBot="1" x14ac:dyDescent="0.3">
      <c r="B13" s="42" t="s">
        <v>34</v>
      </c>
      <c r="C13" s="43"/>
      <c r="D13" s="17">
        <f>salario*30%</f>
        <v>600</v>
      </c>
    </row>
    <row r="14" spans="2:4" ht="15.75" thickBot="1" x14ac:dyDescent="0.3"/>
    <row r="15" spans="2:4" ht="23.25" customHeight="1" thickBot="1" x14ac:dyDescent="0.3">
      <c r="B15" s="44" t="s">
        <v>3</v>
      </c>
      <c r="C15" s="45"/>
      <c r="D15" s="3"/>
    </row>
    <row r="16" spans="2:4" ht="15.75" x14ac:dyDescent="0.25">
      <c r="B16" s="38" t="s">
        <v>0</v>
      </c>
      <c r="C16" s="39"/>
      <c r="D16" s="18">
        <v>200</v>
      </c>
    </row>
    <row r="17" spans="1:6" ht="15.75" x14ac:dyDescent="0.25">
      <c r="B17" s="40" t="s">
        <v>1</v>
      </c>
      <c r="C17" s="41"/>
      <c r="D17" s="19">
        <v>5</v>
      </c>
    </row>
    <row r="18" spans="1:6" ht="15.75" x14ac:dyDescent="0.25">
      <c r="B18" s="40" t="s">
        <v>5</v>
      </c>
      <c r="C18" s="41"/>
      <c r="D18" s="16">
        <v>1.0789999999999999E-2</v>
      </c>
    </row>
    <row r="19" spans="1:6" ht="15.75" x14ac:dyDescent="0.25">
      <c r="B19" s="48" t="s">
        <v>4</v>
      </c>
      <c r="C19" s="49"/>
      <c r="D19" s="20">
        <f>FV(taxa_mensal,qtd_anos*12,aporte)*-1</f>
        <v>16755.382799697527</v>
      </c>
    </row>
    <row r="20" spans="1:6" ht="16.5" thickBot="1" x14ac:dyDescent="0.3">
      <c r="B20" s="50" t="s">
        <v>2</v>
      </c>
      <c r="C20" s="51"/>
      <c r="D20" s="21">
        <f>patrimonio*rendimento_carteira</f>
        <v>167.55382799697529</v>
      </c>
    </row>
    <row r="21" spans="1:6" ht="15.75" thickBot="1" x14ac:dyDescent="0.3"/>
    <row r="22" spans="1:6" ht="20.25" customHeight="1" x14ac:dyDescent="0.25">
      <c r="B22" s="46" t="s">
        <v>15</v>
      </c>
      <c r="C22" s="47"/>
      <c r="D22" s="5" t="s">
        <v>11</v>
      </c>
    </row>
    <row r="23" spans="1:6" ht="15.75" x14ac:dyDescent="0.25">
      <c r="A23" s="2">
        <v>2</v>
      </c>
      <c r="B23" s="12" t="s">
        <v>6</v>
      </c>
      <c r="C23" s="7">
        <f>FV(taxa_mensal,$A23*12,aporte)*-1</f>
        <v>5445.5254595290435</v>
      </c>
      <c r="D23" s="8">
        <f>C23*rendimento_carteira</f>
        <v>54.455254595290434</v>
      </c>
    </row>
    <row r="24" spans="1:6" ht="15.75" x14ac:dyDescent="0.25">
      <c r="A24" s="2">
        <v>5</v>
      </c>
      <c r="B24" s="13" t="s">
        <v>7</v>
      </c>
      <c r="C24" s="7">
        <f>FV(taxa_mensal,$A24*12,aporte)*-1</f>
        <v>16755.382799697527</v>
      </c>
      <c r="D24" s="9">
        <f>C24*rendimento_carteira</f>
        <v>167.55382799697529</v>
      </c>
    </row>
    <row r="25" spans="1:6" ht="15.75" x14ac:dyDescent="0.25">
      <c r="A25" s="2">
        <v>10</v>
      </c>
      <c r="B25" s="13" t="s">
        <v>8</v>
      </c>
      <c r="C25" s="7">
        <f>FV(taxa_mensal,$A25*12,aporte)*-1</f>
        <v>48656.842506034438</v>
      </c>
      <c r="D25" s="9">
        <f>C25*rendimento_carteira</f>
        <v>486.5684250603444</v>
      </c>
    </row>
    <row r="26" spans="1:6" ht="15.75" x14ac:dyDescent="0.25">
      <c r="A26" s="2">
        <v>20</v>
      </c>
      <c r="B26" s="13" t="s">
        <v>9</v>
      </c>
      <c r="C26" s="7">
        <f>FV(taxa_mensal,$A26*12,aporte)*-1</f>
        <v>225039.68001941612</v>
      </c>
      <c r="D26" s="9">
        <f>C26*rendimento_carteira</f>
        <v>2250.3968001941612</v>
      </c>
    </row>
    <row r="27" spans="1:6" ht="16.5" thickBot="1" x14ac:dyDescent="0.3">
      <c r="A27" s="2">
        <v>30</v>
      </c>
      <c r="B27" s="14" t="s">
        <v>10</v>
      </c>
      <c r="C27" s="22">
        <f>FV(taxa_mensal,$A27*12,aporte)*-1</f>
        <v>864433.93100094295</v>
      </c>
      <c r="D27" s="10">
        <f>C27*rendimento_carteira</f>
        <v>8644.339310009429</v>
      </c>
      <c r="F27" s="1"/>
    </row>
    <row r="31" spans="1:6" x14ac:dyDescent="0.25">
      <c r="B31" s="23" t="s">
        <v>19</v>
      </c>
      <c r="C31" s="27" t="s">
        <v>18</v>
      </c>
      <c r="D31" s="23"/>
    </row>
    <row r="32" spans="1:6" x14ac:dyDescent="0.25">
      <c r="B32" s="26" t="s">
        <v>20</v>
      </c>
      <c r="C32" s="28">
        <f>aporte</f>
        <v>200</v>
      </c>
      <c r="D32" s="24"/>
    </row>
    <row r="34" spans="2:4" x14ac:dyDescent="0.25">
      <c r="B34" s="29" t="s">
        <v>21</v>
      </c>
      <c r="C34" s="29" t="s">
        <v>22</v>
      </c>
      <c r="D34" s="29" t="s">
        <v>23</v>
      </c>
    </row>
    <row r="35" spans="2:4" x14ac:dyDescent="0.25">
      <c r="B35" s="4" t="s">
        <v>24</v>
      </c>
      <c r="C35" s="6">
        <f>VLOOKUP($C$31&amp;"-"&amp;B35,Planilha2!$A:$D,4,FALSE)</f>
        <v>0.5</v>
      </c>
      <c r="D35" s="25">
        <f>C35*$C$32</f>
        <v>100</v>
      </c>
    </row>
    <row r="36" spans="2:4" x14ac:dyDescent="0.25">
      <c r="B36" s="4" t="s">
        <v>25</v>
      </c>
      <c r="C36" s="6">
        <f>VLOOKUP($C$31&amp;"-"&amp;B36,Planilha2!$A:$D,4,FALSE)</f>
        <v>0.1</v>
      </c>
      <c r="D36" s="25">
        <f t="shared" ref="D36:D40" si="0">C36*$C$32</f>
        <v>20</v>
      </c>
    </row>
    <row r="37" spans="2:4" x14ac:dyDescent="0.25">
      <c r="B37" s="4" t="s">
        <v>26</v>
      </c>
      <c r="C37" s="6">
        <f>VLOOKUP($C$31&amp;"-"&amp;B37,Planilha2!$A:$D,4,FALSE)</f>
        <v>0.05</v>
      </c>
      <c r="D37" s="25">
        <f t="shared" si="0"/>
        <v>10</v>
      </c>
    </row>
    <row r="38" spans="2:4" x14ac:dyDescent="0.25">
      <c r="B38" s="4" t="s">
        <v>27</v>
      </c>
      <c r="C38" s="6">
        <f>VLOOKUP($C$31&amp;"-"&amp;B38,Planilha2!$A:$D,4,FALSE)</f>
        <v>0.05</v>
      </c>
      <c r="D38" s="25">
        <f t="shared" si="0"/>
        <v>10</v>
      </c>
    </row>
    <row r="39" spans="2:4" x14ac:dyDescent="0.25">
      <c r="B39" s="4" t="s">
        <v>28</v>
      </c>
      <c r="C39" s="6">
        <f>VLOOKUP($C$31&amp;"-"&amp;B39,Planilha2!$A:$D,4,FALSE)</f>
        <v>0.2</v>
      </c>
      <c r="D39" s="25">
        <f t="shared" si="0"/>
        <v>40</v>
      </c>
    </row>
    <row r="40" spans="2:4" x14ac:dyDescent="0.25">
      <c r="B40" s="4" t="s">
        <v>29</v>
      </c>
      <c r="C40" s="6">
        <f>VLOOKUP($C$31&amp;"-"&amp;B40,Planilha2!$A:$D,4,FALSE)</f>
        <v>0.1</v>
      </c>
      <c r="D40" s="25">
        <f t="shared" si="0"/>
        <v>20</v>
      </c>
    </row>
    <row r="41" spans="2:4" x14ac:dyDescent="0.25">
      <c r="B41" s="30"/>
      <c r="C41" s="30"/>
      <c r="D41" s="31">
        <f>SUM(D35:D40)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</sheetData>
  <mergeCells count="11">
    <mergeCell ref="B17:C17"/>
    <mergeCell ref="B22:C22"/>
    <mergeCell ref="B16:C16"/>
    <mergeCell ref="B18:C18"/>
    <mergeCell ref="B19:C19"/>
    <mergeCell ref="B20:C20"/>
    <mergeCell ref="B10:C10"/>
    <mergeCell ref="B11:C11"/>
    <mergeCell ref="B12:C12"/>
    <mergeCell ref="B13:C13"/>
    <mergeCell ref="B15:C15"/>
  </mergeCells>
  <dataValidations count="1">
    <dataValidation type="list" allowBlank="1" showInputMessage="1" showErrorMessage="1" sqref="C31" xr:uid="{3DE8E2DA-70B2-4A88-97A5-E8F6EB7B398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scale="76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1004-14D8-4A1B-BB83-D417C39A80A7}">
  <dimension ref="A2:I20"/>
  <sheetViews>
    <sheetView workbookViewId="0">
      <selection activeCell="H4" sqref="H4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8" max="8" width="16.85546875" bestFit="1" customWidth="1"/>
  </cols>
  <sheetData>
    <row r="2" spans="1:9" x14ac:dyDescent="0.25">
      <c r="A2" t="s">
        <v>32</v>
      </c>
      <c r="B2" s="4" t="s">
        <v>19</v>
      </c>
      <c r="C2" s="4" t="s">
        <v>30</v>
      </c>
      <c r="D2" t="s">
        <v>31</v>
      </c>
    </row>
    <row r="3" spans="1:9" x14ac:dyDescent="0.25">
      <c r="A3" t="str">
        <f>B3&amp;"-"&amp;C3</f>
        <v>Conservador-PAPEL</v>
      </c>
      <c r="B3" t="s">
        <v>16</v>
      </c>
      <c r="C3" s="4" t="s">
        <v>24</v>
      </c>
      <c r="D3" s="6">
        <v>0.3</v>
      </c>
      <c r="I3" t="s">
        <v>31</v>
      </c>
    </row>
    <row r="4" spans="1:9" x14ac:dyDescent="0.25">
      <c r="A4" t="str">
        <f t="shared" ref="A4:A15" si="0">B4&amp;"-"&amp;C4</f>
        <v>Conservador-TIJOLO</v>
      </c>
      <c r="B4" t="s">
        <v>16</v>
      </c>
      <c r="C4" s="4" t="s">
        <v>25</v>
      </c>
      <c r="D4" s="6">
        <v>0.5</v>
      </c>
      <c r="H4" s="23" t="s">
        <v>33</v>
      </c>
      <c r="I4" s="35">
        <f>VLOOKUP(H4,$A:$D,4,FALSE)</f>
        <v>0.35</v>
      </c>
    </row>
    <row r="5" spans="1:9" x14ac:dyDescent="0.25">
      <c r="A5" t="str">
        <f t="shared" si="0"/>
        <v>Conservador-HÍBRIDO</v>
      </c>
      <c r="B5" t="s">
        <v>16</v>
      </c>
      <c r="C5" s="4" t="s">
        <v>26</v>
      </c>
      <c r="D5" s="6">
        <v>0.1</v>
      </c>
    </row>
    <row r="6" spans="1:9" x14ac:dyDescent="0.25">
      <c r="A6" t="str">
        <f t="shared" si="0"/>
        <v>Conservador-FOFs</v>
      </c>
      <c r="B6" t="s">
        <v>16</v>
      </c>
      <c r="C6" s="4" t="s">
        <v>27</v>
      </c>
      <c r="D6" s="6">
        <v>0.1</v>
      </c>
    </row>
    <row r="7" spans="1:9" x14ac:dyDescent="0.25">
      <c r="A7" t="str">
        <f t="shared" si="0"/>
        <v>Conservador-DESENVOLVIMENTO</v>
      </c>
      <c r="B7" t="s">
        <v>16</v>
      </c>
      <c r="C7" s="4" t="s">
        <v>28</v>
      </c>
      <c r="D7" s="6">
        <v>0</v>
      </c>
    </row>
    <row r="8" spans="1:9" ht="15.75" thickBot="1" x14ac:dyDescent="0.3">
      <c r="A8" s="32" t="str">
        <f t="shared" si="0"/>
        <v>Conservador-HOTELARIA</v>
      </c>
      <c r="B8" s="32" t="s">
        <v>16</v>
      </c>
      <c r="C8" s="33" t="s">
        <v>29</v>
      </c>
      <c r="D8" s="34">
        <v>0</v>
      </c>
    </row>
    <row r="9" spans="1:9" x14ac:dyDescent="0.25">
      <c r="A9" t="str">
        <f t="shared" si="0"/>
        <v>Moderado-PAPEL</v>
      </c>
      <c r="B9" t="s">
        <v>17</v>
      </c>
      <c r="C9" s="4" t="s">
        <v>24</v>
      </c>
      <c r="D9" s="6">
        <v>0.32</v>
      </c>
    </row>
    <row r="10" spans="1:9" x14ac:dyDescent="0.25">
      <c r="A10" t="str">
        <f t="shared" si="0"/>
        <v>Moderado-TIJOLO</v>
      </c>
      <c r="B10" t="s">
        <v>17</v>
      </c>
      <c r="C10" s="4" t="s">
        <v>25</v>
      </c>
      <c r="D10" s="6">
        <v>0.35</v>
      </c>
    </row>
    <row r="11" spans="1:9" x14ac:dyDescent="0.25">
      <c r="A11" t="str">
        <f t="shared" si="0"/>
        <v>Moderado-HÍBRIDO</v>
      </c>
      <c r="B11" t="s">
        <v>17</v>
      </c>
      <c r="C11" s="4" t="s">
        <v>26</v>
      </c>
      <c r="D11" s="6">
        <v>0.08</v>
      </c>
    </row>
    <row r="12" spans="1:9" x14ac:dyDescent="0.25">
      <c r="A12" t="str">
        <f t="shared" si="0"/>
        <v>Moderado-FOFs</v>
      </c>
      <c r="B12" t="s">
        <v>17</v>
      </c>
      <c r="C12" s="4" t="s">
        <v>27</v>
      </c>
      <c r="D12" s="6">
        <v>0.05</v>
      </c>
    </row>
    <row r="13" spans="1:9" x14ac:dyDescent="0.25">
      <c r="A13" t="str">
        <f t="shared" si="0"/>
        <v>Moderado-DESENVOLVIMENTO</v>
      </c>
      <c r="B13" t="s">
        <v>17</v>
      </c>
      <c r="C13" s="4" t="s">
        <v>28</v>
      </c>
      <c r="D13" s="6">
        <v>0.1</v>
      </c>
    </row>
    <row r="14" spans="1:9" ht="15.75" thickBot="1" x14ac:dyDescent="0.3">
      <c r="A14" s="32" t="str">
        <f t="shared" si="0"/>
        <v>Moderado-HOTELARIA</v>
      </c>
      <c r="B14" s="32" t="s">
        <v>17</v>
      </c>
      <c r="C14" s="33" t="s">
        <v>29</v>
      </c>
      <c r="D14" s="34">
        <v>0.1</v>
      </c>
    </row>
    <row r="15" spans="1:9" x14ac:dyDescent="0.25">
      <c r="A15" t="str">
        <f t="shared" si="0"/>
        <v>Agressivo-PAPEL</v>
      </c>
      <c r="B15" t="s">
        <v>18</v>
      </c>
      <c r="C15" s="4" t="s">
        <v>24</v>
      </c>
      <c r="D15" s="6">
        <v>0.5</v>
      </c>
    </row>
    <row r="16" spans="1:9" x14ac:dyDescent="0.25">
      <c r="A16" t="str">
        <f>B16&amp;"-"&amp;C16</f>
        <v>Agressivo-TIJOLO</v>
      </c>
      <c r="B16" t="s">
        <v>18</v>
      </c>
      <c r="C16" s="4" t="s">
        <v>25</v>
      </c>
      <c r="D16" s="6">
        <v>0.1</v>
      </c>
    </row>
    <row r="17" spans="1:4" x14ac:dyDescent="0.25">
      <c r="A17" t="str">
        <f>B17&amp;"-"&amp;C17</f>
        <v>Agressivo-HÍBRIDO</v>
      </c>
      <c r="B17" t="s">
        <v>18</v>
      </c>
      <c r="C17" s="4" t="s">
        <v>26</v>
      </c>
      <c r="D17" s="6">
        <v>0.05</v>
      </c>
    </row>
    <row r="18" spans="1:4" x14ac:dyDescent="0.25">
      <c r="A18" t="str">
        <f>B18&amp;"-"&amp;C18</f>
        <v>Agressivo-FOFs</v>
      </c>
      <c r="B18" t="s">
        <v>18</v>
      </c>
      <c r="C18" s="4" t="s">
        <v>27</v>
      </c>
      <c r="D18" s="6">
        <v>0.05</v>
      </c>
    </row>
    <row r="19" spans="1:4" x14ac:dyDescent="0.25">
      <c r="A19" t="str">
        <f>B19&amp;"-"&amp;C19</f>
        <v>Agressivo-DESENVOLVIMENTO</v>
      </c>
      <c r="B19" t="s">
        <v>18</v>
      </c>
      <c r="C19" s="4" t="s">
        <v>28</v>
      </c>
      <c r="D19" s="6">
        <v>0.2</v>
      </c>
    </row>
    <row r="20" spans="1:4" x14ac:dyDescent="0.25">
      <c r="A20" t="str">
        <f>B20&amp;"-"&amp;C20</f>
        <v>Agressivo-HOTELARIA</v>
      </c>
      <c r="B20" t="s">
        <v>18</v>
      </c>
      <c r="C20" s="4" t="s">
        <v>29</v>
      </c>
      <c r="D20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Luis Costa</dc:creator>
  <cp:lastModifiedBy>Emilene Dias</cp:lastModifiedBy>
  <dcterms:created xsi:type="dcterms:W3CDTF">2025-05-26T15:19:50Z</dcterms:created>
  <dcterms:modified xsi:type="dcterms:W3CDTF">2025-05-29T00:54:29Z</dcterms:modified>
</cp:coreProperties>
</file>