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francescawalz/Desktop/Resources/"/>
    </mc:Choice>
  </mc:AlternateContent>
  <xr:revisionPtr revIDLastSave="0" documentId="13_ncr:1_{C2293EB8-A8CE-C74C-9AC9-AD56AC6225B6}" xr6:coauthVersionLast="47" xr6:coauthVersionMax="47" xr10:uidLastSave="{00000000-0000-0000-0000-000000000000}"/>
  <bookViews>
    <workbookView xWindow="20100" yWindow="4260" windowWidth="27060" windowHeight="21760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  <sheet name="Category Statistics" sheetId="2" r:id="rId4"/>
    <sheet name="Subcategory Statistics" sheetId="3" r:id="rId5"/>
    <sheet name="Date Started Statistics" sheetId="4" r:id="rId6"/>
    <sheet name="Descriptive Statistics" sheetId="9" r:id="rId7"/>
    <sheet name="Edinburgh Research" sheetId="5" r:id="rId8"/>
  </sheets>
  <definedNames>
    <definedName name="_xlnm._FilterDatabase" localSheetId="0" hidden="1">Kickstarter!$A$1:$U$4115</definedName>
  </definedNames>
  <calcPr calcId="191029"/>
  <pivotCaches>
    <pivotCache cacheId="29" r:id="rId9"/>
    <pivotCache cacheId="30" r:id="rId10"/>
    <pivotCache cacheId="3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6" i="17" l="1"/>
  <c r="B2" i="9"/>
  <c r="D11" i="17"/>
  <c r="C11" i="17"/>
  <c r="B11" i="17"/>
  <c r="D13" i="17"/>
  <c r="D12" i="17"/>
  <c r="D10" i="17"/>
  <c r="D9" i="17"/>
  <c r="D8" i="17"/>
  <c r="D7" i="17"/>
  <c r="D6" i="17"/>
  <c r="D5" i="17"/>
  <c r="D4" i="17"/>
  <c r="D3" i="17"/>
  <c r="D2" i="17"/>
  <c r="C13" i="17"/>
  <c r="C12" i="17"/>
  <c r="C10" i="17"/>
  <c r="C9" i="17"/>
  <c r="C8" i="17"/>
  <c r="C7" i="17"/>
  <c r="C6" i="17"/>
  <c r="C5" i="17"/>
  <c r="C4" i="17"/>
  <c r="C3" i="17"/>
  <c r="C2" i="17"/>
  <c r="B13" i="17"/>
  <c r="B12" i="17"/>
  <c r="B10" i="17"/>
  <c r="B9" i="17"/>
  <c r="B8" i="17"/>
  <c r="B7" i="17"/>
  <c r="B5" i="17"/>
  <c r="B4" i="17"/>
  <c r="B3" i="17"/>
  <c r="B2" i="17"/>
  <c r="C13" i="9"/>
  <c r="C12" i="9"/>
  <c r="B13" i="9"/>
  <c r="B12" i="9"/>
  <c r="C6" i="9"/>
  <c r="C5" i="9"/>
  <c r="B6" i="9"/>
  <c r="B5" i="9"/>
  <c r="C11" i="9"/>
  <c r="B11" i="9"/>
  <c r="C4" i="9"/>
  <c r="B4" i="9"/>
  <c r="C10" i="9"/>
  <c r="B10" i="9"/>
  <c r="C9" i="9"/>
  <c r="B9" i="9"/>
  <c r="C3" i="9"/>
  <c r="B3" i="9"/>
  <c r="C2" i="9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17" l="1"/>
  <c r="E8" i="17"/>
  <c r="E7" i="17"/>
  <c r="H7" i="17" s="1"/>
  <c r="E5" i="17"/>
  <c r="E10" i="17"/>
  <c r="H10" i="17" s="1"/>
  <c r="E2" i="17"/>
  <c r="E4" i="17"/>
  <c r="F4" i="17" s="1"/>
  <c r="E9" i="17"/>
  <c r="E12" i="17"/>
  <c r="F12" i="17" s="1"/>
  <c r="E13" i="17"/>
  <c r="G13" i="17" s="1"/>
  <c r="E6" i="17"/>
  <c r="G6" i="17" s="1"/>
  <c r="B7" i="9"/>
  <c r="C14" i="9"/>
  <c r="C7" i="9"/>
  <c r="B14" i="9"/>
  <c r="E11" i="17"/>
  <c r="H5" i="17"/>
  <c r="F7" i="17" l="1"/>
  <c r="G7" i="17"/>
  <c r="G12" i="17"/>
  <c r="H12" i="17"/>
  <c r="H4" i="17"/>
  <c r="G4" i="17"/>
  <c r="G2" i="17"/>
  <c r="H2" i="17"/>
  <c r="F2" i="17"/>
  <c r="H6" i="17"/>
  <c r="F6" i="17"/>
  <c r="F10" i="17"/>
  <c r="G10" i="17"/>
  <c r="H13" i="17"/>
  <c r="F13" i="17"/>
  <c r="G11" i="17"/>
  <c r="H11" i="17"/>
  <c r="F11" i="17"/>
  <c r="G9" i="17"/>
  <c r="H9" i="17"/>
  <c r="F9" i="17"/>
  <c r="G5" i="17"/>
  <c r="F5" i="17"/>
  <c r="G8" i="17"/>
  <c r="H8" i="17"/>
  <c r="F8" i="17"/>
  <c r="H3" i="17"/>
  <c r="G3" i="17"/>
  <c r="F3" i="17"/>
</calcChain>
</file>

<file path=xl/sharedStrings.xml><?xml version="1.0" encoding="utf-8"?>
<sst xmlns="http://schemas.openxmlformats.org/spreadsheetml/2006/main" count="33048" uniqueCount="8418">
  <si>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</si>
  <si>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</si>
  <si>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</si>
  <si>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</si>
  <si>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</si>
  <si>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</si>
  <si>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</si>
  <si>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</si>
  <si>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</si>
  <si>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</si>
  <si>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</si>
  <si>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</si>
  <si>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</si>
  <si>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</si>
  <si>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</si>
  <si>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</si>
  <si>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</si>
  <si>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</si>
  <si>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</si>
  <si>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</si>
  <si>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</si>
  <si>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</si>
  <si>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</si>
  <si>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</si>
  <si>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</si>
  <si>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</si>
  <si>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</si>
  <si>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</si>
  <si>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</si>
  <si>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</si>
  <si>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</si>
  <si>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</si>
  <si>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</si>
  <si>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</si>
  <si>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</si>
  <si>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</si>
  <si>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</si>
  <si>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</si>
  <si>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</si>
  <si>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</si>
  <si>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</si>
  <si>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</si>
  <si>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</si>
  <si>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</si>
  <si>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</si>
  <si>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</si>
  <si>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</si>
  <si>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</si>
  <si>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</si>
  <si>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</si>
  <si>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</si>
  <si>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</si>
  <si>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</si>
  <si>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</si>
  <si>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</si>
  <si>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</si>
  <si>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</si>
  <si>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</si>
  <si>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</si>
  <si>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</si>
  <si>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</si>
  <si>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</si>
  <si>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</si>
  <si>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</si>
  <si>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</si>
  <si>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</si>
  <si>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</si>
  <si>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</si>
  <si>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</si>
  <si>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</si>
  <si>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</si>
  <si>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</si>
  <si>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</si>
  <si>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</si>
  <si>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</si>
  <si>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</si>
  <si>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</si>
  <si>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</si>
  <si>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</si>
  <si>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</si>
  <si>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</si>
  <si>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</si>
  <si>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</si>
  <si>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</si>
  <si>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</si>
  <si>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</si>
  <si>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</si>
  <si>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</si>
  <si>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</si>
  <si>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</si>
  <si>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</si>
  <si>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</si>
  <si>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</si>
  <si>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</si>
  <si>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</si>
  <si>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</si>
  <si>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</si>
  <si>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</si>
  <si>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</si>
  <si>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</si>
  <si>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</si>
  <si>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</si>
  <si>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</si>
  <si>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</si>
  <si>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</si>
  <si>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</si>
  <si>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</si>
  <si>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</si>
  <si>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</si>
  <si>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</si>
  <si>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</si>
  <si>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</si>
  <si>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</si>
  <si>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</si>
  <si>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</si>
  <si>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</si>
  <si>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</si>
  <si>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</si>
  <si>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</si>
  <si>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</si>
  <si>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</si>
  <si>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</si>
  <si>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</si>
  <si>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</si>
  <si>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</si>
  <si>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</si>
  <si>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</si>
  <si>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</si>
  <si>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</si>
  <si>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</si>
  <si>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</si>
  <si>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</si>
  <si>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</si>
  <si>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</si>
  <si>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</si>
  <si>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</si>
  <si>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</si>
  <si>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</si>
  <si>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</si>
  <si>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</si>
  <si>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</si>
  <si>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</si>
  <si>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</si>
  <si>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</si>
  <si>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</si>
  <si>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</si>
  <si>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</si>
  <si>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</si>
  <si>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</si>
  <si>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</si>
  <si>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</si>
  <si>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</si>
  <si>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</si>
  <si>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</si>
  <si>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</si>
  <si>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</si>
  <si>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</si>
  <si>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</si>
  <si>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</si>
  <si>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</si>
  <si>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</si>
  <si>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</si>
  <si>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</si>
  <si>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</si>
  <si>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</si>
  <si>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</si>
  <si>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</si>
  <si>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</si>
  <si>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</si>
  <si>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</si>
  <si>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</si>
  <si>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</si>
  <si>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</si>
  <si>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</si>
  <si>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</si>
  <si>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</si>
  <si>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</si>
  <si>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</si>
  <si>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</si>
  <si>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</si>
  <si>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</si>
  <si>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</si>
  <si>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</si>
  <si>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</si>
  <si>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</si>
  <si>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</si>
  <si>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</si>
  <si>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</si>
  <si>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</si>
  <si>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</si>
  <si>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</si>
  <si>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</si>
  <si>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</si>
  <si>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</si>
  <si>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</si>
  <si>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</si>
  <si>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</si>
  <si>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</si>
  <si>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</si>
  <si>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</si>
  <si>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</si>
  <si>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</si>
  <si>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</si>
  <si>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</si>
  <si>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</si>
  <si>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</si>
  <si>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</si>
  <si>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</si>
  <si>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</si>
  <si>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</si>
  <si>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</si>
  <si>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</si>
  <si>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</si>
  <si>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</si>
  <si>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</si>
  <si>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</si>
  <si>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</si>
  <si>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</si>
  <si>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</si>
  <si>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</si>
  <si>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</si>
  <si>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</si>
  <si>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</si>
  <si>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</si>
  <si>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</si>
  <si>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</si>
  <si>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</si>
  <si>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</si>
  <si>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</si>
  <si>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</si>
  <si>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</si>
  <si>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</si>
  <si>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</si>
  <si>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</si>
  <si>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</si>
  <si>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</si>
  <si>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</si>
  <si>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</si>
  <si>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</si>
  <si>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</si>
  <si>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</si>
  <si>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</si>
  <si>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</si>
  <si>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</si>
  <si>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</si>
  <si>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</si>
  <si>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</si>
  <si>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</si>
  <si>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</si>
  <si>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</si>
  <si>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</si>
  <si>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</si>
  <si>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</si>
  <si>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</si>
  <si>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</si>
  <si>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</si>
  <si>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</si>
  <si>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</si>
  <si>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</si>
  <si>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</si>
  <si>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</si>
  <si>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</si>
  <si>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</si>
  <si>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</si>
  <si>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</si>
  <si>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</si>
  <si>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</si>
  <si>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</si>
  <si>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</si>
  <si>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</si>
  <si>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</si>
  <si>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</si>
  <si>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</si>
  <si>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</si>
  <si>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</si>
  <si>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</si>
  <si>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</si>
  <si>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</si>
  <si>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</si>
  <si>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</si>
  <si>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</si>
  <si>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</si>
  <si>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</si>
  <si>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</si>
  <si>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</si>
  <si>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</si>
  <si>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</si>
  <si>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</si>
  <si>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</si>
  <si>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</si>
  <si>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</si>
  <si>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</si>
  <si>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</si>
  <si>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</si>
  <si>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</si>
  <si>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</si>
  <si>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</si>
  <si>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</si>
  <si>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</si>
  <si>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</si>
  <si>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</si>
  <si>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</si>
  <si>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</si>
  <si>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</si>
  <si>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</si>
  <si>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</si>
  <si>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</si>
  <si>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</si>
  <si>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</si>
  <si>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</si>
  <si>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</si>
  <si>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</si>
  <si>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</si>
  <si>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</si>
  <si>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</si>
  <si>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</si>
  <si>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</si>
  <si>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</si>
  <si>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</si>
  <si>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</si>
  <si>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</si>
  <si>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</si>
  <si>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</si>
  <si>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</si>
  <si>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</si>
  <si>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</si>
  <si>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</si>
  <si>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</si>
  <si>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</si>
  <si>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</si>
  <si>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</si>
  <si>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</si>
  <si>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</si>
  <si>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</si>
  <si>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</si>
  <si>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</si>
  <si>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</si>
  <si>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</si>
  <si>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</si>
  <si>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</si>
  <si>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</si>
  <si>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</si>
  <si>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</si>
  <si>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</si>
  <si>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</si>
  <si>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</si>
  <si>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</si>
  <si>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</si>
  <si>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</si>
  <si>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</si>
  <si>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</si>
  <si>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</si>
  <si>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</si>
  <si>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</si>
  <si>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</si>
  <si>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</si>
  <si>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</si>
  <si>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</si>
  <si>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</si>
  <si>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</si>
  <si>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</si>
  <si>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</si>
  <si>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</si>
  <si>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</si>
  <si>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</si>
  <si>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</si>
  <si>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</si>
  <si>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</si>
  <si>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</si>
  <si>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</si>
  <si>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</si>
  <si>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</si>
  <si>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</si>
  <si>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</si>
  <si>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</si>
  <si>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</si>
  <si>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</si>
  <si>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</si>
  <si>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</si>
  <si>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</si>
  <si>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</si>
  <si>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</si>
  <si>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</si>
  <si>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</si>
  <si>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</si>
  <si>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</si>
  <si>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</si>
  <si>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</si>
  <si>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</si>
  <si>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</si>
  <si>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</si>
  <si>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</si>
  <si>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</si>
  <si>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</si>
  <si>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</si>
  <si>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</si>
  <si>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</si>
  <si>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</si>
  <si>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</si>
  <si>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</si>
  <si>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</si>
  <si>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</si>
  <si>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</si>
  <si>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</si>
  <si>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</si>
  <si>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</si>
  <si>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</si>
  <si>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</si>
  <si>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</si>
  <si>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</si>
  <si>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</si>
  <si>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</si>
  <si>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</si>
  <si>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</si>
  <si>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</si>
  <si>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</si>
  <si>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</si>
  <si>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</si>
  <si>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</si>
  <si>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</si>
  <si>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</si>
  <si>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</si>
  <si>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</si>
  <si>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</si>
  <si>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</si>
  <si>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</si>
  <si>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</si>
  <si>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</si>
  <si>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</si>
  <si>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</si>
  <si>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</si>
  <si>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</si>
  <si>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</si>
  <si>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</si>
  <si>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</si>
  <si>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</si>
  <si>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</si>
  <si>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</si>
  <si>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</si>
  <si>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</si>
  <si>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</si>
  <si>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</si>
  <si>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</si>
  <si>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</si>
  <si>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</si>
  <si>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</si>
  <si>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</si>
  <si>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</si>
  <si>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</si>
  <si>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</si>
  <si>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</si>
  <si>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</si>
  <si>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</si>
  <si>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</si>
  <si>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</si>
  <si>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</si>
  <si>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</si>
  <si>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</si>
  <si>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</si>
  <si>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</si>
  <si>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</si>
  <si>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</si>
  <si>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</si>
  <si>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</si>
  <si>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</si>
  <si>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</si>
  <si>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</si>
  <si>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</si>
  <si>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</si>
  <si>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</si>
  <si>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</si>
  <si>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</si>
  <si>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</si>
  <si>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</si>
  <si>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</si>
  <si>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</si>
  <si>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</si>
  <si>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</si>
  <si>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</si>
  <si>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</si>
  <si>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</si>
  <si>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</si>
  <si>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</si>
  <si>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</si>
  <si>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</si>
  <si>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</si>
  <si>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</si>
  <si>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</si>
  <si>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</si>
  <si>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</si>
  <si>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</si>
  <si>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</si>
  <si>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</si>
  <si>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</si>
  <si>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</si>
  <si>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</si>
  <si>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</si>
  <si>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</si>
  <si>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</si>
  <si>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</si>
  <si>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</si>
  <si>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</si>
  <si>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</si>
  <si>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</si>
  <si>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</si>
  <si>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</si>
  <si>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</si>
  <si>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</si>
  <si>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</si>
  <si>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</si>
  <si>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</si>
  <si>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</si>
  <si>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</si>
  <si>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</si>
  <si>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</si>
  <si>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</si>
  <si>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</si>
  <si>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</si>
  <si>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</si>
  <si>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</si>
  <si>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</si>
  <si>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</si>
  <si>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</si>
  <si>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</si>
  <si>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</si>
  <si>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</si>
  <si>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</si>
  <si>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</si>
  <si>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</si>
  <si>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</si>
  <si>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</si>
  <si>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</si>
  <si>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</si>
  <si>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</si>
  <si>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</si>
  <si>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</si>
  <si>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</si>
  <si>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</si>
  <si>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</si>
  <si>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</si>
  <si>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</si>
  <si>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</si>
  <si>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</si>
  <si>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</si>
  <si>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</si>
  <si>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</si>
  <si>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</si>
  <si>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</si>
  <si>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</si>
  <si>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</si>
  <si>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</si>
  <si>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</si>
  <si>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</si>
  <si>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</si>
  <si>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</si>
  <si>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</si>
  <si>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</si>
  <si>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</si>
  <si>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</si>
  <si>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</si>
  <si>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</si>
  <si>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</si>
  <si>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</si>
  <si>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</si>
  <si>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</si>
  <si>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</si>
  <si>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</si>
  <si>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</si>
  <si>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</si>
  <si>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</si>
  <si>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</si>
  <si>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</si>
  <si>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</si>
  <si>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</si>
  <si>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</si>
  <si>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</si>
  <si>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</si>
  <si>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</si>
  <si>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</si>
  <si>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</si>
  <si>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</si>
  <si>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</si>
  <si>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</si>
  <si>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</si>
  <si>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</si>
  <si>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</si>
  <si>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</si>
  <si>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</si>
  <si>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</si>
  <si>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</si>
  <si>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</si>
  <si>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</si>
  <si>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</si>
  <si>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</si>
  <si>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</si>
  <si>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</si>
  <si>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</si>
  <si>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</si>
  <si>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</si>
  <si>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</si>
  <si>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</si>
  <si>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</si>
  <si>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</si>
  <si>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</si>
  <si>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</si>
  <si>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</si>
  <si>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</si>
  <si>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</si>
  <si>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</si>
  <si>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</si>
  <si>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</si>
  <si>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</si>
  <si>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</si>
  <si>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</si>
  <si>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</si>
  <si>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</si>
  <si>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</si>
  <si>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</si>
  <si>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</si>
  <si>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</si>
  <si>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</si>
  <si>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</si>
  <si>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</si>
  <si>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</si>
  <si>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</si>
  <si>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</si>
  <si>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</si>
  <si>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</si>
  <si>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</si>
  <si>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</si>
  <si>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</si>
  <si>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</si>
  <si>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</si>
  <si>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</si>
  <si>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</si>
  <si>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</si>
  <si>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</si>
  <si>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</si>
  <si>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</si>
  <si>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</si>
  <si>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</si>
  <si>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</si>
  <si>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</si>
  <si>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</si>
  <si>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</si>
  <si>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</si>
  <si>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</si>
  <si>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</si>
  <si>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</si>
  <si>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</si>
  <si>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</si>
  <si>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</si>
  <si>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</si>
  <si>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</si>
  <si>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</si>
  <si>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</si>
  <si>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</si>
  <si>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</si>
  <si>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</si>
  <si>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</si>
  <si>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</si>
  <si>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</si>
  <si>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</si>
  <si>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</si>
  <si>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</si>
  <si>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</si>
  <si>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</si>
  <si>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</si>
  <si>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</si>
  <si>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</si>
  <si>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</si>
  <si>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</si>
  <si>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</si>
  <si>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</si>
  <si>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</si>
  <si>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</si>
  <si>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</si>
  <si>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</si>
  <si>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</si>
  <si>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</si>
  <si>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</si>
  <si>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</si>
  <si>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</si>
  <si>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</si>
  <si>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</si>
  <si>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</si>
  <si>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</si>
  <si>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</si>
  <si>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</si>
  <si>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</si>
  <si>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</si>
  <si>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</si>
  <si>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</si>
  <si>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</si>
  <si>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</si>
  <si>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</si>
  <si>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</si>
  <si>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</si>
  <si>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</si>
  <si>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</si>
  <si>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</si>
  <si>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</si>
  <si>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</si>
  <si>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</si>
  <si>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</si>
  <si>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</si>
  <si>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</si>
  <si>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</si>
  <si>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</si>
  <si>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</si>
  <si>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</si>
  <si>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</si>
  <si>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</si>
  <si>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</si>
  <si>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</si>
  <si>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</si>
  <si>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</si>
  <si>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</si>
  <si>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</si>
  <si>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</si>
  <si>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</si>
  <si>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</si>
  <si>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</si>
  <si>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</si>
  <si>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</si>
  <si>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</si>
  <si>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</si>
  <si>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</si>
  <si>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</si>
  <si>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</si>
  <si>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</si>
  <si>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</si>
  <si>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</si>
  <si>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</si>
  <si>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</si>
  <si>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</si>
  <si>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</si>
  <si>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</si>
  <si>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</si>
  <si>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</si>
  <si>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</si>
  <si>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</si>
  <si>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</si>
  <si>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</si>
  <si>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</si>
  <si>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</si>
  <si>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</si>
  <si>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</si>
  <si>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</si>
  <si>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</si>
  <si>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</si>
  <si>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</si>
  <si>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</si>
  <si>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</si>
  <si>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</si>
  <si>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</si>
  <si>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</si>
  <si>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</si>
  <si>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</si>
  <si>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</si>
  <si>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</si>
  <si>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</si>
  <si>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</si>
  <si>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</si>
  <si>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</si>
  <si>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</si>
  <si>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</si>
  <si>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</si>
  <si>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</si>
  <si>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</si>
  <si>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</si>
  <si>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</si>
  <si>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</si>
  <si>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</si>
  <si>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</si>
  <si>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</si>
  <si>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</si>
  <si>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</si>
  <si>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</si>
  <si>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</si>
  <si>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</si>
  <si>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</si>
  <si>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</si>
  <si>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</si>
  <si>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</si>
  <si>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</si>
  <si>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</si>
  <si>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</si>
  <si>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</si>
  <si>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</si>
  <si>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</si>
  <si>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</si>
  <si>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</si>
  <si>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</si>
  <si>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</si>
  <si>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</si>
  <si>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</si>
  <si>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</si>
  <si>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</si>
  <si>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</si>
  <si>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</si>
  <si>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</si>
  <si>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</si>
  <si>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</si>
  <si>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</si>
  <si>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</si>
  <si>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</si>
  <si>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</si>
  <si>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</si>
  <si>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</si>
  <si>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</si>
  <si>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</si>
  <si>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</si>
  <si>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</si>
  <si>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</si>
  <si>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</si>
  <si>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</si>
  <si>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</si>
  <si>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</si>
  <si>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</si>
  <si>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</si>
  <si>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</si>
  <si>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</si>
  <si>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</si>
  <si>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</si>
  <si>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</si>
  <si>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</si>
  <si>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</si>
  <si>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</si>
  <si>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</si>
  <si>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</si>
  <si>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</si>
  <si>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</si>
  <si>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</si>
  <si>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</si>
  <si>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</si>
  <si>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</si>
  <si>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</si>
  <si>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</si>
  <si>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</si>
  <si>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</si>
  <si>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</si>
  <si>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</si>
  <si>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</si>
  <si>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</si>
  <si>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</si>
  <si>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</si>
  <si>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</si>
  <si>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</si>
  <si>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</si>
  <si>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</si>
  <si>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</si>
  <si>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</si>
  <si>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</si>
  <si>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</si>
  <si>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</si>
  <si>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</si>
  <si>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</si>
  <si>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</si>
  <si>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</si>
  <si>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</si>
  <si>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</si>
  <si>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</si>
  <si>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</si>
  <si>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</si>
  <si>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</si>
  <si>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</si>
  <si>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</si>
  <si>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</si>
  <si>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</si>
  <si>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</si>
  <si>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</si>
  <si>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</si>
  <si>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</si>
  <si>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</si>
  <si>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</si>
  <si>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</si>
  <si>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</si>
  <si>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</si>
  <si>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</si>
  <si>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</si>
  <si>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</si>
  <si>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</si>
  <si>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</si>
  <si>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</si>
  <si>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</si>
  <si>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</si>
  <si>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</si>
  <si>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</si>
  <si>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</si>
  <si>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</si>
  <si>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</si>
  <si>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</si>
  <si>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</si>
  <si>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</si>
  <si>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</si>
  <si>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</si>
  <si>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</si>
  <si>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</si>
  <si>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</si>
  <si>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</si>
  <si>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</si>
  <si>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</si>
  <si>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</si>
  <si>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</si>
  <si>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</si>
  <si>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</si>
  <si>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</si>
  <si>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</si>
  <si>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</si>
  <si>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</si>
  <si>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</si>
  <si>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</si>
  <si>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</si>
  <si>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</si>
  <si>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</si>
  <si>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</si>
  <si>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</si>
  <si>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</si>
  <si>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</si>
  <si>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</si>
  <si>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</si>
  <si>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</si>
  <si>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</si>
  <si>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</si>
  <si>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</si>
  <si>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</si>
  <si>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</si>
  <si>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</si>
  <si>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</si>
  <si>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</si>
  <si>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</si>
  <si>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</si>
  <si>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</si>
  <si>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</si>
  <si>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</si>
  <si>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</si>
  <si>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</si>
  <si>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</si>
  <si>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</si>
  <si>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</si>
  <si>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</si>
  <si>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</si>
  <si>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</si>
  <si>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</si>
  <si>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</si>
  <si>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</si>
  <si>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</si>
  <si>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</si>
  <si>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</si>
  <si>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</si>
  <si>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</si>
  <si>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</si>
  <si>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</si>
  <si>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</si>
  <si>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</si>
  <si>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</si>
  <si>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</si>
  <si>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</si>
  <si>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</si>
  <si>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</si>
  <si>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</si>
  <si>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</si>
  <si>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</si>
  <si>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</si>
  <si>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</si>
  <si>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</si>
  <si>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</si>
  <si>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</si>
  <si>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</si>
  <si>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</si>
  <si>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</si>
  <si>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</si>
  <si>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</si>
  <si>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</si>
  <si>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</si>
  <si>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</si>
  <si>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</si>
  <si>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</si>
  <si>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</si>
  <si>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</si>
  <si>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</si>
  <si>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</si>
  <si>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</si>
  <si>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</si>
  <si>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</si>
  <si>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</si>
  <si>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</si>
  <si>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</si>
  <si>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</si>
  <si>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</si>
  <si>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</si>
  <si>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</si>
  <si>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</si>
  <si>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</si>
  <si>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</si>
  <si>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</si>
  <si>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</si>
  <si>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</si>
  <si>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</si>
  <si>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</si>
  <si>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</si>
  <si>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</si>
  <si>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</si>
  <si>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</si>
  <si>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</si>
  <si>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</si>
  <si>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</si>
  <si>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</si>
  <si>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</si>
  <si>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</si>
  <si>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</si>
  <si>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</si>
  <si>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</si>
  <si>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</si>
  <si>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</si>
  <si>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</si>
  <si>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</si>
  <si>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</si>
  <si>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</si>
  <si>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</si>
  <si>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</si>
  <si>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</si>
  <si>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</si>
  <si>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</si>
  <si>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</si>
  <si>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</si>
  <si>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</si>
  <si>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</si>
  <si>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</si>
  <si>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</si>
  <si>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</si>
  <si>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</si>
  <si>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</si>
  <si>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</si>
  <si>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</si>
  <si>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</si>
  <si>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</si>
  <si>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</si>
  <si>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</si>
  <si>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</si>
  <si>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</si>
  <si>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</si>
  <si>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</si>
  <si>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</si>
  <si>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</si>
  <si>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</si>
  <si>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</si>
  <si>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</si>
  <si>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</si>
  <si>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</si>
  <si>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</si>
  <si>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</si>
  <si>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</si>
  <si>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</si>
  <si>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</si>
  <si>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</si>
  <si>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</si>
  <si>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</si>
  <si>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</si>
  <si>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</si>
  <si>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</si>
  <si>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</si>
  <si>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</si>
  <si>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</si>
  <si>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</si>
  <si>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</si>
  <si>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</si>
  <si>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</si>
  <si>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</si>
  <si>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</si>
  <si>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</si>
  <si>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</si>
  <si>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</si>
  <si>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</si>
  <si>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</si>
  <si>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</si>
  <si>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</si>
  <si>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</si>
  <si>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</si>
  <si>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</si>
  <si>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</si>
  <si>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</si>
  <si>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</si>
  <si>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</si>
  <si>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</si>
  <si>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</si>
  <si>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</si>
  <si>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</si>
  <si>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</si>
  <si>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</si>
  <si>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</si>
  <si>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</si>
  <si>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</si>
  <si>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</si>
  <si>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</si>
  <si>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</si>
  <si>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</si>
  <si>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</si>
  <si>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</si>
  <si>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</si>
  <si>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</si>
  <si>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</si>
  <si>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</si>
  <si>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</si>
  <si>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</si>
  <si>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</si>
  <si>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</si>
  <si>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</si>
  <si>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</si>
  <si>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</si>
  <si>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</si>
  <si>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</si>
  <si>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</si>
  <si>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</si>
  <si>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</si>
  <si>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</si>
  <si>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</si>
  <si>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</si>
  <si>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</si>
  <si>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</si>
  <si>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</si>
  <si>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</si>
  <si>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</si>
  <si>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</si>
  <si>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</si>
  <si>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</si>
  <si>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</si>
  <si>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</si>
  <si>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</si>
  <si>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</si>
  <si>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</si>
  <si>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</si>
  <si>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</si>
  <si>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</si>
  <si>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</si>
  <si>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</si>
  <si>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</si>
  <si>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</si>
  <si>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</si>
  <si>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</si>
  <si>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</si>
  <si>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</si>
  <si>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</si>
  <si>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</si>
  <si>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</si>
  <si>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</si>
  <si>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</si>
  <si>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</si>
  <si>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</si>
  <si>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</si>
  <si>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</si>
  <si>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</si>
  <si>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</si>
  <si>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</si>
  <si>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</si>
  <si>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</si>
  <si>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</si>
  <si>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</si>
  <si>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</si>
  <si>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</si>
  <si>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</si>
  <si>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</si>
  <si>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</si>
  <si>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</si>
  <si>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</si>
  <si>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</si>
  <si>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</si>
  <si>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</si>
  <si>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</si>
  <si>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</si>
  <si>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</si>
  <si>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</si>
  <si>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</si>
  <si>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</si>
  <si>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</si>
  <si>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</si>
  <si>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</si>
  <si>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</si>
  <si>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</si>
  <si>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</si>
  <si>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</si>
  <si>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</si>
  <si>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</si>
  <si>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</si>
  <si>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</si>
  <si>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</si>
  <si>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</si>
  <si>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</si>
  <si>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</si>
  <si>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</si>
  <si>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</si>
  <si>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</si>
  <si>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</si>
  <si>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</si>
  <si>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</si>
  <si>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</si>
  <si>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</si>
  <si>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</si>
  <si>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</si>
  <si>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</si>
  <si>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</si>
  <si>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</si>
  <si>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</si>
  <si>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</si>
  <si>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</si>
  <si>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</si>
  <si>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</si>
  <si>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</si>
  <si>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</si>
  <si>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</si>
  <si>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</si>
  <si>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</si>
  <si>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</si>
  <si>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</si>
  <si>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</si>
  <si>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</si>
  <si>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</si>
  <si>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</si>
  <si>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</si>
  <si>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</si>
  <si>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</si>
  <si>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</si>
  <si>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</si>
  <si>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</si>
  <si>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</si>
  <si>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</si>
  <si>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</si>
  <si>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</si>
  <si>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</si>
  <si>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</si>
  <si>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</si>
  <si>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</si>
  <si>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</si>
  <si>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</si>
  <si>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</si>
  <si>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</si>
  <si>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</si>
  <si>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</si>
  <si>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</si>
  <si>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</si>
  <si>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</si>
  <si>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</si>
  <si>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</si>
  <si>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</si>
  <si>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</si>
  <si>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</si>
  <si>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</si>
  <si>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</si>
  <si>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</si>
  <si>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</si>
  <si>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</si>
  <si>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</si>
  <si>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</si>
  <si>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</si>
  <si>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</si>
  <si>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</si>
  <si>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</si>
  <si>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</si>
  <si>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</si>
  <si>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</si>
  <si>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</si>
  <si>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</si>
  <si>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</si>
  <si>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</si>
  <si>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</si>
  <si>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</si>
  <si>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</si>
  <si>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</si>
  <si>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</si>
  <si>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</si>
  <si>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</si>
  <si>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</si>
  <si>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</si>
  <si>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</si>
  <si>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</si>
  <si>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</si>
  <si>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</si>
  <si>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</si>
  <si>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</si>
  <si>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</si>
  <si>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</si>
  <si>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</si>
  <si>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</si>
  <si>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</si>
  <si>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</si>
  <si>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</si>
  <si>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</si>
  <si>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</si>
  <si>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</si>
  <si>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</si>
  <si>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</si>
  <si>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</si>
  <si>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</si>
  <si>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</si>
  <si>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</si>
  <si>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</si>
  <si>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</si>
  <si>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</si>
  <si>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</si>
  <si>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</si>
  <si>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</si>
  <si>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</si>
  <si>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</si>
  <si>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</si>
  <si>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</si>
  <si>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</si>
  <si>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</si>
  <si>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</si>
  <si>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</si>
  <si>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</si>
  <si>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</si>
  <si>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</si>
  <si>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</si>
  <si>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</si>
  <si>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</si>
  <si>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</si>
  <si>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</si>
  <si>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</si>
  <si>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</si>
  <si>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</si>
  <si>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</si>
  <si>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</si>
  <si>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</si>
  <si>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</si>
  <si>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</si>
  <si>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</si>
  <si>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</si>
  <si>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</si>
  <si>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</si>
  <si>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</si>
  <si>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</si>
  <si>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</si>
  <si>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</si>
  <si>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</si>
  <si>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</si>
  <si>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</si>
  <si>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</si>
  <si>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</si>
  <si>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</si>
  <si>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</si>
  <si>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</si>
  <si>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</si>
  <si>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</si>
  <si>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</si>
  <si>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</si>
  <si>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</si>
  <si>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</si>
  <si>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</si>
  <si>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</si>
  <si>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</si>
  <si>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</si>
  <si>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</si>
  <si>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</si>
  <si>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</si>
  <si>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</si>
  <si>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</si>
  <si>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</si>
  <si>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</si>
  <si>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</si>
  <si>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</si>
  <si>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</si>
  <si>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</si>
  <si>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</si>
  <si>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</si>
  <si>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</si>
  <si>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</si>
  <si>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</si>
  <si>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</si>
  <si>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</si>
  <si>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</si>
  <si>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</si>
  <si>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</si>
  <si>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</si>
  <si>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</si>
  <si>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</si>
  <si>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</si>
  <si>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</si>
  <si>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</si>
  <si>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</si>
  <si>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</si>
  <si>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</si>
  <si>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</si>
  <si>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</si>
  <si>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</si>
  <si>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</si>
  <si>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</si>
  <si>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</si>
  <si>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</si>
  <si>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</si>
  <si>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</si>
  <si>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</si>
  <si>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</si>
  <si>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</si>
  <si>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</si>
  <si>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</si>
  <si>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</si>
  <si>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</si>
  <si>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</si>
  <si>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</si>
  <si>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</si>
  <si>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</si>
  <si>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</si>
  <si>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</si>
  <si>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</si>
  <si>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</si>
  <si>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</si>
  <si>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</si>
  <si>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</si>
  <si>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</si>
  <si>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</si>
  <si>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</si>
  <si>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</si>
  <si>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</si>
  <si>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</si>
  <si>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</si>
  <si>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</si>
  <si>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</si>
  <si>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</si>
  <si>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</si>
  <si>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</si>
  <si>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</si>
  <si>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</si>
  <si>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</si>
  <si>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</si>
  <si>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</si>
  <si>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</si>
  <si>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</si>
  <si>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</si>
  <si>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</si>
  <si>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</si>
  <si>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</si>
  <si>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</si>
  <si>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</si>
  <si>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</si>
  <si>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</si>
  <si>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</si>
  <si>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</si>
  <si>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</si>
  <si>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</si>
  <si>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</si>
  <si>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</si>
  <si>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</si>
  <si>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</si>
  <si>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</si>
  <si>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</si>
  <si>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</si>
  <si>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</si>
  <si>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</si>
  <si>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</si>
  <si>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</si>
  <si>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</si>
  <si>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</si>
  <si>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</si>
  <si>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</si>
  <si>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</si>
  <si>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</si>
  <si>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</si>
  <si>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</si>
  <si>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</si>
  <si>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</si>
  <si>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</si>
  <si>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</si>
  <si>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</si>
  <si>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</si>
  <si>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</si>
  <si>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</si>
  <si>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</si>
  <si>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</si>
  <si>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</si>
  <si>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</si>
  <si>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</si>
  <si>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</si>
  <si>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</si>
  <si>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</si>
  <si>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</si>
  <si>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</si>
  <si>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</si>
  <si>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</si>
  <si>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</si>
  <si>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</si>
  <si>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</si>
  <si>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</si>
  <si>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</si>
  <si>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</si>
  <si>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</si>
  <si>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</si>
  <si>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</si>
  <si>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</si>
  <si>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</si>
  <si>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</si>
  <si>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</si>
  <si>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</si>
  <si>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</si>
  <si>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</si>
  <si>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</si>
  <si>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</si>
  <si>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</si>
  <si>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</si>
  <si>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</si>
  <si>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</si>
  <si>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</si>
  <si>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</si>
  <si>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</si>
  <si>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</si>
  <si>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</si>
  <si>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</si>
  <si>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</si>
  <si>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</si>
  <si>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</si>
  <si>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</si>
  <si>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</si>
  <si>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</si>
  <si>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</si>
  <si>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</si>
  <si>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</si>
  <si>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</si>
  <si>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</si>
  <si>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</si>
  <si>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</si>
  <si>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</si>
  <si>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</si>
  <si>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</si>
  <si>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</si>
  <si>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</si>
  <si>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</si>
  <si>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</si>
  <si>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</si>
  <si>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</si>
  <si>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</si>
  <si>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</si>
  <si>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</si>
  <si>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</si>
  <si>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</si>
  <si>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</si>
  <si>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</si>
  <si>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</si>
  <si>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</si>
  <si>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</si>
  <si>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</si>
  <si>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</si>
  <si>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</si>
  <si>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</si>
  <si>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</si>
  <si>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</si>
  <si>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</si>
  <si>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</si>
  <si>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</si>
  <si>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</si>
  <si>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</si>
  <si>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</si>
  <si>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</si>
  <si>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</si>
  <si>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</si>
  <si>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</si>
  <si>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</si>
  <si>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</si>
  <si>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</si>
  <si>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</si>
  <si>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</si>
  <si>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</si>
  <si>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</si>
  <si>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</si>
  <si>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</si>
  <si>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</si>
  <si>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</si>
  <si>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</si>
  <si>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</si>
  <si>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</si>
  <si>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</si>
  <si>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</si>
  <si>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</si>
  <si>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</si>
  <si>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</si>
  <si>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</si>
  <si>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</si>
  <si>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</si>
  <si>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</si>
  <si>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</si>
  <si>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</si>
  <si>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</si>
  <si>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</si>
  <si>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</si>
  <si>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</si>
  <si>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</si>
  <si>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</si>
  <si>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</si>
  <si>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</si>
  <si>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</si>
  <si>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</si>
  <si>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</si>
  <si>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</si>
  <si>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</si>
  <si>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</si>
  <si>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</si>
  <si>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</si>
  <si>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</si>
  <si>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</si>
  <si>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</si>
  <si>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</si>
  <si>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</si>
  <si>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</si>
  <si>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</si>
  <si>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</si>
  <si>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</si>
  <si>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</si>
  <si>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</si>
  <si>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</si>
  <si>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</si>
  <si>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</si>
  <si>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</si>
  <si>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</si>
  <si>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</si>
  <si>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</si>
  <si>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</si>
  <si>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</si>
  <si>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</si>
  <si>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</si>
  <si>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</si>
  <si>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</si>
  <si>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</si>
  <si>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</si>
  <si>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</si>
  <si>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</si>
  <si>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</si>
  <si>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</si>
  <si>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</si>
  <si>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</si>
  <si>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</si>
  <si>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</si>
  <si>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</si>
  <si>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</si>
  <si>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</si>
  <si>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</si>
  <si>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</si>
  <si>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</si>
  <si>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</si>
  <si>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</si>
  <si>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</si>
  <si>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</si>
  <si>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</si>
  <si>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</si>
  <si>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</si>
  <si>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</si>
  <si>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</si>
  <si>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</si>
  <si>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</si>
  <si>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</si>
  <si>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</si>
  <si>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</si>
  <si>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</si>
  <si>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</si>
  <si>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</si>
  <si>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</si>
  <si>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</si>
  <si>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</si>
  <si>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</si>
  <si>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</si>
  <si>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</si>
  <si>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</si>
  <si>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</si>
  <si>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</si>
  <si>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</si>
  <si>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</si>
  <si>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</si>
  <si>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</si>
  <si>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</si>
  <si>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</si>
  <si>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</si>
  <si>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</si>
  <si>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</si>
  <si>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</si>
  <si>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</si>
  <si>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</si>
  <si>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</si>
  <si>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</si>
  <si>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</si>
  <si>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</si>
  <si>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</si>
  <si>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</si>
  <si>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</si>
  <si>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</si>
  <si>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</si>
  <si>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</si>
  <si>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</si>
  <si>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</si>
  <si>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</si>
  <si>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</si>
  <si>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</si>
  <si>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</si>
  <si>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</si>
  <si>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</si>
  <si>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</si>
  <si>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</si>
  <si>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</si>
  <si>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</si>
  <si>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</si>
  <si>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</si>
  <si>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</si>
  <si>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</si>
  <si>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</si>
  <si>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</si>
  <si>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</si>
  <si>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</si>
  <si>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</si>
  <si>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</si>
  <si>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</si>
  <si>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</si>
  <si>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</si>
  <si>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</si>
  <si>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</si>
  <si>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</si>
  <si>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</si>
  <si>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</si>
  <si>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</si>
  <si>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</si>
  <si>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</si>
  <si>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</si>
  <si>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</si>
  <si>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</si>
  <si>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</si>
  <si>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</si>
  <si>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</si>
  <si>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</si>
  <si>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</si>
  <si>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</si>
  <si>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</si>
  <si>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</si>
  <si>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</si>
  <si>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</si>
  <si>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</si>
  <si>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</si>
  <si>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</si>
  <si>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</si>
  <si>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</si>
  <si>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</si>
  <si>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</si>
  <si>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</si>
  <si>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</si>
  <si>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</si>
  <si>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</si>
  <si>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</si>
  <si>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</si>
  <si>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</si>
  <si>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</si>
  <si>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</si>
  <si>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</si>
  <si>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</si>
  <si>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</si>
  <si>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</si>
  <si>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</si>
  <si>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</si>
  <si>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</si>
  <si>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</si>
  <si>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</si>
  <si>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</si>
  <si>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</si>
  <si>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</si>
  <si>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</si>
  <si>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</si>
  <si>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</si>
  <si>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</si>
  <si>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</si>
  <si>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</si>
  <si>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</si>
  <si>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</si>
  <si>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</si>
  <si>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</si>
  <si>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</si>
  <si>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</si>
  <si>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</si>
  <si>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</si>
  <si>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</si>
  <si>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</si>
  <si>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</si>
  <si>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</si>
  <si>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</si>
  <si>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</si>
  <si>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</si>
  <si>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</si>
  <si>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</si>
  <si>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</si>
  <si>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</si>
  <si>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</si>
  <si>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</si>
  <si>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</si>
  <si>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</si>
  <si>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</si>
  <si>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</si>
  <si>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</si>
  <si>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</si>
  <si>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</si>
  <si>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</si>
  <si>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</si>
  <si>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</si>
  <si>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</si>
  <si>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</si>
  <si>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</si>
  <si>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</si>
  <si>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</si>
  <si>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</si>
  <si>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</si>
  <si>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</si>
  <si>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</si>
  <si>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</si>
  <si>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</si>
  <si>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</si>
  <si>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</si>
  <si>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</si>
  <si>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</si>
  <si>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</si>
  <si>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</si>
  <si>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</si>
  <si>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</si>
  <si>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</si>
  <si>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</si>
  <si>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</si>
  <si>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</si>
  <si>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</si>
  <si>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</si>
  <si>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</si>
  <si>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</si>
  <si>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</si>
  <si>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</si>
  <si>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</si>
  <si>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</si>
  <si>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</si>
  <si>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</si>
  <si>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</si>
  <si>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</si>
  <si>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</si>
  <si>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</si>
  <si>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</si>
  <si>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</si>
  <si>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</si>
  <si>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</si>
  <si>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</si>
  <si>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</si>
  <si>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</si>
  <si>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</si>
  <si>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</si>
  <si>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</si>
  <si>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</si>
  <si>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</si>
  <si>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</si>
  <si>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</si>
  <si>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</si>
  <si>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</si>
  <si>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</si>
  <si>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</si>
  <si>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</si>
  <si>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</si>
  <si>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</si>
  <si>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</si>
  <si>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</si>
  <si>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</si>
  <si>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</si>
  <si>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</si>
  <si>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</si>
  <si>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</si>
  <si>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</si>
  <si>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</si>
  <si>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</si>
  <si>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</si>
  <si>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</si>
  <si>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</si>
  <si>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</si>
  <si>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</si>
  <si>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</si>
  <si>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</si>
  <si>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</si>
  <si>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</si>
  <si>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</si>
  <si>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</si>
  <si>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</si>
  <si>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</si>
  <si>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</si>
  <si>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</si>
  <si>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</si>
  <si>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</si>
  <si>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</si>
  <si>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</si>
  <si>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</si>
  <si>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</si>
  <si>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</si>
  <si>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</si>
  <si>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</si>
  <si>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</si>
  <si>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</si>
  <si>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</si>
  <si>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</si>
  <si>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</si>
  <si>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</si>
  <si>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</si>
  <si>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</si>
  <si>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</si>
  <si>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</si>
  <si>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</si>
  <si>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</si>
  <si>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</si>
  <si>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</si>
  <si>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</si>
  <si>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</si>
  <si>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</si>
  <si>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</si>
  <si>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</si>
  <si>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</si>
  <si>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</si>
  <si>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</si>
  <si>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</si>
  <si>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</si>
  <si>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</si>
  <si>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</si>
  <si>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</si>
  <si>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</si>
  <si>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</si>
  <si>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</si>
  <si>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</si>
  <si>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</si>
  <si>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</si>
  <si>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</si>
  <si>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</si>
  <si>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</si>
  <si>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</si>
  <si>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</si>
  <si>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</si>
  <si>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</si>
  <si>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</si>
  <si>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</si>
  <si>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</si>
  <si>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</si>
  <si>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</si>
  <si>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</si>
  <si>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</si>
  <si>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</si>
  <si>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</si>
  <si>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</si>
  <si>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</si>
  <si>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</si>
  <si>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</si>
  <si>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</si>
  <si>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</si>
  <si>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</si>
  <si>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</si>
  <si>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</si>
  <si>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</si>
  <si>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</si>
  <si>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</si>
  <si>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</si>
  <si>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</si>
  <si>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</si>
  <si>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</si>
  <si>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</si>
  <si>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</si>
  <si>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</si>
  <si>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</si>
  <si>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</si>
  <si>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</si>
  <si>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</si>
  <si>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</si>
  <si>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</si>
  <si>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</si>
  <si>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</si>
  <si>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</si>
  <si>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</si>
  <si>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</si>
  <si>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</si>
  <si>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</si>
  <si>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</si>
  <si>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</si>
  <si>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</si>
  <si>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</si>
  <si>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</si>
  <si>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</si>
  <si>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</si>
  <si>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</si>
  <si>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</si>
  <si>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</si>
  <si>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</si>
  <si>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</si>
  <si>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</si>
  <si>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</si>
  <si>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</si>
  <si>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</si>
  <si>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</si>
  <si>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</si>
  <si>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</si>
  <si>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</si>
  <si>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</si>
  <si>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</si>
  <si>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</si>
  <si>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</si>
  <si>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</si>
  <si>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</si>
  <si>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</si>
  <si>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</si>
  <si>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</si>
  <si>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</si>
  <si>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</si>
  <si>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</si>
  <si>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</si>
  <si>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</si>
  <si>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</si>
  <si>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</si>
  <si>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</si>
  <si>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</si>
  <si>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</si>
  <si>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</si>
  <si>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</si>
  <si>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</si>
  <si>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</si>
  <si>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</si>
  <si>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</si>
  <si>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</si>
  <si>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</si>
  <si>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</si>
  <si>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</si>
  <si>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</si>
  <si>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</si>
  <si>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</si>
  <si>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</si>
  <si>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</si>
  <si>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</si>
  <si>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</si>
  <si>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</si>
  <si>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</si>
  <si>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</si>
  <si>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</si>
  <si>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</si>
  <si>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</si>
  <si>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</si>
  <si>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</si>
  <si>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</si>
  <si>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</si>
  <si>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</si>
  <si>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</si>
  <si>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</si>
  <si>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</si>
  <si>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</si>
  <si>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</si>
  <si>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</si>
  <si>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</si>
  <si>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</si>
  <si>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</si>
  <si>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</si>
  <si>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</si>
  <si>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</si>
  <si>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</si>
  <si>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</si>
  <si>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</si>
  <si>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</si>
  <si>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</si>
  <si>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</si>
  <si>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</si>
  <si>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</si>
  <si>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</si>
  <si>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</si>
  <si>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</si>
  <si>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</si>
  <si>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</si>
  <si>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</si>
  <si>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</si>
  <si>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</si>
  <si>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</si>
  <si>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</si>
  <si>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</si>
  <si>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</si>
  <si>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</si>
  <si>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</si>
  <si>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</si>
  <si>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</si>
  <si>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</si>
  <si>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</si>
  <si>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</si>
  <si>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</si>
  <si>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</si>
  <si>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</si>
  <si>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</si>
  <si>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</si>
  <si>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</si>
  <si>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</si>
  <si>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</si>
  <si>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</si>
  <si>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</si>
  <si>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</si>
  <si>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</si>
  <si>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</si>
  <si>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</si>
  <si>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</si>
  <si>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</si>
  <si>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</si>
  <si>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</si>
  <si>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</si>
  <si>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</si>
  <si>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</si>
  <si>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</si>
  <si>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</si>
  <si>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</si>
  <si>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</si>
  <si>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</si>
  <si>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</si>
  <si>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</si>
  <si>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</si>
  <si>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</si>
  <si>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</si>
  <si>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</si>
  <si>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</si>
  <si>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</si>
  <si>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</si>
  <si>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</si>
  <si>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</si>
  <si>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</si>
  <si>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</si>
  <si>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</si>
  <si>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</si>
  <si>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</si>
  <si>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</si>
  <si>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</si>
  <si>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</si>
  <si>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</si>
  <si>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</si>
  <si>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</si>
  <si>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</si>
  <si>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</si>
  <si>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</si>
  <si>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</si>
  <si>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</si>
  <si>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</si>
  <si>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</si>
  <si>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</si>
  <si>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</si>
  <si>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</si>
  <si>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</si>
  <si>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</si>
  <si>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</si>
  <si>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</si>
  <si>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</si>
  <si>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</si>
  <si>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</si>
  <si>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</si>
  <si>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</si>
  <si>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</si>
  <si>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</si>
  <si>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</si>
  <si>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</si>
  <si>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</si>
  <si>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</si>
  <si>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</si>
  <si>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</si>
  <si>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</si>
  <si>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</si>
  <si>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</si>
  <si>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</si>
  <si>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</si>
  <si>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</si>
  <si>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</si>
  <si>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</si>
  <si>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</si>
  <si>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</si>
  <si>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</si>
  <si>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</si>
  <si>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</si>
  <si>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</si>
  <si>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</si>
  <si>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</si>
  <si>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</si>
  <si>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</si>
  <si>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</si>
  <si>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</si>
  <si>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</si>
  <si>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</si>
  <si>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</si>
  <si>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</si>
  <si>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</si>
  <si>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</si>
  <si>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</si>
  <si>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</si>
  <si>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</si>
  <si>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</si>
  <si>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</si>
  <si>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</si>
  <si>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</si>
  <si>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</si>
  <si>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</si>
  <si>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</si>
  <si>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</si>
  <si>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</si>
  <si>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</si>
  <si>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</si>
  <si>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</si>
  <si>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</si>
  <si>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</si>
  <si>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</si>
  <si>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</si>
  <si>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</si>
  <si>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</si>
  <si>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</si>
  <si>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</si>
  <si>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</si>
  <si>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</si>
  <si>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</si>
  <si>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</si>
  <si>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</si>
  <si>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</si>
  <si>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</si>
  <si>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</si>
  <si>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</si>
  <si>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</si>
  <si>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</si>
  <si>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</si>
  <si>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</si>
  <si>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</si>
  <si>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</si>
  <si>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</si>
  <si>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</si>
  <si>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</si>
  <si>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</si>
  <si>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</si>
  <si>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</si>
  <si>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</si>
  <si>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</si>
  <si>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</si>
  <si>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</si>
  <si>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</si>
  <si>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</si>
  <si>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</si>
  <si>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</si>
  <si>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</si>
  <si>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</si>
  <si>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</si>
  <si>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</si>
  <si>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</si>
  <si>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</si>
  <si>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</si>
  <si>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</si>
  <si>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</si>
  <si>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</si>
  <si>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</si>
  <si>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</si>
  <si>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</si>
  <si>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</si>
  <si>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</si>
  <si>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</si>
  <si>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</si>
  <si>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</si>
  <si>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</si>
  <si>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</si>
  <si>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</si>
  <si>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</si>
  <si>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</si>
  <si>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</si>
  <si>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</si>
  <si>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</si>
  <si>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</si>
  <si>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</si>
  <si>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</si>
  <si>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</si>
  <si>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</si>
  <si>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</si>
  <si>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</si>
  <si>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</si>
  <si>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</si>
  <si>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</si>
  <si>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</si>
  <si>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</si>
  <si>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</si>
  <si>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</si>
  <si>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</si>
  <si>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</si>
  <si>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</si>
  <si>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</si>
  <si>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</si>
  <si>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</si>
  <si>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</si>
  <si>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</si>
  <si>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</si>
  <si>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</si>
  <si>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</si>
  <si>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</si>
  <si>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</si>
  <si>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</si>
  <si>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</si>
  <si>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</si>
  <si>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</si>
  <si>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</si>
  <si>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</si>
  <si>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</si>
  <si>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</si>
  <si>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</si>
  <si>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</si>
  <si>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</si>
  <si>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</si>
  <si>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</si>
  <si>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</si>
  <si>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</si>
  <si>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</si>
  <si>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</si>
  <si>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</si>
  <si>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</si>
  <si>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</si>
  <si>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</si>
  <si>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</si>
  <si>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</si>
  <si>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</si>
  <si>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</si>
  <si>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</si>
  <si>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</si>
  <si>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</si>
  <si>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</si>
  <si>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</si>
  <si>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</si>
  <si>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</si>
  <si>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</si>
  <si>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</si>
  <si>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</si>
  <si>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</si>
  <si>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</si>
  <si>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</si>
  <si>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</si>
  <si>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</si>
  <si>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</si>
  <si>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</si>
  <si>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</si>
  <si>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</si>
  <si>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</si>
  <si>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</si>
  <si>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</si>
  <si>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</si>
  <si>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</si>
  <si>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</si>
  <si>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</si>
  <si>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</si>
  <si>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</si>
  <si>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</si>
  <si>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</si>
  <si>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</si>
  <si>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</si>
  <si>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</si>
  <si>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</si>
  <si>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</si>
  <si>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</si>
  <si>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</si>
  <si>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</si>
  <si>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</si>
  <si>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</si>
  <si>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</si>
  <si>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</si>
  <si>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</si>
  <si>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</si>
  <si>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</si>
  <si>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</si>
  <si>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</si>
  <si>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</si>
  <si>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</si>
  <si>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</si>
  <si>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</si>
  <si>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</si>
  <si>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</si>
  <si>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</si>
  <si>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</si>
  <si>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</si>
  <si>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</si>
  <si>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</si>
  <si>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</si>
  <si>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</si>
  <si>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</si>
  <si>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</si>
  <si>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</si>
  <si>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</si>
  <si>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</si>
  <si>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</si>
  <si>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</si>
  <si>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</si>
  <si>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</si>
  <si>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</si>
  <si>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</si>
  <si>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</si>
  <si>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</si>
  <si>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</si>
  <si>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</si>
  <si>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</si>
  <si>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</si>
  <si>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</si>
  <si>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</si>
  <si>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</si>
  <si>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</si>
  <si>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</si>
  <si>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</si>
  <si>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</si>
  <si>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</si>
  <si>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</si>
  <si>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</si>
  <si>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</si>
  <si>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</si>
  <si>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</si>
  <si>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</si>
  <si>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</si>
  <si>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</si>
  <si>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</si>
  <si>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</si>
  <si>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</si>
  <si>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</si>
  <si>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</si>
  <si>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</si>
  <si>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</si>
  <si>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</si>
  <si>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</si>
  <si>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</si>
  <si>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</si>
  <si>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</si>
  <si>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</si>
  <si>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</si>
  <si>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</si>
  <si>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</si>
  <si>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</si>
  <si>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</si>
  <si>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</si>
  <si>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</si>
  <si>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</si>
  <si>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</si>
  <si>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</si>
  <si>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</si>
  <si>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</si>
  <si>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</si>
  <si>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</si>
  <si>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</si>
  <si>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</si>
  <si>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</si>
  <si>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</si>
  <si>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</si>
  <si>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</si>
  <si>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</si>
  <si>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</si>
  <si>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</si>
  <si>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</si>
  <si>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</si>
  <si>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</si>
  <si>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</si>
  <si>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</si>
  <si>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</si>
  <si>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</si>
  <si>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</si>
  <si>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</si>
  <si>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</si>
  <si>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</si>
  <si>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</si>
  <si>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</si>
  <si>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</si>
  <si>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</si>
  <si>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</si>
  <si>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</si>
  <si>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</si>
  <si>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</si>
  <si>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</si>
  <si>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</si>
  <si>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</si>
  <si>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</si>
  <si>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</si>
  <si>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</si>
  <si>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</si>
  <si>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</si>
  <si>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</si>
  <si>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</si>
  <si>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</si>
  <si>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</si>
  <si>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</si>
  <si>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</si>
  <si>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</si>
  <si>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</si>
  <si>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</si>
  <si>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</si>
  <si>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</si>
  <si>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</si>
  <si>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</si>
  <si>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</si>
  <si>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</si>
  <si>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</si>
  <si>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</si>
  <si>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</si>
  <si>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</si>
  <si>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</si>
  <si>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</si>
  <si>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</si>
  <si>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</si>
  <si>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</si>
  <si>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</si>
  <si>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</si>
  <si>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</si>
  <si>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</si>
  <si>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</si>
  <si>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</si>
  <si>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</si>
  <si>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</si>
  <si>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</si>
  <si>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</si>
  <si>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</si>
  <si>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</si>
  <si>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</si>
  <si>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</si>
  <si>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</si>
  <si>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</si>
  <si>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</si>
  <si>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</si>
  <si>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</si>
  <si>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</si>
  <si>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</si>
  <si>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</si>
  <si>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</si>
  <si>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</si>
  <si>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</si>
  <si>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</si>
  <si>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</si>
  <si>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</si>
  <si>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</si>
  <si>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</si>
  <si>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</si>
  <si>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</si>
  <si>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</si>
  <si>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</si>
  <si>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</si>
  <si>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</si>
  <si>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</si>
  <si>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</si>
  <si>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</si>
  <si>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</si>
  <si>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</si>
  <si>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</si>
  <si>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</si>
  <si>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</si>
  <si>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</si>
  <si>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</si>
  <si>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</si>
  <si>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</si>
  <si>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</si>
  <si>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</si>
  <si>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</si>
  <si>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</si>
  <si>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</si>
  <si>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</si>
  <si>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</si>
  <si>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</si>
  <si>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</si>
  <si>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</si>
  <si>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</si>
  <si>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</si>
  <si>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</si>
  <si>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</si>
  <si>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</si>
  <si>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</si>
  <si>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</si>
  <si>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</si>
  <si>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</si>
  <si>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</si>
  <si>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</si>
  <si>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</si>
  <si>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</si>
  <si>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</si>
  <si>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</si>
  <si>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</si>
  <si>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</si>
  <si>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</si>
  <si>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</si>
  <si>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</si>
  <si>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</si>
  <si>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</si>
  <si>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</si>
  <si>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</si>
  <si>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</si>
  <si>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</si>
  <si>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</si>
  <si>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</si>
  <si>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</si>
  <si>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</si>
  <si>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</si>
  <si>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</si>
  <si>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</si>
  <si>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</si>
  <si>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</si>
  <si>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</si>
  <si>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</si>
  <si>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</si>
  <si>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</si>
  <si>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</si>
  <si>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</si>
  <si>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</si>
  <si>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</si>
  <si>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</si>
  <si>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</si>
  <si>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</si>
  <si>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</si>
  <si>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</si>
  <si>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</si>
  <si>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</si>
  <si>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</si>
  <si>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</si>
  <si>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</si>
  <si>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</si>
  <si>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</si>
  <si>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</si>
  <si>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</si>
  <si>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</si>
  <si>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</si>
  <si>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</si>
  <si>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</si>
  <si>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</si>
  <si>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</si>
  <si>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</si>
  <si>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</si>
  <si>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</si>
  <si>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</si>
  <si>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</si>
  <si>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</si>
  <si>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</si>
  <si>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</si>
  <si>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</si>
  <si>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</si>
  <si>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</si>
  <si>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</si>
  <si>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</si>
  <si>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</si>
  <si>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</si>
  <si>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</si>
  <si>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</si>
  <si>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</si>
  <si>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</si>
  <si>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</si>
  <si>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</si>
  <si>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</si>
  <si>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</si>
  <si>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</si>
  <si>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</si>
  <si>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</si>
  <si>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</si>
  <si>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</si>
  <si>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</si>
  <si>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</si>
  <si>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</si>
  <si>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</si>
  <si>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</si>
  <si>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</si>
  <si>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</si>
  <si>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</si>
  <si>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</si>
  <si>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</si>
  <si>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</si>
  <si>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</si>
  <si>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</si>
  <si>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</si>
  <si>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</si>
  <si>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</si>
  <si>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</si>
  <si>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</si>
  <si>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</si>
  <si>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</si>
  <si>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</si>
  <si>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</si>
  <si>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</si>
  <si>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</si>
  <si>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</si>
  <si>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</si>
  <si>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</si>
  <si>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</si>
  <si>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</si>
  <si>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</si>
  <si>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</si>
  <si>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</si>
  <si>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</si>
  <si>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</si>
  <si>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</si>
  <si>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</si>
  <si>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</si>
  <si>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</si>
  <si>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</si>
  <si>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</si>
  <si>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</si>
  <si>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</si>
  <si>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</si>
  <si>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</si>
  <si>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</si>
  <si>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</si>
  <si>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</si>
  <si>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</si>
  <si>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</si>
  <si>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</si>
  <si>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</si>
  <si>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</si>
  <si>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</si>
  <si>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</si>
  <si>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</si>
  <si>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</si>
  <si>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</si>
  <si>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</si>
  <si>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</si>
  <si>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</si>
  <si>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</si>
  <si>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</si>
  <si>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</si>
  <si>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</si>
  <si>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</si>
  <si>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</si>
  <si>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</si>
  <si>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</si>
  <si>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</si>
  <si>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</si>
  <si>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</si>
  <si>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</si>
  <si>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</si>
  <si>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</si>
  <si>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</si>
  <si>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</si>
  <si>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</si>
  <si>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</si>
  <si>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</si>
  <si>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</si>
  <si>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</si>
  <si>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</si>
  <si>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</si>
  <si>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</si>
  <si>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</si>
  <si>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</si>
  <si>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</si>
  <si>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</si>
  <si>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</si>
  <si>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</si>
  <si>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</si>
  <si>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</si>
  <si>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</si>
  <si>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</si>
  <si>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</si>
  <si>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</si>
  <si>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</si>
  <si>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</si>
  <si>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</si>
  <si>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</si>
  <si>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</si>
  <si>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</si>
  <si>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</si>
  <si>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</si>
  <si>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</si>
  <si>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</si>
  <si>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</si>
  <si>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</si>
  <si>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</si>
  <si>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</si>
  <si>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</si>
  <si>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</si>
  <si>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</si>
  <si>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</si>
  <si>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</si>
  <si>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</si>
  <si>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</si>
  <si>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</si>
  <si>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</si>
  <si>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</si>
  <si>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</si>
  <si>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</si>
  <si>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</si>
  <si>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</si>
  <si>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</si>
  <si>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</si>
  <si>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</si>
  <si>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</si>
  <si>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</si>
  <si>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</si>
  <si>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</si>
  <si>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</si>
  <si>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</si>
  <si>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</si>
  <si>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</si>
  <si>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</si>
  <si>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</si>
  <si>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</si>
  <si>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</si>
  <si>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</si>
  <si>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</si>
  <si>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</si>
  <si>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</si>
  <si>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</si>
  <si>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</si>
  <si>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</si>
  <si>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</si>
  <si>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</si>
  <si>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</si>
  <si>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</si>
  <si>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</si>
  <si>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</si>
  <si>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</si>
  <si>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</si>
  <si>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</si>
  <si>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</si>
  <si>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</si>
  <si>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</si>
  <si>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</si>
  <si>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</si>
  <si>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</si>
  <si>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</si>
  <si>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</si>
  <si>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</si>
  <si>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</si>
  <si>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</si>
  <si>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</si>
  <si>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</si>
  <si>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</si>
  <si>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</si>
  <si>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</si>
  <si>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</si>
  <si>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</si>
  <si>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</si>
  <si>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</si>
  <si>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</si>
  <si>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</si>
  <si>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</si>
  <si>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</si>
  <si>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</si>
  <si>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</si>
  <si>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</si>
  <si>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</si>
  <si>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</si>
  <si>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</si>
  <si>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</si>
  <si>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</si>
  <si>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</si>
  <si>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</si>
  <si>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</si>
  <si>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</si>
  <si>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</si>
  <si>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</si>
  <si>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</si>
  <si>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</si>
  <si>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</si>
  <si>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</si>
  <si>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</si>
  <si>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</si>
  <si>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</si>
  <si>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</si>
  <si>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</si>
  <si>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</si>
  <si>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</si>
  <si>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</si>
  <si>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</si>
  <si>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</si>
  <si>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</si>
  <si>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</si>
  <si>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</si>
  <si>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</si>
  <si>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</si>
  <si>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</si>
  <si>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</si>
  <si>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</si>
  <si>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</si>
  <si>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</si>
  <si>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</si>
  <si>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</si>
  <si>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</si>
  <si>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</si>
  <si>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</si>
  <si>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</si>
  <si>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</si>
  <si>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</si>
  <si>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</si>
  <si>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</si>
  <si>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</si>
  <si>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</si>
  <si>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</si>
  <si>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</si>
  <si>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</si>
  <si>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</si>
  <si>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</si>
  <si>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</si>
  <si>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</si>
  <si>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</si>
  <si>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</si>
  <si>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</si>
  <si>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</si>
  <si>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</si>
  <si>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</si>
  <si>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</si>
  <si>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</si>
  <si>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</si>
  <si>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</si>
  <si>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</si>
  <si>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</si>
  <si>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</si>
  <si>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</si>
  <si>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</si>
  <si>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</si>
  <si>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</si>
  <si>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</si>
  <si>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</si>
  <si>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</si>
  <si>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</si>
  <si>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</si>
  <si>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</si>
  <si>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</si>
  <si>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</si>
  <si>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</si>
  <si>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</si>
  <si>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</si>
  <si>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</si>
  <si>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</si>
  <si>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</si>
  <si>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</si>
  <si>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</si>
  <si>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</si>
  <si>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</si>
  <si>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</si>
  <si>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</si>
  <si>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</si>
  <si>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</si>
  <si>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</si>
  <si>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</si>
  <si>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</si>
  <si>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</si>
  <si>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</si>
  <si>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</si>
  <si>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</si>
  <si>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</si>
  <si>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</si>
  <si>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</si>
  <si>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</si>
  <si>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</si>
  <si>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</si>
  <si>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</si>
  <si>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</si>
  <si>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</si>
  <si>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</si>
  <si>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</si>
  <si>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</si>
  <si>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</si>
  <si>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</si>
  <si>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</si>
  <si>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</si>
  <si>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</si>
  <si>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</si>
  <si>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</si>
  <si>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</si>
  <si>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</si>
  <si>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</si>
  <si>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</si>
  <si>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</si>
  <si>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</si>
  <si>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</si>
  <si>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</si>
  <si>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</si>
  <si>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</si>
  <si>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</si>
  <si>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</si>
  <si>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</si>
  <si>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</si>
  <si>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</si>
  <si>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</si>
  <si>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</si>
  <si>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</si>
  <si>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</si>
  <si>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</si>
  <si>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</si>
  <si>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</si>
  <si>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</si>
  <si>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</si>
  <si>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</si>
  <si>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</si>
  <si>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</si>
  <si>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</si>
  <si>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</si>
  <si>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</si>
  <si>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</si>
  <si>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</si>
  <si>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</si>
  <si>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</si>
  <si>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</si>
  <si>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</si>
  <si>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</si>
  <si>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</si>
  <si>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</si>
  <si>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</si>
  <si>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</si>
  <si>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</si>
  <si>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</si>
  <si>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</si>
  <si>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</si>
  <si>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</si>
  <si>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</si>
  <si>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</si>
  <si>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</si>
  <si>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</si>
  <si>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</si>
  <si>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</si>
  <si>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</si>
  <si>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</si>
  <si>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</si>
  <si>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</si>
  <si>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</si>
  <si>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</si>
  <si>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</si>
  <si>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</si>
  <si>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</si>
  <si>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</si>
  <si>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</si>
  <si>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</si>
  <si>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</si>
  <si>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</si>
  <si>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</si>
  <si>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</si>
  <si>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</si>
  <si>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</si>
  <si>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</si>
  <si>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</si>
  <si>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</si>
  <si>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</si>
  <si>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</si>
  <si>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</si>
  <si>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</si>
  <si>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</si>
  <si>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</si>
  <si>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</si>
  <si>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</si>
  <si>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</si>
  <si>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</si>
  <si>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</si>
  <si>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</si>
  <si>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</si>
  <si>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</si>
  <si>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</si>
  <si>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</si>
  <si>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</si>
  <si>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</si>
  <si>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</si>
  <si>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</si>
  <si>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</si>
  <si>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</si>
  <si>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</si>
  <si>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</si>
  <si>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</si>
  <si>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</si>
  <si>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</si>
  <si>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</si>
  <si>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</si>
  <si>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</si>
  <si>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</si>
  <si>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</si>
  <si>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</si>
  <si>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</si>
  <si>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</si>
  <si>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</si>
  <si>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</si>
  <si>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</si>
  <si>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</si>
  <si>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</si>
  <si>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</si>
  <si>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</si>
  <si>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</si>
  <si>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</si>
  <si>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</si>
  <si>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</si>
  <si>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</si>
  <si>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</si>
  <si>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</si>
  <si>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</si>
  <si>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</si>
  <si>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</si>
  <si>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</si>
  <si>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</si>
  <si>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</si>
  <si>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</si>
  <si>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</si>
  <si>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</si>
  <si>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</si>
  <si>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</si>
  <si>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</si>
  <si>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</si>
  <si>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</si>
  <si>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</si>
  <si>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</si>
  <si>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</si>
  <si>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</si>
  <si>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</si>
  <si>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</si>
  <si>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</si>
  <si>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</si>
  <si>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</si>
  <si>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</si>
  <si>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</si>
  <si>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</si>
  <si>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</si>
  <si>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</si>
  <si>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</si>
  <si>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</si>
  <si>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</si>
  <si>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</si>
  <si>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</si>
  <si>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</si>
  <si>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</si>
  <si>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</si>
  <si>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</si>
  <si>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</si>
  <si>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</si>
  <si>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</si>
  <si>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</si>
  <si>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</si>
  <si>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</si>
  <si>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</si>
  <si>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</si>
  <si>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</si>
  <si>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</si>
  <si>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</si>
  <si>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</si>
  <si>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</si>
  <si>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</si>
  <si>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</si>
  <si>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</si>
  <si>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</si>
  <si>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</si>
  <si>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</si>
  <si>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</si>
  <si>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</si>
  <si>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</si>
  <si>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</si>
  <si>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</si>
  <si>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</si>
  <si>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</si>
  <si>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</si>
  <si>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</si>
  <si>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</si>
  <si>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</si>
  <si>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</si>
  <si>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</si>
  <si>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</si>
  <si>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</si>
  <si>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</si>
  <si>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</si>
  <si>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</si>
  <si>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</si>
  <si>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</si>
  <si>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</si>
  <si>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</si>
  <si>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</si>
  <si>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</si>
  <si>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</si>
  <si>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</si>
  <si>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</si>
  <si>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</si>
  <si>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</si>
  <si>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</si>
  <si>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</si>
  <si>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</si>
  <si>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</si>
  <si>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</si>
  <si>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</si>
  <si>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</si>
  <si>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</si>
  <si>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</si>
  <si>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</si>
  <si>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</si>
  <si>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</si>
  <si>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</si>
  <si>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</si>
  <si>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</si>
  <si>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</si>
  <si>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</si>
  <si>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</si>
  <si>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</si>
  <si>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</si>
  <si>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</si>
  <si>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</si>
  <si>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</si>
  <si>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</si>
  <si>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</si>
  <si>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</si>
  <si>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</si>
  <si>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</si>
  <si>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</si>
  <si>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</si>
  <si>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</si>
  <si>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</si>
  <si>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</si>
  <si>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</si>
  <si>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</si>
  <si>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</si>
  <si>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</si>
  <si>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</si>
  <si>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</si>
  <si>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</si>
  <si>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</si>
  <si>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</si>
  <si>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</si>
  <si>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</si>
  <si>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</si>
  <si>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</si>
  <si>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</si>
  <si>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</si>
  <si>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</si>
  <si>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</si>
  <si>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</si>
  <si>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</si>
  <si>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</si>
  <si>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</si>
  <si>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</si>
  <si>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</si>
  <si>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</si>
  <si>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</si>
  <si>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</si>
  <si>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</si>
  <si>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</si>
  <si>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</si>
  <si>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</si>
  <si>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</si>
  <si>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</si>
  <si>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</si>
  <si>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</si>
  <si>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</si>
  <si>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</si>
  <si>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</si>
  <si>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</si>
  <si>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</si>
  <si>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</si>
  <si>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</si>
  <si>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</si>
  <si>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</si>
  <si>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</si>
  <si>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</si>
  <si>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</si>
  <si>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</si>
  <si>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</si>
  <si>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</si>
  <si>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</si>
  <si>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</si>
  <si>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</si>
  <si>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</si>
  <si>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</si>
  <si>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</si>
  <si>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</si>
  <si>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</si>
  <si>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</si>
  <si>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</si>
  <si>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</si>
  <si>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</si>
  <si>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</si>
  <si>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</si>
  <si>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</si>
  <si>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</si>
  <si>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</si>
  <si>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</si>
  <si>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</si>
  <si>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</si>
  <si>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</si>
  <si>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</si>
  <si>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</si>
  <si>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</si>
  <si>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</si>
  <si>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</si>
  <si>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</si>
  <si>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</si>
  <si>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</si>
  <si>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</si>
  <si>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</si>
  <si>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</si>
  <si>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</si>
  <si>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</si>
  <si>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</si>
  <si>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</si>
  <si>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</si>
  <si>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</si>
  <si>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</si>
  <si>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</si>
  <si>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</si>
  <si>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</si>
  <si>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</si>
  <si>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</si>
  <si>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</si>
  <si>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</si>
  <si>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</si>
  <si>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</si>
  <si>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</si>
  <si>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</si>
  <si>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</si>
  <si>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</si>
  <si>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</si>
  <si>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</si>
  <si>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</si>
  <si>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</si>
  <si>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</si>
  <si>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</si>
  <si>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</si>
  <si>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</si>
  <si>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</si>
  <si>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</si>
  <si>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</si>
  <si>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</si>
  <si>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</si>
  <si>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</si>
  <si>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</si>
  <si>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</si>
  <si>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</si>
  <si>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</si>
  <si>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</si>
  <si>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</si>
  <si>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</si>
  <si>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</si>
  <si>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</si>
  <si>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</si>
  <si>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</si>
  <si>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</si>
  <si>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</si>
  <si>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</si>
  <si>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</si>
  <si>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</si>
  <si>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</si>
  <si>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</si>
  <si>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</si>
  <si>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</si>
  <si>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</si>
  <si>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</si>
  <si>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</si>
  <si>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</si>
  <si>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</si>
  <si>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</si>
  <si>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</si>
  <si>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</si>
  <si>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</si>
  <si>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</si>
  <si>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</si>
  <si>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</si>
  <si>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</si>
  <si>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</si>
  <si>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</si>
  <si>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</si>
  <si>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</si>
  <si>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</si>
  <si>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</si>
  <si>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</si>
  <si>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</si>
  <si>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</si>
  <si>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</si>
  <si>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</si>
  <si>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</si>
  <si>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</si>
  <si>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</si>
  <si>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</si>
  <si>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</si>
  <si>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</si>
  <si>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</si>
  <si>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</si>
  <si>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</si>
  <si>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</si>
  <si>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</si>
  <si>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</si>
  <si>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</si>
  <si>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</si>
  <si>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</si>
  <si>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</si>
  <si>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</si>
  <si>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</si>
  <si>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</si>
  <si>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</si>
  <si>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</si>
  <si>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</si>
  <si>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</si>
  <si>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</si>
  <si>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</si>
  <si>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</si>
  <si>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</si>
  <si>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</si>
  <si>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</si>
  <si>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</si>
  <si>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</si>
  <si>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</si>
  <si>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</si>
  <si>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</si>
  <si>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</si>
  <si>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</si>
  <si>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</si>
  <si>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</si>
  <si>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</si>
  <si>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</si>
  <si>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</si>
  <si>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</si>
  <si>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</si>
  <si>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</si>
  <si>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</si>
  <si>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</si>
  <si>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</si>
  <si>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</si>
  <si>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</si>
  <si>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</si>
  <si>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</si>
  <si>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</si>
  <si>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</si>
  <si>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</si>
  <si>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</si>
  <si>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</si>
  <si>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</si>
  <si>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</si>
  <si>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</si>
  <si>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</si>
  <si>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</si>
  <si>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</si>
  <si>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</si>
  <si>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</si>
  <si>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</si>
  <si>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</si>
  <si>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</si>
  <si>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</si>
  <si>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</si>
  <si>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</si>
  <si>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</si>
  <si>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</si>
  <si>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</si>
  <si>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</si>
  <si>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</si>
  <si>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</si>
  <si>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</si>
  <si>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</si>
  <si>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</si>
  <si>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</si>
  <si>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</si>
  <si>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</si>
  <si>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</si>
  <si>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</si>
  <si>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</si>
  <si>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</si>
  <si>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</si>
  <si>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</si>
  <si>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</si>
  <si>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</si>
  <si>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</si>
  <si>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</si>
  <si>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</si>
  <si>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</si>
  <si>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</si>
  <si>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</si>
  <si>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</si>
  <si>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</si>
  <si>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</si>
  <si>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</si>
  <si>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</si>
  <si>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</si>
  <si>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</si>
  <si>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</si>
  <si>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</si>
  <si>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</si>
  <si>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</si>
  <si>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</si>
  <si>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</si>
  <si>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</si>
  <si>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</si>
  <si>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</si>
  <si>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</si>
  <si>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</si>
  <si>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</si>
  <si>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</si>
  <si>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</si>
  <si>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</si>
  <si>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</si>
  <si>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</si>
  <si>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</si>
  <si>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</si>
  <si>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</si>
  <si>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</si>
  <si>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</si>
  <si>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</si>
  <si>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</si>
  <si>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</si>
  <si>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</si>
  <si>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</si>
  <si>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</si>
  <si>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</si>
  <si>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</si>
  <si>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</si>
  <si>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</si>
  <si>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</si>
  <si>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</si>
  <si>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</si>
  <si>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</si>
  <si>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</si>
  <si>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</si>
  <si>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</si>
  <si>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</si>
  <si>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</si>
  <si>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</si>
  <si>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</si>
  <si>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</si>
  <si>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</si>
  <si>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</si>
  <si>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</si>
  <si>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</si>
  <si>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</si>
  <si>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</si>
  <si>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</si>
  <si>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</si>
  <si>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</si>
  <si>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</si>
  <si>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</si>
  <si>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</si>
  <si>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</si>
  <si>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</si>
  <si>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</si>
  <si>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</si>
  <si>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</si>
  <si>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</si>
  <si>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</si>
  <si>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</si>
  <si>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</si>
  <si>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</si>
  <si>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</si>
  <si>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</si>
  <si>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</si>
  <si>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</si>
  <si>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</si>
  <si>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</si>
  <si>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</si>
  <si>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</si>
  <si>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</si>
  <si>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</si>
  <si>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</si>
  <si>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</si>
  <si>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</si>
  <si>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</si>
  <si>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</si>
  <si>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</si>
  <si>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</si>
  <si>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</si>
  <si>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</si>
  <si>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</si>
  <si>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</si>
  <si>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</si>
  <si>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</si>
  <si>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</si>
  <si>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</si>
  <si>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</si>
  <si>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</si>
  <si>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</si>
  <si>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</si>
  <si>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</si>
  <si>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</si>
  <si>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</si>
  <si>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</si>
  <si>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</si>
  <si>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</si>
  <si>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</si>
  <si>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</si>
  <si>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</si>
  <si>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</si>
  <si>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</si>
  <si>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</si>
  <si>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</si>
  <si>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</si>
  <si>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</si>
  <si>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</si>
  <si>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</si>
  <si>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</si>
  <si>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</si>
  <si>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</si>
  <si>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</si>
  <si>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</si>
  <si>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</si>
  <si>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</si>
  <si>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</si>
  <si>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</si>
  <si>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</si>
  <si>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</si>
  <si>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</si>
  <si>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</si>
  <si>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</si>
  <si>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</si>
  <si>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</si>
  <si>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</si>
  <si>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</si>
  <si>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</si>
  <si>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</si>
  <si>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</si>
  <si>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</si>
  <si>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</si>
  <si>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</si>
  <si>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</si>
  <si>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</si>
  <si>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</si>
  <si>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</si>
  <si>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</si>
  <si>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</si>
  <si>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</si>
  <si>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</si>
  <si>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</si>
  <si>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</si>
  <si>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</si>
  <si>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</si>
  <si>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</si>
  <si>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</si>
  <si>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</si>
  <si>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</si>
  <si>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</si>
  <si>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</si>
  <si>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</si>
  <si>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</si>
  <si>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</si>
  <si>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</si>
  <si>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</si>
  <si>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</si>
  <si>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</si>
  <si>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</si>
  <si>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</si>
  <si>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</si>
  <si>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</si>
  <si>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</si>
  <si>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</si>
  <si>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</si>
  <si>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</si>
  <si>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</si>
  <si>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</si>
  <si>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</si>
  <si>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</si>
  <si>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</si>
  <si>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</si>
  <si>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</si>
  <si>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</si>
  <si>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</si>
  <si>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</si>
  <si>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</si>
  <si>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</si>
  <si>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</si>
  <si>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</si>
  <si>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</si>
  <si>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</si>
  <si>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</si>
  <si>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</si>
  <si>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</si>
  <si>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</si>
  <si>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</si>
  <si>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</si>
  <si>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</si>
  <si>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</si>
  <si>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</si>
  <si>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</si>
  <si>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</si>
  <si>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</si>
  <si>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</si>
  <si>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</si>
  <si>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</si>
  <si>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</si>
  <si>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</si>
  <si>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</si>
  <si>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</si>
  <si>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</si>
  <si>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</si>
  <si>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</si>
  <si>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</si>
  <si>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</si>
  <si>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</si>
  <si>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</si>
  <si>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</si>
  <si>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</si>
  <si>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</si>
  <si>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</si>
  <si>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</si>
  <si>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</si>
  <si>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</si>
  <si>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</si>
  <si>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</si>
  <si>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</si>
  <si>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</si>
  <si>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</si>
  <si>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</si>
  <si>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</si>
  <si>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</si>
  <si>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</si>
  <si>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</si>
  <si>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</si>
  <si>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</si>
  <si>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</si>
  <si>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</si>
  <si>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</si>
  <si>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</si>
  <si>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</si>
  <si>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</si>
  <si>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</si>
  <si>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</si>
  <si>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</si>
  <si>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</si>
  <si>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</si>
  <si>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</si>
  <si>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</si>
  <si>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</si>
  <si>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</si>
  <si>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</si>
  <si>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</si>
  <si>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</si>
  <si>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</si>
  <si>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</si>
  <si>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</si>
  <si>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</si>
  <si>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</si>
  <si>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</si>
  <si>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</si>
  <si>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</si>
  <si>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</si>
  <si>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</si>
  <si>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</si>
  <si>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</si>
  <si>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</si>
  <si>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</si>
  <si>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</si>
  <si>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</si>
  <si>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</si>
  <si>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</si>
  <si>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</si>
  <si>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</si>
  <si>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</si>
  <si>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</si>
  <si>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</si>
  <si>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</si>
  <si>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</si>
  <si>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</si>
  <si>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</si>
  <si>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</si>
  <si>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</si>
  <si>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</si>
  <si>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</si>
  <si>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</si>
  <si>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</si>
  <si>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</si>
  <si>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</si>
  <si>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</si>
  <si>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</si>
  <si>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</si>
  <si>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</si>
  <si>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</si>
  <si>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</si>
  <si>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</si>
  <si>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</si>
  <si>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</si>
  <si>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</si>
  <si>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</si>
  <si>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</si>
  <si>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</si>
  <si>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</si>
  <si>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</si>
  <si>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</si>
  <si>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</si>
  <si>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</si>
  <si>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</si>
  <si>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</si>
  <si>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</si>
  <si>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</si>
  <si>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</si>
  <si>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</si>
  <si>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</si>
  <si>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</si>
  <si>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</si>
  <si>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</si>
  <si>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</si>
  <si>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</si>
  <si>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</si>
  <si>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</si>
  <si>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</si>
  <si>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</si>
  <si>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</si>
  <si>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</si>
  <si>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</si>
  <si>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</si>
  <si>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</si>
  <si>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</si>
  <si>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</si>
  <si>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</si>
  <si>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</si>
  <si>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</si>
  <si>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</si>
  <si>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</si>
  <si>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</si>
  <si>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</si>
  <si>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</si>
  <si>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</si>
  <si>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</si>
  <si>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</si>
  <si>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</si>
  <si>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</si>
  <si>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</si>
  <si>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</si>
  <si>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</si>
  <si>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</si>
  <si>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</si>
  <si>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</si>
  <si>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</si>
  <si>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</si>
  <si>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</si>
  <si>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</si>
  <si>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</si>
  <si>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</si>
  <si>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</si>
  <si>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</si>
  <si>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</si>
  <si>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</si>
  <si>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</si>
  <si>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</si>
  <si>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</si>
  <si>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</si>
  <si>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</si>
  <si>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</si>
  <si>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</si>
  <si>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</si>
  <si>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</si>
  <si>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</si>
  <si>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</si>
  <si>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</si>
  <si>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</si>
  <si>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</si>
  <si>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</si>
  <si>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</si>
  <si>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</si>
  <si>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</si>
  <si>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</si>
  <si>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</si>
  <si>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</si>
  <si>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</si>
  <si>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</si>
  <si>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</si>
  <si>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</si>
  <si>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</si>
  <si>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</si>
  <si>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</si>
  <si>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</si>
  <si>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</si>
  <si>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</si>
  <si>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</si>
  <si>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</si>
  <si>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</si>
  <si>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</si>
  <si>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</si>
  <si>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</si>
  <si>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</si>
  <si>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</si>
  <si>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</si>
  <si>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</si>
  <si>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</si>
  <si>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</si>
  <si>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</si>
  <si>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</si>
  <si>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</si>
  <si>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</si>
  <si>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</si>
  <si>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</si>
  <si>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</si>
  <si>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</si>
  <si>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</si>
  <si>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</si>
  <si>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</si>
  <si>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</si>
  <si>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</si>
  <si>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</si>
  <si>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</si>
  <si>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</si>
  <si>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</si>
  <si>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</si>
  <si>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</si>
  <si>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</si>
  <si>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</si>
  <si>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</si>
  <si>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</si>
  <si>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</si>
  <si>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</si>
  <si>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</si>
  <si>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</si>
  <si>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</si>
  <si>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</si>
  <si>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</si>
  <si>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</si>
  <si>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</si>
  <si>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</si>
  <si>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</si>
  <si>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</si>
  <si>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</si>
  <si>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</si>
  <si>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</si>
  <si>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</si>
  <si>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</si>
  <si>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</si>
  <si>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</si>
  <si>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</si>
  <si>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</si>
  <si>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</si>
  <si>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</si>
  <si>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</si>
  <si>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</si>
  <si>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</si>
  <si>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</si>
  <si>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</si>
  <si>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</si>
  <si>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</si>
  <si>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</si>
  <si>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</si>
  <si>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</si>
  <si>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</si>
  <si>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</si>
  <si>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</si>
  <si>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</si>
  <si>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</si>
  <si>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</si>
  <si>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</si>
  <si>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</si>
  <si>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</si>
  <si>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</si>
  <si>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</si>
  <si>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</si>
  <si>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</si>
  <si>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</si>
  <si>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</si>
  <si>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</si>
  <si>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</si>
  <si>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</si>
  <si>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</si>
  <si>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</si>
  <si>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</si>
  <si>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</si>
  <si>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</si>
  <si>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</si>
  <si>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</si>
  <si>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</si>
  <si>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</si>
  <si>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</si>
  <si>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</si>
  <si>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</si>
  <si>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</si>
  <si>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</si>
  <si>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</si>
  <si>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</si>
  <si>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</si>
  <si>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</si>
  <si>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</si>
  <si>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</si>
  <si>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</si>
  <si>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</si>
  <si>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</si>
  <si>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</si>
  <si>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</si>
  <si>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</si>
  <si>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</si>
  <si>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</si>
  <si>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</si>
  <si>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</si>
  <si>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</si>
  <si>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</si>
  <si>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</si>
  <si>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</si>
  <si>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</si>
  <si>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</si>
  <si>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</si>
  <si>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</si>
  <si>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</si>
  <si>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</si>
  <si>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</si>
  <si>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</si>
  <si>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</si>
  <si>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</si>
  <si>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</si>
  <si>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</si>
  <si>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</si>
  <si>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</si>
  <si>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</si>
  <si>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</si>
  <si>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</si>
  <si>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</si>
  <si>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</si>
  <si>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</si>
  <si>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</si>
  <si>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</si>
  <si>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</si>
  <si>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</si>
  <si>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</si>
  <si>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</si>
  <si>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</si>
  <si>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</si>
  <si>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</si>
  <si>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</si>
  <si>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</si>
  <si>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</si>
  <si>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</si>
  <si>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</si>
  <si>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</si>
  <si>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</si>
  <si>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</si>
  <si>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</si>
  <si>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</si>
  <si>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</si>
  <si>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</si>
  <si>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</si>
  <si>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</si>
  <si>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</si>
  <si>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</si>
  <si>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</si>
  <si>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</si>
  <si>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</si>
  <si>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</si>
  <si>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</si>
  <si>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</si>
  <si>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</si>
  <si>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</si>
  <si>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</si>
  <si>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</si>
  <si>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</si>
  <si>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</si>
  <si>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</si>
  <si>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</si>
  <si>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</si>
  <si>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</si>
  <si>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</si>
  <si>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</si>
  <si>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</si>
  <si>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</si>
  <si>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</si>
  <si>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</si>
  <si>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</si>
  <si>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</si>
  <si>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</si>
  <si>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</si>
  <si>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</si>
  <si>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</si>
  <si>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</si>
  <si>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</si>
  <si>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</si>
  <si>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</si>
  <si>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</si>
  <si>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</si>
  <si>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</si>
  <si>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</si>
  <si>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</si>
  <si>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</si>
  <si>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</si>
  <si>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</si>
  <si>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</si>
  <si>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</si>
  <si>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</si>
  <si>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</si>
  <si>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</si>
  <si>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</si>
  <si>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</si>
  <si>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</si>
  <si>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</si>
  <si>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</si>
  <si>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</si>
  <si>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</si>
  <si>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</si>
  <si>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</si>
  <si>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</si>
  <si>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</si>
  <si>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</si>
  <si>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</si>
  <si>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</si>
  <si>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</si>
  <si>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</si>
  <si>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</si>
  <si>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</si>
  <si>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</si>
  <si>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</si>
  <si>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</si>
  <si>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</si>
  <si>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</si>
  <si>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</si>
  <si>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</si>
  <si>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</si>
  <si>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</si>
  <si>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</si>
  <si>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</si>
  <si>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</si>
  <si>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</si>
  <si>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</si>
  <si>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</si>
  <si>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</si>
  <si>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</si>
  <si>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</si>
  <si>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</si>
  <si>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</si>
  <si>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</si>
  <si>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</si>
  <si>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</si>
  <si>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</si>
  <si>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</si>
  <si>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</si>
  <si>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</si>
  <si>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</si>
  <si>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</si>
  <si>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</si>
  <si>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</si>
  <si>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</si>
  <si>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</si>
  <si>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</si>
  <si>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</si>
  <si>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</si>
  <si>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</si>
  <si>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</si>
  <si>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</si>
  <si>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</si>
  <si>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</si>
  <si>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</si>
  <si>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</si>
  <si>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</si>
  <si>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</si>
  <si>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</si>
  <si>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</si>
  <si>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</si>
  <si>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</si>
  <si>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</si>
  <si>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</si>
  <si>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</si>
  <si>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</si>
  <si>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</si>
  <si>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</si>
  <si>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</si>
  <si>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</si>
  <si>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</si>
  <si>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</si>
  <si>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</si>
  <si>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</si>
  <si>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</si>
  <si>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</si>
  <si>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</si>
  <si>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</si>
  <si>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</si>
  <si>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</si>
  <si>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</si>
  <si>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</si>
  <si>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</si>
  <si>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</si>
  <si>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</si>
  <si>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</si>
  <si>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</si>
  <si>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</si>
  <si>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</si>
  <si>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</si>
  <si>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</si>
  <si>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</si>
  <si>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</si>
  <si>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</si>
  <si>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</si>
  <si>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</si>
  <si>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</si>
  <si>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</si>
  <si>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</si>
  <si>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</si>
  <si>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</si>
  <si>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</si>
  <si>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</si>
  <si>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</si>
  <si>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</si>
  <si>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</si>
  <si>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</si>
  <si>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</si>
  <si>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</si>
  <si>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</si>
  <si>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</si>
  <si>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</si>
  <si>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</si>
  <si>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</si>
  <si>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</si>
  <si>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</si>
  <si>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</si>
  <si>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</si>
  <si>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</si>
  <si>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</si>
  <si>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</si>
  <si>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</si>
  <si>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</si>
  <si>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</si>
  <si>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</si>
  <si>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</si>
  <si>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</si>
  <si>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</si>
  <si>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</si>
  <si>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</si>
  <si>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</si>
  <si>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</si>
  <si>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</si>
  <si>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</si>
  <si>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</si>
  <si>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</si>
  <si>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</si>
  <si>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</si>
  <si>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</si>
  <si>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</si>
  <si>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</si>
  <si>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</si>
  <si>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</si>
  <si>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</si>
  <si>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</si>
  <si>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</si>
  <si>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</si>
  <si>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</si>
  <si>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</si>
  <si>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</si>
  <si>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</si>
  <si>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</si>
  <si>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</si>
  <si>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</si>
  <si>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</si>
  <si>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</si>
  <si>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</si>
  <si>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</si>
  <si>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</si>
  <si>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</si>
  <si>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</si>
  <si>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</si>
  <si>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</si>
  <si>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</si>
  <si>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</si>
  <si>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</si>
  <si>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</si>
  <si>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</si>
  <si>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</si>
  <si>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</si>
  <si>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</si>
  <si>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</si>
  <si>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</si>
  <si>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</si>
  <si>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</si>
  <si>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</si>
  <si>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</si>
  <si>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</si>
  <si>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</si>
  <si>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</si>
  <si>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</si>
  <si>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</si>
  <si>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</si>
  <si>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</si>
  <si>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</si>
  <si>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</si>
  <si>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</si>
  <si>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</si>
  <si>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</si>
  <si>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</si>
  <si>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</si>
  <si>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</si>
  <si>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</si>
  <si>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</si>
  <si>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</si>
  <si>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</si>
  <si>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</si>
  <si>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</si>
  <si>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</si>
  <si>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</si>
  <si>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</si>
  <si>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</si>
  <si>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</si>
  <si>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</si>
  <si>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</si>
  <si>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</si>
  <si>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</si>
  <si>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</si>
  <si>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</si>
  <si>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</si>
  <si>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</si>
  <si>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</si>
  <si>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</si>
  <si>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</si>
  <si>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</si>
  <si>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</si>
  <si>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</si>
  <si>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</si>
  <si>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</si>
  <si>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</si>
  <si>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</si>
  <si>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</si>
  <si>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</si>
  <si>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</si>
  <si>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</si>
  <si>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</si>
  <si>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</si>
  <si>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</si>
  <si>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</si>
  <si>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</si>
  <si>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</si>
  <si>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</si>
  <si>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</si>
  <si>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</si>
  <si>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</si>
  <si>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</si>
  <si>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</si>
  <si>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</si>
  <si>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</si>
  <si>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</si>
  <si>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</si>
  <si>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</si>
  <si>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</si>
  <si>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</si>
  <si>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</si>
  <si>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</si>
  <si>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</si>
  <si>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</si>
  <si>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</si>
  <si>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</si>
  <si>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</si>
  <si>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</si>
  <si>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</si>
  <si>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</si>
  <si>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</si>
  <si>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</si>
  <si>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</si>
  <si>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</si>
  <si>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</si>
  <si>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</si>
  <si>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</si>
  <si>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</si>
  <si>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</si>
  <si>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</si>
  <si>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</si>
  <si>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</si>
  <si>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</si>
  <si>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</si>
  <si>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</si>
  <si>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</si>
  <si>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</si>
  <si>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</si>
  <si>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</si>
  <si>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</si>
  <si>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</si>
  <si>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</si>
  <si>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</si>
  <si>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</si>
  <si>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</si>
  <si>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</si>
  <si>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</si>
  <si>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</si>
  <si>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</si>
  <si>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</si>
  <si>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</si>
  <si>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</si>
  <si>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</si>
  <si>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</si>
  <si>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</si>
  <si>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</si>
  <si>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</si>
  <si>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</si>
  <si>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</si>
  <si>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</si>
  <si>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</si>
  <si>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</si>
  <si>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</si>
  <si>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</si>
  <si>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</si>
  <si>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</si>
  <si>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</si>
  <si>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</si>
  <si>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</si>
  <si>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</si>
  <si>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</si>
  <si>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</si>
  <si>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</si>
  <si>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</si>
  <si>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</si>
  <si>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</si>
  <si>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</si>
  <si>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</si>
  <si>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</si>
  <si>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</si>
  <si>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</si>
  <si>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</si>
  <si>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</si>
  <si>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</si>
  <si>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</si>
  <si>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</si>
  <si>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</si>
  <si>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</si>
  <si>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</si>
  <si>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</si>
  <si>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</si>
  <si>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</si>
  <si>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</si>
  <si>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</si>
  <si>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</si>
  <si>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</si>
  <si>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</si>
  <si>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</si>
  <si>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</si>
  <si>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</si>
  <si>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</si>
  <si>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</si>
  <si>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</si>
  <si>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</si>
  <si>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</si>
  <si>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</si>
  <si>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</si>
  <si>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</si>
  <si>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</si>
  <si>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</si>
  <si>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</si>
  <si>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</si>
  <si>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</si>
  <si>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</si>
  <si>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</si>
  <si>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</si>
  <si>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</si>
  <si>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</si>
  <si>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</si>
  <si>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</si>
  <si>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</si>
  <si>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</si>
  <si>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</si>
  <si>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</si>
  <si>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</si>
  <si>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</si>
  <si>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</si>
  <si>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</si>
  <si>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</si>
  <si>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</si>
  <si>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</si>
  <si>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</si>
  <si>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</si>
  <si>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</si>
  <si>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</si>
  <si>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</si>
  <si>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</si>
  <si>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</si>
  <si>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</si>
  <si>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</si>
  <si>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</si>
  <si>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</si>
  <si>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</si>
  <si>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</si>
  <si>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</si>
  <si>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</si>
  <si>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</si>
  <si>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</si>
  <si>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</si>
  <si>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</si>
  <si>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</si>
  <si>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</si>
  <si>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</si>
  <si>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</si>
  <si>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</si>
  <si>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</si>
  <si>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</si>
  <si>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</si>
  <si>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</si>
  <si>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</si>
  <si>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</si>
  <si>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</si>
  <si>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</si>
  <si>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</si>
  <si>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</si>
  <si>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</si>
  <si>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</si>
  <si>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</si>
  <si>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</si>
  <si>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</si>
  <si>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</si>
  <si>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</si>
  <si>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</si>
  <si>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</si>
  <si>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</si>
  <si>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</si>
  <si>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</si>
  <si>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</si>
  <si>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</si>
  <si>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</si>
  <si>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</si>
  <si>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</si>
  <si>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</si>
  <si>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</si>
  <si>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</si>
  <si>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</si>
  <si>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</si>
  <si>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</si>
  <si>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</si>
  <si>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</si>
  <si>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</si>
  <si>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</si>
  <si>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</si>
  <si>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</si>
  <si>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</si>
  <si>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</si>
  <si>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</si>
  <si>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</si>
  <si>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</si>
  <si>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</si>
  <si>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</si>
  <si>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</si>
  <si>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</si>
  <si>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</si>
  <si>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</si>
  <si>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</si>
  <si>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</si>
  <si>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</si>
  <si>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</si>
  <si>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</si>
  <si>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</si>
  <si>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</si>
  <si>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</si>
  <si>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</si>
  <si>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</si>
  <si>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</si>
  <si>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</si>
  <si>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</si>
  <si>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</si>
  <si>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</si>
  <si>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</si>
  <si>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</si>
  <si>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</si>
  <si>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</si>
  <si>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</si>
  <si>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</si>
  <si>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</si>
  <si>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</si>
  <si>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</si>
  <si>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</si>
  <si>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</si>
  <si>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</si>
  <si>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</si>
  <si>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</si>
  <si>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</si>
  <si>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</si>
  <si>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</si>
  <si>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</si>
  <si>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</si>
  <si>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</si>
  <si>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</si>
  <si>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</si>
  <si>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</si>
  <si>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</si>
  <si>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</si>
  <si>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</si>
  <si>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</si>
  <si>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</si>
  <si>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</si>
  <si>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</si>
  <si>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</si>
  <si>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</si>
  <si>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</si>
  <si>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</si>
  <si>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</si>
  <si>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</si>
  <si>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</si>
  <si>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</si>
  <si>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</si>
  <si>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</si>
  <si>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</si>
  <si>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</si>
  <si>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</si>
  <si>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</si>
  <si>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</si>
  <si>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</si>
  <si>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</si>
  <si>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</si>
  <si>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</si>
  <si>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</si>
  <si>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</si>
  <si>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</si>
  <si>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</si>
  <si>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</si>
  <si>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</si>
  <si>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</si>
  <si>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</si>
  <si>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</si>
  <si>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</si>
  <si>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</si>
  <si>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</si>
  <si>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</si>
  <si>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</si>
  <si>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</si>
  <si>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</si>
  <si>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</si>
  <si>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</si>
  <si>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</si>
  <si>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</si>
  <si>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</si>
  <si>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</si>
  <si>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</si>
  <si>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</si>
  <si>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</si>
  <si>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</si>
  <si>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</si>
  <si>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</si>
  <si>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</si>
  <si>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</si>
  <si>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</si>
  <si>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</si>
  <si>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</si>
  <si>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</si>
  <si>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</si>
  <si>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</si>
  <si>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</si>
  <si>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</si>
  <si>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</si>
  <si>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</si>
  <si>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</si>
  <si>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</si>
  <si>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</si>
  <si>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</si>
  <si>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</si>
  <si>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</si>
  <si>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</si>
  <si>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</si>
  <si>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</si>
  <si>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</si>
  <si>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</si>
  <si>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</si>
  <si>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</si>
  <si>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</si>
  <si>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</si>
  <si>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</si>
  <si>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</si>
  <si>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</si>
  <si>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</si>
  <si>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</si>
  <si>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</si>
  <si>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</si>
  <si>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</si>
  <si>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</si>
  <si>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</si>
  <si>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</si>
  <si>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</si>
  <si>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</si>
  <si>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</si>
  <si>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</si>
  <si>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</si>
  <si>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</si>
  <si>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</si>
  <si>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</si>
  <si>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</si>
  <si>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</si>
  <si>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</si>
  <si>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</si>
  <si>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</si>
  <si>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</si>
  <si>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</si>
  <si>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</si>
  <si>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</si>
  <si>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</si>
  <si>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</si>
  <si>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</si>
  <si>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</si>
  <si>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</si>
  <si>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</si>
  <si>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</si>
  <si>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</si>
  <si>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</si>
  <si>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</si>
  <si>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</si>
  <si>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</si>
  <si>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</si>
  <si>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</si>
  <si>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</si>
  <si>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</si>
  <si>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</si>
  <si>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</si>
  <si>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</si>
  <si>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</si>
  <si>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</si>
  <si>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</si>
  <si>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</si>
  <si>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</si>
  <si>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</si>
  <si>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</si>
  <si>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</si>
  <si>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</si>
  <si>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</si>
  <si>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</si>
  <si>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</si>
  <si>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</si>
  <si>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</si>
  <si>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</si>
  <si>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</si>
  <si>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</si>
  <si>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</si>
  <si>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</si>
  <si>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</si>
  <si>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</si>
  <si>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</si>
  <si>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</si>
  <si>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</si>
  <si>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</si>
  <si>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</si>
  <si>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</si>
  <si>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</si>
  <si>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</si>
  <si>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</si>
  <si>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</si>
  <si>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</si>
  <si>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</si>
  <si>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</si>
  <si>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</si>
  <si>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</si>
  <si>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</si>
  <si>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</si>
  <si>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</si>
  <si>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</si>
  <si>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</si>
  <si>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</si>
  <si>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</si>
  <si>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</si>
  <si>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</si>
  <si>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</si>
  <si>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</si>
  <si>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</si>
  <si>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</si>
  <si>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</si>
  <si>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</si>
  <si>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</si>
  <si>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</si>
  <si>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</si>
  <si>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</si>
  <si>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</si>
  <si>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</si>
  <si>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</si>
  <si>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</si>
  <si>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</si>
  <si>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</si>
  <si>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</si>
  <si>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</si>
  <si>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</si>
  <si>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</si>
  <si>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</si>
  <si>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</si>
  <si>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</si>
  <si>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</si>
  <si>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</si>
  <si>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</si>
  <si>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</si>
  <si>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</si>
  <si>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</si>
  <si>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</si>
  <si>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</si>
  <si>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</si>
  <si>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</si>
  <si>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</si>
  <si>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</si>
  <si>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</si>
  <si>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</si>
  <si>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</si>
  <si>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</si>
  <si>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</si>
  <si>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</si>
  <si>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</si>
  <si>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</si>
  <si>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</si>
  <si>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</si>
  <si>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</si>
  <si>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</si>
  <si>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</si>
  <si>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</si>
  <si>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</si>
  <si>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</si>
  <si>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</si>
  <si>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</si>
  <si>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</si>
  <si>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</si>
  <si>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</si>
  <si>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</si>
  <si>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</si>
  <si>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</si>
  <si>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</si>
  <si>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</si>
  <si>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</si>
  <si>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</si>
  <si>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</si>
  <si>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</si>
  <si>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</si>
  <si>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</si>
  <si>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</si>
  <si>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</si>
  <si>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</si>
  <si>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</si>
  <si>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</si>
  <si>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</si>
  <si>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</si>
  <si>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</si>
  <si>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</si>
  <si>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</si>
  <si>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</si>
  <si>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</si>
  <si>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</si>
  <si>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</si>
  <si>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</si>
  <si>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</si>
  <si>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</si>
  <si>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</si>
  <si>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</si>
  <si>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</si>
  <si>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</si>
  <si>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</si>
  <si>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</si>
  <si>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</si>
  <si>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</si>
  <si>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</si>
  <si>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</si>
  <si>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</si>
  <si>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</si>
  <si>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</si>
  <si>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</si>
  <si>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</si>
  <si>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</si>
  <si>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</si>
  <si>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</si>
  <si>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</si>
  <si>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</si>
  <si>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</si>
  <si>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</si>
  <si>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</si>
  <si>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</si>
  <si>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</si>
  <si>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</si>
  <si>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</si>
  <si>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</si>
  <si>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</si>
  <si>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</si>
  <si>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</si>
  <si>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</si>
  <si>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</si>
  <si>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</si>
  <si>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</si>
  <si>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</si>
  <si>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</si>
  <si>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</si>
  <si>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</si>
  <si>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</si>
  <si>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</si>
  <si>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</si>
  <si>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</si>
  <si>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</si>
  <si>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</si>
  <si>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</si>
  <si>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</si>
  <si>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</si>
  <si>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</si>
  <si>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</si>
  <si>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</si>
  <si>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</si>
  <si>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</si>
  <si>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</si>
  <si>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</si>
  <si>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</si>
  <si>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</si>
  <si>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</si>
  <si>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</si>
  <si>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</si>
  <si>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</si>
  <si>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</si>
  <si>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</si>
  <si>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</si>
  <si>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</si>
  <si>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</si>
  <si>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</si>
  <si>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</si>
  <si>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</si>
  <si>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</si>
  <si>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</si>
  <si>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</si>
  <si>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</si>
  <si>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</si>
  <si>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</si>
  <si>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</si>
  <si>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</si>
  <si>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</si>
  <si>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</si>
  <si>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</si>
  <si>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</si>
  <si>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</si>
  <si>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</si>
  <si>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</si>
  <si>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</si>
  <si>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</si>
  <si>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</si>
  <si>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</si>
  <si>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</si>
  <si>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</si>
  <si>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</si>
  <si>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</si>
  <si>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</si>
  <si>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</si>
  <si>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</si>
  <si>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</si>
  <si>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</si>
  <si>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</si>
  <si>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</si>
  <si>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</si>
  <si>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</si>
  <si>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</si>
  <si>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</si>
  <si>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</si>
  <si>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</si>
  <si>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</si>
  <si>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</si>
  <si>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</si>
  <si>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</si>
  <si>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</si>
  <si>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</si>
  <si>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</si>
  <si>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</si>
  <si>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</si>
  <si>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</si>
  <si>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</si>
  <si>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</si>
  <si>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</si>
  <si>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</si>
  <si>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</si>
  <si>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</si>
  <si>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</si>
  <si>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</si>
  <si>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</si>
  <si>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</si>
  <si>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</si>
  <si>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</si>
  <si>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</si>
  <si>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</si>
  <si>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</si>
  <si>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</si>
  <si>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</si>
  <si>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</si>
  <si>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</si>
  <si>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</si>
  <si>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</si>
  <si>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</si>
  <si>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</si>
  <si>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</si>
  <si>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</si>
  <si>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</si>
  <si>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</si>
  <si>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</si>
  <si>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</si>
  <si>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</si>
  <si>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</si>
  <si>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</si>
  <si>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</si>
  <si>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</si>
  <si>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</si>
  <si>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</si>
  <si>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</si>
  <si>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</si>
  <si>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</si>
  <si>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</si>
  <si>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</si>
  <si>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</si>
  <si>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</si>
  <si>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</si>
  <si>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</si>
  <si>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</si>
  <si>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</si>
  <si>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</si>
  <si>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</si>
  <si>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</si>
  <si>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</si>
  <si>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</si>
  <si>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</si>
  <si>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</si>
  <si>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</si>
  <si>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</si>
  <si>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</si>
  <si>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</si>
  <si>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</si>
  <si>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</si>
  <si>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</si>
  <si>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</si>
  <si>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</si>
  <si>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</si>
  <si>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</si>
  <si>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</si>
  <si>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</si>
  <si>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</si>
  <si>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</si>
  <si>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</si>
  <si>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</si>
  <si>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</si>
  <si>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</si>
  <si>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</si>
  <si>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</si>
  <si>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</si>
  <si>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</si>
  <si>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</si>
  <si>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</si>
  <si>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</si>
  <si>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</si>
  <si>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</si>
  <si>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</si>
  <si>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</si>
  <si>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</si>
  <si>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</si>
  <si>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</si>
  <si>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</si>
  <si>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</si>
  <si>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</si>
  <si>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</si>
  <si>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</si>
  <si>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</si>
  <si>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</si>
  <si>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</si>
  <si>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</si>
  <si>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</si>
  <si>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</si>
  <si>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</si>
  <si>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</si>
  <si>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</si>
  <si>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</si>
  <si>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</si>
  <si>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</si>
  <si>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</si>
  <si>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</si>
  <si>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</si>
  <si>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</si>
  <si>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</si>
  <si>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</si>
  <si>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</si>
  <si>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</si>
  <si>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</si>
  <si>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</si>
  <si>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</si>
  <si>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</si>
  <si>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</si>
  <si>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</si>
  <si>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</si>
  <si>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</si>
  <si>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</si>
  <si>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</si>
  <si>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</si>
  <si>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</si>
  <si>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</si>
  <si>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</si>
  <si>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</si>
  <si>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</si>
  <si>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</si>
  <si>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</si>
  <si>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</si>
  <si>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</si>
  <si>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</si>
  <si>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</si>
  <si>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</si>
  <si>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</si>
  <si>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</si>
  <si>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</si>
  <si>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</si>
  <si>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</si>
  <si>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</si>
  <si>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</si>
  <si>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</si>
  <si>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</si>
  <si>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</si>
  <si>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</si>
  <si>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</si>
  <si>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</si>
  <si>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</si>
  <si>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</si>
  <si>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</si>
  <si>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</si>
  <si>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</si>
  <si>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</si>
  <si>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</si>
  <si>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</si>
  <si>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</si>
  <si>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</si>
  <si>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</si>
  <si>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</si>
  <si>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</si>
  <si>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</si>
  <si>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</si>
  <si>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</si>
  <si>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</si>
  <si>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</si>
  <si>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</si>
  <si>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</si>
  <si>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</si>
  <si>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</si>
  <si>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</si>
  <si>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</si>
  <si>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</si>
  <si>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</si>
  <si>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</si>
  <si>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</si>
  <si>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</si>
  <si>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</si>
  <si>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</si>
  <si>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</si>
  <si>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</si>
  <si>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</si>
  <si>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</si>
  <si>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</si>
  <si>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</si>
  <si>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</si>
  <si>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</si>
  <si>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</si>
  <si>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</si>
  <si>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</si>
  <si>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</si>
  <si>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</si>
  <si>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</si>
  <si>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</si>
  <si>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</si>
  <si>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</si>
  <si>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</si>
  <si>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</si>
  <si>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</si>
  <si>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</si>
  <si>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</si>
  <si>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</si>
  <si>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</si>
  <si>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</si>
  <si>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</si>
  <si>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</si>
  <si>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</si>
  <si>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</si>
  <si>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</si>
  <si>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</si>
  <si>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</si>
  <si>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</si>
  <si>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</si>
  <si>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</si>
  <si>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</si>
  <si>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</si>
  <si>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</si>
  <si>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</si>
  <si>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</si>
  <si>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</si>
  <si>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</si>
  <si>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</si>
  <si>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</si>
  <si>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</si>
  <si>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</si>
  <si>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</si>
  <si>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</si>
  <si>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</si>
  <si>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</si>
  <si>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</si>
  <si>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</si>
  <si>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</si>
  <si>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</si>
  <si>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</si>
  <si>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</si>
  <si>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</si>
  <si>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</si>
  <si>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</si>
  <si>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</si>
  <si>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</si>
  <si>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</si>
  <si>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</si>
  <si>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</si>
  <si>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</si>
  <si>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</si>
  <si>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</si>
  <si>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</si>
  <si>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</si>
  <si>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</si>
  <si>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</si>
  <si>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</si>
  <si>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</si>
  <si>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</si>
  <si>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</si>
  <si>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</si>
  <si>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</si>
  <si>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</si>
  <si>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</si>
  <si>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</si>
  <si>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</si>
  <si>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</si>
  <si>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</si>
  <si>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</si>
  <si>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</si>
  <si>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</si>
  <si>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</si>
  <si>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</si>
  <si>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</si>
  <si>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</si>
  <si>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</si>
  <si>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</si>
  <si>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</si>
  <si>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</si>
  <si>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</si>
  <si>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</si>
  <si>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</si>
  <si>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</si>
  <si>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</si>
  <si>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</si>
  <si>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</si>
  <si>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</si>
  <si>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</si>
  <si>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</si>
  <si>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</si>
  <si>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</si>
  <si>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</si>
  <si>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</si>
  <si>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</si>
  <si>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</si>
  <si>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</si>
  <si>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</si>
  <si>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</si>
  <si>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</si>
  <si>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</si>
  <si>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</si>
  <si>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</si>
  <si>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</si>
  <si>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</si>
  <si>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</si>
  <si>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</si>
  <si>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</si>
  <si>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</si>
  <si>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</si>
  <si>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</si>
  <si>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</si>
  <si>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</si>
  <si>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</si>
  <si>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</si>
  <si>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</si>
  <si>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</si>
  <si>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</si>
  <si>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</si>
  <si>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</si>
  <si>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</si>
  <si>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</si>
  <si>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</si>
  <si>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</si>
  <si>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</si>
  <si>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</si>
  <si>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</si>
  <si>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</si>
  <si>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</si>
  <si>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</si>
  <si>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</si>
  <si>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</si>
  <si>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</si>
  <si>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</si>
  <si>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</si>
  <si>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</si>
  <si>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</si>
  <si>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</si>
  <si>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</si>
  <si>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</si>
  <si>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</si>
  <si>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</si>
  <si>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</si>
  <si>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</si>
  <si>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</si>
  <si>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</si>
  <si>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</si>
  <si>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</si>
  <si>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</si>
  <si>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</si>
  <si>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</si>
  <si>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</si>
  <si>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</si>
  <si>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</si>
  <si>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</si>
  <si>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</si>
  <si>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</si>
  <si>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</si>
  <si>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</si>
  <si>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</si>
  <si>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</si>
  <si>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</si>
  <si>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</si>
  <si>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</si>
  <si>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</si>
  <si>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</si>
  <si>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</si>
  <si>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</si>
  <si>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</si>
  <si>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</si>
  <si>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</si>
  <si>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</si>
  <si>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</si>
  <si>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</si>
  <si>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</si>
  <si>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</si>
  <si>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</si>
  <si>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</si>
  <si>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</si>
  <si>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</si>
  <si>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</si>
  <si>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</si>
  <si>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</si>
  <si>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</si>
  <si>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</si>
  <si>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</si>
  <si>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</si>
  <si>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</si>
  <si>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</si>
  <si>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</si>
  <si>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</si>
  <si>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</si>
  <si>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</si>
  <si>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</si>
  <si>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</si>
  <si>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</si>
  <si>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</si>
  <si>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</si>
  <si>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</si>
  <si>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</si>
  <si>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</si>
  <si>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</si>
  <si>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</si>
  <si>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</si>
  <si>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</si>
  <si>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</si>
  <si>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</si>
  <si>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</si>
  <si>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</si>
  <si>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</si>
  <si>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</si>
  <si>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</si>
  <si>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</si>
  <si>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</si>
  <si>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</si>
  <si>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</si>
  <si>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</si>
  <si>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</si>
  <si>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</si>
  <si>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</si>
  <si>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</si>
  <si>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</si>
  <si>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</si>
  <si>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</si>
  <si>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</si>
  <si>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</si>
  <si>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</si>
  <si>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</si>
  <si>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</si>
  <si>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</si>
  <si>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</si>
  <si>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</si>
  <si>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</si>
  <si>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</si>
  <si>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</si>
  <si>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</si>
  <si>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</si>
  <si>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</si>
  <si>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</si>
  <si>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</si>
  <si>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</si>
  <si>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</si>
  <si>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</si>
  <si>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</si>
  <si>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</si>
  <si>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</si>
  <si>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</si>
  <si>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</si>
  <si>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</si>
  <si>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</si>
  <si>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</si>
  <si>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</si>
  <si>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</si>
  <si>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</si>
  <si>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</si>
  <si>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</si>
  <si>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</si>
  <si>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</si>
  <si>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</si>
  <si>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</si>
  <si>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</si>
  <si>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</si>
  <si>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</si>
  <si>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</si>
  <si>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</si>
  <si>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</si>
  <si>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</si>
  <si>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</si>
  <si>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</si>
  <si>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</si>
  <si>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</si>
  <si>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</si>
  <si>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</si>
  <si>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</si>
  <si>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</si>
  <si>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</si>
  <si>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</si>
  <si>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</si>
  <si>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</si>
  <si>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</si>
  <si>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</si>
  <si>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</si>
  <si>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</si>
  <si>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</si>
  <si>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</si>
  <si>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</si>
  <si>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</si>
  <si>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</si>
  <si>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</si>
  <si>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</si>
  <si>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</si>
  <si>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</si>
  <si>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</si>
  <si>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</si>
  <si>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</si>
  <si>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</si>
  <si>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</si>
  <si>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</si>
  <si>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</si>
  <si>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</si>
  <si>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</si>
  <si>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</si>
  <si>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</si>
  <si>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</si>
  <si>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</si>
  <si>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</si>
  <si>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</si>
  <si>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</si>
  <si>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</si>
  <si>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</si>
  <si>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</si>
  <si>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</si>
  <si>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</si>
  <si>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</si>
  <si>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</si>
  <si>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</si>
  <si>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</si>
  <si>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</si>
  <si>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</si>
  <si>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</si>
  <si>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</si>
  <si>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</si>
  <si>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</si>
  <si>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</si>
  <si>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</si>
  <si>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</si>
  <si>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</si>
  <si>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</si>
  <si>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</si>
  <si>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</si>
  <si>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</si>
  <si>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</si>
  <si>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</si>
  <si>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</si>
  <si>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</si>
  <si>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</si>
  <si>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</si>
  <si>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</si>
  <si>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</si>
  <si>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</si>
  <si>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</si>
  <si>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</si>
  <si>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</si>
  <si>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</si>
  <si>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</si>
  <si>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</si>
  <si>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</si>
  <si>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</si>
  <si>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</si>
  <si>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</si>
  <si>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</si>
  <si>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</si>
  <si>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</si>
  <si>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</si>
  <si>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</si>
  <si>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</si>
  <si>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</si>
  <si>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</si>
  <si>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</si>
  <si>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</si>
  <si>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</si>
  <si>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</si>
  <si>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</si>
  <si>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</si>
  <si>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</si>
  <si>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</si>
  <si>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</si>
  <si>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</si>
  <si>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</si>
  <si>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</si>
  <si>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</si>
  <si>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</si>
  <si>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</si>
  <si>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</si>
  <si>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</si>
  <si>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</si>
  <si>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</si>
  <si>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</si>
  <si>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</si>
  <si>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</si>
  <si>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</si>
  <si>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</si>
  <si>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</si>
  <si>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</si>
  <si>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</si>
  <si>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</si>
  <si>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</si>
  <si>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</si>
  <si>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</si>
  <si>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</si>
  <si>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</si>
  <si>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</si>
  <si>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</si>
  <si>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</si>
  <si>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</si>
  <si>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</si>
  <si>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</si>
  <si>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</si>
  <si>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</si>
  <si>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</si>
  <si>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</si>
  <si>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</si>
  <si>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</si>
  <si>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</si>
  <si>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</si>
  <si>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</si>
  <si>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</si>
  <si>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</si>
  <si>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</si>
  <si>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</si>
  <si>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</si>
  <si>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</si>
  <si>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</si>
  <si>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</si>
  <si>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</si>
  <si>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</si>
  <si>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</si>
  <si>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</si>
  <si>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</si>
  <si>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</si>
  <si>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</si>
  <si>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</si>
  <si>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</si>
  <si>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</si>
  <si>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</si>
  <si>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</si>
  <si>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</si>
  <si>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</si>
  <si>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</si>
  <si>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</si>
  <si>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</si>
  <si>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</si>
  <si>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</si>
  <si>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</si>
  <si>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</si>
  <si>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</si>
  <si>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</si>
  <si>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</si>
  <si>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</si>
  <si>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</si>
  <si>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</si>
  <si>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</si>
  <si>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</si>
  <si>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</si>
  <si>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</si>
  <si>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</si>
  <si>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</si>
  <si>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</si>
  <si>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</si>
  <si>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</si>
  <si>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</si>
  <si>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</si>
  <si>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</si>
  <si>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</si>
  <si>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</si>
  <si>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</si>
  <si>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</si>
  <si>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</si>
  <si>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</si>
  <si>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</si>
  <si>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</si>
  <si>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</si>
  <si>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</si>
  <si>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</si>
  <si>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</si>
  <si>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</si>
  <si>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</si>
  <si>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</si>
  <si>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</si>
  <si>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</si>
  <si>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</si>
  <si>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</si>
  <si>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</si>
  <si>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</si>
  <si>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</si>
  <si>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</si>
  <si>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</si>
  <si>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</si>
  <si>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</si>
  <si>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</si>
  <si>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</si>
  <si>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</si>
  <si>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</si>
  <si>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</si>
  <si>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</si>
  <si>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</si>
  <si>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</si>
  <si>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</si>
  <si>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</si>
  <si>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</si>
  <si>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</si>
  <si>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</si>
  <si>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</si>
  <si>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</si>
  <si>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</si>
  <si>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</si>
  <si>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</si>
  <si>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</si>
  <si>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</si>
  <si>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</si>
  <si>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</si>
  <si>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</si>
  <si>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</si>
  <si>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</si>
  <si>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</si>
  <si>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</si>
  <si>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</si>
  <si>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</si>
  <si>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</si>
  <si>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</si>
  <si>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</si>
  <si>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</si>
  <si>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</si>
  <si>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</si>
  <si>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</si>
  <si>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</si>
  <si>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</si>
  <si>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</si>
  <si>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</si>
  <si>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</si>
  <si>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</si>
  <si>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</si>
  <si>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</si>
  <si>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</si>
  <si>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</si>
  <si>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</si>
  <si>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</si>
  <si>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</si>
  <si>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</si>
  <si>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</si>
  <si>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</si>
  <si>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</si>
  <si>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</si>
  <si>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</si>
  <si>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</si>
  <si>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</si>
  <si>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</si>
  <si>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</si>
  <si>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</si>
  <si>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</si>
  <si>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</si>
  <si>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</si>
  <si>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</si>
  <si>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</si>
  <si>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</si>
  <si>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</si>
  <si>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</si>
  <si>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</si>
  <si>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</si>
  <si>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</si>
  <si>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</si>
  <si>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</si>
  <si>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</si>
  <si>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</si>
  <si>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</si>
  <si>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</si>
  <si>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</si>
  <si>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</si>
  <si>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</si>
  <si>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</si>
  <si>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</si>
  <si>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</si>
  <si>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</si>
  <si>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</si>
  <si>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</si>
  <si>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</si>
  <si>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</si>
  <si>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</si>
  <si>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</si>
  <si>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</si>
  <si>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</si>
  <si>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</si>
  <si>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</si>
  <si>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</si>
  <si>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</si>
  <si>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</si>
  <si>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</si>
  <si>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</si>
  <si>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</si>
  <si>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</si>
  <si>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</si>
  <si>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</si>
  <si>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</si>
  <si>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</si>
  <si>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</si>
  <si>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</si>
  <si>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</si>
  <si>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</si>
  <si>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</si>
  <si>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</si>
  <si>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</si>
  <si>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</si>
  <si>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</si>
  <si>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</si>
  <si>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</si>
  <si>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</si>
  <si>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</si>
  <si>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</si>
  <si>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</si>
  <si>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</si>
  <si>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</si>
  <si>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</si>
  <si>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</si>
  <si>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</si>
  <si>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</si>
  <si>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</si>
  <si>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</si>
  <si>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</si>
  <si>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</si>
  <si>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</si>
  <si>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</si>
  <si>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</si>
  <si>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</si>
  <si>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</si>
  <si>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</si>
  <si>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</si>
  <si>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</si>
  <si>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</si>
  <si>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</si>
  <si>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</si>
  <si>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</si>
  <si>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</si>
  <si>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</si>
  <si>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</si>
  <si>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</si>
  <si>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</si>
  <si>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</si>
  <si>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</si>
  <si>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</si>
  <si>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</si>
  <si>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</si>
  <si>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</si>
  <si>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</si>
  <si>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</si>
  <si>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</si>
  <si>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</si>
  <si>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</si>
  <si>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</si>
  <si>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</si>
  <si>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</si>
  <si>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</si>
  <si>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</si>
  <si>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</si>
  <si>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</si>
  <si>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</si>
  <si>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</si>
  <si>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</si>
  <si>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</si>
  <si>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</si>
  <si>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</si>
  <si>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</si>
  <si>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</si>
  <si>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</si>
  <si>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</si>
  <si>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</si>
  <si>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</si>
  <si>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</si>
  <si>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</si>
  <si>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</si>
  <si>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</si>
  <si>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</si>
  <si>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</si>
  <si>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</si>
  <si>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</si>
  <si>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</si>
  <si>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</si>
  <si>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</si>
  <si>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</si>
  <si>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</si>
  <si>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</si>
  <si>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</si>
  <si>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</si>
  <si>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</si>
  <si>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</si>
  <si>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</si>
  <si>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</si>
  <si>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</si>
  <si>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</si>
  <si>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</si>
  <si>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</si>
  <si>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</si>
  <si>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</si>
  <si>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</si>
  <si>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</si>
  <si>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</si>
  <si>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</si>
  <si>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</si>
  <si>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</si>
  <si>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</si>
  <si>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</si>
  <si>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</si>
  <si>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</si>
  <si>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</si>
  <si>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</si>
  <si>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</si>
  <si>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</si>
  <si>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</si>
  <si>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</si>
  <si>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</si>
  <si>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</si>
  <si>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</si>
  <si>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</si>
  <si>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</si>
  <si>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</si>
  <si>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</si>
  <si>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</si>
  <si>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</si>
  <si>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</si>
  <si>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</si>
  <si>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</si>
  <si>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</si>
  <si>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</si>
  <si>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</si>
  <si>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</si>
  <si>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</si>
  <si>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</si>
  <si>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</si>
  <si>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</si>
  <si>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</si>
  <si>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</si>
  <si>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</si>
  <si>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</si>
  <si>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</si>
  <si>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</si>
  <si>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</si>
  <si>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</si>
  <si>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</si>
  <si>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</si>
  <si>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</si>
  <si>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</si>
  <si>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</si>
  <si>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</si>
  <si>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</si>
  <si>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</si>
  <si>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</si>
  <si>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</si>
  <si>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</si>
  <si>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</si>
  <si>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</si>
  <si>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</si>
  <si>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</si>
  <si>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</si>
  <si>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</si>
  <si>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</si>
  <si>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</si>
  <si>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</si>
  <si>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</si>
  <si>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</si>
  <si>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</si>
  <si>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</si>
  <si>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</si>
  <si>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</si>
  <si>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</si>
  <si>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</si>
  <si>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</si>
  <si>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</si>
  <si>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</si>
  <si>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</si>
  <si>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</si>
  <si>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</si>
  <si>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</si>
  <si>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</si>
  <si>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</si>
  <si>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</si>
  <si>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</si>
  <si>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</si>
  <si>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</si>
  <si>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</si>
  <si>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</si>
  <si>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</si>
  <si>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</si>
  <si>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</si>
  <si>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</si>
  <si>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</si>
  <si>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</si>
  <si>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</si>
  <si>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</si>
  <si>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</si>
  <si>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</si>
  <si>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</si>
  <si>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</si>
  <si>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</si>
  <si>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</si>
  <si>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</si>
  <si>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</si>
  <si>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</si>
  <si>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</si>
  <si>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</si>
  <si>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</si>
  <si>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</si>
  <si>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</si>
  <si>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</si>
  <si>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</si>
  <si>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</si>
  <si>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</si>
  <si>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</si>
  <si>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</si>
  <si>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</si>
  <si>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</si>
  <si>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</si>
  <si>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</si>
  <si>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</si>
  <si>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</si>
  <si>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</si>
  <si>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</si>
  <si>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</si>
  <si>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</si>
  <si>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</si>
  <si>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</si>
  <si>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</si>
  <si>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</si>
  <si>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</si>
  <si>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</si>
  <si>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</si>
  <si>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</si>
  <si>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</si>
  <si>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</si>
  <si>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</si>
  <si>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</si>
  <si>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</si>
  <si>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</si>
  <si>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</si>
  <si>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</si>
  <si>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</si>
  <si>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</si>
  <si>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</si>
  <si>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</si>
  <si>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</si>
  <si>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</si>
  <si>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</si>
  <si>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</si>
  <si>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</si>
  <si>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</si>
  <si>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</si>
  <si>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</si>
  <si>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</si>
  <si>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</si>
  <si>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</si>
  <si>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</si>
  <si>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</si>
  <si>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</si>
  <si>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</si>
  <si>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</si>
  <si>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</si>
  <si>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</si>
  <si>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</si>
  <si>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</si>
  <si>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</si>
  <si>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</si>
  <si>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</si>
  <si>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</si>
  <si>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</si>
  <si>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</si>
  <si>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</si>
  <si>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</si>
  <si>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</si>
  <si>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</si>
  <si>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</si>
  <si>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</si>
  <si>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</si>
  <si>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</si>
  <si>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</si>
  <si>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</si>
  <si>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</si>
  <si>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</si>
  <si>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</si>
  <si>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</si>
  <si>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</si>
  <si>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</si>
  <si>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</si>
  <si>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</si>
  <si>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</si>
  <si>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</si>
  <si>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</si>
  <si>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</si>
  <si>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</si>
  <si>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</si>
  <si>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</si>
  <si>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</si>
  <si>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</si>
  <si>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</si>
  <si>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</si>
  <si>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</si>
  <si>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</si>
  <si>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</si>
  <si>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</si>
  <si>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</si>
  <si>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</si>
  <si>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</si>
  <si>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</si>
  <si>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</si>
  <si>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</si>
  <si>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</si>
  <si>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</si>
  <si>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</si>
  <si>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</si>
  <si>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</si>
  <si>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</si>
  <si>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</si>
  <si>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</si>
  <si>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</si>
  <si>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</si>
  <si>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</si>
  <si>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</si>
  <si>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</si>
  <si>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</si>
  <si>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</si>
  <si>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</si>
  <si>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</si>
  <si>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</si>
  <si>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</si>
  <si>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</si>
  <si>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</si>
  <si>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</si>
  <si>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</si>
  <si>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</si>
  <si>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</si>
  <si>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</si>
  <si>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</si>
  <si>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</si>
  <si>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</si>
  <si>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</si>
  <si>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</si>
  <si>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</si>
  <si>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</si>
  <si>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</si>
  <si>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</si>
  <si>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</si>
  <si>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</si>
  <si>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</si>
  <si>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</si>
  <si>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</si>
  <si>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</si>
  <si>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</si>
  <si>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</si>
  <si>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</si>
  <si>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</si>
  <si>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</si>
  <si>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</si>
  <si>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</si>
  <si>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</si>
  <si>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</si>
  <si>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</si>
  <si>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</si>
  <si>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</si>
  <si>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</si>
  <si>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</si>
  <si>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</si>
  <si>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</si>
  <si>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</si>
  <si>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</si>
  <si>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</si>
  <si>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</si>
  <si>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</si>
  <si>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</si>
  <si>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</si>
  <si>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</si>
  <si>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</si>
  <si>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</si>
  <si>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</si>
  <si>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</si>
  <si>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</si>
  <si>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</si>
  <si>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</si>
  <si>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</si>
  <si>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</si>
  <si>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</si>
  <si>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</si>
  <si>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</si>
  <si>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</si>
  <si>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</si>
  <si>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</si>
  <si>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</si>
  <si>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</si>
  <si>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</si>
  <si>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</si>
  <si>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</si>
  <si>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</si>
  <si>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</si>
  <si>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</si>
  <si>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</si>
  <si>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</si>
  <si>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</si>
  <si>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</si>
  <si>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</si>
  <si>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</si>
  <si>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</si>
  <si>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</si>
  <si>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</si>
  <si>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</si>
  <si>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</si>
  <si>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</si>
  <si>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</si>
  <si>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</si>
  <si>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</si>
  <si>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</si>
  <si>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</si>
  <si>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</si>
  <si>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</si>
  <si>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</si>
  <si>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</si>
  <si>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</si>
  <si>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</si>
  <si>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</si>
  <si>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</si>
  <si>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</si>
  <si>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</si>
  <si>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</si>
  <si>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</si>
  <si>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</si>
  <si>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</si>
  <si>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</si>
  <si>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</si>
  <si>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</si>
  <si>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</si>
  <si>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</si>
  <si>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</si>
  <si>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</si>
  <si>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</si>
  <si>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</si>
  <si>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</si>
  <si>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</si>
  <si>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</si>
  <si>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</si>
  <si>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</si>
  <si>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</si>
  <si>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</si>
  <si>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</si>
  <si>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</si>
  <si>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</si>
  <si>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</si>
  <si>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</si>
  <si>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</si>
  <si>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</si>
  <si>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</si>
  <si>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</si>
  <si>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</si>
  <si>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</si>
  <si>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</si>
  <si>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</si>
  <si>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</si>
  <si>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</si>
  <si>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</si>
  <si>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</si>
  <si>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</si>
  <si>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</si>
  <si>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</si>
  <si>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</si>
  <si>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</si>
  <si>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</si>
  <si>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</si>
  <si>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</si>
  <si>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</si>
  <si>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</si>
  <si>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</si>
  <si>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</si>
  <si>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</si>
  <si>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</si>
  <si>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</si>
  <si>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</si>
  <si>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</si>
  <si>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</si>
  <si>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</si>
  <si>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</si>
  <si>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</si>
  <si>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</si>
  <si>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</si>
  <si>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</si>
  <si>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</si>
  <si>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</si>
  <si>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</si>
  <si>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</si>
  <si>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</si>
  <si>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</si>
  <si>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</si>
  <si>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</si>
  <si>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</si>
  <si>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</si>
  <si>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</si>
  <si>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</si>
  <si>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</si>
  <si>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</si>
  <si>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</si>
  <si>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</si>
  <si>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</si>
  <si>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</si>
  <si>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</si>
  <si>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</si>
  <si>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</si>
  <si>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</si>
  <si>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</si>
  <si>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</si>
  <si>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</si>
  <si>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</si>
  <si>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</si>
  <si>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</si>
  <si>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</si>
  <si>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</si>
  <si>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</si>
  <si>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</si>
  <si>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</si>
  <si>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</si>
  <si>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</si>
  <si>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</si>
  <si>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</si>
  <si>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</si>
  <si>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</si>
  <si>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</si>
  <si>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</si>
  <si>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</si>
  <si>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</si>
  <si>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</si>
  <si>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</si>
  <si>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</si>
  <si>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</si>
  <si>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</si>
  <si>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</si>
  <si>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</si>
  <si>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</si>
  <si>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</si>
  <si>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</si>
  <si>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</si>
  <si>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</si>
  <si>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</si>
  <si>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</si>
  <si>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</si>
  <si>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</si>
  <si>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</si>
  <si>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</si>
  <si>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</si>
  <si>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</si>
  <si>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</si>
  <si>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</si>
  <si>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</si>
  <si>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</si>
  <si>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</si>
  <si>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</si>
  <si>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</si>
  <si>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</si>
  <si>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</si>
  <si>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</si>
  <si>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</si>
  <si>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</si>
  <si>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</si>
  <si>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</si>
  <si>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</si>
  <si>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</si>
  <si>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</si>
  <si>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</si>
  <si>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</si>
  <si>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</si>
  <si>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</si>
  <si>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</si>
  <si>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</si>
  <si>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</si>
  <si>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</si>
  <si>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</si>
  <si>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</si>
  <si>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</si>
  <si>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</si>
  <si>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</si>
  <si>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</si>
  <si>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</si>
  <si>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</si>
  <si>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</si>
  <si>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</si>
  <si>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</si>
  <si>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</si>
  <si>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</si>
  <si>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</si>
  <si>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</si>
  <si>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</si>
  <si>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</si>
  <si>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</si>
  <si>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</si>
  <si>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</si>
  <si>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</si>
  <si>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</si>
  <si>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</si>
  <si>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</si>
  <si>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</si>
  <si>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</si>
  <si>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</si>
  <si>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</si>
  <si>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</si>
  <si>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</si>
  <si>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</si>
  <si>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</si>
  <si>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</si>
  <si>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</si>
  <si>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</si>
  <si>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</si>
  <si>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</si>
  <si>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</si>
  <si>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</si>
  <si>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</si>
  <si>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</si>
  <si>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</si>
  <si>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</si>
  <si>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</si>
  <si>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</si>
  <si>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</si>
  <si>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</si>
  <si>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</si>
  <si>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</si>
  <si>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</si>
  <si>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</si>
  <si>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</si>
  <si>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</si>
  <si>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</si>
  <si>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</si>
  <si>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</si>
  <si>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</si>
  <si>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</si>
  <si>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</si>
  <si>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</si>
  <si>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</si>
  <si>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</si>
  <si>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</si>
  <si>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</si>
  <si>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</si>
  <si>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</si>
  <si>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</si>
  <si>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</si>
  <si>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</si>
  <si>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</si>
  <si>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</si>
  <si>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</si>
  <si>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</si>
  <si>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</si>
  <si>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</si>
  <si>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</si>
  <si>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</si>
  <si>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</si>
  <si>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</si>
  <si>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</si>
  <si>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</si>
  <si>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</si>
  <si>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</si>
  <si>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</si>
  <si>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</si>
  <si>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</si>
  <si>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</si>
  <si>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</si>
  <si>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</si>
  <si>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</si>
  <si>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</si>
  <si>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</si>
  <si>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</si>
  <si>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</si>
  <si>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</si>
  <si>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</si>
  <si>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</si>
  <si>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</si>
  <si>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</si>
  <si>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</si>
  <si>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</si>
  <si>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</si>
  <si>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</si>
  <si>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</si>
  <si>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</si>
  <si>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</si>
  <si>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</si>
  <si>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</si>
  <si>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</si>
  <si>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</si>
  <si>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</si>
  <si>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</si>
  <si>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</si>
  <si>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</si>
  <si>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</si>
  <si>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</si>
  <si>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</si>
  <si>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</si>
  <si>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</si>
  <si>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</si>
  <si>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</si>
  <si>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</si>
  <si>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</si>
  <si>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</si>
  <si>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</si>
  <si>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</si>
  <si>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</si>
  <si>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</si>
  <si>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</si>
  <si>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</si>
  <si>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</si>
  <si>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</si>
  <si>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</si>
  <si>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</si>
  <si>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</si>
  <si>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</si>
  <si>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</si>
  <si>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</si>
  <si>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</si>
  <si>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</si>
  <si>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</si>
  <si>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</si>
  <si>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</si>
  <si>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</si>
  <si>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</si>
  <si>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</si>
  <si>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</si>
  <si>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</si>
  <si>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</si>
  <si>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</si>
  <si>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</si>
  <si>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</si>
  <si>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</si>
  <si>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</si>
  <si>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</si>
  <si>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</si>
  <si>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</si>
  <si>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</si>
  <si>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</si>
  <si>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</si>
  <si>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</si>
  <si>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</si>
  <si>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</si>
  <si>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</si>
  <si>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</si>
  <si>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</si>
  <si>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</si>
  <si>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</si>
  <si>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</si>
  <si>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</si>
  <si>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</si>
  <si>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</si>
  <si>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</si>
  <si>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</si>
  <si>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</si>
  <si>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</si>
  <si>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</si>
  <si>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</si>
  <si>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</si>
  <si>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</si>
  <si>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</si>
  <si>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</si>
  <si>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</si>
  <si>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</si>
  <si>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</si>
  <si>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</si>
  <si>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</si>
  <si>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</si>
  <si>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</si>
  <si>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</si>
  <si>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</si>
  <si>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</si>
  <si>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</si>
  <si>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</si>
  <si>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</si>
  <si>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</si>
  <si>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</si>
  <si>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</si>
  <si>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</si>
  <si>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</si>
  <si>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</si>
  <si>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</si>
  <si>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</si>
  <si>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</si>
  <si>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</si>
  <si>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</si>
  <si>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</si>
  <si>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</si>
  <si>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</si>
  <si>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</si>
  <si>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</si>
  <si>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</si>
  <si>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</si>
  <si>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</si>
  <si>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</si>
  <si>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</si>
  <si>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</si>
  <si>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</si>
  <si>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</si>
  <si>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</si>
  <si>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</si>
  <si>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</si>
  <si>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</si>
  <si>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</si>
  <si>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</si>
  <si>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</si>
  <si>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</si>
  <si>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</si>
  <si>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</si>
  <si>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</si>
  <si>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</si>
  <si>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</si>
  <si>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</si>
  <si>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</si>
  <si>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</si>
  <si>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</si>
  <si>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</si>
  <si>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</si>
  <si>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</si>
  <si>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</si>
  <si>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</si>
  <si>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</si>
  <si>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</si>
  <si>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</si>
  <si>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</si>
  <si>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</si>
  <si>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</si>
  <si>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</si>
  <si>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</si>
  <si>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</si>
  <si>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</si>
  <si>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</si>
  <si>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</si>
  <si>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</si>
  <si>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</si>
  <si>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</si>
  <si>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</si>
  <si>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</si>
  <si>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</si>
  <si>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</si>
  <si>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</si>
  <si>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</si>
  <si>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</si>
  <si>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</si>
  <si>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</si>
  <si>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</si>
  <si>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</si>
  <si>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</si>
  <si>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</si>
  <si>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</si>
  <si>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</si>
  <si>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</si>
  <si>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</si>
  <si>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</si>
  <si>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</si>
  <si>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</si>
  <si>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</si>
  <si>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</si>
  <si>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</si>
  <si>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</si>
  <si>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</si>
  <si>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</si>
  <si>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</si>
  <si>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</si>
  <si>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</si>
  <si>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</si>
  <si>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</si>
  <si>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</si>
  <si>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</si>
  <si>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</si>
  <si>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</si>
  <si>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</si>
  <si>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</si>
  <si>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</si>
  <si>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</si>
  <si>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</si>
  <si>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</si>
  <si>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</si>
  <si>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</si>
  <si>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</si>
  <si>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</si>
  <si>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</si>
  <si>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</si>
  <si>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</si>
  <si>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</si>
  <si>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</si>
  <si>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</si>
  <si>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</si>
  <si>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</si>
  <si>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</si>
  <si>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</si>
  <si>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</si>
  <si>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</si>
  <si>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</si>
  <si>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</si>
  <si>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</si>
  <si>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</si>
  <si>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</si>
  <si>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</si>
  <si>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</si>
  <si>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</si>
  <si>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</si>
  <si>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</si>
  <si>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</si>
  <si>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</si>
  <si>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</si>
  <si>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</si>
  <si>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</si>
  <si>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</si>
  <si>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</si>
  <si>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</si>
  <si>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</si>
  <si>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</si>
  <si>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</si>
  <si>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</si>
  <si>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</si>
  <si>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</si>
  <si>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</si>
  <si>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</si>
  <si>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</si>
  <si>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</si>
  <si>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</si>
  <si>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</si>
  <si>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</si>
  <si>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</si>
  <si>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</si>
  <si>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</si>
  <si>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</si>
  <si>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</si>
  <si>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</si>
  <si>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</si>
  <si>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</si>
  <si>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</si>
  <si>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</si>
  <si>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</si>
  <si>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</si>
  <si>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</si>
  <si>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</si>
  <si>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</si>
  <si>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</si>
  <si>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</si>
  <si>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</si>
  <si>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</si>
  <si>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</si>
  <si>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</si>
  <si>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</si>
  <si>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</si>
  <si>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</si>
  <si>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</si>
  <si>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</si>
  <si>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</si>
  <si>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</si>
  <si>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</si>
  <si>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</si>
  <si>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</si>
  <si>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</si>
  <si>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</si>
  <si>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</si>
  <si>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</si>
  <si>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</si>
  <si>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</si>
  <si>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</si>
  <si>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</si>
  <si>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</si>
  <si>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</si>
  <si>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</si>
  <si>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</si>
  <si>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</si>
  <si>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</si>
  <si>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</si>
  <si>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</si>
  <si>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</si>
  <si>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</si>
  <si>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</si>
  <si>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</si>
  <si>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</si>
  <si>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</si>
  <si>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</si>
  <si>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</si>
  <si>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</si>
  <si>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</si>
  <si>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</si>
  <si>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</si>
  <si>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</si>
  <si>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</si>
  <si>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</si>
  <si>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</si>
  <si>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</si>
  <si>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</si>
  <si>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</si>
  <si>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</si>
  <si>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</si>
  <si>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</si>
  <si>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</si>
  <si>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</si>
  <si>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</si>
  <si>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</si>
  <si>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</si>
  <si>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</si>
  <si>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</si>
  <si>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</si>
  <si>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</si>
  <si>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</si>
  <si>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</si>
  <si>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</si>
  <si>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</si>
  <si>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</si>
  <si>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</si>
  <si>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</si>
  <si>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</si>
  <si>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</si>
  <si>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</si>
  <si>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</si>
  <si>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</si>
  <si>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</si>
  <si>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</si>
  <si>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</si>
  <si>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</si>
  <si>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</si>
  <si>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</si>
  <si>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</si>
  <si>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</si>
  <si>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</si>
  <si>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</si>
  <si>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</si>
  <si>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</si>
  <si>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</si>
  <si>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</si>
  <si>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</si>
  <si>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</si>
  <si>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</si>
  <si>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</si>
  <si>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</si>
  <si>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</si>
  <si>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</si>
  <si>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</si>
  <si>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</si>
  <si>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</si>
  <si>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</si>
  <si>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</si>
  <si>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</si>
  <si>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</si>
  <si>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</si>
  <si>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</si>
  <si>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</si>
  <si>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</si>
  <si>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</si>
  <si>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</si>
  <si>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</si>
  <si>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</si>
  <si>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</si>
  <si>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</si>
  <si>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</si>
  <si>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</si>
  <si>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</si>
  <si>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</si>
  <si>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</si>
  <si>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</si>
  <si>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</si>
  <si>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</si>
  <si>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</si>
  <si>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</si>
  <si>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</si>
  <si>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</si>
  <si>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</si>
  <si>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</si>
  <si>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</si>
  <si>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</si>
  <si>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</si>
  <si>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</si>
  <si>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</si>
  <si>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</si>
  <si>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</si>
  <si>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</si>
  <si>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</si>
  <si>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</si>
  <si>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</si>
  <si>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</si>
  <si>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</si>
  <si>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</si>
  <si>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</si>
  <si>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</si>
  <si>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</si>
  <si>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</si>
  <si>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</si>
  <si>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</si>
  <si>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</si>
  <si>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</si>
  <si>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</si>
  <si>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</si>
  <si>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</si>
  <si>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</si>
  <si>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</si>
  <si>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</si>
  <si>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</si>
  <si>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</si>
  <si>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</si>
  <si>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</si>
  <si>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</si>
  <si>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</si>
  <si>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</si>
  <si>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</si>
  <si>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</si>
  <si>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</si>
  <si>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</si>
  <si>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</si>
  <si>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</si>
  <si>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</si>
  <si>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</si>
  <si>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</si>
  <si>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</si>
  <si>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</si>
  <si>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</si>
  <si>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</si>
  <si>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</si>
  <si>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</si>
  <si>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</si>
  <si>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</si>
  <si>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</si>
  <si>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</si>
  <si>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</si>
  <si>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</si>
  <si>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</si>
  <si>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</si>
  <si>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</si>
  <si>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</si>
  <si>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</si>
  <si>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</si>
  <si>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</si>
  <si>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</si>
  <si>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</si>
  <si>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</si>
  <si>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</si>
  <si>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</si>
  <si>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</si>
  <si>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</si>
  <si>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</si>
  <si>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</si>
  <si>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</si>
  <si>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</si>
  <si>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</si>
  <si>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</si>
  <si>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</si>
  <si>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</si>
  <si>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</si>
  <si>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</si>
  <si>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</si>
  <si>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</si>
  <si>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</si>
  <si>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</si>
  <si>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</si>
  <si>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</si>
  <si>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</si>
  <si>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</si>
  <si>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</si>
  <si>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</si>
  <si>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</si>
  <si>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</si>
  <si>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</si>
  <si>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</si>
  <si>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</si>
  <si>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</si>
  <si>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</si>
  <si>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</si>
  <si>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</si>
  <si>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</si>
  <si>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</si>
  <si>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</si>
  <si>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</si>
  <si>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</si>
  <si>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</si>
  <si>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</si>
  <si>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</si>
  <si>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</si>
  <si>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</si>
  <si>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</si>
  <si>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</si>
  <si>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</si>
  <si>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</si>
  <si>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</si>
  <si>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</si>
  <si>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</si>
  <si>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</si>
  <si>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</si>
  <si>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</si>
  <si>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</si>
  <si>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</si>
  <si>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</si>
  <si>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</si>
  <si>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</si>
  <si>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</si>
  <si>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</si>
  <si>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</si>
  <si>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</si>
  <si>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</si>
  <si>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</si>
  <si>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</si>
  <si>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</si>
  <si>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</si>
  <si>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</si>
  <si>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</si>
  <si>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</si>
  <si>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</si>
  <si>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</si>
  <si>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</si>
  <si>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</si>
  <si>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</si>
  <si>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</si>
  <si>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</si>
  <si>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</si>
  <si>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</si>
  <si>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</si>
  <si>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</si>
  <si>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</si>
  <si>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</si>
  <si>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</si>
  <si>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</si>
  <si>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</si>
  <si>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</si>
  <si>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</si>
  <si>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</si>
  <si>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</si>
  <si>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</si>
  <si>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</si>
  <si>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</si>
  <si>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</si>
  <si>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</si>
  <si>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</si>
  <si>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</si>
  <si>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</si>
  <si>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</si>
  <si>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</si>
  <si>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</si>
  <si>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</si>
  <si>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</si>
  <si>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</si>
  <si>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</si>
  <si>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</si>
  <si>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</si>
  <si>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</si>
  <si>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</si>
  <si>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</si>
  <si>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</si>
  <si>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</si>
  <si>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</si>
  <si>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</si>
  <si>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</si>
  <si>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</si>
  <si>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</si>
  <si>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</si>
  <si>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</si>
  <si>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</si>
  <si>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</si>
  <si>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</si>
  <si>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</si>
  <si>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</si>
  <si>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</si>
  <si>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</si>
  <si>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</si>
  <si>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</si>
  <si>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</si>
  <si>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</si>
  <si>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</si>
  <si>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</si>
  <si>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</si>
  <si>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</si>
  <si>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</si>
  <si>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</si>
  <si>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</si>
  <si>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</si>
  <si>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</si>
  <si>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</si>
  <si>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</si>
  <si>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</si>
  <si>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</si>
  <si>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</si>
  <si>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</si>
  <si>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</si>
  <si>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</si>
  <si>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</si>
  <si>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</si>
  <si>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</si>
  <si>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</si>
  <si>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</si>
  <si>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</si>
  <si>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</si>
  <si>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</si>
  <si>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</si>
  <si>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</si>
  <si>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</si>
  <si>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</si>
  <si>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</si>
  <si>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</si>
  <si>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</si>
  <si>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</si>
  <si>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</si>
  <si>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</si>
  <si>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</si>
  <si>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</si>
  <si>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</si>
  <si>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</si>
  <si>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</si>
  <si>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</si>
  <si>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</si>
  <si>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</si>
  <si>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</si>
  <si>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</si>
  <si>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</si>
  <si>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</si>
  <si>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</si>
  <si>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</si>
  <si>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</si>
  <si>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</si>
  <si>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</si>
  <si>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</si>
  <si>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</si>
  <si>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</si>
  <si>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</si>
  <si>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</si>
  <si>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</si>
  <si>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</si>
  <si>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</si>
  <si>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</si>
  <si>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</si>
  <si>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</si>
  <si>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</si>
  <si>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</si>
  <si>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</si>
  <si>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</si>
  <si>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</si>
  <si>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</si>
  <si>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</si>
  <si>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</si>
  <si>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</si>
  <si>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</si>
  <si>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</si>
  <si>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</si>
  <si>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</si>
  <si>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</si>
  <si>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</si>
  <si>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</si>
  <si>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</si>
  <si>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</si>
  <si>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</si>
  <si>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</si>
  <si>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</si>
  <si>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</si>
  <si>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</si>
  <si>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</si>
  <si>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</si>
  <si>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</si>
  <si>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</si>
  <si>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</si>
  <si>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</si>
  <si>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</si>
  <si>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</si>
  <si>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</si>
  <si>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</si>
  <si>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</si>
  <si>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</si>
  <si>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</si>
  <si>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</si>
  <si>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</si>
  <si>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</si>
  <si>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</si>
  <si>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</si>
  <si>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</si>
  <si>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</si>
  <si>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</si>
  <si>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</si>
  <si>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</si>
  <si>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</si>
  <si>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</si>
  <si>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</si>
  <si>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</si>
  <si>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</si>
  <si>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</si>
  <si>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</si>
  <si>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</si>
  <si>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</si>
  <si>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</si>
  <si>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</si>
  <si>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</si>
  <si>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</si>
  <si>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</si>
  <si>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</si>
  <si>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</si>
  <si>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</si>
  <si>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</si>
  <si>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</si>
  <si>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</si>
  <si>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</si>
  <si>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</si>
  <si>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</si>
  <si>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</si>
  <si>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</si>
  <si>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</si>
  <si>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</si>
  <si>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</si>
  <si>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</si>
  <si>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</si>
  <si>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</si>
  <si>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</si>
  <si>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</si>
  <si>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</si>
  <si>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</si>
  <si>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</si>
  <si>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</si>
  <si>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</si>
  <si>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</si>
  <si>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</si>
  <si>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</si>
  <si>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</si>
  <si>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</si>
  <si>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</si>
  <si>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</si>
  <si>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</si>
  <si>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</si>
  <si>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</si>
  <si>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</si>
  <si>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</si>
  <si>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</si>
  <si>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</si>
  <si>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</si>
  <si>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</si>
  <si>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</si>
  <si>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</si>
  <si>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</si>
  <si>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</si>
  <si>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</si>
  <si>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</si>
  <si>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</si>
  <si>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</si>
  <si>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</si>
  <si>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</si>
  <si>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</si>
  <si>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</si>
  <si>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</si>
  <si>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</si>
  <si>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</si>
  <si>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</si>
  <si>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</si>
  <si>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</si>
  <si>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</si>
  <si>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</si>
  <si>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</si>
  <si>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</si>
  <si>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</si>
  <si>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</si>
  <si>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</si>
  <si>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</si>
  <si>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</si>
  <si>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</si>
  <si>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</si>
  <si>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</si>
  <si>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</si>
  <si>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</si>
  <si>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</si>
  <si>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</si>
  <si>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</si>
  <si>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</si>
  <si>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</si>
  <si>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</si>
  <si>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</si>
  <si>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</si>
  <si>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</si>
  <si>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</si>
  <si>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</si>
  <si>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</si>
  <si>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</si>
  <si>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</si>
  <si>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</si>
  <si>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</si>
  <si>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</si>
  <si>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</si>
  <si>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</si>
  <si>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</si>
  <si>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</si>
  <si>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</si>
  <si>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</si>
  <si>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</si>
  <si>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</si>
  <si>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</si>
  <si>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</si>
  <si>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</si>
  <si>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</si>
  <si>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</si>
  <si>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</si>
  <si>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</si>
  <si>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</si>
  <si>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</si>
  <si>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</si>
  <si>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</si>
  <si>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</si>
  <si>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</si>
  <si>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</si>
  <si>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</si>
  <si>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</si>
  <si>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</si>
  <si>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</si>
  <si>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</si>
  <si>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</si>
  <si>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</si>
  <si>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</si>
  <si>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</si>
  <si>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</si>
  <si>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</si>
  <si>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</si>
  <si>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</si>
  <si>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</si>
  <si>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</si>
  <si>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</si>
  <si>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</si>
  <si>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</si>
  <si>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</si>
  <si>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</si>
  <si>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</si>
  <si>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</si>
  <si>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</si>
  <si>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</si>
  <si>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</si>
  <si>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</si>
  <si>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</si>
  <si>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</si>
  <si>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</si>
  <si>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</si>
  <si>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</si>
  <si>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</si>
  <si>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</si>
  <si>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</si>
  <si>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</si>
  <si>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</si>
  <si>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</si>
  <si>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</si>
  <si>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</si>
  <si>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</si>
  <si>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</si>
  <si>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</si>
  <si>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</si>
  <si>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</si>
  <si>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</si>
  <si>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</si>
  <si>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</si>
  <si>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</si>
  <si>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</si>
  <si>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</si>
  <si>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</si>
  <si>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</si>
  <si>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</si>
  <si>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</si>
  <si>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</si>
  <si>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</si>
  <si>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</si>
  <si>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</si>
  <si>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</si>
  <si>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</si>
  <si>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</si>
  <si>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</si>
  <si>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</si>
  <si>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</si>
  <si>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</si>
  <si>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</si>
  <si>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</si>
  <si>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</si>
  <si>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</si>
  <si>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</si>
  <si>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</si>
  <si>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</si>
  <si>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</si>
  <si>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</si>
  <si>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</si>
  <si>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</si>
  <si>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</si>
  <si>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</si>
  <si>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</si>
  <si>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</si>
  <si>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</si>
  <si>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</si>
  <si>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</si>
  <si>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</si>
  <si>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</si>
  <si>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</si>
  <si>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</si>
  <si>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</si>
  <si>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</si>
  <si>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</si>
  <si>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</si>
  <si>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</si>
  <si>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</si>
  <si>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</si>
  <si>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</si>
  <si>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</si>
  <si>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</si>
  <si>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</si>
  <si>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</si>
  <si>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</si>
  <si>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</si>
  <si>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</si>
  <si>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</si>
  <si>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</si>
  <si>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</si>
  <si>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</si>
  <si>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</si>
  <si>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</si>
  <si>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</si>
  <si>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</si>
  <si>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</si>
  <si>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</si>
  <si>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</si>
  <si>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</si>
  <si>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</si>
  <si>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</si>
  <si>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</si>
  <si>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</si>
  <si>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</si>
  <si>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</si>
  <si>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</si>
  <si>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</si>
  <si>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</si>
  <si>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</si>
  <si>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</si>
  <si>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</si>
  <si>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</si>
  <si>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</si>
  <si>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</si>
  <si>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</si>
  <si>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</si>
  <si>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</si>
  <si>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</si>
  <si>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</si>
  <si>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</si>
  <si>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</si>
  <si>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</si>
  <si>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</si>
  <si>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</si>
  <si>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</si>
  <si>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</si>
  <si>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</si>
  <si>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</si>
  <si>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</si>
  <si>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</si>
  <si>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</si>
  <si>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</si>
  <si>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</si>
  <si>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</si>
  <si>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</si>
  <si>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</si>
  <si>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</si>
  <si>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</si>
  <si>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</si>
  <si>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</si>
  <si>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</si>
  <si>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</si>
  <si>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</si>
  <si>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</si>
  <si>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</si>
  <si>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</si>
  <si>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</si>
  <si>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</si>
  <si>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</si>
  <si>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</si>
  <si>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</si>
  <si>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</si>
  <si>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</si>
  <si>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</si>
  <si>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</si>
  <si>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</si>
  <si>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</si>
  <si>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</si>
  <si>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</si>
  <si>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</si>
  <si>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</si>
  <si>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</si>
  <si>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</si>
  <si>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</si>
  <si>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</si>
  <si>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</si>
  <si>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</si>
  <si>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</si>
  <si>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</si>
  <si>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</si>
  <si>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</si>
  <si>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</si>
  <si>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</si>
  <si>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</si>
  <si>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</si>
  <si>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</si>
  <si>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</si>
  <si>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</si>
  <si>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</si>
  <si>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</si>
  <si>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</si>
  <si>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</si>
  <si>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</si>
  <si>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</si>
  <si>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</si>
  <si>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</si>
  <si>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</si>
  <si>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</si>
  <si>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</si>
  <si>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</si>
  <si>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</si>
  <si>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</si>
  <si>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</si>
  <si>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</si>
  <si>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</si>
  <si>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</si>
  <si>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</si>
  <si>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</si>
  <si>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</si>
  <si>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</si>
  <si>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</si>
  <si>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</si>
  <si>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</si>
  <si>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</si>
  <si>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</si>
  <si>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</si>
  <si>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</si>
  <si>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</si>
  <si>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</si>
  <si>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</si>
  <si>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</si>
  <si>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</si>
  <si>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</si>
  <si>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</si>
  <si>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</si>
  <si>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</si>
  <si>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</si>
  <si>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</si>
  <si>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</si>
  <si>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</si>
  <si>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</si>
  <si>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</si>
  <si>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</si>
  <si>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</si>
  <si>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</si>
  <si>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</si>
  <si>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</si>
  <si>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</si>
  <si>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</si>
  <si>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</si>
  <si>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</si>
  <si>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</si>
  <si>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</si>
  <si>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</si>
  <si>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</si>
  <si>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</si>
  <si>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</si>
  <si>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</si>
  <si>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</si>
  <si>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</si>
  <si>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</si>
  <si>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</si>
  <si>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</si>
  <si>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</si>
  <si>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</si>
  <si>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</si>
  <si>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</si>
  <si>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</si>
  <si>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</si>
  <si>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</si>
  <si>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</si>
  <si>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</si>
  <si>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</si>
  <si>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</si>
  <si>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</si>
  <si>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</si>
  <si>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</si>
  <si>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</si>
  <si>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</si>
  <si>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</si>
  <si>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</si>
  <si>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</si>
  <si>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</si>
  <si>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</si>
  <si>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</si>
  <si>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</si>
  <si>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</si>
  <si>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</si>
  <si>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</si>
  <si>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</si>
  <si>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</si>
  <si>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</si>
  <si>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</si>
  <si>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</si>
  <si>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</si>
  <si>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</si>
  <si>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</si>
  <si>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</si>
  <si>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</si>
  <si>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</si>
  <si>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</si>
  <si>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</si>
  <si>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</si>
  <si>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</si>
  <si>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</si>
  <si>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</si>
  <si>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</si>
  <si>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</si>
  <si>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</si>
  <si>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</si>
  <si>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</si>
  <si>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</si>
  <si>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</si>
  <si>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</si>
  <si>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</si>
  <si>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</si>
  <si>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</si>
  <si>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</si>
  <si>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</si>
  <si>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</si>
  <si>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</si>
  <si>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</si>
  <si>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</si>
  <si>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</si>
  <si>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</si>
  <si>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</si>
  <si>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</si>
  <si>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</si>
  <si>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</si>
  <si>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</si>
  <si>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</si>
  <si>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</si>
  <si>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</si>
  <si>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</si>
  <si>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</si>
  <si>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</si>
  <si>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</si>
  <si>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</si>
  <si>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</si>
  <si>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</si>
  <si>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</si>
  <si>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</si>
  <si>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</si>
  <si>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</si>
  <si>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</si>
  <si>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</si>
  <si>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</si>
  <si>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</si>
  <si>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</si>
  <si>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</si>
  <si>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</si>
  <si>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</si>
  <si>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</si>
  <si>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</si>
  <si>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</si>
  <si>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</si>
  <si>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</si>
  <si>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</si>
  <si>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</si>
  <si>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</si>
  <si>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</si>
  <si>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</si>
  <si>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</si>
  <si>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</si>
  <si>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</si>
  <si>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</si>
  <si>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</si>
  <si>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</si>
  <si>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</si>
  <si>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</si>
  <si>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</si>
  <si>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</si>
  <si>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</si>
  <si>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</si>
  <si>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</si>
  <si>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</si>
  <si>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</si>
  <si>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</si>
  <si>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</si>
  <si>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</si>
  <si>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</si>
  <si>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</si>
  <si>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</si>
  <si>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</si>
  <si>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</si>
  <si>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</si>
  <si>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</si>
  <si>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</si>
  <si>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</si>
  <si>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</si>
  <si>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</si>
  <si>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</si>
  <si>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</si>
  <si>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</si>
  <si>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</si>
  <si>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</si>
  <si>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</si>
  <si>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</si>
  <si>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</si>
  <si>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</si>
  <si>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</si>
  <si>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</si>
  <si>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</si>
  <si>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</si>
  <si>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</si>
  <si>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</si>
  <si>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</si>
  <si>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</si>
  <si>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</si>
  <si>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</si>
  <si>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</si>
  <si>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</si>
  <si>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</si>
  <si>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</si>
  <si>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</si>
  <si>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</si>
  <si>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</si>
  <si>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</si>
  <si>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</si>
  <si>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</si>
  <si>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</si>
  <si>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</si>
  <si>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</si>
  <si>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</si>
  <si>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</si>
  <si>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</si>
  <si>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</si>
  <si>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</si>
  <si>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</si>
  <si>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</si>
  <si>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</si>
  <si>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</si>
  <si>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</si>
  <si>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</si>
  <si>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</si>
  <si>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</si>
  <si>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</si>
  <si>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</si>
  <si>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</si>
  <si>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</si>
  <si>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</si>
  <si>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</si>
  <si>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</si>
  <si>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</si>
  <si>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</si>
  <si>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</si>
  <si>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</si>
  <si>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</si>
  <si>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</si>
  <si>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</si>
  <si>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</si>
  <si>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</si>
  <si>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</si>
  <si>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</si>
  <si>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</si>
  <si>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</si>
  <si>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</si>
  <si>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</si>
  <si>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</si>
  <si>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</si>
  <si>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</si>
  <si>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</si>
  <si>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</si>
  <si>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</si>
  <si>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</si>
  <si>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</si>
  <si>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</si>
  <si>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</si>
  <si>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</si>
  <si>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</si>
  <si>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</si>
  <si>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</si>
  <si>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</si>
  <si>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</si>
  <si>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</si>
  <si>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</si>
  <si>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</si>
  <si>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</si>
  <si>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</si>
  <si>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</si>
  <si>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</si>
  <si>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</si>
  <si>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</si>
  <si>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</si>
  <si>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</si>
  <si>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</si>
  <si>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</si>
  <si>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</si>
  <si>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</si>
  <si>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</si>
  <si>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</si>
  <si>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</si>
  <si>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</si>
  <si>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</si>
  <si>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</si>
  <si>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</si>
  <si>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</si>
  <si>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</si>
  <si>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</si>
  <si>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</si>
  <si>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</si>
  <si>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</si>
  <si>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</si>
  <si>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</si>
  <si>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</si>
  <si>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</si>
  <si>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</si>
  <si>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</si>
  <si>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</si>
  <si>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</si>
  <si>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</si>
  <si>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</si>
  <si>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</si>
  <si>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</si>
  <si>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</si>
  <si>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</si>
  <si>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</si>
  <si>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</si>
  <si>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</si>
  <si>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</si>
  <si>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</si>
  <si>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</si>
  <si>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</si>
  <si>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</si>
  <si>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</si>
  <si>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</si>
  <si>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</si>
  <si>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</si>
  <si>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</si>
  <si>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</si>
  <si>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</si>
  <si>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</si>
  <si>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</si>
  <si>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</si>
  <si>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</si>
  <si>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</si>
  <si>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</si>
  <si>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</si>
  <si>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</si>
  <si>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</si>
  <si>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</si>
  <si>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</si>
  <si>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</si>
  <si>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</si>
  <si>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</si>
  <si>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</si>
  <si>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</si>
  <si>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</si>
  <si>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</si>
  <si>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</si>
  <si>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</si>
  <si>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</si>
  <si>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</si>
  <si>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</si>
  <si>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</si>
  <si>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</si>
  <si>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</si>
  <si>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</si>
  <si>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</si>
  <si>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</si>
  <si>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</si>
  <si>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</si>
  <si>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</si>
  <si>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</si>
  <si>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</si>
  <si>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</si>
  <si>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</si>
  <si>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</si>
  <si>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</si>
  <si>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</si>
  <si>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</si>
  <si>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</si>
  <si>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</si>
  <si>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</si>
  <si>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</si>
  <si>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</si>
  <si>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</si>
  <si>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</si>
  <si>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</si>
  <si>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</si>
  <si>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</si>
  <si>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</si>
  <si>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</si>
  <si>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</si>
  <si>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</si>
  <si>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</si>
  <si>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</si>
  <si>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</si>
  <si>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</si>
  <si>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</si>
  <si>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</si>
  <si>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</si>
  <si>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</si>
  <si>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</si>
  <si>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</si>
  <si>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</si>
  <si>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</si>
  <si>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</si>
  <si>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</si>
  <si>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</si>
  <si>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</si>
  <si>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</si>
  <si>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</si>
  <si>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</si>
  <si>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</si>
  <si>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</si>
  <si>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</si>
  <si>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</si>
  <si>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</si>
  <si>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</si>
  <si>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</si>
  <si>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</si>
  <si>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</si>
  <si>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</si>
  <si>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</si>
  <si>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</si>
  <si>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</si>
  <si>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</si>
  <si>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</si>
  <si>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</si>
  <si>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</si>
  <si>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</si>
  <si>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</si>
  <si>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</si>
  <si>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</si>
  <si>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</si>
  <si>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</si>
  <si>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</si>
  <si>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</si>
  <si>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</si>
  <si>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</si>
  <si>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</si>
  <si>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</si>
  <si>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</si>
  <si>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</si>
  <si>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</si>
  <si>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</si>
  <si>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</si>
  <si>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</si>
  <si>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</si>
  <si>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</si>
  <si>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</si>
  <si>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</si>
  <si>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</si>
  <si>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</si>
  <si>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</si>
  <si>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</si>
  <si>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</si>
  <si>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</si>
  <si>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</si>
  <si>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</si>
  <si>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</si>
  <si>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</si>
  <si>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</si>
  <si>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</si>
  <si>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</si>
  <si>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</si>
  <si>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</si>
  <si>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</si>
  <si>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</si>
  <si>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</si>
  <si>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</si>
  <si>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</si>
  <si>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</si>
  <si>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</si>
  <si>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</si>
  <si>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</si>
  <si>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</si>
  <si>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</si>
  <si>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</si>
  <si>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</si>
  <si>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</si>
  <si>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</si>
  <si>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</si>
  <si>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</si>
  <si>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</si>
  <si>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</si>
  <si>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</si>
  <si>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</si>
  <si>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</si>
  <si>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</si>
  <si>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</si>
  <si>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</si>
  <si>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</si>
  <si>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</si>
  <si>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</si>
  <si>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</si>
  <si>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</si>
  <si>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</si>
  <si>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</si>
  <si>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</si>
  <si>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</si>
  <si>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</si>
  <si>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</si>
  <si>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</si>
  <si>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</si>
  <si>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</si>
  <si>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</si>
  <si>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</si>
  <si>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</si>
  <si>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</si>
  <si>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</si>
  <si>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</si>
  <si>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</si>
  <si>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</si>
  <si>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</si>
  <si>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</si>
  <si>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</si>
  <si>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</si>
  <si>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</si>
  <si>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</si>
  <si>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</si>
  <si>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</si>
  <si>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</si>
  <si>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</si>
  <si>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</si>
  <si>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</si>
  <si>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</si>
  <si>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</si>
  <si>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</si>
  <si>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</si>
  <si>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</si>
  <si>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</si>
  <si>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</si>
  <si>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</si>
  <si>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</si>
  <si>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</si>
  <si>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</si>
  <si>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</si>
  <si>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</si>
  <si>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</si>
  <si>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</si>
  <si>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</si>
  <si>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</si>
  <si>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</si>
  <si>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</si>
  <si>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</si>
  <si>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</si>
  <si>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</si>
  <si>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</si>
  <si>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</si>
  <si>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</si>
  <si>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</si>
  <si>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</si>
  <si>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</si>
  <si>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</si>
  <si>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</si>
  <si>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</si>
  <si>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</si>
  <si>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</si>
  <si>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</si>
  <si>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</si>
  <si>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</si>
  <si>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</si>
  <si>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</si>
  <si>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</si>
  <si>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</si>
  <si>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</si>
  <si>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</si>
  <si>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</si>
  <si>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</si>
  <si>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</si>
  <si>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</si>
  <si>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</si>
  <si>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</si>
  <si>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</si>
  <si>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</si>
  <si>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</si>
  <si>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</si>
  <si>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</si>
  <si>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</si>
  <si>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</si>
  <si>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</si>
  <si>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</si>
  <si>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</si>
  <si>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</si>
  <si>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</si>
  <si>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</si>
  <si>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</si>
  <si>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</si>
  <si>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</si>
  <si>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</si>
  <si>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</si>
  <si>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</si>
  <si>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</si>
  <si>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</si>
  <si>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</si>
  <si>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</si>
  <si>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</si>
  <si>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</si>
  <si>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</si>
  <si>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</si>
  <si>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</si>
  <si>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</si>
  <si>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</si>
  <si>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</si>
  <si>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</si>
  <si>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</si>
  <si>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</si>
  <si>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</si>
  <si>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</si>
  <si>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</si>
  <si>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</si>
  <si>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</si>
  <si>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</si>
  <si>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</si>
  <si>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</si>
  <si>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</si>
  <si>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</si>
  <si>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</si>
  <si>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</si>
  <si>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</si>
  <si>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</si>
  <si>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</si>
  <si>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</si>
  <si>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</si>
  <si>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</si>
  <si>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</si>
  <si>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</si>
  <si>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</si>
  <si>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</si>
  <si>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</si>
  <si>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</si>
  <si>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</si>
  <si>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</si>
  <si>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</si>
  <si>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</si>
  <si>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</si>
  <si>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</si>
  <si>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</si>
  <si>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</si>
  <si>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</si>
  <si>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</si>
  <si>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</si>
  <si>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</si>
  <si>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</si>
  <si>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</si>
  <si>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</si>
  <si>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</si>
  <si>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</si>
  <si>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</si>
  <si>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</si>
  <si>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</si>
  <si>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</si>
  <si>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</si>
  <si>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</si>
  <si>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</si>
  <si>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</si>
  <si>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</si>
  <si>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</si>
  <si>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</si>
  <si>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</si>
  <si>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</si>
  <si>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</si>
  <si>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</si>
  <si>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</si>
  <si>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</si>
  <si>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</si>
  <si>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</si>
  <si>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</si>
  <si>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</si>
  <si>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</si>
  <si>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</si>
  <si>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</si>
  <si>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</si>
  <si>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</si>
  <si>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</si>
  <si>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</si>
  <si>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</si>
  <si>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</si>
  <si>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</si>
  <si>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</si>
  <si>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</si>
  <si>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</si>
  <si>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</si>
  <si>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</si>
  <si>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</si>
  <si>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</si>
  <si>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</si>
  <si>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</si>
  <si>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</si>
  <si>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</si>
  <si>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</si>
  <si>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</si>
  <si>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</si>
  <si>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</si>
  <si>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</si>
  <si>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</si>
  <si>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</si>
  <si>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</si>
  <si>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</si>
  <si>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</si>
  <si>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</si>
  <si>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</si>
  <si>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</si>
  <si>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</si>
  <si>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</si>
  <si>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</si>
  <si>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</si>
  <si>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</si>
  <si>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</si>
  <si>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</si>
  <si>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</si>
  <si>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</si>
  <si>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</si>
  <si>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</si>
  <si>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</si>
  <si>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</si>
  <si>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</si>
  <si>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</si>
  <si>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</si>
  <si>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</si>
  <si>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</si>
  <si>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</si>
  <si>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</si>
  <si>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</si>
  <si>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</si>
  <si>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</si>
  <si>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</si>
  <si>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</si>
  <si>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</si>
  <si>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</si>
  <si>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</si>
  <si>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</si>
  <si>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</si>
  <si>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</si>
  <si>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</si>
  <si>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</si>
  <si>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</si>
  <si>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</si>
  <si>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</si>
  <si>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</si>
  <si>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</si>
  <si>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</si>
  <si>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</si>
  <si>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</si>
  <si>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</si>
  <si>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</si>
  <si>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</si>
  <si>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</si>
  <si>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</si>
  <si>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</si>
  <si>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</si>
  <si>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</si>
  <si>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</si>
  <si>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</si>
  <si>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</si>
  <si>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</si>
  <si>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</si>
  <si>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</si>
  <si>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</si>
  <si>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</si>
  <si>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</si>
  <si>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</si>
  <si>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</si>
  <si>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</si>
  <si>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</si>
  <si>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</si>
  <si>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</si>
  <si>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</si>
  <si>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</si>
  <si>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</si>
  <si>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</si>
  <si>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</si>
  <si>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</si>
  <si>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</si>
  <si>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</si>
  <si>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</si>
  <si>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</si>
  <si>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</si>
  <si>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</si>
  <si>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</si>
  <si>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</si>
  <si>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</si>
  <si>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</si>
  <si>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</si>
  <si>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</si>
  <si>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</si>
  <si>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</si>
  <si>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</si>
  <si>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</si>
  <si>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</si>
  <si>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</si>
  <si>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</si>
  <si>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</si>
  <si>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</si>
  <si>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</si>
  <si>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</si>
  <si>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</si>
  <si>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</si>
  <si>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</si>
  <si>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</si>
  <si>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</si>
  <si>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</si>
  <si>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</si>
  <si>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</si>
  <si>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</si>
  <si>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</si>
  <si>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</si>
  <si>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</si>
  <si>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</si>
  <si>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</si>
  <si>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</si>
  <si>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</si>
  <si>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</si>
  <si>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</si>
  <si>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</si>
  <si>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</si>
  <si>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</si>
  <si>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</si>
  <si>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</si>
  <si>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</si>
  <si>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</si>
  <si>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</si>
  <si>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</si>
  <si>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</si>
  <si>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</si>
  <si>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</si>
  <si>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</si>
  <si>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</si>
  <si>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</si>
  <si>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</si>
  <si>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</si>
  <si>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</si>
  <si>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</si>
  <si>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</si>
  <si>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</si>
  <si>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</si>
  <si>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</si>
  <si>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</si>
  <si>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</si>
  <si>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</si>
  <si>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</si>
  <si>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</si>
  <si>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</si>
  <si>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</si>
  <si>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</si>
  <si>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</si>
  <si>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</si>
  <si>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</si>
  <si>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</si>
  <si>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</si>
  <si>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</si>
  <si>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</si>
  <si>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</si>
  <si>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</si>
  <si>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</si>
  <si>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</si>
  <si>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</si>
  <si>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</si>
  <si>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</si>
  <si>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</si>
  <si>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</si>
  <si>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</si>
  <si>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</si>
  <si>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</si>
  <si>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</si>
  <si>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</si>
  <si>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</si>
  <si>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</si>
  <si>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</si>
  <si>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</si>
  <si>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</si>
  <si>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</si>
  <si>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</si>
  <si>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</si>
  <si>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</si>
  <si>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</si>
  <si>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</si>
  <si>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</si>
  <si>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</si>
  <si>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</si>
  <si>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</si>
  <si>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</si>
  <si>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</si>
  <si>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</si>
  <si>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</si>
  <si>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</si>
  <si>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</si>
  <si>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</si>
  <si>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</si>
  <si>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</si>
  <si>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</si>
  <si>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</si>
  <si>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</si>
  <si>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</si>
  <si>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</si>
  <si>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</si>
  <si>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</si>
  <si>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</si>
  <si>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</si>
  <si>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</si>
  <si>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</si>
  <si>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</si>
  <si>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</si>
  <si>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</si>
  <si>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</si>
  <si>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</si>
  <si>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</si>
  <si>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</si>
  <si>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</si>
  <si>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</si>
  <si>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</si>
  <si>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</si>
  <si>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</si>
  <si>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</si>
  <si>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</si>
  <si>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</si>
  <si>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</si>
  <si>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</si>
  <si>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</si>
  <si>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</si>
  <si>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</si>
  <si>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</si>
  <si>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</si>
  <si>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</si>
  <si>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</si>
  <si>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</si>
  <si>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</si>
  <si>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</si>
  <si>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</si>
  <si>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</si>
  <si>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</si>
  <si>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</si>
  <si>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</si>
  <si>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</si>
  <si>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</si>
  <si>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</si>
  <si>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</si>
  <si>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</si>
  <si>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</si>
  <si>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</si>
  <si>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</si>
  <si>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</si>
  <si>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</si>
  <si>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</si>
  <si>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</si>
  <si>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</si>
  <si>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</si>
  <si>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</si>
  <si>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</si>
  <si>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</si>
  <si>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</si>
  <si>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</si>
  <si>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</si>
  <si>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</si>
  <si>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</si>
  <si>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</si>
  <si>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</si>
  <si>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</si>
  <si>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</si>
  <si>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</si>
  <si>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</si>
  <si>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</si>
  <si>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</si>
  <si>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</si>
  <si>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</si>
  <si>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</si>
  <si>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</si>
  <si>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</si>
  <si>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</si>
  <si>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</si>
  <si>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</si>
  <si>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</si>
  <si>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</si>
  <si>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</si>
  <si>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</si>
  <si>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</si>
  <si>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</si>
  <si>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</si>
  <si>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</si>
  <si>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</si>
  <si>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</si>
  <si>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</si>
  <si>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</si>
  <si>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</si>
  <si>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</si>
  <si>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</si>
  <si>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</si>
  <si>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</si>
  <si>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</si>
  <si>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</si>
  <si>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</si>
  <si>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</si>
  <si>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</si>
  <si>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</si>
  <si>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</si>
  <si>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</si>
  <si>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</si>
  <si>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</si>
  <si>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</si>
  <si>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</si>
  <si>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</si>
  <si>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</si>
  <si>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</si>
  <si>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</si>
  <si>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</si>
  <si>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</si>
  <si>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</si>
  <si>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</si>
  <si>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</si>
  <si>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</si>
  <si>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</si>
  <si>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</si>
  <si>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</si>
  <si>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</si>
  <si>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</si>
  <si>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</si>
  <si>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</si>
  <si>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</si>
  <si>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</si>
  <si>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</si>
  <si>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</si>
  <si>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</si>
  <si>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</si>
  <si>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</si>
  <si>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</si>
  <si>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</si>
  <si>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</si>
  <si>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</si>
  <si>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</si>
  <si>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</si>
  <si>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</si>
  <si>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</si>
  <si>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</si>
  <si>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</si>
  <si>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</si>
  <si>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</si>
  <si>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</si>
  <si>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</si>
  <si>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</si>
  <si>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</si>
  <si>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</si>
  <si>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</si>
  <si>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</si>
  <si>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</si>
  <si>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</si>
  <si>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</si>
  <si>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</si>
  <si>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</si>
  <si>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</si>
  <si>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</si>
  <si>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</si>
  <si>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</si>
  <si>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</si>
  <si>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</si>
  <si>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</si>
  <si>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</si>
  <si>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Standard Deviation of Pledged</t>
  </si>
  <si>
    <t>Upper Quartile of Pledged</t>
  </si>
  <si>
    <t>Lower Quartile of Pledged</t>
  </si>
  <si>
    <t>IQR of Goal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</si>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</sst>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7D7A"/>
        </patternFill>
      </fill>
    </dxf>
  </dxfs>
  <tableStyles count="0" defaultTableStyle="TableStyleMedium2" defaultPivotStyle="PivotStyleLight16"/>
  <colors>
    <mruColors>
      <color rgb="FFFF7D7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09701093188594E-2"/>
          <c:y val="2.6058631921824105E-2"/>
          <c:w val="0.77874734347526953"/>
          <c:h val="0.8886319218241042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80-9E42-A606-4CFD6932ED9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A80-9E42-A606-4CFD6932ED9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A80-9E42-A606-4CFD6932E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7508336"/>
        <c:axId val="1227510016"/>
      </c:lineChart>
      <c:catAx>
        <c:axId val="122750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510016"/>
        <c:crosses val="autoZero"/>
        <c:auto val="1"/>
        <c:lblAlgn val="ctr"/>
        <c:lblOffset val="100"/>
        <c:noMultiLvlLbl val="0"/>
      </c:catAx>
      <c:valAx>
        <c:axId val="122751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5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12-FE44-BAC6-9F069D714C3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12-FE44-BAC6-9F069D714C3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12-FE44-BAC6-9F069D714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0612912"/>
        <c:axId val="1250094784"/>
      </c:lineChart>
      <c:catAx>
        <c:axId val="123061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094784"/>
        <c:crosses val="autoZero"/>
        <c:auto val="1"/>
        <c:lblAlgn val="ctr"/>
        <c:lblOffset val="100"/>
        <c:noMultiLvlLbl val="0"/>
      </c:catAx>
      <c:valAx>
        <c:axId val="125009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61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8611369076495777"/>
          <c:y val="4.8076923076923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15-614C-B450-D8793E73413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15-614C-B450-D8793E73413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15-614C-B450-D8793E73413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A15-614C-B450-D8793E734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6817407"/>
        <c:axId val="906838143"/>
      </c:barChart>
      <c:catAx>
        <c:axId val="90681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838143"/>
        <c:crosses val="autoZero"/>
        <c:auto val="1"/>
        <c:lblAlgn val="ctr"/>
        <c:lblOffset val="100"/>
        <c:noMultiLvlLbl val="0"/>
      </c:catAx>
      <c:valAx>
        <c:axId val="90683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81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2-F14E-B931-75E359BF79C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62-F14E-B931-75E359BF79C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362-F14E-B931-75E359BF7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8825967"/>
        <c:axId val="423833359"/>
      </c:barChart>
      <c:catAx>
        <c:axId val="418825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33359"/>
        <c:crosses val="autoZero"/>
        <c:auto val="1"/>
        <c:lblAlgn val="ctr"/>
        <c:lblOffset val="100"/>
        <c:noMultiLvlLbl val="0"/>
      </c:catAx>
      <c:valAx>
        <c:axId val="42383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2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[Kickstarter_Challenge.xlsx]Date Started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 Created Ouctomes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Started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Started Statistics'!$A$7:$A$19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Started Statistics'!$B$7:$B$19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F-EF4F-B51C-5CF09D6FE3B8}"/>
            </c:ext>
          </c:extLst>
        </c:ser>
        <c:ser>
          <c:idx val="1"/>
          <c:order val="1"/>
          <c:tx>
            <c:strRef>
              <c:f>'Date Started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Started Statistics'!$A$7:$A$19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Started Statistics'!$C$7:$C$19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EF-EF4F-B51C-5CF09D6FE3B8}"/>
            </c:ext>
          </c:extLst>
        </c:ser>
        <c:ser>
          <c:idx val="2"/>
          <c:order val="2"/>
          <c:tx>
            <c:strRef>
              <c:f>'Date Started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Started Statistics'!$A$7:$A$19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Started Statistics'!$D$7:$D$19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EF-EF4F-B51C-5CF09D6FE3B8}"/>
            </c:ext>
          </c:extLst>
        </c:ser>
        <c:ser>
          <c:idx val="3"/>
          <c:order val="3"/>
          <c:tx>
            <c:strRef>
              <c:f>'Date Started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Started Statistics'!$A$7:$A$19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Started Statistics'!$E$7:$E$19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3EF-EF4F-B51C-5CF09D6FE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478847"/>
        <c:axId val="422988095"/>
      </c:lineChart>
      <c:catAx>
        <c:axId val="42347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88095"/>
        <c:crosses val="autoZero"/>
        <c:auto val="1"/>
        <c:lblAlgn val="ctr"/>
        <c:lblOffset val="100"/>
        <c:noMultiLvlLbl val="0"/>
      </c:catAx>
      <c:valAx>
        <c:axId val="42298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7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8</xdr:row>
      <xdr:rowOff>127000</xdr:rowOff>
    </xdr:from>
    <xdr:to>
      <xdr:col>16</xdr:col>
      <xdr:colOff>38100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2B9A09-27D9-F006-FC00-058616CB1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1301750</xdr:colOff>
      <xdr:row>16</xdr:row>
      <xdr:rowOff>50800</xdr:rowOff>
    </xdr:from>
    <xdr:to>
      <xdr:col>22</xdr:col>
      <xdr:colOff>520700</xdr:colOff>
      <xdr:row>48</xdr:row>
      <xdr:rowOff>63500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8CE039A-14DE-B2D1-2B72-D5ABFFC58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349250</xdr:colOff>
      <xdr:row>18</xdr:row>
      <xdr:rowOff>114300</xdr:rowOff>
    </xdr:from>
    <xdr:to>
      <xdr:col>18</xdr:col>
      <xdr:colOff>647700</xdr:colOff>
      <xdr:row>46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89BCEC-245F-5876-D530-253DE06F6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349250</xdr:colOff>
      <xdr:row>20</xdr:row>
      <xdr:rowOff>12700</xdr:rowOff>
    </xdr:from>
    <xdr:to>
      <xdr:col>18</xdr:col>
      <xdr:colOff>139700</xdr:colOff>
      <xdr:row>44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76BBF9-4C7E-020E-BBD3-30EBD9BCC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349250</xdr:colOff>
      <xdr:row>13</xdr:row>
      <xdr:rowOff>152400</xdr:rowOff>
    </xdr:from>
    <xdr:to>
      <xdr:col>16</xdr:col>
      <xdr:colOff>685800</xdr:colOff>
      <xdr:row>34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6FB4C0-531F-CEC4-8A83-55B2F7284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9.681859490738" createdVersion="8" refreshedVersion="8" minRefreshableVersion="3" recordCount="4114" xr:uid="{58842B3F-C67A-234B-924B-4C0EAD33C78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9.693521180554" createdVersion="8" refreshedVersion="8" minRefreshableVersion="3" recordCount="4114" xr:uid="{B9B5FDCC-81F0-7E4B-9494-19F5F23E807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5.757567708337" createdVersion="8" refreshedVersion="8" minRefreshableVersion="3" recordCount="4114" xr:uid="{E0ECE47D-A586-994B-BF42-BEC7B585967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x v="292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x v="2921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x v="2923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x v="2924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x v="2925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x v="2927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x v="2928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x v="2929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x v="2930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x v="2931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x v="2932"/>
    <x v="9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x v="29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x v="2935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x v="2936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x v="2937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x v="2938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x v="2939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x v="2941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x v="294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x v="2943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x v="2944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x v="2945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x v="2946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x v="2947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x v="2948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x v="2949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x v="2950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x v="2951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x v="2952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x v="2953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x v="2954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x v="295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x v="2956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x v="2957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x v="2958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x v="2959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x v="296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x v="2961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x v="296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x v="2963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x v="2964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x v="2965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x v="2966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x v="2967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x v="2968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x v="2969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x v="297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x v="2971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x v="2972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x v="2973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x v="2974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x v="2975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x v="2976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x v="2977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x v="2978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x v="2979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x v="2980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x v="2981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x v="2982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x v="2983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x v="2984"/>
    <x v="9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x v="2985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x v="298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x v="2987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x v="2988"/>
    <x v="9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x v="2989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x v="2990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x v="299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x v="2992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x v="2993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x v="2994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x v="807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x v="2996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x v="2997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x v="2998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x v="2999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x v="3000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x v="3001"/>
    <x v="9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x v="3003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x v="3004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x v="3006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x v="3007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x v="3008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x v="3009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x v="301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x v="3011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x v="3012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x v="3013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x v="3014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x v="3015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x v="3016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x v="3017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x v="3018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x v="3019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x v="302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x v="3021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x v="3022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x v="3023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x v="3024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x v="3025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x v="3026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x v="3027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x v="3028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x v="3029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x v="3030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x v="3031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x v="3032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x v="3033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x v="3034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x v="3035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x v="3036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x v="303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x v="3038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x v="3039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x v="3040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x v="3041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x v="3043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x v="3044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x v="3045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x v="3046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x v="3047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x v="3048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x v="3049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x v="30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x v="3051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x v="3052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x v="3053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x v="3054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x v="3055"/>
    <x v="9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x v="3056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x v="3057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x v="30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x v="3059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x v="3060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x v="3061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x v="3062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x v="3063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x v="306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x v="3065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x v="306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x v="3067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x v="3068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x v="306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x v="3070"/>
    <x v="9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x v="3071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x v="3072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x v="3073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x v="3074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x v="3075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x v="307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x v="3077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x v="3078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x v="3079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x v="3080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x v="3081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x v="308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x v="3083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x v="3084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x v="308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x v="308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x v="3087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x v="2806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x v="3088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x v="3089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x v="3090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x v="3091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x v="3092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x v="3093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x v="3094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x v="3096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x v="3097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x v="3098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x v="3099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x v="31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x v="3101"/>
    <x v="9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x v="3102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x v="3103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x v="3104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x v="3105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x v="3106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x v="3107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x v="3108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x v="3110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x v="3111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x v="3112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x v="3113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x v="3114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x v="3115"/>
    <x v="9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x v="311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x v="3117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x v="3118"/>
    <x v="9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x v="3119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x v="3120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x v="3121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x v="3122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x v="3123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x v="3124"/>
    <x v="9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x v="312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x v="3126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x v="3128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x v="3129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x v="313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x v="3131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x v="3132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x v="3133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x v="3134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x v="3135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x v="3136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x v="3137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x v="3138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x v="3139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x v="3140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x v="3141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x v="3142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x v="3144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x v="3145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x v="3146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x v="3147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x v="314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x v="3149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x v="3150"/>
    <x v="9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x v="3151"/>
    <x v="9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x v="315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x v="3153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x v="3154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x v="3155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x v="3156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x v="3157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x v="3158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x v="73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x v="3159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x v="3160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x v="3161"/>
    <x v="9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x v="3162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x v="3163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x v="3164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x v="3165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x v="316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x v="3167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x v="3168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x v="3169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x v="3170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x v="3171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x v="3172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x v="3173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x v="3174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x v="3175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x v="3176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x v="3177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x v="3178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x v="3179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x v="3180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x v="318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x v="3183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x v="3184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x v="3187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x v="3188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x v="3189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x v="3190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x v="3191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x v="3192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x v="3193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x v="3195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x v="3196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x v="3197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x v="3199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x v="3200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x v="3201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x v="3202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x v="3203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x v="3204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x v="3205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x v="320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x v="3207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x v="3208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x v="3209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x v="3210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x v="3211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x v="3212"/>
    <x v="9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x v="3213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x v="3214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x v="3215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x v="321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x v="3217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x v="3218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x v="3219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x v="3221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x v="3222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x v="341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x v="3224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x v="322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x v="3226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x v="3227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x v="3228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x v="3229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x v="3230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x v="3231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x v="3232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x v="3233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x v="3234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x v="3235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x v="3236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x v="3237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x v="3238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x v="3239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x v="3240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x v="3241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x v="3242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x v="3243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x v="3244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x v="3245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x v="3246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x v="3247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x v="3248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x v="3249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x v="3250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x v="3251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x v="3252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x v="3253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x v="3254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x v="3255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x v="325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x v="3257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x v="3258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x v="3259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x v="3260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x v="3261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x v="3262"/>
    <x v="9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x v="326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x v="3264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x v="3265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x v="3266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x v="3267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x v="3268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x v="3269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x v="3270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x v="3271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x v="3272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x v="3273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x v="3274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x v="3275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x v="3276"/>
    <x v="9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x v="3277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x v="3278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x v="3279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x v="328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x v="3281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x v="3282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x v="3283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x v="3284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x v="3285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x v="328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x v="3287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x v="3288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x v="3289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x v="329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x v="3291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x v="329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x v="3293"/>
    <x v="9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x v="3294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x v="3295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x v="3296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x v="3297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x v="3298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x v="329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x v="3300"/>
    <x v="9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x v="3301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x v="3302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x v="3303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x v="3304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x v="3305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x v="3306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x v="3307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x v="3308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x v="3309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x v="331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x v="3312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x v="331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x v="3314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x v="3315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x v="331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x v="33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x v="3318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x v="3319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x v="332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x v="3321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x v="3322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x v="3323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x v="3324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x v="3325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x v="3326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x v="3327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x v="3328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x v="3329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x v="333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x v="3331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x v="3332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x v="3333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x v="3334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x v="3335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x v="3336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x v="3338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x v="3339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x v="334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x v="3341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x v="3342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x v="3343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x v="3344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x v="3345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x v="3346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x v="3347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x v="3348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x v="3349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x v="3350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x v="3351"/>
    <x v="9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x v="3352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x v="3353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x v="3354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x v="3355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x v="3266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x v="3356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x v="335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x v="3358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x v="3359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x v="336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x v="3361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x v="3362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x v="2835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x v="3363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x v="3364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x v="3365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x v="3366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x v="3367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x v="3368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x v="3369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x v="337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x v="3371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x v="3372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x v="3373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x v="3374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x v="3375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x v="337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x v="3377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x v="3378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x v="3379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x v="3380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x v="3381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x v="3382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x v="338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x v="3384"/>
    <x v="9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x v="3385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x v="2806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x v="3386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x v="3387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x v="3388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x v="3389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x v="3390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x v="3391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x v="3392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x v="3393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x v="3394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x v="3395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x v="3396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x v="3397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x v="3398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x v="3399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x v="3400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x v="3401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x v="3402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x v="3403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x v="3404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x v="3405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x v="3406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x v="340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x v="3408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x v="3409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x v="3410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x v="2232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x v="3412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x v="3413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x v="3414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x v="3415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x v="3416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x v="3418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x v="3419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x v="342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x v="3421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x v="3422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x v="3423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x v="3424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x v="3425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x v="3426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x v="3427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x v="3428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x v="3429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x v="3431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x v="3433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x v="3434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x v="3435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x v="3436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x v="3437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x v="3438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x v="3439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x v="344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x v="3441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x v="3442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x v="3443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x v="3444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x v="3445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x v="3446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x v="3447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x v="3449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x v="345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x v="3451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x v="3452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x v="3453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x v="3454"/>
    <x v="9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x v="3455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x v="3456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x v="3457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x v="3458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x v="3459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x v="346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x v="3461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x v="3462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x v="346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x v="3465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x v="3466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x v="3467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x v="3468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x v="3469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x v="3470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x v="347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x v="3472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x v="3473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x v="3474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x v="3475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x v="3476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x v="3477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x v="3478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x v="3479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x v="3480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x v="3481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x v="3482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x v="348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x v="3484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x v="3485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x v="3486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x v="3487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x v="3488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x v="3489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x v="349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x v="3491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x v="3493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x v="3494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x v="3495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x v="3497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x v="3498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x v="3499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x v="3500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x v="3501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x v="3502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x v="3503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x v="3504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x v="3505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x v="3506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x v="3507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x v="3508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x v="3509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x v="351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x v="3511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x v="3512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x v="3453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x v="3514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x v="3515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x v="3516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  <x v="9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x v="3518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x v="3519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x v="352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x v="3521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x v="1804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x v="3522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x v="352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x v="3524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x v="3525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x v="3526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x v="3527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x v="3528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x v="352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x v="3530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x v="3531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x v="3532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x v="3533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x v="3534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x v="3535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x v="3536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x v="3537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x v="3539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x v="354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x v="3541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x v="3542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x v="3543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x v="3544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x v="3545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x v="3546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x v="3547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x v="3548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x v="3549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x v="355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x v="3551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x v="3552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x v="3553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x v="355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x v="3555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x v="3556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x v="3557"/>
    <x v="9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x v="3558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x v="3559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x v="356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x v="3561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x v="3563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x v="3564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x v="3565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x v="3566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x v="3567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x v="3568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x v="3569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x v="3570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x v="3571"/>
    <x v="9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x v="3572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x v="3573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x v="3574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x v="3575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x v="3576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x v="3577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x v="3578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x v="3579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x v="3580"/>
    <x v="9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x v="3581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x v="358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x v="3583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x v="3584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x v="3585"/>
    <x v="9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x v="3587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x v="3588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x v="3589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x v="359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x v="3591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x v="3592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x v="3593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x v="3594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x v="359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x v="359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x v="3597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x v="3598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x v="3600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x v="3601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x v="3602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x v="3603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x v="3604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x v="3605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x v="3606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x v="3607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x v="3608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x v="3609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x v="361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x v="3611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x v="3612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x v="3613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x v="3614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3615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x v="3617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x v="3619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x v="3620"/>
    <x v="9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x v="3621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x v="3622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x v="3623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x v="3624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3625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x v="362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x v="3627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x v="3628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x v="362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x v="363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3631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x v="3632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x v="3634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x v="3636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x v="3637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x v="3638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x v="3639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x v="364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x v="3641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x v="3642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x v="3643"/>
    <x v="9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x v="3644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x v="3645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x v="3646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x v="3647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x v="3648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x v="3650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x v="3651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x v="3652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x v="3653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x v="3654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x v="3655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x v="365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x v="3657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x v="3658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x v="3659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x v="3660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x v="3661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x v="3662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x v="3663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x v="3664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x v="3665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x v="3666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x v="3667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x v="3668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x v="3669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x v="3670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x v="3671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x v="3672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x v="3673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x v="367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x v="3675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x v="3676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x v="3677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x v="3678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x v="3679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x v="368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x v="3681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x v="3682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x v="3684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x v="3685"/>
    <x v="9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x v="3686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x v="3687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x v="3688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x v="3689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x v="3690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x v="3691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x v="3692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x v="3693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x v="3694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x v="3695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x v="3696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x v="3174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x v="3697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x v="3698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x v="3699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x v="37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x v="3701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x v="3702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x v="3703"/>
    <x v="9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x v="3705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x v="370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x v="3707"/>
    <x v="9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x v="3708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x v="3709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x v="3711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x v="3712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x v="3713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x v="3714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x v="3716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x v="3717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x v="3718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x v="3719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x v="3720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x v="3721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x v="3722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x v="3724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x v="3725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x v="3726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x v="3728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x v="3729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x v="3731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x v="3733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x v="3735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x v="3736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x v="3738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x v="3739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x v="3741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x v="3742"/>
    <x v="9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x v="3743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x v="3744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x v="3745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x v="3748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x v="3749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x v="3750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x v="3751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x v="3566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x v="3752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x v="3753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x v="3755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x v="3756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x v="3757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x v="3759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x v="376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x v="3761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x v="3762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x v="3763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x v="376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x v="3767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x v="3768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x v="3770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x v="3514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x v="3771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x v="377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x v="3774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x v="3775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x v="3776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x v="3779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x v="3780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x v="3781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x v="3782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x v="3783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x v="3784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x v="3785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x v="3786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x v="3787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x v="3788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x v="3789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x v="3790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x v="3791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x v="3792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x v="3793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x v="3794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x v="2551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x v="3795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x v="3532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x v="3796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x v="3797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x v="3798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x v="3799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x v="38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x v="3801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x v="3802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x v="3803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x v="3804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x v="3805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x v="3806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x v="3807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x v="3808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x v="3809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x v="3810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x v="3812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x v="3813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x v="3814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x v="3815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x v="3817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x v="381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x v="381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x v="3820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x v="3821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x v="3822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x v="3823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x v="38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x v="3825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x v="3826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x v="3827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x v="3828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x v="38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x v="3830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x v="3831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x v="3832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x v="3833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x v="3834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x v="3835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x v="3836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x v="3837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x v="3838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x v="384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x v="3841"/>
    <x v="9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  <x v="9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x v="3843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x v="3844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x v="3845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x v="3846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x v="3847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x v="3848"/>
    <x v="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x v="385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x v="3852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x v="3853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3854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x v="3855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x v="3856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x v="3858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x v="3859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x v="3862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x v="3864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x v="3865"/>
    <x v="9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x v="3866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x v="3867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x v="386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x v="3869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x v="3870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x v="3871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x v="3872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x v="3873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x v="3874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x v="3876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x v="3877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x v="3878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x v="3879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x v="3880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x v="3881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x v="388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x v="3883"/>
    <x v="9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x v="3884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x v="3885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x v="3886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x v="3887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x v="3888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x v="3889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x v="3890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x v="3891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x v="3892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x v="3893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x v="3894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x v="3895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x v="3896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x v="3897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x v="3898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x v="3899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x v="390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x v="3901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x v="3902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x v="3903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x v="3904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x v="3906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x v="3908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x v="3909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x v="391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x v="3911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x v="3912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x v="3913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x v="3914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x v="3915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x v="3916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x v="3917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x v="3918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x v="3919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x v="3920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x v="3921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x v="3922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x v="3923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x v="3924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x v="3925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x v="3926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x v="3927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x v="3928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x v="3929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x v="393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x v="3931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x v="3932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x v="3933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x v="393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x v="3935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x v="3936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x v="3937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x v="3938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x v="3939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x v="3940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x v="3941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x v="3942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x v="3943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x v="3944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x v="3945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x v="3946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x v="394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x v="3948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x v="3949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x v="3950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x v="3951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x v="3952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x v="3953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x v="3954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x v="3955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x v="3956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x v="3957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x v="3958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x v="3959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x v="3960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x v="3961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x v="3963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x v="3964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x v="3965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x v="3966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x v="3967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x v="3968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x v="3969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x v="3970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x v="3972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x v="3973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x v="3974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x v="3976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x v="3977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x v="3978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x v="3979"/>
    <x v="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x v="3980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x v="1748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x v="398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x v="3982"/>
    <x v="9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x v="3983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x v="3984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x v="3985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x v="3986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x v="3988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x v="3989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x v="3990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x v="3991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x v="3992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x v="3993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x v="3994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x v="3995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x v="3996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x v="3997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x v="3998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x v="399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x v="4000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x v="4001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x v="4002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x v="4003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x v="4005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x v="4006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x v="4007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x v="4008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x v="4009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x v="401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x v="4011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x v="4012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x v="4013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x v="4014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x v="4015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x v="4016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x v="4017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x v="4019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x v="4020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x v="4021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x v="4022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x v="4023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x v="4024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x v="4025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x v="4026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x v="402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x v="4028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x v="4029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x v="403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x v="4031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x v="4033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x v="4034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x v="4035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x v="4036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x v="3268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x v="4037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x v="4038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x v="4039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x v="4040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x v="4041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x v="4042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x v="4043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x v="4044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x v="4045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x v="4047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x v="4048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x v="4049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x v="4050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x v="4051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x v="4052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x v="4053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x v="4054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x v="4055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x v="4056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x v="4057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x v="4058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x v="4059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x v="4061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x v="4062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x v="4063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x v="4064"/>
    <x v="9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x v="4065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x v="4066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x v="4067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x v="4068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x v="4069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x v="4070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x v="4071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x v="4072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x v="4073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x v="4074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x v="4075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x v="4076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x v="4077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x v="4078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x v="4079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x v="4080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x v="4081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x v="4082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x v="4083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x v="4084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x v="4085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x v="4086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x v="4087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x v="4088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x v="4089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x v="409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x v="4091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2D17DD-0A2C-CE4E-B44A-3E2E1E75CD15}" name="PivotTable7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ED908A-1B9C-4646-BD6B-4CBF1480219C}" name="PivotTable1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C19FB4-406B-194A-B136-E0E5C2F472EB}" name="PivotTable2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5164C9-DE05-C841-AB1D-274AD7BECB9D}" name="PivotTable4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F19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3" zoomScaleNormal="83" workbookViewId="0">
      <pane ySplit="1" topLeftCell="A2" activePane="bottomLeft" state="frozen"/>
      <selection pane="bottomLeft" activeCell="E6" sqref="E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6640625" style="13" bestFit="1" customWidth="1"/>
    <col min="20" max="20" width="19.5" style="13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2" t="s">
        <v>8365</v>
      </c>
      <c r="T1" s="12" t="s">
        <v>8366</v>
      </c>
      <c r="U1" t="s">
        <v>8398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YEAR(S:S)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YEAR(S:S)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9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9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9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9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9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9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9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9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9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9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9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9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9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9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9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9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9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YEAR(S:S)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9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9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9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9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9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9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9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9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9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9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9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9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9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9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9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9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9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9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9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9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9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9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9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9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9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9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9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9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9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9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9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9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9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9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9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9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9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9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9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9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9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9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9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9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9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9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9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9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9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9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9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9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9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9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9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9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9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9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9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9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9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9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9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22" si="229">YEAR(S:S)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ref="U2883:U2923" si="230">YEAR(S:S)</f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>YEAR(S:S)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>YEAR(S:S)</f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>YEAR(S:S)</f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9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ref="P2947:P3010" si="232">IFERROR(ROUND(E2947/L2947,2),0)</f>
        <v>0</v>
      </c>
      <c r="Q2947" s="9" t="s">
        <v>8315</v>
      </c>
      <c r="R2947" t="s">
        <v>8355</v>
      </c>
      <c r="S2947" s="13">
        <f t="shared" ref="S2947:S3010" si="233">(((J2947/60)/60)/24)+DATE(1970,1,1)</f>
        <v>42118.139583333337</v>
      </c>
      <c r="T2947" s="13">
        <f t="shared" ref="T2947:T3010" si="234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9" t="s">
        <v>8315</v>
      </c>
      <c r="R2948" t="s">
        <v>8355</v>
      </c>
      <c r="S2948" s="13">
        <f t="shared" si="233"/>
        <v>42567.531157407408</v>
      </c>
      <c r="T2948" s="13">
        <f t="shared" si="234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9" t="s">
        <v>8315</v>
      </c>
      <c r="R2949" t="s">
        <v>8355</v>
      </c>
      <c r="S2949" s="13">
        <f t="shared" si="233"/>
        <v>42649.562118055561</v>
      </c>
      <c r="T2949" s="13">
        <f t="shared" si="234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9" t="s">
        <v>8315</v>
      </c>
      <c r="R2950" t="s">
        <v>8355</v>
      </c>
      <c r="S2950" s="13">
        <f t="shared" si="233"/>
        <v>42097.649224537032</v>
      </c>
      <c r="T2950" s="13">
        <f t="shared" si="234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9" t="s">
        <v>8315</v>
      </c>
      <c r="R2951" t="s">
        <v>8355</v>
      </c>
      <c r="S2951" s="13">
        <f t="shared" si="233"/>
        <v>42297.823113425926</v>
      </c>
      <c r="T2951" s="13">
        <f t="shared" si="234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9" t="s">
        <v>8315</v>
      </c>
      <c r="R2952" t="s">
        <v>8355</v>
      </c>
      <c r="S2952" s="13">
        <f t="shared" si="233"/>
        <v>42362.36518518519</v>
      </c>
      <c r="T2952" s="13">
        <f t="shared" si="234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9" t="s">
        <v>8315</v>
      </c>
      <c r="R2953" t="s">
        <v>8355</v>
      </c>
      <c r="S2953" s="13">
        <f t="shared" si="233"/>
        <v>41872.802928240737</v>
      </c>
      <c r="T2953" s="13">
        <f t="shared" si="234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9" t="s">
        <v>8315</v>
      </c>
      <c r="R2954" t="s">
        <v>8355</v>
      </c>
      <c r="S2954" s="13">
        <f t="shared" si="233"/>
        <v>42628.690266203703</v>
      </c>
      <c r="T2954" s="13">
        <f t="shared" si="234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9" t="s">
        <v>8315</v>
      </c>
      <c r="R2955" t="s">
        <v>8355</v>
      </c>
      <c r="S2955" s="13">
        <f t="shared" si="233"/>
        <v>42255.791909722218</v>
      </c>
      <c r="T2955" s="13">
        <f t="shared" si="234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9" t="s">
        <v>8315</v>
      </c>
      <c r="R2956" t="s">
        <v>8355</v>
      </c>
      <c r="S2956" s="13">
        <f t="shared" si="233"/>
        <v>42790.583368055552</v>
      </c>
      <c r="T2956" s="13">
        <f t="shared" si="234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9" t="s">
        <v>8315</v>
      </c>
      <c r="R2957" t="s">
        <v>8355</v>
      </c>
      <c r="S2957" s="13">
        <f t="shared" si="233"/>
        <v>42141.741307870368</v>
      </c>
      <c r="T2957" s="13">
        <f t="shared" si="234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9" t="s">
        <v>8315</v>
      </c>
      <c r="R2958" t="s">
        <v>8355</v>
      </c>
      <c r="S2958" s="13">
        <f t="shared" si="233"/>
        <v>42464.958912037036</v>
      </c>
      <c r="T2958" s="13">
        <f t="shared" si="234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9" t="s">
        <v>8315</v>
      </c>
      <c r="R2959" t="s">
        <v>8355</v>
      </c>
      <c r="S2959" s="13">
        <f t="shared" si="233"/>
        <v>42031.011249999996</v>
      </c>
      <c r="T2959" s="13">
        <f t="shared" si="234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9" t="s">
        <v>8315</v>
      </c>
      <c r="R2960" t="s">
        <v>8355</v>
      </c>
      <c r="S2960" s="13">
        <f t="shared" si="233"/>
        <v>42438.779131944444</v>
      </c>
      <c r="T2960" s="13">
        <f t="shared" si="234"/>
        <v>42498.73746527778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9" t="s">
        <v>8315</v>
      </c>
      <c r="R2961" t="s">
        <v>8355</v>
      </c>
      <c r="S2961" s="13">
        <f t="shared" si="233"/>
        <v>42498.008391203708</v>
      </c>
      <c r="T2961" s="13">
        <f t="shared" si="234"/>
        <v>42528.008391203708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9" t="s">
        <v>8315</v>
      </c>
      <c r="R2962" t="s">
        <v>8355</v>
      </c>
      <c r="S2962" s="13">
        <f t="shared" si="233"/>
        <v>41863.757210648146</v>
      </c>
      <c r="T2962" s="13">
        <f t="shared" si="234"/>
        <v>41893.757210648146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9" t="s">
        <v>8315</v>
      </c>
      <c r="R2963" t="s">
        <v>8316</v>
      </c>
      <c r="S2963" s="13">
        <f t="shared" si="233"/>
        <v>42061.212488425925</v>
      </c>
      <c r="T2963" s="13">
        <f t="shared" si="234"/>
        <v>42089.166666666672</v>
      </c>
      <c r="U2963">
        <f t="shared" ref="U2963:U2982" si="235">YEAR(S:S)</f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9" t="s">
        <v>8315</v>
      </c>
      <c r="R2964" t="s">
        <v>8316</v>
      </c>
      <c r="S2964" s="13">
        <f t="shared" si="233"/>
        <v>42036.24428240741</v>
      </c>
      <c r="T2964" s="13">
        <f t="shared" si="234"/>
        <v>42064.290972222225</v>
      </c>
      <c r="U2964">
        <f t="shared" si="235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9" t="s">
        <v>8315</v>
      </c>
      <c r="R2965" t="s">
        <v>8316</v>
      </c>
      <c r="S2965" s="13">
        <f t="shared" si="233"/>
        <v>42157.470185185186</v>
      </c>
      <c r="T2965" s="13">
        <f t="shared" si="234"/>
        <v>42187.470185185186</v>
      </c>
      <c r="U2965">
        <f t="shared" si="235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9" t="s">
        <v>8315</v>
      </c>
      <c r="R2966" t="s">
        <v>8316</v>
      </c>
      <c r="S2966" s="13">
        <f t="shared" si="233"/>
        <v>41827.909942129627</v>
      </c>
      <c r="T2966" s="13">
        <f t="shared" si="234"/>
        <v>41857.897222222222</v>
      </c>
      <c r="U2966">
        <f t="shared" si="235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9" t="s">
        <v>8315</v>
      </c>
      <c r="R2967" t="s">
        <v>8316</v>
      </c>
      <c r="S2967" s="13">
        <f t="shared" si="233"/>
        <v>42162.729548611111</v>
      </c>
      <c r="T2967" s="13">
        <f t="shared" si="234"/>
        <v>42192.729548611111</v>
      </c>
      <c r="U2967">
        <f t="shared" si="235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9" t="s">
        <v>8315</v>
      </c>
      <c r="R2968" t="s">
        <v>8316</v>
      </c>
      <c r="S2968" s="13">
        <f t="shared" si="233"/>
        <v>42233.738564814819</v>
      </c>
      <c r="T2968" s="13">
        <f t="shared" si="234"/>
        <v>42263.738564814819</v>
      </c>
      <c r="U2968">
        <f t="shared" si="235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9" t="s">
        <v>8315</v>
      </c>
      <c r="R2969" t="s">
        <v>8316</v>
      </c>
      <c r="S2969" s="13">
        <f t="shared" si="233"/>
        <v>42042.197824074072</v>
      </c>
      <c r="T2969" s="13">
        <f t="shared" si="234"/>
        <v>42072.156157407408</v>
      </c>
      <c r="U2969">
        <f t="shared" si="235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9" t="s">
        <v>8315</v>
      </c>
      <c r="R2970" t="s">
        <v>8316</v>
      </c>
      <c r="S2970" s="13">
        <f t="shared" si="233"/>
        <v>42585.523842592593</v>
      </c>
      <c r="T2970" s="13">
        <f t="shared" si="234"/>
        <v>42599.165972222225</v>
      </c>
      <c r="U2970">
        <f t="shared" si="235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9" t="s">
        <v>8315</v>
      </c>
      <c r="R2971" t="s">
        <v>8316</v>
      </c>
      <c r="S2971" s="13">
        <f t="shared" si="233"/>
        <v>42097.786493055552</v>
      </c>
      <c r="T2971" s="13">
        <f t="shared" si="234"/>
        <v>42127.952083333337</v>
      </c>
      <c r="U2971">
        <f t="shared" si="235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9" t="s">
        <v>8315</v>
      </c>
      <c r="R2972" t="s">
        <v>8316</v>
      </c>
      <c r="S2972" s="13">
        <f t="shared" si="233"/>
        <v>41808.669571759259</v>
      </c>
      <c r="T2972" s="13">
        <f t="shared" si="234"/>
        <v>41838.669571759259</v>
      </c>
      <c r="U2972">
        <f t="shared" si="235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9" t="s">
        <v>8315</v>
      </c>
      <c r="R2973" t="s">
        <v>8316</v>
      </c>
      <c r="S2973" s="13">
        <f t="shared" si="233"/>
        <v>41852.658310185187</v>
      </c>
      <c r="T2973" s="13">
        <f t="shared" si="234"/>
        <v>41882.658310185187</v>
      </c>
      <c r="U2973">
        <f t="shared" si="235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9" t="s">
        <v>8315</v>
      </c>
      <c r="R2974" t="s">
        <v>8316</v>
      </c>
      <c r="S2974" s="13">
        <f t="shared" si="233"/>
        <v>42694.110185185185</v>
      </c>
      <c r="T2974" s="13">
        <f t="shared" si="234"/>
        <v>42709.041666666672</v>
      </c>
      <c r="U2974">
        <f t="shared" si="235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9" t="s">
        <v>8315</v>
      </c>
      <c r="R2975" t="s">
        <v>8316</v>
      </c>
      <c r="S2975" s="13">
        <f t="shared" si="233"/>
        <v>42341.818379629629</v>
      </c>
      <c r="T2975" s="13">
        <f t="shared" si="234"/>
        <v>42370.166666666672</v>
      </c>
      <c r="U2975">
        <f t="shared" si="235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9" t="s">
        <v>8315</v>
      </c>
      <c r="R2976" t="s">
        <v>8316</v>
      </c>
      <c r="S2976" s="13">
        <f t="shared" si="233"/>
        <v>41880.061006944445</v>
      </c>
      <c r="T2976" s="13">
        <f t="shared" si="234"/>
        <v>41908.065972222219</v>
      </c>
      <c r="U2976">
        <f t="shared" si="235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9" t="s">
        <v>8315</v>
      </c>
      <c r="R2977" t="s">
        <v>8316</v>
      </c>
      <c r="S2977" s="13">
        <f t="shared" si="233"/>
        <v>41941.683865740742</v>
      </c>
      <c r="T2977" s="13">
        <f t="shared" si="234"/>
        <v>41970.125</v>
      </c>
      <c r="U2977">
        <f t="shared" si="235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9" t="s">
        <v>8315</v>
      </c>
      <c r="R2978" t="s">
        <v>8316</v>
      </c>
      <c r="S2978" s="13">
        <f t="shared" si="233"/>
        <v>42425.730671296296</v>
      </c>
      <c r="T2978" s="13">
        <f t="shared" si="234"/>
        <v>42442.5</v>
      </c>
      <c r="U2978">
        <f t="shared" si="235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9" t="s">
        <v>8315</v>
      </c>
      <c r="R2979" t="s">
        <v>8316</v>
      </c>
      <c r="S2979" s="13">
        <f t="shared" si="233"/>
        <v>42026.88118055556</v>
      </c>
      <c r="T2979" s="13">
        <f t="shared" si="234"/>
        <v>42086.093055555553</v>
      </c>
      <c r="U2979">
        <f t="shared" si="235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9" t="s">
        <v>8315</v>
      </c>
      <c r="R2980" t="s">
        <v>8316</v>
      </c>
      <c r="S2980" s="13">
        <f t="shared" si="233"/>
        <v>41922.640590277777</v>
      </c>
      <c r="T2980" s="13">
        <f t="shared" si="234"/>
        <v>41932.249305555553</v>
      </c>
      <c r="U2980">
        <f t="shared" si="235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9" t="s">
        <v>8315</v>
      </c>
      <c r="R2981" t="s">
        <v>8316</v>
      </c>
      <c r="S2981" s="13">
        <f t="shared" si="233"/>
        <v>41993.824340277773</v>
      </c>
      <c r="T2981" s="13">
        <f t="shared" si="234"/>
        <v>42010.25</v>
      </c>
      <c r="U2981">
        <f t="shared" si="235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9" t="s">
        <v>8315</v>
      </c>
      <c r="R2982" t="s">
        <v>8316</v>
      </c>
      <c r="S2982" s="13">
        <f t="shared" si="233"/>
        <v>42219.915856481486</v>
      </c>
      <c r="T2982" s="13">
        <f t="shared" si="234"/>
        <v>42240.083333333328</v>
      </c>
      <c r="U2982">
        <f t="shared" si="235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9" t="s">
        <v>8315</v>
      </c>
      <c r="R2983" t="s">
        <v>8355</v>
      </c>
      <c r="S2983" s="13">
        <f t="shared" si="233"/>
        <v>42225.559675925921</v>
      </c>
      <c r="T2983" s="13">
        <f t="shared" si="234"/>
        <v>42270.559675925921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9" t="s">
        <v>8315</v>
      </c>
      <c r="R2984" t="s">
        <v>8355</v>
      </c>
      <c r="S2984" s="13">
        <f t="shared" si="233"/>
        <v>42381.686840277776</v>
      </c>
      <c r="T2984" s="13">
        <f t="shared" si="234"/>
        <v>42411.686840277776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9" t="s">
        <v>8315</v>
      </c>
      <c r="R2985" t="s">
        <v>8355</v>
      </c>
      <c r="S2985" s="13">
        <f t="shared" si="233"/>
        <v>41894.632361111115</v>
      </c>
      <c r="T2985" s="13">
        <f t="shared" si="234"/>
        <v>41954.674027777779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9" t="s">
        <v>8315</v>
      </c>
      <c r="R2986" t="s">
        <v>8355</v>
      </c>
      <c r="S2986" s="13">
        <f t="shared" si="233"/>
        <v>42576.278715277775</v>
      </c>
      <c r="T2986" s="13">
        <f t="shared" si="234"/>
        <v>42606.278715277775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9" t="s">
        <v>8315</v>
      </c>
      <c r="R2987" t="s">
        <v>8355</v>
      </c>
      <c r="S2987" s="13">
        <f t="shared" si="233"/>
        <v>42654.973703703698</v>
      </c>
      <c r="T2987" s="13">
        <f t="shared" si="234"/>
        <v>42674.166666666672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9" t="s">
        <v>8315</v>
      </c>
      <c r="R2988" t="s">
        <v>8355</v>
      </c>
      <c r="S2988" s="13">
        <f t="shared" si="233"/>
        <v>42431.500069444446</v>
      </c>
      <c r="T2988" s="13">
        <f t="shared" si="234"/>
        <v>42491.458402777775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9" t="s">
        <v>8315</v>
      </c>
      <c r="R2989" t="s">
        <v>8355</v>
      </c>
      <c r="S2989" s="13">
        <f t="shared" si="233"/>
        <v>42627.307303240741</v>
      </c>
      <c r="T2989" s="13">
        <f t="shared" si="234"/>
        <v>42656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9" t="s">
        <v>8315</v>
      </c>
      <c r="R2990" t="s">
        <v>8355</v>
      </c>
      <c r="S2990" s="13">
        <f t="shared" si="233"/>
        <v>42511.362048611118</v>
      </c>
      <c r="T2990" s="13">
        <f t="shared" si="234"/>
        <v>42541.362048611118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9" t="s">
        <v>8315</v>
      </c>
      <c r="R2991" t="s">
        <v>8355</v>
      </c>
      <c r="S2991" s="13">
        <f t="shared" si="233"/>
        <v>42337.02039351852</v>
      </c>
      <c r="T2991" s="13">
        <f t="shared" si="234"/>
        <v>42359.207638888889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9" t="s">
        <v>8315</v>
      </c>
      <c r="R2992" t="s">
        <v>8355</v>
      </c>
      <c r="S2992" s="13">
        <f t="shared" si="233"/>
        <v>42341.57430555555</v>
      </c>
      <c r="T2992" s="13">
        <f t="shared" si="234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9" t="s">
        <v>8315</v>
      </c>
      <c r="R2993" t="s">
        <v>8355</v>
      </c>
      <c r="S2993" s="13">
        <f t="shared" si="233"/>
        <v>42740.837152777778</v>
      </c>
      <c r="T2993" s="13">
        <f t="shared" si="234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9" t="s">
        <v>8315</v>
      </c>
      <c r="R2994" t="s">
        <v>8355</v>
      </c>
      <c r="S2994" s="13">
        <f t="shared" si="233"/>
        <v>42622.767476851848</v>
      </c>
      <c r="T2994" s="13">
        <f t="shared" si="234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9" t="s">
        <v>8315</v>
      </c>
      <c r="R2995" t="s">
        <v>8355</v>
      </c>
      <c r="S2995" s="13">
        <f t="shared" si="233"/>
        <v>42390.838738425926</v>
      </c>
      <c r="T2995" s="13">
        <f t="shared" si="234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9" t="s">
        <v>8315</v>
      </c>
      <c r="R2996" t="s">
        <v>8355</v>
      </c>
      <c r="S2996" s="13">
        <f t="shared" si="233"/>
        <v>41885.478842592594</v>
      </c>
      <c r="T2996" s="13">
        <f t="shared" si="234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9" t="s">
        <v>8315</v>
      </c>
      <c r="R2997" t="s">
        <v>8355</v>
      </c>
      <c r="S2997" s="13">
        <f t="shared" si="233"/>
        <v>42724.665173611109</v>
      </c>
      <c r="T2997" s="13">
        <f t="shared" si="234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9" t="s">
        <v>8315</v>
      </c>
      <c r="R2998" t="s">
        <v>8355</v>
      </c>
      <c r="S2998" s="13">
        <f t="shared" si="233"/>
        <v>42090.912500000006</v>
      </c>
      <c r="T2998" s="13">
        <f t="shared" si="234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9" t="s">
        <v>8315</v>
      </c>
      <c r="R2999" t="s">
        <v>8355</v>
      </c>
      <c r="S2999" s="13">
        <f t="shared" si="233"/>
        <v>42775.733715277776</v>
      </c>
      <c r="T2999" s="13">
        <f t="shared" si="234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9" t="s">
        <v>8315</v>
      </c>
      <c r="R3000" t="s">
        <v>8355</v>
      </c>
      <c r="S3000" s="13">
        <f t="shared" si="233"/>
        <v>41778.193622685183</v>
      </c>
      <c r="T3000" s="13">
        <f t="shared" si="234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9" t="s">
        <v>8315</v>
      </c>
      <c r="R3001" t="s">
        <v>8355</v>
      </c>
      <c r="S3001" s="13">
        <f t="shared" si="233"/>
        <v>42780.740277777775</v>
      </c>
      <c r="T3001" s="13">
        <f t="shared" si="234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9" t="s">
        <v>8315</v>
      </c>
      <c r="R3002" t="s">
        <v>8355</v>
      </c>
      <c r="S3002" s="13">
        <f t="shared" si="233"/>
        <v>42752.827199074076</v>
      </c>
      <c r="T3002" s="13">
        <f t="shared" si="234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9" t="s">
        <v>8315</v>
      </c>
      <c r="R3003" t="s">
        <v>8355</v>
      </c>
      <c r="S3003" s="13">
        <f t="shared" si="233"/>
        <v>42534.895625000005</v>
      </c>
      <c r="T3003" s="13">
        <f t="shared" si="234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9" t="s">
        <v>8315</v>
      </c>
      <c r="R3004" t="s">
        <v>8355</v>
      </c>
      <c r="S3004" s="13">
        <f t="shared" si="233"/>
        <v>41239.83625</v>
      </c>
      <c r="T3004" s="13">
        <f t="shared" si="234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9" t="s">
        <v>8315</v>
      </c>
      <c r="R3005" t="s">
        <v>8355</v>
      </c>
      <c r="S3005" s="13">
        <f t="shared" si="233"/>
        <v>42398.849259259259</v>
      </c>
      <c r="T3005" s="13">
        <f t="shared" si="234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9" t="s">
        <v>8315</v>
      </c>
      <c r="R3006" t="s">
        <v>8355</v>
      </c>
      <c r="S3006" s="13">
        <f t="shared" si="233"/>
        <v>41928.881064814814</v>
      </c>
      <c r="T3006" s="13">
        <f t="shared" si="234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9" t="s">
        <v>8315</v>
      </c>
      <c r="R3007" t="s">
        <v>8355</v>
      </c>
      <c r="S3007" s="13">
        <f t="shared" si="233"/>
        <v>41888.674826388888</v>
      </c>
      <c r="T3007" s="13">
        <f t="shared" si="234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9" t="s">
        <v>8315</v>
      </c>
      <c r="R3008" t="s">
        <v>8355</v>
      </c>
      <c r="S3008" s="13">
        <f t="shared" si="233"/>
        <v>41957.756840277783</v>
      </c>
      <c r="T3008" s="13">
        <f t="shared" si="234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9" t="s">
        <v>8315</v>
      </c>
      <c r="R3009" t="s">
        <v>8355</v>
      </c>
      <c r="S3009" s="13">
        <f t="shared" si="233"/>
        <v>42098.216238425928</v>
      </c>
      <c r="T3009" s="13">
        <f t="shared" si="234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2"/>
        <v>116.73</v>
      </c>
      <c r="Q3010" s="9" t="s">
        <v>8315</v>
      </c>
      <c r="R3010" t="s">
        <v>8355</v>
      </c>
      <c r="S3010" s="13">
        <f t="shared" si="233"/>
        <v>42360.212025462963</v>
      </c>
      <c r="T3010" s="13">
        <f t="shared" si="234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ref="P3011:P3074" si="237">IFERROR(ROUND(E3011/L3011,2),0)</f>
        <v>233.9</v>
      </c>
      <c r="Q3011" s="9" t="s">
        <v>8315</v>
      </c>
      <c r="R3011" t="s">
        <v>8355</v>
      </c>
      <c r="S3011" s="13">
        <f t="shared" ref="S3011:S3074" si="238">(((J3011/60)/60)/24)+DATE(1970,1,1)</f>
        <v>41939.569907407407</v>
      </c>
      <c r="T3011" s="13">
        <f t="shared" ref="T3011:T3074" si="239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9" t="s">
        <v>8315</v>
      </c>
      <c r="R3012" t="s">
        <v>8355</v>
      </c>
      <c r="S3012" s="13">
        <f t="shared" si="238"/>
        <v>41996.832395833335</v>
      </c>
      <c r="T3012" s="13">
        <f t="shared" si="239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9" t="s">
        <v>8315</v>
      </c>
      <c r="R3013" t="s">
        <v>8355</v>
      </c>
      <c r="S3013" s="13">
        <f t="shared" si="238"/>
        <v>42334.468935185185</v>
      </c>
      <c r="T3013" s="13">
        <f t="shared" si="239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9" t="s">
        <v>8315</v>
      </c>
      <c r="R3014" t="s">
        <v>8355</v>
      </c>
      <c r="S3014" s="13">
        <f t="shared" si="238"/>
        <v>42024.702893518523</v>
      </c>
      <c r="T3014" s="13">
        <f t="shared" si="239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9" t="s">
        <v>8315</v>
      </c>
      <c r="R3015" t="s">
        <v>8355</v>
      </c>
      <c r="S3015" s="13">
        <f t="shared" si="238"/>
        <v>42146.836215277777</v>
      </c>
      <c r="T3015" s="13">
        <f t="shared" si="239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9" t="s">
        <v>8315</v>
      </c>
      <c r="R3016" t="s">
        <v>8355</v>
      </c>
      <c r="S3016" s="13">
        <f t="shared" si="238"/>
        <v>41920.123611111114</v>
      </c>
      <c r="T3016" s="13">
        <f t="shared" si="239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9" t="s">
        <v>8315</v>
      </c>
      <c r="R3017" t="s">
        <v>8355</v>
      </c>
      <c r="S3017" s="13">
        <f t="shared" si="238"/>
        <v>41785.72729166667</v>
      </c>
      <c r="T3017" s="13">
        <f t="shared" si="239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9" t="s">
        <v>8315</v>
      </c>
      <c r="R3018" t="s">
        <v>8355</v>
      </c>
      <c r="S3018" s="13">
        <f t="shared" si="238"/>
        <v>41778.548055555555</v>
      </c>
      <c r="T3018" s="13">
        <f t="shared" si="239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9" t="s">
        <v>8315</v>
      </c>
      <c r="R3019" t="s">
        <v>8355</v>
      </c>
      <c r="S3019" s="13">
        <f t="shared" si="238"/>
        <v>41841.850034722222</v>
      </c>
      <c r="T3019" s="13">
        <f t="shared" si="239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9" t="s">
        <v>8315</v>
      </c>
      <c r="R3020" t="s">
        <v>8355</v>
      </c>
      <c r="S3020" s="13">
        <f t="shared" si="238"/>
        <v>42163.29833333334</v>
      </c>
      <c r="T3020" s="13">
        <f t="shared" si="239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9" t="s">
        <v>8315</v>
      </c>
      <c r="R3021" t="s">
        <v>8355</v>
      </c>
      <c r="S3021" s="13">
        <f t="shared" si="238"/>
        <v>41758.833564814813</v>
      </c>
      <c r="T3021" s="13">
        <f t="shared" si="239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9" t="s">
        <v>8315</v>
      </c>
      <c r="R3022" t="s">
        <v>8355</v>
      </c>
      <c r="S3022" s="13">
        <f t="shared" si="238"/>
        <v>42170.846446759257</v>
      </c>
      <c r="T3022" s="13">
        <f t="shared" si="239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9" t="s">
        <v>8315</v>
      </c>
      <c r="R3023" t="s">
        <v>8355</v>
      </c>
      <c r="S3023" s="13">
        <f t="shared" si="238"/>
        <v>42660.618854166663</v>
      </c>
      <c r="T3023" s="13">
        <f t="shared" si="239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9" t="s">
        <v>8315</v>
      </c>
      <c r="R3024" t="s">
        <v>8355</v>
      </c>
      <c r="S3024" s="13">
        <f t="shared" si="238"/>
        <v>42564.95380787037</v>
      </c>
      <c r="T3024" s="13">
        <f t="shared" si="239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9" t="s">
        <v>8315</v>
      </c>
      <c r="R3025" t="s">
        <v>8355</v>
      </c>
      <c r="S3025" s="13">
        <f t="shared" si="238"/>
        <v>42121.675763888896</v>
      </c>
      <c r="T3025" s="13">
        <f t="shared" si="239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9" t="s">
        <v>8315</v>
      </c>
      <c r="R3026" t="s">
        <v>8355</v>
      </c>
      <c r="S3026" s="13">
        <f t="shared" si="238"/>
        <v>41158.993923611109</v>
      </c>
      <c r="T3026" s="13">
        <f t="shared" si="239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9" t="s">
        <v>8315</v>
      </c>
      <c r="R3027" t="s">
        <v>8355</v>
      </c>
      <c r="S3027" s="13">
        <f t="shared" si="238"/>
        <v>41761.509409722225</v>
      </c>
      <c r="T3027" s="13">
        <f t="shared" si="239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9" t="s">
        <v>8315</v>
      </c>
      <c r="R3028" t="s">
        <v>8355</v>
      </c>
      <c r="S3028" s="13">
        <f t="shared" si="238"/>
        <v>42783.459398148145</v>
      </c>
      <c r="T3028" s="13">
        <f t="shared" si="239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9" t="s">
        <v>8315</v>
      </c>
      <c r="R3029" t="s">
        <v>8355</v>
      </c>
      <c r="S3029" s="13">
        <f t="shared" si="238"/>
        <v>42053.704293981486</v>
      </c>
      <c r="T3029" s="13">
        <f t="shared" si="239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9" t="s">
        <v>8315</v>
      </c>
      <c r="R3030" t="s">
        <v>8355</v>
      </c>
      <c r="S3030" s="13">
        <f t="shared" si="238"/>
        <v>42567.264178240745</v>
      </c>
      <c r="T3030" s="13">
        <f t="shared" si="239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9" t="s">
        <v>8315</v>
      </c>
      <c r="R3031" t="s">
        <v>8355</v>
      </c>
      <c r="S3031" s="13">
        <f t="shared" si="238"/>
        <v>41932.708877314813</v>
      </c>
      <c r="T3031" s="13">
        <f t="shared" si="239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9" t="s">
        <v>8315</v>
      </c>
      <c r="R3032" t="s">
        <v>8355</v>
      </c>
      <c r="S3032" s="13">
        <f t="shared" si="238"/>
        <v>42233.747349537036</v>
      </c>
      <c r="T3032" s="13">
        <f t="shared" si="239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9" t="s">
        <v>8315</v>
      </c>
      <c r="R3033" t="s">
        <v>8355</v>
      </c>
      <c r="S3033" s="13">
        <f t="shared" si="238"/>
        <v>42597.882488425923</v>
      </c>
      <c r="T3033" s="13">
        <f t="shared" si="239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9" t="s">
        <v>8315</v>
      </c>
      <c r="R3034" t="s">
        <v>8355</v>
      </c>
      <c r="S3034" s="13">
        <f t="shared" si="238"/>
        <v>42228.044664351852</v>
      </c>
      <c r="T3034" s="13">
        <f t="shared" si="239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9" t="s">
        <v>8315</v>
      </c>
      <c r="R3035" t="s">
        <v>8355</v>
      </c>
      <c r="S3035" s="13">
        <f t="shared" si="238"/>
        <v>42570.110243055555</v>
      </c>
      <c r="T3035" s="13">
        <f t="shared" si="239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9" t="s">
        <v>8315</v>
      </c>
      <c r="R3036" t="s">
        <v>8355</v>
      </c>
      <c r="S3036" s="13">
        <f t="shared" si="238"/>
        <v>42644.535358796296</v>
      </c>
      <c r="T3036" s="13">
        <f t="shared" si="239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9" t="s">
        <v>8315</v>
      </c>
      <c r="R3037" t="s">
        <v>8355</v>
      </c>
      <c r="S3037" s="13">
        <f t="shared" si="238"/>
        <v>41368.560289351852</v>
      </c>
      <c r="T3037" s="13">
        <f t="shared" si="239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9" t="s">
        <v>8315</v>
      </c>
      <c r="R3038" t="s">
        <v>8355</v>
      </c>
      <c r="S3038" s="13">
        <f t="shared" si="238"/>
        <v>41466.785231481481</v>
      </c>
      <c r="T3038" s="13">
        <f t="shared" si="239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9" t="s">
        <v>8315</v>
      </c>
      <c r="R3039" t="s">
        <v>8355</v>
      </c>
      <c r="S3039" s="13">
        <f t="shared" si="238"/>
        <v>40378.893206018518</v>
      </c>
      <c r="T3039" s="13">
        <f t="shared" si="239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9" t="s">
        <v>8315</v>
      </c>
      <c r="R3040" t="s">
        <v>8355</v>
      </c>
      <c r="S3040" s="13">
        <f t="shared" si="238"/>
        <v>42373.252280092594</v>
      </c>
      <c r="T3040" s="13">
        <f t="shared" si="239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9" t="s">
        <v>8315</v>
      </c>
      <c r="R3041" t="s">
        <v>8355</v>
      </c>
      <c r="S3041" s="13">
        <f t="shared" si="238"/>
        <v>41610.794421296298</v>
      </c>
      <c r="T3041" s="13">
        <f t="shared" si="239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9" t="s">
        <v>8315</v>
      </c>
      <c r="R3042" t="s">
        <v>8355</v>
      </c>
      <c r="S3042" s="13">
        <f t="shared" si="238"/>
        <v>42177.791909722218</v>
      </c>
      <c r="T3042" s="13">
        <f t="shared" si="239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9" t="s">
        <v>8315</v>
      </c>
      <c r="R3043" t="s">
        <v>8355</v>
      </c>
      <c r="S3043" s="13">
        <f t="shared" si="238"/>
        <v>42359.868611111116</v>
      </c>
      <c r="T3043" s="13">
        <f t="shared" si="239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9" t="s">
        <v>8315</v>
      </c>
      <c r="R3044" t="s">
        <v>8355</v>
      </c>
      <c r="S3044" s="13">
        <f t="shared" si="238"/>
        <v>42253.688043981485</v>
      </c>
      <c r="T3044" s="13">
        <f t="shared" si="239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9" t="s">
        <v>8315</v>
      </c>
      <c r="R3045" t="s">
        <v>8355</v>
      </c>
      <c r="S3045" s="13">
        <f t="shared" si="238"/>
        <v>42083.070590277777</v>
      </c>
      <c r="T3045" s="13">
        <f t="shared" si="239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9" t="s">
        <v>8315</v>
      </c>
      <c r="R3046" t="s">
        <v>8355</v>
      </c>
      <c r="S3046" s="13">
        <f t="shared" si="238"/>
        <v>42387.7268287037</v>
      </c>
      <c r="T3046" s="13">
        <f t="shared" si="239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9" t="s">
        <v>8315</v>
      </c>
      <c r="R3047" t="s">
        <v>8355</v>
      </c>
      <c r="S3047" s="13">
        <f t="shared" si="238"/>
        <v>41843.155729166669</v>
      </c>
      <c r="T3047" s="13">
        <f t="shared" si="239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9" t="s">
        <v>8315</v>
      </c>
      <c r="R3048" t="s">
        <v>8355</v>
      </c>
      <c r="S3048" s="13">
        <f t="shared" si="238"/>
        <v>41862.803078703706</v>
      </c>
      <c r="T3048" s="13">
        <f t="shared" si="239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9" t="s">
        <v>8315</v>
      </c>
      <c r="R3049" t="s">
        <v>8355</v>
      </c>
      <c r="S3049" s="13">
        <f t="shared" si="238"/>
        <v>42443.989050925928</v>
      </c>
      <c r="T3049" s="13">
        <f t="shared" si="239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9" t="s">
        <v>8315</v>
      </c>
      <c r="R3050" t="s">
        <v>8355</v>
      </c>
      <c r="S3050" s="13">
        <f t="shared" si="238"/>
        <v>41975.901180555549</v>
      </c>
      <c r="T3050" s="13">
        <f t="shared" si="239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9" t="s">
        <v>8315</v>
      </c>
      <c r="R3051" t="s">
        <v>8355</v>
      </c>
      <c r="S3051" s="13">
        <f t="shared" si="238"/>
        <v>42139.014525462961</v>
      </c>
      <c r="T3051" s="13">
        <f t="shared" si="239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9" t="s">
        <v>8315</v>
      </c>
      <c r="R3052" t="s">
        <v>8355</v>
      </c>
      <c r="S3052" s="13">
        <f t="shared" si="238"/>
        <v>42465.16851851852</v>
      </c>
      <c r="T3052" s="13">
        <f t="shared" si="239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9" t="s">
        <v>8315</v>
      </c>
      <c r="R3053" t="s">
        <v>8355</v>
      </c>
      <c r="S3053" s="13">
        <f t="shared" si="238"/>
        <v>42744.416030092587</v>
      </c>
      <c r="T3053" s="13">
        <f t="shared" si="239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9" t="s">
        <v>8315</v>
      </c>
      <c r="R3054" t="s">
        <v>8355</v>
      </c>
      <c r="S3054" s="13">
        <f t="shared" si="238"/>
        <v>42122.670069444444</v>
      </c>
      <c r="T3054" s="13">
        <f t="shared" si="239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9" t="s">
        <v>8315</v>
      </c>
      <c r="R3055" t="s">
        <v>8355</v>
      </c>
      <c r="S3055" s="13">
        <f t="shared" si="238"/>
        <v>41862.761724537035</v>
      </c>
      <c r="T3055" s="13">
        <f t="shared" si="239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9" t="s">
        <v>8315</v>
      </c>
      <c r="R3056" t="s">
        <v>8355</v>
      </c>
      <c r="S3056" s="13">
        <f t="shared" si="238"/>
        <v>42027.832800925928</v>
      </c>
      <c r="T3056" s="13">
        <f t="shared" si="239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9" t="s">
        <v>8315</v>
      </c>
      <c r="R3057" t="s">
        <v>8355</v>
      </c>
      <c r="S3057" s="13">
        <f t="shared" si="238"/>
        <v>41953.95821759259</v>
      </c>
      <c r="T3057" s="13">
        <f t="shared" si="239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9" t="s">
        <v>8315</v>
      </c>
      <c r="R3058" t="s">
        <v>8355</v>
      </c>
      <c r="S3058" s="13">
        <f t="shared" si="238"/>
        <v>41851.636388888888</v>
      </c>
      <c r="T3058" s="13">
        <f t="shared" si="239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9" t="s">
        <v>8315</v>
      </c>
      <c r="R3059" t="s">
        <v>8355</v>
      </c>
      <c r="S3059" s="13">
        <f t="shared" si="238"/>
        <v>42433.650590277779</v>
      </c>
      <c r="T3059" s="13">
        <f t="shared" si="239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9" t="s">
        <v>8315</v>
      </c>
      <c r="R3060" t="s">
        <v>8355</v>
      </c>
      <c r="S3060" s="13">
        <f t="shared" si="238"/>
        <v>42460.374305555553</v>
      </c>
      <c r="T3060" s="13">
        <f t="shared" si="239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9" t="s">
        <v>8315</v>
      </c>
      <c r="R3061" t="s">
        <v>8355</v>
      </c>
      <c r="S3061" s="13">
        <f t="shared" si="238"/>
        <v>41829.935717592591</v>
      </c>
      <c r="T3061" s="13">
        <f t="shared" si="239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9" t="s">
        <v>8315</v>
      </c>
      <c r="R3062" t="s">
        <v>8355</v>
      </c>
      <c r="S3062" s="13">
        <f t="shared" si="238"/>
        <v>42245.274699074071</v>
      </c>
      <c r="T3062" s="13">
        <f t="shared" si="239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9" t="s">
        <v>8315</v>
      </c>
      <c r="R3063" t="s">
        <v>8355</v>
      </c>
      <c r="S3063" s="13">
        <f t="shared" si="238"/>
        <v>41834.784120370372</v>
      </c>
      <c r="T3063" s="13">
        <f t="shared" si="239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9" t="s">
        <v>8315</v>
      </c>
      <c r="R3064" t="s">
        <v>8355</v>
      </c>
      <c r="S3064" s="13">
        <f t="shared" si="238"/>
        <v>42248.535787037035</v>
      </c>
      <c r="T3064" s="13">
        <f t="shared" si="239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9" t="s">
        <v>8315</v>
      </c>
      <c r="R3065" t="s">
        <v>8355</v>
      </c>
      <c r="S3065" s="13">
        <f t="shared" si="238"/>
        <v>42630.922893518517</v>
      </c>
      <c r="T3065" s="13">
        <f t="shared" si="239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9" t="s">
        <v>8315</v>
      </c>
      <c r="R3066" t="s">
        <v>8355</v>
      </c>
      <c r="S3066" s="13">
        <f t="shared" si="238"/>
        <v>42299.130162037036</v>
      </c>
      <c r="T3066" s="13">
        <f t="shared" si="239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9" t="s">
        <v>8315</v>
      </c>
      <c r="R3067" t="s">
        <v>8355</v>
      </c>
      <c r="S3067" s="13">
        <f t="shared" si="238"/>
        <v>41825.055231481485</v>
      </c>
      <c r="T3067" s="13">
        <f t="shared" si="239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9" t="s">
        <v>8315</v>
      </c>
      <c r="R3068" t="s">
        <v>8355</v>
      </c>
      <c r="S3068" s="13">
        <f t="shared" si="238"/>
        <v>42531.228437500002</v>
      </c>
      <c r="T3068" s="13">
        <f t="shared" si="239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9" t="s">
        <v>8315</v>
      </c>
      <c r="R3069" t="s">
        <v>8355</v>
      </c>
      <c r="S3069" s="13">
        <f t="shared" si="238"/>
        <v>42226.938414351855</v>
      </c>
      <c r="T3069" s="13">
        <f t="shared" si="239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9" t="s">
        <v>8315</v>
      </c>
      <c r="R3070" t="s">
        <v>8355</v>
      </c>
      <c r="S3070" s="13">
        <f t="shared" si="238"/>
        <v>42263.691574074073</v>
      </c>
      <c r="T3070" s="13">
        <f t="shared" si="239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9" t="s">
        <v>8315</v>
      </c>
      <c r="R3071" t="s">
        <v>8355</v>
      </c>
      <c r="S3071" s="13">
        <f t="shared" si="238"/>
        <v>41957.833726851852</v>
      </c>
      <c r="T3071" s="13">
        <f t="shared" si="239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9" t="s">
        <v>8315</v>
      </c>
      <c r="R3072" t="s">
        <v>8355</v>
      </c>
      <c r="S3072" s="13">
        <f t="shared" si="238"/>
        <v>42690.733437499999</v>
      </c>
      <c r="T3072" s="13">
        <f t="shared" si="239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9" t="s">
        <v>8315</v>
      </c>
      <c r="R3073" t="s">
        <v>8355</v>
      </c>
      <c r="S3073" s="13">
        <f t="shared" si="238"/>
        <v>42097.732418981483</v>
      </c>
      <c r="T3073" s="13">
        <f t="shared" si="239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37"/>
        <v>1</v>
      </c>
      <c r="Q3074" s="9" t="s">
        <v>8315</v>
      </c>
      <c r="R3074" t="s">
        <v>8355</v>
      </c>
      <c r="S3074" s="13">
        <f t="shared" si="238"/>
        <v>42658.690532407403</v>
      </c>
      <c r="T3074" s="13">
        <f t="shared" si="239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9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ref="U3130:U3189" si="244">YEAR(S:S)</f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9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si="244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4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4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4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4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4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4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4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4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4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4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4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4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4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4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4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4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4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4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4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4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4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4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4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4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4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4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4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4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4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4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4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4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4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4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4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4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4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4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4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4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4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4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4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4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4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4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4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4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4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4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>YEAR(S:S)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ref="U3194:U3195" si="249">YEAR(S:S)</f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9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9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>YEAR(S:S)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>YEAR(S:S)</f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ref="U3210:U3273" si="254">YEAR(S:S)</f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9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9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si="254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4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4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4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4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4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4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ref="U3274:U3337" si="259">YEAR(S:S)</f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9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9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si="259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59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59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59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59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59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59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ref="U3338:U3401" si="264">YEAR(S:S)</f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9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9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si="264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4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4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4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4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4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4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ref="U3402:U3465" si="269">YEAR(S:S)</f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9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si="269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69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69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69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69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69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69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ref="U3466:U3529" si="274">YEAR(S:S)</f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9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9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si="274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4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4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4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4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4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4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ref="U3530:U3593" si="279">YEAR(S:S)</f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9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9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si="279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79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79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79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79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79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79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ref="U3594:U3629" si="284">YEAR(S:S)</f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>YEAR(S:S)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>YEAR(S:S)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>YEAR(S:S)</f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9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ref="U3650:U3713" si="285">YEAR(S:S)</f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ref="P3651:P3714" si="287">IFERROR(ROUND(E3651/L3651,2),0)</f>
        <v>97.5</v>
      </c>
      <c r="Q3651" s="9" t="s">
        <v>8315</v>
      </c>
      <c r="R3651" t="s">
        <v>8316</v>
      </c>
      <c r="S3651" s="13">
        <f t="shared" ref="S3651:S3714" si="288">(((J3651/60)/60)/24)+DATE(1970,1,1)</f>
        <v>41780.712893518517</v>
      </c>
      <c r="T3651" s="13">
        <f t="shared" ref="T3651:T3714" si="289">(((I3651/60)/60)/24)+DATE(1970,1,1)</f>
        <v>41806.712893518517</v>
      </c>
      <c r="U3651">
        <f t="shared" si="285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9" t="s">
        <v>8315</v>
      </c>
      <c r="R3652" t="s">
        <v>8316</v>
      </c>
      <c r="S3652" s="13">
        <f t="shared" si="288"/>
        <v>42381.478981481487</v>
      </c>
      <c r="T3652" s="13">
        <f t="shared" si="289"/>
        <v>42402.478981481487</v>
      </c>
      <c r="U3652">
        <f t="shared" si="285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9" t="s">
        <v>8315</v>
      </c>
      <c r="R3653" t="s">
        <v>8316</v>
      </c>
      <c r="S3653" s="13">
        <f t="shared" si="288"/>
        <v>41828.646319444444</v>
      </c>
      <c r="T3653" s="13">
        <f t="shared" si="289"/>
        <v>41861.665972222225</v>
      </c>
      <c r="U3653">
        <f t="shared" si="285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9" t="s">
        <v>8315</v>
      </c>
      <c r="R3654" t="s">
        <v>8316</v>
      </c>
      <c r="S3654" s="13">
        <f t="shared" si="288"/>
        <v>42596.644699074073</v>
      </c>
      <c r="T3654" s="13">
        <f t="shared" si="289"/>
        <v>42607.165972222225</v>
      </c>
      <c r="U3654">
        <f t="shared" si="285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9" t="s">
        <v>8315</v>
      </c>
      <c r="R3655" t="s">
        <v>8316</v>
      </c>
      <c r="S3655" s="13">
        <f t="shared" si="288"/>
        <v>42191.363506944443</v>
      </c>
      <c r="T3655" s="13">
        <f t="shared" si="289"/>
        <v>42221.363506944443</v>
      </c>
      <c r="U3655">
        <f t="shared" si="285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9" t="s">
        <v>8315</v>
      </c>
      <c r="R3656" t="s">
        <v>8316</v>
      </c>
      <c r="S3656" s="13">
        <f t="shared" si="288"/>
        <v>42440.416504629626</v>
      </c>
      <c r="T3656" s="13">
        <f t="shared" si="289"/>
        <v>42463.708333333328</v>
      </c>
      <c r="U3656">
        <f t="shared" si="285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9" t="s">
        <v>8315</v>
      </c>
      <c r="R3657" t="s">
        <v>8316</v>
      </c>
      <c r="S3657" s="13">
        <f t="shared" si="288"/>
        <v>42173.803217592591</v>
      </c>
      <c r="T3657" s="13">
        <f t="shared" si="289"/>
        <v>42203.290972222225</v>
      </c>
      <c r="U3657">
        <f t="shared" si="285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9" t="s">
        <v>8315</v>
      </c>
      <c r="R3658" t="s">
        <v>8316</v>
      </c>
      <c r="S3658" s="13">
        <f t="shared" si="288"/>
        <v>42737.910138888896</v>
      </c>
      <c r="T3658" s="13">
        <f t="shared" si="289"/>
        <v>42767.957638888889</v>
      </c>
      <c r="U3658">
        <f t="shared" si="285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9" t="s">
        <v>8315</v>
      </c>
      <c r="R3659" t="s">
        <v>8316</v>
      </c>
      <c r="S3659" s="13">
        <f t="shared" si="288"/>
        <v>42499.629849537043</v>
      </c>
      <c r="T3659" s="13">
        <f t="shared" si="289"/>
        <v>42522.904166666667</v>
      </c>
      <c r="U3659">
        <f t="shared" si="285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9" t="s">
        <v>8315</v>
      </c>
      <c r="R3660" t="s">
        <v>8316</v>
      </c>
      <c r="S3660" s="13">
        <f t="shared" si="288"/>
        <v>41775.858564814815</v>
      </c>
      <c r="T3660" s="13">
        <f t="shared" si="289"/>
        <v>41822.165972222225</v>
      </c>
      <c r="U3660">
        <f t="shared" si="285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9" t="s">
        <v>8315</v>
      </c>
      <c r="R3661" t="s">
        <v>8316</v>
      </c>
      <c r="S3661" s="13">
        <f t="shared" si="288"/>
        <v>42055.277199074073</v>
      </c>
      <c r="T3661" s="13">
        <f t="shared" si="289"/>
        <v>42082.610416666663</v>
      </c>
      <c r="U3661">
        <f t="shared" si="285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9" t="s">
        <v>8315</v>
      </c>
      <c r="R3662" t="s">
        <v>8316</v>
      </c>
      <c r="S3662" s="13">
        <f t="shared" si="288"/>
        <v>41971.881076388891</v>
      </c>
      <c r="T3662" s="13">
        <f t="shared" si="289"/>
        <v>41996.881076388891</v>
      </c>
      <c r="U3662">
        <f t="shared" si="285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9" t="s">
        <v>8315</v>
      </c>
      <c r="R3663" t="s">
        <v>8316</v>
      </c>
      <c r="S3663" s="13">
        <f t="shared" si="288"/>
        <v>42447.896666666667</v>
      </c>
      <c r="T3663" s="13">
        <f t="shared" si="289"/>
        <v>42470.166666666672</v>
      </c>
      <c r="U3663">
        <f t="shared" si="285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9" t="s">
        <v>8315</v>
      </c>
      <c r="R3664" t="s">
        <v>8316</v>
      </c>
      <c r="S3664" s="13">
        <f t="shared" si="288"/>
        <v>42064.220069444447</v>
      </c>
      <c r="T3664" s="13">
        <f t="shared" si="289"/>
        <v>42094.178402777776</v>
      </c>
      <c r="U3664">
        <f t="shared" si="285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9" t="s">
        <v>8315</v>
      </c>
      <c r="R3665" t="s">
        <v>8316</v>
      </c>
      <c r="S3665" s="13">
        <f t="shared" si="288"/>
        <v>42665.451736111107</v>
      </c>
      <c r="T3665" s="13">
        <f t="shared" si="289"/>
        <v>42725.493402777778</v>
      </c>
      <c r="U3665">
        <f t="shared" si="285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9" t="s">
        <v>8315</v>
      </c>
      <c r="R3666" t="s">
        <v>8316</v>
      </c>
      <c r="S3666" s="13">
        <f t="shared" si="288"/>
        <v>42523.248715277776</v>
      </c>
      <c r="T3666" s="13">
        <f t="shared" si="289"/>
        <v>42537.248715277776</v>
      </c>
      <c r="U3666">
        <f t="shared" si="285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9" t="s">
        <v>8315</v>
      </c>
      <c r="R3667" t="s">
        <v>8316</v>
      </c>
      <c r="S3667" s="13">
        <f t="shared" si="288"/>
        <v>42294.808124999996</v>
      </c>
      <c r="T3667" s="13">
        <f t="shared" si="289"/>
        <v>42305.829166666663</v>
      </c>
      <c r="U3667">
        <f t="shared" si="285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9" t="s">
        <v>8315</v>
      </c>
      <c r="R3668" t="s">
        <v>8316</v>
      </c>
      <c r="S3668" s="13">
        <f t="shared" si="288"/>
        <v>41822.90488425926</v>
      </c>
      <c r="T3668" s="13">
        <f t="shared" si="289"/>
        <v>41844.291666666664</v>
      </c>
      <c r="U3668">
        <f t="shared" si="285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9" t="s">
        <v>8315</v>
      </c>
      <c r="R3669" t="s">
        <v>8316</v>
      </c>
      <c r="S3669" s="13">
        <f t="shared" si="288"/>
        <v>42173.970127314817</v>
      </c>
      <c r="T3669" s="13">
        <f t="shared" si="289"/>
        <v>42203.970127314817</v>
      </c>
      <c r="U3669">
        <f t="shared" si="285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9" t="s">
        <v>8315</v>
      </c>
      <c r="R3670" t="s">
        <v>8316</v>
      </c>
      <c r="S3670" s="13">
        <f t="shared" si="288"/>
        <v>42185.556157407409</v>
      </c>
      <c r="T3670" s="13">
        <f t="shared" si="289"/>
        <v>42208.772916666669</v>
      </c>
      <c r="U3670">
        <f t="shared" si="285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9" t="s">
        <v>8315</v>
      </c>
      <c r="R3671" t="s">
        <v>8316</v>
      </c>
      <c r="S3671" s="13">
        <f t="shared" si="288"/>
        <v>42136.675196759257</v>
      </c>
      <c r="T3671" s="13">
        <f t="shared" si="289"/>
        <v>42166.675196759257</v>
      </c>
      <c r="U3671">
        <f t="shared" si="285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9" t="s">
        <v>8315</v>
      </c>
      <c r="R3672" t="s">
        <v>8316</v>
      </c>
      <c r="S3672" s="13">
        <f t="shared" si="288"/>
        <v>42142.514016203699</v>
      </c>
      <c r="T3672" s="13">
        <f t="shared" si="289"/>
        <v>42155.958333333328</v>
      </c>
      <c r="U3672">
        <f t="shared" si="285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9" t="s">
        <v>8315</v>
      </c>
      <c r="R3673" t="s">
        <v>8316</v>
      </c>
      <c r="S3673" s="13">
        <f t="shared" si="288"/>
        <v>41820.62809027778</v>
      </c>
      <c r="T3673" s="13">
        <f t="shared" si="289"/>
        <v>41841.165972222225</v>
      </c>
      <c r="U3673">
        <f t="shared" si="285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9" t="s">
        <v>8315</v>
      </c>
      <c r="R3674" t="s">
        <v>8316</v>
      </c>
      <c r="S3674" s="13">
        <f t="shared" si="288"/>
        <v>41878.946574074071</v>
      </c>
      <c r="T3674" s="13">
        <f t="shared" si="289"/>
        <v>41908.946574074071</v>
      </c>
      <c r="U3674">
        <f t="shared" si="285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9" t="s">
        <v>8315</v>
      </c>
      <c r="R3675" t="s">
        <v>8316</v>
      </c>
      <c r="S3675" s="13">
        <f t="shared" si="288"/>
        <v>41914.295104166667</v>
      </c>
      <c r="T3675" s="13">
        <f t="shared" si="289"/>
        <v>41948.536111111112</v>
      </c>
      <c r="U3675">
        <f t="shared" si="285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9" t="s">
        <v>8315</v>
      </c>
      <c r="R3676" t="s">
        <v>8316</v>
      </c>
      <c r="S3676" s="13">
        <f t="shared" si="288"/>
        <v>42556.873020833329</v>
      </c>
      <c r="T3676" s="13">
        <f t="shared" si="289"/>
        <v>42616.873020833329</v>
      </c>
      <c r="U3676">
        <f t="shared" si="285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9" t="s">
        <v>8315</v>
      </c>
      <c r="R3677" t="s">
        <v>8316</v>
      </c>
      <c r="S3677" s="13">
        <f t="shared" si="288"/>
        <v>42493.597013888888</v>
      </c>
      <c r="T3677" s="13">
        <f t="shared" si="289"/>
        <v>42505.958333333328</v>
      </c>
      <c r="U3677">
        <f t="shared" si="285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9" t="s">
        <v>8315</v>
      </c>
      <c r="R3678" t="s">
        <v>8316</v>
      </c>
      <c r="S3678" s="13">
        <f t="shared" si="288"/>
        <v>41876.815787037034</v>
      </c>
      <c r="T3678" s="13">
        <f t="shared" si="289"/>
        <v>41894.815787037034</v>
      </c>
      <c r="U3678">
        <f t="shared" si="285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9" t="s">
        <v>8315</v>
      </c>
      <c r="R3679" t="s">
        <v>8316</v>
      </c>
      <c r="S3679" s="13">
        <f t="shared" si="288"/>
        <v>41802.574282407404</v>
      </c>
      <c r="T3679" s="13">
        <f t="shared" si="289"/>
        <v>41823.165972222225</v>
      </c>
      <c r="U3679">
        <f t="shared" si="285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9" t="s">
        <v>8315</v>
      </c>
      <c r="R3680" t="s">
        <v>8316</v>
      </c>
      <c r="S3680" s="13">
        <f t="shared" si="288"/>
        <v>42120.531226851846</v>
      </c>
      <c r="T3680" s="13">
        <f t="shared" si="289"/>
        <v>42155.531226851846</v>
      </c>
      <c r="U3680">
        <f t="shared" si="285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9" t="s">
        <v>8315</v>
      </c>
      <c r="R3681" t="s">
        <v>8316</v>
      </c>
      <c r="S3681" s="13">
        <f t="shared" si="288"/>
        <v>41786.761354166665</v>
      </c>
      <c r="T3681" s="13">
        <f t="shared" si="289"/>
        <v>41821.207638888889</v>
      </c>
      <c r="U3681">
        <f t="shared" si="285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9" t="s">
        <v>8315</v>
      </c>
      <c r="R3682" t="s">
        <v>8316</v>
      </c>
      <c r="S3682" s="13">
        <f t="shared" si="288"/>
        <v>42627.454097222217</v>
      </c>
      <c r="T3682" s="13">
        <f t="shared" si="289"/>
        <v>42648.454097222217</v>
      </c>
      <c r="U3682">
        <f t="shared" si="285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9" t="s">
        <v>8315</v>
      </c>
      <c r="R3683" t="s">
        <v>8316</v>
      </c>
      <c r="S3683" s="13">
        <f t="shared" si="288"/>
        <v>42374.651504629626</v>
      </c>
      <c r="T3683" s="13">
        <f t="shared" si="289"/>
        <v>42384.651504629626</v>
      </c>
      <c r="U3683">
        <f t="shared" si="285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9" t="s">
        <v>8315</v>
      </c>
      <c r="R3684" t="s">
        <v>8316</v>
      </c>
      <c r="S3684" s="13">
        <f t="shared" si="288"/>
        <v>41772.685393518521</v>
      </c>
      <c r="T3684" s="13">
        <f t="shared" si="289"/>
        <v>41806.290972222225</v>
      </c>
      <c r="U3684">
        <f t="shared" si="285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9" t="s">
        <v>8315</v>
      </c>
      <c r="R3685" t="s">
        <v>8316</v>
      </c>
      <c r="S3685" s="13">
        <f t="shared" si="288"/>
        <v>42633.116851851853</v>
      </c>
      <c r="T3685" s="13">
        <f t="shared" si="289"/>
        <v>42663.116851851853</v>
      </c>
      <c r="U3685">
        <f t="shared" si="285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9" t="s">
        <v>8315</v>
      </c>
      <c r="R3686" t="s">
        <v>8316</v>
      </c>
      <c r="S3686" s="13">
        <f t="shared" si="288"/>
        <v>42219.180393518516</v>
      </c>
      <c r="T3686" s="13">
        <f t="shared" si="289"/>
        <v>42249.180393518516</v>
      </c>
      <c r="U3686">
        <f t="shared" si="285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9" t="s">
        <v>8315</v>
      </c>
      <c r="R3687" t="s">
        <v>8316</v>
      </c>
      <c r="S3687" s="13">
        <f t="shared" si="288"/>
        <v>41753.593275462961</v>
      </c>
      <c r="T3687" s="13">
        <f t="shared" si="289"/>
        <v>41778.875</v>
      </c>
      <c r="U3687">
        <f t="shared" si="285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9" t="s">
        <v>8315</v>
      </c>
      <c r="R3688" t="s">
        <v>8316</v>
      </c>
      <c r="S3688" s="13">
        <f t="shared" si="288"/>
        <v>42230.662731481483</v>
      </c>
      <c r="T3688" s="13">
        <f t="shared" si="289"/>
        <v>42245.165972222225</v>
      </c>
      <c r="U3688">
        <f t="shared" si="285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9" t="s">
        <v>8315</v>
      </c>
      <c r="R3689" t="s">
        <v>8316</v>
      </c>
      <c r="S3689" s="13">
        <f t="shared" si="288"/>
        <v>41787.218229166669</v>
      </c>
      <c r="T3689" s="13">
        <f t="shared" si="289"/>
        <v>41817.218229166669</v>
      </c>
      <c r="U3689">
        <f t="shared" si="285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9" t="s">
        <v>8315</v>
      </c>
      <c r="R3690" t="s">
        <v>8316</v>
      </c>
      <c r="S3690" s="13">
        <f t="shared" si="288"/>
        <v>41829.787083333329</v>
      </c>
      <c r="T3690" s="13">
        <f t="shared" si="289"/>
        <v>41859.787083333329</v>
      </c>
      <c r="U3690">
        <f t="shared" si="285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9" t="s">
        <v>8315</v>
      </c>
      <c r="R3691" t="s">
        <v>8316</v>
      </c>
      <c r="S3691" s="13">
        <f t="shared" si="288"/>
        <v>42147.826840277776</v>
      </c>
      <c r="T3691" s="13">
        <f t="shared" si="289"/>
        <v>42176.934027777781</v>
      </c>
      <c r="U3691">
        <f t="shared" si="285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9" t="s">
        <v>8315</v>
      </c>
      <c r="R3692" t="s">
        <v>8316</v>
      </c>
      <c r="S3692" s="13">
        <f t="shared" si="288"/>
        <v>41940.598182870373</v>
      </c>
      <c r="T3692" s="13">
        <f t="shared" si="289"/>
        <v>41970.639849537038</v>
      </c>
      <c r="U3692">
        <f t="shared" si="285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9" t="s">
        <v>8315</v>
      </c>
      <c r="R3693" t="s">
        <v>8316</v>
      </c>
      <c r="S3693" s="13">
        <f t="shared" si="288"/>
        <v>42020.700567129628</v>
      </c>
      <c r="T3693" s="13">
        <f t="shared" si="289"/>
        <v>42065.207638888889</v>
      </c>
      <c r="U3693">
        <f t="shared" si="285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9" t="s">
        <v>8315</v>
      </c>
      <c r="R3694" t="s">
        <v>8316</v>
      </c>
      <c r="S3694" s="13">
        <f t="shared" si="288"/>
        <v>41891.96503472222</v>
      </c>
      <c r="T3694" s="13">
        <f t="shared" si="289"/>
        <v>41901</v>
      </c>
      <c r="U3694">
        <f t="shared" si="285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9" t="s">
        <v>8315</v>
      </c>
      <c r="R3695" t="s">
        <v>8316</v>
      </c>
      <c r="S3695" s="13">
        <f t="shared" si="288"/>
        <v>42309.191307870366</v>
      </c>
      <c r="T3695" s="13">
        <f t="shared" si="289"/>
        <v>42338.9375</v>
      </c>
      <c r="U3695">
        <f t="shared" si="285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9" t="s">
        <v>8315</v>
      </c>
      <c r="R3696" t="s">
        <v>8316</v>
      </c>
      <c r="S3696" s="13">
        <f t="shared" si="288"/>
        <v>42490.133877314816</v>
      </c>
      <c r="T3696" s="13">
        <f t="shared" si="289"/>
        <v>42527.083333333328</v>
      </c>
      <c r="U3696">
        <f t="shared" si="285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9" t="s">
        <v>8315</v>
      </c>
      <c r="R3697" t="s">
        <v>8316</v>
      </c>
      <c r="S3697" s="13">
        <f t="shared" si="288"/>
        <v>41995.870486111111</v>
      </c>
      <c r="T3697" s="13">
        <f t="shared" si="289"/>
        <v>42015.870486111111</v>
      </c>
      <c r="U3697">
        <f t="shared" si="285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9" t="s">
        <v>8315</v>
      </c>
      <c r="R3698" t="s">
        <v>8316</v>
      </c>
      <c r="S3698" s="13">
        <f t="shared" si="288"/>
        <v>41988.617083333331</v>
      </c>
      <c r="T3698" s="13">
        <f t="shared" si="289"/>
        <v>42048.617083333331</v>
      </c>
      <c r="U3698">
        <f t="shared" si="285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9" t="s">
        <v>8315</v>
      </c>
      <c r="R3699" t="s">
        <v>8316</v>
      </c>
      <c r="S3699" s="13">
        <f t="shared" si="288"/>
        <v>42479.465833333335</v>
      </c>
      <c r="T3699" s="13">
        <f t="shared" si="289"/>
        <v>42500.465833333335</v>
      </c>
      <c r="U3699">
        <f t="shared" si="285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9" t="s">
        <v>8315</v>
      </c>
      <c r="R3700" t="s">
        <v>8316</v>
      </c>
      <c r="S3700" s="13">
        <f t="shared" si="288"/>
        <v>42401.806562500002</v>
      </c>
      <c r="T3700" s="13">
        <f t="shared" si="289"/>
        <v>42431.806562500002</v>
      </c>
      <c r="U3700">
        <f t="shared" si="285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9" t="s">
        <v>8315</v>
      </c>
      <c r="R3701" t="s">
        <v>8316</v>
      </c>
      <c r="S3701" s="13">
        <f t="shared" si="288"/>
        <v>41897.602037037039</v>
      </c>
      <c r="T3701" s="13">
        <f t="shared" si="289"/>
        <v>41927.602037037039</v>
      </c>
      <c r="U3701">
        <f t="shared" si="285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9" t="s">
        <v>8315</v>
      </c>
      <c r="R3702" t="s">
        <v>8316</v>
      </c>
      <c r="S3702" s="13">
        <f t="shared" si="288"/>
        <v>41882.585648148146</v>
      </c>
      <c r="T3702" s="13">
        <f t="shared" si="289"/>
        <v>41912.666666666664</v>
      </c>
      <c r="U3702">
        <f t="shared" si="285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9" t="s">
        <v>8315</v>
      </c>
      <c r="R3703" t="s">
        <v>8316</v>
      </c>
      <c r="S3703" s="13">
        <f t="shared" si="288"/>
        <v>42129.541585648149</v>
      </c>
      <c r="T3703" s="13">
        <f t="shared" si="289"/>
        <v>42159.541585648149</v>
      </c>
      <c r="U3703">
        <f t="shared" si="285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9" t="s">
        <v>8315</v>
      </c>
      <c r="R3704" t="s">
        <v>8316</v>
      </c>
      <c r="S3704" s="13">
        <f t="shared" si="288"/>
        <v>42524.53800925926</v>
      </c>
      <c r="T3704" s="13">
        <f t="shared" si="289"/>
        <v>42561.957638888889</v>
      </c>
      <c r="U3704">
        <f t="shared" si="285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9" t="s">
        <v>8315</v>
      </c>
      <c r="R3705" t="s">
        <v>8316</v>
      </c>
      <c r="S3705" s="13">
        <f t="shared" si="288"/>
        <v>42556.504490740743</v>
      </c>
      <c r="T3705" s="13">
        <f t="shared" si="289"/>
        <v>42595.290972222225</v>
      </c>
      <c r="U3705">
        <f t="shared" si="285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9" t="s">
        <v>8315</v>
      </c>
      <c r="R3706" t="s">
        <v>8316</v>
      </c>
      <c r="S3706" s="13">
        <f t="shared" si="288"/>
        <v>42461.689745370371</v>
      </c>
      <c r="T3706" s="13">
        <f t="shared" si="289"/>
        <v>42521.689745370371</v>
      </c>
      <c r="U3706">
        <f t="shared" si="285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9" t="s">
        <v>8315</v>
      </c>
      <c r="R3707" t="s">
        <v>8316</v>
      </c>
      <c r="S3707" s="13">
        <f t="shared" si="288"/>
        <v>41792.542986111112</v>
      </c>
      <c r="T3707" s="13">
        <f t="shared" si="289"/>
        <v>41813.75</v>
      </c>
      <c r="U3707">
        <f t="shared" si="285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9" t="s">
        <v>8315</v>
      </c>
      <c r="R3708" t="s">
        <v>8316</v>
      </c>
      <c r="S3708" s="13">
        <f t="shared" si="288"/>
        <v>41879.913761574076</v>
      </c>
      <c r="T3708" s="13">
        <f t="shared" si="289"/>
        <v>41894.913761574076</v>
      </c>
      <c r="U3708">
        <f t="shared" si="285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9" t="s">
        <v>8315</v>
      </c>
      <c r="R3709" t="s">
        <v>8316</v>
      </c>
      <c r="S3709" s="13">
        <f t="shared" si="288"/>
        <v>42552.048356481479</v>
      </c>
      <c r="T3709" s="13">
        <f t="shared" si="289"/>
        <v>42573.226388888885</v>
      </c>
      <c r="U3709">
        <f t="shared" si="285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9" t="s">
        <v>8315</v>
      </c>
      <c r="R3710" t="s">
        <v>8316</v>
      </c>
      <c r="S3710" s="13">
        <f t="shared" si="288"/>
        <v>41810.142199074071</v>
      </c>
      <c r="T3710" s="13">
        <f t="shared" si="289"/>
        <v>41824.142199074071</v>
      </c>
      <c r="U3710">
        <f t="shared" si="285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9" t="s">
        <v>8315</v>
      </c>
      <c r="R3711" t="s">
        <v>8316</v>
      </c>
      <c r="S3711" s="13">
        <f t="shared" si="288"/>
        <v>41785.707708333335</v>
      </c>
      <c r="T3711" s="13">
        <f t="shared" si="289"/>
        <v>41815.707708333335</v>
      </c>
      <c r="U3711">
        <f t="shared" si="285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9" t="s">
        <v>8315</v>
      </c>
      <c r="R3712" t="s">
        <v>8316</v>
      </c>
      <c r="S3712" s="13">
        <f t="shared" si="288"/>
        <v>42072.576249999998</v>
      </c>
      <c r="T3712" s="13">
        <f t="shared" si="289"/>
        <v>42097.576249999998</v>
      </c>
      <c r="U3712">
        <f t="shared" si="285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9" t="s">
        <v>8315</v>
      </c>
      <c r="R3713" t="s">
        <v>8316</v>
      </c>
      <c r="S3713" s="13">
        <f t="shared" si="288"/>
        <v>41779.724224537036</v>
      </c>
      <c r="T3713" s="13">
        <f t="shared" si="289"/>
        <v>41805.666666666664</v>
      </c>
      <c r="U3713">
        <f t="shared" si="285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87"/>
        <v>110.87</v>
      </c>
      <c r="Q3714" s="9" t="s">
        <v>8315</v>
      </c>
      <c r="R3714" t="s">
        <v>8316</v>
      </c>
      <c r="S3714" s="13">
        <f t="shared" si="288"/>
        <v>42134.172071759262</v>
      </c>
      <c r="T3714" s="13">
        <f t="shared" si="289"/>
        <v>42155.290972222225</v>
      </c>
      <c r="U3714">
        <f t="shared" ref="U3714:U3749" si="290">YEAR(S:S)</f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ref="P3715:P3778" si="292">IFERROR(ROUND(E3715/L3715,2),0)</f>
        <v>106.84</v>
      </c>
      <c r="Q3715" s="9" t="s">
        <v>8315</v>
      </c>
      <c r="R3715" t="s">
        <v>8316</v>
      </c>
      <c r="S3715" s="13">
        <f t="shared" ref="S3715:S3778" si="293">(((J3715/60)/60)/24)+DATE(1970,1,1)</f>
        <v>42505.738032407404</v>
      </c>
      <c r="T3715" s="13">
        <f t="shared" ref="T3715:T3778" si="294">(((I3715/60)/60)/24)+DATE(1970,1,1)</f>
        <v>42525.738032407404</v>
      </c>
      <c r="U3715">
        <f t="shared" si="290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9" t="s">
        <v>8315</v>
      </c>
      <c r="R3716" t="s">
        <v>8316</v>
      </c>
      <c r="S3716" s="13">
        <f t="shared" si="293"/>
        <v>42118.556331018524</v>
      </c>
      <c r="T3716" s="13">
        <f t="shared" si="294"/>
        <v>42150.165972222225</v>
      </c>
      <c r="U3716">
        <f t="shared" si="290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9" t="s">
        <v>8315</v>
      </c>
      <c r="R3717" t="s">
        <v>8316</v>
      </c>
      <c r="S3717" s="13">
        <f t="shared" si="293"/>
        <v>42036.995590277773</v>
      </c>
      <c r="T3717" s="13">
        <f t="shared" si="294"/>
        <v>42094.536111111112</v>
      </c>
      <c r="U3717">
        <f t="shared" si="290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9" t="s">
        <v>8315</v>
      </c>
      <c r="R3718" t="s">
        <v>8316</v>
      </c>
      <c r="S3718" s="13">
        <f t="shared" si="293"/>
        <v>42360.887835648144</v>
      </c>
      <c r="T3718" s="13">
        <f t="shared" si="294"/>
        <v>42390.887835648144</v>
      </c>
      <c r="U3718">
        <f t="shared" si="290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9" t="s">
        <v>8315</v>
      </c>
      <c r="R3719" t="s">
        <v>8316</v>
      </c>
      <c r="S3719" s="13">
        <f t="shared" si="293"/>
        <v>42102.866307870368</v>
      </c>
      <c r="T3719" s="13">
        <f t="shared" si="294"/>
        <v>42133.866307870368</v>
      </c>
      <c r="U3719">
        <f t="shared" si="290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9" t="s">
        <v>8315</v>
      </c>
      <c r="R3720" t="s">
        <v>8316</v>
      </c>
      <c r="S3720" s="13">
        <f t="shared" si="293"/>
        <v>42032.716145833328</v>
      </c>
      <c r="T3720" s="13">
        <f t="shared" si="294"/>
        <v>42062.716145833328</v>
      </c>
      <c r="U3720">
        <f t="shared" si="290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9" t="s">
        <v>8315</v>
      </c>
      <c r="R3721" t="s">
        <v>8316</v>
      </c>
      <c r="S3721" s="13">
        <f t="shared" si="293"/>
        <v>42147.729930555557</v>
      </c>
      <c r="T3721" s="13">
        <f t="shared" si="294"/>
        <v>42177.729930555557</v>
      </c>
      <c r="U3721">
        <f t="shared" si="290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9" t="s">
        <v>8315</v>
      </c>
      <c r="R3722" t="s">
        <v>8316</v>
      </c>
      <c r="S3722" s="13">
        <f t="shared" si="293"/>
        <v>42165.993125000001</v>
      </c>
      <c r="T3722" s="13">
        <f t="shared" si="294"/>
        <v>42187.993125000001</v>
      </c>
      <c r="U3722">
        <f t="shared" si="290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9" t="s">
        <v>8315</v>
      </c>
      <c r="R3723" t="s">
        <v>8316</v>
      </c>
      <c r="S3723" s="13">
        <f t="shared" si="293"/>
        <v>41927.936157407406</v>
      </c>
      <c r="T3723" s="13">
        <f t="shared" si="294"/>
        <v>41948.977824074071</v>
      </c>
      <c r="U3723">
        <f t="shared" si="290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9" t="s">
        <v>8315</v>
      </c>
      <c r="R3724" t="s">
        <v>8316</v>
      </c>
      <c r="S3724" s="13">
        <f t="shared" si="293"/>
        <v>42381.671840277777</v>
      </c>
      <c r="T3724" s="13">
        <f t="shared" si="294"/>
        <v>42411.957638888889</v>
      </c>
      <c r="U3724">
        <f t="shared" si="290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9" t="s">
        <v>8315</v>
      </c>
      <c r="R3725" t="s">
        <v>8316</v>
      </c>
      <c r="S3725" s="13">
        <f t="shared" si="293"/>
        <v>41943.753032407411</v>
      </c>
      <c r="T3725" s="13">
        <f t="shared" si="294"/>
        <v>41973.794699074075</v>
      </c>
      <c r="U3725">
        <f t="shared" si="290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9" t="s">
        <v>8315</v>
      </c>
      <c r="R3726" t="s">
        <v>8316</v>
      </c>
      <c r="S3726" s="13">
        <f t="shared" si="293"/>
        <v>42465.491435185191</v>
      </c>
      <c r="T3726" s="13">
        <f t="shared" si="294"/>
        <v>42494.958333333328</v>
      </c>
      <c r="U3726">
        <f t="shared" si="290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9" t="s">
        <v>8315</v>
      </c>
      <c r="R3727" t="s">
        <v>8316</v>
      </c>
      <c r="S3727" s="13">
        <f t="shared" si="293"/>
        <v>42401.945219907408</v>
      </c>
      <c r="T3727" s="13">
        <f t="shared" si="294"/>
        <v>42418.895833333328</v>
      </c>
      <c r="U3727">
        <f t="shared" si="290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9" t="s">
        <v>8315</v>
      </c>
      <c r="R3728" t="s">
        <v>8316</v>
      </c>
      <c r="S3728" s="13">
        <f t="shared" si="293"/>
        <v>42462.140868055561</v>
      </c>
      <c r="T3728" s="13">
        <f t="shared" si="294"/>
        <v>42489.875</v>
      </c>
      <c r="U3728">
        <f t="shared" si="290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9" t="s">
        <v>8315</v>
      </c>
      <c r="R3729" t="s">
        <v>8316</v>
      </c>
      <c r="S3729" s="13">
        <f t="shared" si="293"/>
        <v>42632.348310185189</v>
      </c>
      <c r="T3729" s="13">
        <f t="shared" si="294"/>
        <v>42663.204861111109</v>
      </c>
      <c r="U3729">
        <f t="shared" si="290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9" t="s">
        <v>8315</v>
      </c>
      <c r="R3730" t="s">
        <v>8316</v>
      </c>
      <c r="S3730" s="13">
        <f t="shared" si="293"/>
        <v>42205.171018518522</v>
      </c>
      <c r="T3730" s="13">
        <f t="shared" si="294"/>
        <v>42235.171018518522</v>
      </c>
      <c r="U3730">
        <f t="shared" si="290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9" t="s">
        <v>8315</v>
      </c>
      <c r="R3731" t="s">
        <v>8316</v>
      </c>
      <c r="S3731" s="13">
        <f t="shared" si="293"/>
        <v>42041.205000000002</v>
      </c>
      <c r="T3731" s="13">
        <f t="shared" si="294"/>
        <v>42086.16333333333</v>
      </c>
      <c r="U3731">
        <f t="shared" si="290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9" t="s">
        <v>8315</v>
      </c>
      <c r="R3732" t="s">
        <v>8316</v>
      </c>
      <c r="S3732" s="13">
        <f t="shared" si="293"/>
        <v>42203.677766203706</v>
      </c>
      <c r="T3732" s="13">
        <f t="shared" si="294"/>
        <v>42233.677766203706</v>
      </c>
      <c r="U3732">
        <f t="shared" si="290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9" t="s">
        <v>8315</v>
      </c>
      <c r="R3733" t="s">
        <v>8316</v>
      </c>
      <c r="S3733" s="13">
        <f t="shared" si="293"/>
        <v>41983.752847222218</v>
      </c>
      <c r="T3733" s="13">
        <f t="shared" si="294"/>
        <v>42014.140972222223</v>
      </c>
      <c r="U3733">
        <f t="shared" si="290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9" t="s">
        <v>8315</v>
      </c>
      <c r="R3734" t="s">
        <v>8316</v>
      </c>
      <c r="S3734" s="13">
        <f t="shared" si="293"/>
        <v>41968.677465277782</v>
      </c>
      <c r="T3734" s="13">
        <f t="shared" si="294"/>
        <v>42028.5</v>
      </c>
      <c r="U3734">
        <f t="shared" si="290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9" t="s">
        <v>8315</v>
      </c>
      <c r="R3735" t="s">
        <v>8316</v>
      </c>
      <c r="S3735" s="13">
        <f t="shared" si="293"/>
        <v>42103.024398148147</v>
      </c>
      <c r="T3735" s="13">
        <f t="shared" si="294"/>
        <v>42112.9375</v>
      </c>
      <c r="U3735">
        <f t="shared" si="290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9" t="s">
        <v>8315</v>
      </c>
      <c r="R3736" t="s">
        <v>8316</v>
      </c>
      <c r="S3736" s="13">
        <f t="shared" si="293"/>
        <v>42089.901574074072</v>
      </c>
      <c r="T3736" s="13">
        <f t="shared" si="294"/>
        <v>42149.901574074072</v>
      </c>
      <c r="U3736">
        <f t="shared" si="290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9" t="s">
        <v>8315</v>
      </c>
      <c r="R3737" t="s">
        <v>8316</v>
      </c>
      <c r="S3737" s="13">
        <f t="shared" si="293"/>
        <v>42122.693159722221</v>
      </c>
      <c r="T3737" s="13">
        <f t="shared" si="294"/>
        <v>42152.693159722221</v>
      </c>
      <c r="U3737">
        <f t="shared" si="290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9" t="s">
        <v>8315</v>
      </c>
      <c r="R3738" t="s">
        <v>8316</v>
      </c>
      <c r="S3738" s="13">
        <f t="shared" si="293"/>
        <v>42048.711724537032</v>
      </c>
      <c r="T3738" s="13">
        <f t="shared" si="294"/>
        <v>42086.75</v>
      </c>
      <c r="U3738">
        <f t="shared" si="290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9" t="s">
        <v>8315</v>
      </c>
      <c r="R3739" t="s">
        <v>8316</v>
      </c>
      <c r="S3739" s="13">
        <f t="shared" si="293"/>
        <v>42297.691006944442</v>
      </c>
      <c r="T3739" s="13">
        <f t="shared" si="294"/>
        <v>42320.290972222225</v>
      </c>
      <c r="U3739">
        <f t="shared" si="290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9" t="s">
        <v>8315</v>
      </c>
      <c r="R3740" t="s">
        <v>8316</v>
      </c>
      <c r="S3740" s="13">
        <f t="shared" si="293"/>
        <v>41813.938715277778</v>
      </c>
      <c r="T3740" s="13">
        <f t="shared" si="294"/>
        <v>41835.916666666664</v>
      </c>
      <c r="U3740">
        <f t="shared" si="290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9" t="s">
        <v>8315</v>
      </c>
      <c r="R3741" t="s">
        <v>8316</v>
      </c>
      <c r="S3741" s="13">
        <f t="shared" si="293"/>
        <v>42548.449861111112</v>
      </c>
      <c r="T3741" s="13">
        <f t="shared" si="294"/>
        <v>42568.449861111112</v>
      </c>
      <c r="U3741">
        <f t="shared" si="290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9" t="s">
        <v>8315</v>
      </c>
      <c r="R3742" t="s">
        <v>8316</v>
      </c>
      <c r="S3742" s="13">
        <f t="shared" si="293"/>
        <v>41833.089756944442</v>
      </c>
      <c r="T3742" s="13">
        <f t="shared" si="294"/>
        <v>41863.079143518517</v>
      </c>
      <c r="U3742">
        <f t="shared" si="290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9" t="s">
        <v>8315</v>
      </c>
      <c r="R3743" t="s">
        <v>8316</v>
      </c>
      <c r="S3743" s="13">
        <f t="shared" si="293"/>
        <v>42325.920717592591</v>
      </c>
      <c r="T3743" s="13">
        <f t="shared" si="294"/>
        <v>42355.920717592591</v>
      </c>
      <c r="U3743">
        <f t="shared" si="290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9" t="s">
        <v>8315</v>
      </c>
      <c r="R3744" t="s">
        <v>8316</v>
      </c>
      <c r="S3744" s="13">
        <f t="shared" si="293"/>
        <v>41858.214629629627</v>
      </c>
      <c r="T3744" s="13">
        <f t="shared" si="294"/>
        <v>41888.214629629627</v>
      </c>
      <c r="U3744">
        <f t="shared" si="290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9" t="s">
        <v>8315</v>
      </c>
      <c r="R3745" t="s">
        <v>8316</v>
      </c>
      <c r="S3745" s="13">
        <f t="shared" si="293"/>
        <v>41793.710231481484</v>
      </c>
      <c r="T3745" s="13">
        <f t="shared" si="294"/>
        <v>41823.710231481484</v>
      </c>
      <c r="U3745">
        <f t="shared" si="290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9" t="s">
        <v>8315</v>
      </c>
      <c r="R3746" t="s">
        <v>8316</v>
      </c>
      <c r="S3746" s="13">
        <f t="shared" si="293"/>
        <v>41793.814259259263</v>
      </c>
      <c r="T3746" s="13">
        <f t="shared" si="294"/>
        <v>41825.165972222225</v>
      </c>
      <c r="U3746">
        <f t="shared" si="290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9" t="s">
        <v>8315</v>
      </c>
      <c r="R3747" t="s">
        <v>8316</v>
      </c>
      <c r="S3747" s="13">
        <f t="shared" si="293"/>
        <v>41831.697939814818</v>
      </c>
      <c r="T3747" s="13">
        <f t="shared" si="294"/>
        <v>41861.697939814818</v>
      </c>
      <c r="U3747">
        <f t="shared" si="290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9" t="s">
        <v>8315</v>
      </c>
      <c r="R3748" t="s">
        <v>8316</v>
      </c>
      <c r="S3748" s="13">
        <f t="shared" si="293"/>
        <v>42621.389340277776</v>
      </c>
      <c r="T3748" s="13">
        <f t="shared" si="294"/>
        <v>42651.389340277776</v>
      </c>
      <c r="U3748">
        <f t="shared" si="290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9" t="s">
        <v>8315</v>
      </c>
      <c r="R3749" t="s">
        <v>8316</v>
      </c>
      <c r="S3749" s="13">
        <f t="shared" si="293"/>
        <v>42164.299722222218</v>
      </c>
      <c r="T3749" s="13">
        <f t="shared" si="294"/>
        <v>42190.957638888889</v>
      </c>
      <c r="U3749">
        <f t="shared" si="290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9" t="s">
        <v>8315</v>
      </c>
      <c r="R3750" t="s">
        <v>8357</v>
      </c>
      <c r="S3750" s="13">
        <f t="shared" si="293"/>
        <v>42395.706435185188</v>
      </c>
      <c r="T3750" s="13">
        <f t="shared" si="294"/>
        <v>42416.249305555553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9" t="s">
        <v>8315</v>
      </c>
      <c r="R3751" t="s">
        <v>8357</v>
      </c>
      <c r="S3751" s="13">
        <f t="shared" si="293"/>
        <v>42458.127175925925</v>
      </c>
      <c r="T3751" s="13">
        <f t="shared" si="294"/>
        <v>42489.165972222225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9" t="s">
        <v>8315</v>
      </c>
      <c r="R3752" t="s">
        <v>8357</v>
      </c>
      <c r="S3752" s="13">
        <f t="shared" si="293"/>
        <v>42016.981574074074</v>
      </c>
      <c r="T3752" s="13">
        <f t="shared" si="294"/>
        <v>42045.332638888889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9" t="s">
        <v>8315</v>
      </c>
      <c r="R3753" t="s">
        <v>8357</v>
      </c>
      <c r="S3753" s="13">
        <f t="shared" si="293"/>
        <v>42403.035567129627</v>
      </c>
      <c r="T3753" s="13">
        <f t="shared" si="294"/>
        <v>42462.993900462956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9" t="s">
        <v>8315</v>
      </c>
      <c r="R3754" t="s">
        <v>8357</v>
      </c>
      <c r="S3754" s="13">
        <f t="shared" si="293"/>
        <v>42619.802488425921</v>
      </c>
      <c r="T3754" s="13">
        <f t="shared" si="294"/>
        <v>42659.875</v>
      </c>
      <c r="U3754">
        <f>YEAR(S:S)</f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9" t="s">
        <v>8315</v>
      </c>
      <c r="R3755" t="s">
        <v>8357</v>
      </c>
      <c r="S3755" s="13">
        <f t="shared" si="293"/>
        <v>42128.824074074073</v>
      </c>
      <c r="T3755" s="13">
        <f t="shared" si="294"/>
        <v>42158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9" t="s">
        <v>8315</v>
      </c>
      <c r="R3756" t="s">
        <v>8357</v>
      </c>
      <c r="S3756" s="13">
        <f t="shared" si="293"/>
        <v>41808.881215277775</v>
      </c>
      <c r="T3756" s="13">
        <f t="shared" si="294"/>
        <v>41846.207638888889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9" t="s">
        <v>8315</v>
      </c>
      <c r="R3757" t="s">
        <v>8357</v>
      </c>
      <c r="S3757" s="13">
        <f t="shared" si="293"/>
        <v>42445.866979166662</v>
      </c>
      <c r="T3757" s="13">
        <f t="shared" si="294"/>
        <v>42475.866979166662</v>
      </c>
      <c r="U3757">
        <f>YEAR(S:S)</f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9" t="s">
        <v>8315</v>
      </c>
      <c r="R3758" t="s">
        <v>8357</v>
      </c>
      <c r="S3758" s="13">
        <f t="shared" si="293"/>
        <v>41771.814791666664</v>
      </c>
      <c r="T3758" s="13">
        <f t="shared" si="294"/>
        <v>41801.814791666664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9" t="s">
        <v>8315</v>
      </c>
      <c r="R3759" t="s">
        <v>8357</v>
      </c>
      <c r="S3759" s="13">
        <f t="shared" si="293"/>
        <v>41954.850868055553</v>
      </c>
      <c r="T3759" s="13">
        <f t="shared" si="294"/>
        <v>41974.850868055553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9" t="s">
        <v>8315</v>
      </c>
      <c r="R3760" t="s">
        <v>8357</v>
      </c>
      <c r="S3760" s="13">
        <f t="shared" si="293"/>
        <v>41747.471504629626</v>
      </c>
      <c r="T3760" s="13">
        <f t="shared" si="294"/>
        <v>41778.208333333336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9" t="s">
        <v>8315</v>
      </c>
      <c r="R3761" t="s">
        <v>8357</v>
      </c>
      <c r="S3761" s="13">
        <f t="shared" si="293"/>
        <v>42182.108252314814</v>
      </c>
      <c r="T3761" s="13">
        <f t="shared" si="294"/>
        <v>42242.108252314814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9" t="s">
        <v>8315</v>
      </c>
      <c r="R3762" t="s">
        <v>8357</v>
      </c>
      <c r="S3762" s="13">
        <f t="shared" si="293"/>
        <v>41739.525300925925</v>
      </c>
      <c r="T3762" s="13">
        <f t="shared" si="294"/>
        <v>41764.525300925925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9" t="s">
        <v>8315</v>
      </c>
      <c r="R3763" t="s">
        <v>8357</v>
      </c>
      <c r="S3763" s="13">
        <f t="shared" si="293"/>
        <v>42173.466863425929</v>
      </c>
      <c r="T3763" s="13">
        <f t="shared" si="294"/>
        <v>42226.958333333328</v>
      </c>
      <c r="U3763">
        <f t="shared" ref="U3763:U3764" si="295">YEAR(S:S)</f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9" t="s">
        <v>8315</v>
      </c>
      <c r="R3764" t="s">
        <v>8357</v>
      </c>
      <c r="S3764" s="13">
        <f t="shared" si="293"/>
        <v>42193.813530092593</v>
      </c>
      <c r="T3764" s="13">
        <f t="shared" si="294"/>
        <v>42218.813530092593</v>
      </c>
      <c r="U3764">
        <f t="shared" si="295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9" t="s">
        <v>8315</v>
      </c>
      <c r="R3765" t="s">
        <v>8357</v>
      </c>
      <c r="S3765" s="13">
        <f t="shared" si="293"/>
        <v>42065.750300925924</v>
      </c>
      <c r="T3765" s="13">
        <f t="shared" si="294"/>
        <v>42095.708634259259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9" t="s">
        <v>8315</v>
      </c>
      <c r="R3766" t="s">
        <v>8357</v>
      </c>
      <c r="S3766" s="13">
        <f t="shared" si="293"/>
        <v>42499.842962962968</v>
      </c>
      <c r="T3766" s="13">
        <f t="shared" si="294"/>
        <v>42519.024999999994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9" t="s">
        <v>8315</v>
      </c>
      <c r="R3767" t="s">
        <v>8357</v>
      </c>
      <c r="S3767" s="13">
        <f t="shared" si="293"/>
        <v>41820.776412037041</v>
      </c>
      <c r="T3767" s="13">
        <f t="shared" si="294"/>
        <v>41850.776412037041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9" t="s">
        <v>8315</v>
      </c>
      <c r="R3768" t="s">
        <v>8357</v>
      </c>
      <c r="S3768" s="13">
        <f t="shared" si="293"/>
        <v>41788.167187500003</v>
      </c>
      <c r="T3768" s="13">
        <f t="shared" si="294"/>
        <v>41823.167187500003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9" t="s">
        <v>8315</v>
      </c>
      <c r="R3769" t="s">
        <v>8357</v>
      </c>
      <c r="S3769" s="13">
        <f t="shared" si="293"/>
        <v>42050.019641203704</v>
      </c>
      <c r="T3769" s="13">
        <f t="shared" si="294"/>
        <v>42064.207638888889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9" t="s">
        <v>8315</v>
      </c>
      <c r="R3770" t="s">
        <v>8357</v>
      </c>
      <c r="S3770" s="13">
        <f t="shared" si="293"/>
        <v>41772.727893518517</v>
      </c>
      <c r="T3770" s="13">
        <f t="shared" si="294"/>
        <v>41802.727893518517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9" t="s">
        <v>8315</v>
      </c>
      <c r="R3771" t="s">
        <v>8357</v>
      </c>
      <c r="S3771" s="13">
        <f t="shared" si="293"/>
        <v>42445.598136574074</v>
      </c>
      <c r="T3771" s="13">
        <f t="shared" si="294"/>
        <v>42475.598136574074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9" t="s">
        <v>8315</v>
      </c>
      <c r="R3772" t="s">
        <v>8357</v>
      </c>
      <c r="S3772" s="13">
        <f t="shared" si="293"/>
        <v>42138.930671296301</v>
      </c>
      <c r="T3772" s="13">
        <f t="shared" si="294"/>
        <v>42168.930671296301</v>
      </c>
      <c r="U3772">
        <f>YEAR(S:S)</f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9" t="s">
        <v>8315</v>
      </c>
      <c r="R3773" t="s">
        <v>8357</v>
      </c>
      <c r="S3773" s="13">
        <f t="shared" si="293"/>
        <v>42493.857083333336</v>
      </c>
      <c r="T3773" s="13">
        <f t="shared" si="294"/>
        <v>42508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9" t="s">
        <v>8315</v>
      </c>
      <c r="R3774" t="s">
        <v>8357</v>
      </c>
      <c r="S3774" s="13">
        <f t="shared" si="293"/>
        <v>42682.616967592592</v>
      </c>
      <c r="T3774" s="13">
        <f t="shared" si="294"/>
        <v>42703.25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9" t="s">
        <v>8315</v>
      </c>
      <c r="R3775" t="s">
        <v>8357</v>
      </c>
      <c r="S3775" s="13">
        <f t="shared" si="293"/>
        <v>42656.005173611105</v>
      </c>
      <c r="T3775" s="13">
        <f t="shared" si="294"/>
        <v>42689.088888888888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9" t="s">
        <v>8315</v>
      </c>
      <c r="R3776" t="s">
        <v>8357</v>
      </c>
      <c r="S3776" s="13">
        <f t="shared" si="293"/>
        <v>42087.792303240742</v>
      </c>
      <c r="T3776" s="13">
        <f t="shared" si="294"/>
        <v>42103.792303240742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9" t="s">
        <v>8315</v>
      </c>
      <c r="R3777" t="s">
        <v>8357</v>
      </c>
      <c r="S3777" s="13">
        <f t="shared" si="293"/>
        <v>42075.942627314813</v>
      </c>
      <c r="T3777" s="13">
        <f t="shared" si="294"/>
        <v>42103.166666666672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2"/>
        <v>90.82</v>
      </c>
      <c r="Q3778" s="9" t="s">
        <v>8315</v>
      </c>
      <c r="R3778" t="s">
        <v>8357</v>
      </c>
      <c r="S3778" s="13">
        <f t="shared" si="293"/>
        <v>41814.367800925924</v>
      </c>
      <c r="T3778" s="13">
        <f t="shared" si="294"/>
        <v>41852.041666666664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ref="P3779:P3842" si="297">IFERROR(ROUND(E3779/L3779,2),0)</f>
        <v>48.54</v>
      </c>
      <c r="Q3779" s="9" t="s">
        <v>8315</v>
      </c>
      <c r="R3779" t="s">
        <v>8357</v>
      </c>
      <c r="S3779" s="13">
        <f t="shared" ref="S3779:S3842" si="298">(((J3779/60)/60)/24)+DATE(1970,1,1)</f>
        <v>41887.111354166671</v>
      </c>
      <c r="T3779" s="13">
        <f t="shared" ref="T3779:T3842" si="299">(((I3779/60)/60)/24)+DATE(1970,1,1)</f>
        <v>41909.166666666664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9" t="s">
        <v>8315</v>
      </c>
      <c r="R3780" t="s">
        <v>8357</v>
      </c>
      <c r="S3780" s="13">
        <f t="shared" si="298"/>
        <v>41989.819212962961</v>
      </c>
      <c r="T3780" s="13">
        <f t="shared" si="299"/>
        <v>42049.819212962961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9" t="s">
        <v>8315</v>
      </c>
      <c r="R3781" t="s">
        <v>8357</v>
      </c>
      <c r="S3781" s="13">
        <f t="shared" si="298"/>
        <v>42425.735416666663</v>
      </c>
      <c r="T3781" s="13">
        <f t="shared" si="299"/>
        <v>42455.693750000006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9" t="s">
        <v>8315</v>
      </c>
      <c r="R3782" t="s">
        <v>8357</v>
      </c>
      <c r="S3782" s="13">
        <f t="shared" si="298"/>
        <v>42166.219733796301</v>
      </c>
      <c r="T3782" s="13">
        <f t="shared" si="299"/>
        <v>42198.837499999994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9" t="s">
        <v>8315</v>
      </c>
      <c r="R3783" t="s">
        <v>8357</v>
      </c>
      <c r="S3783" s="13">
        <f t="shared" si="298"/>
        <v>41865.882928240739</v>
      </c>
      <c r="T3783" s="13">
        <f t="shared" si="299"/>
        <v>41890.882928240739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9" t="s">
        <v>8315</v>
      </c>
      <c r="R3784" t="s">
        <v>8357</v>
      </c>
      <c r="S3784" s="13">
        <f t="shared" si="298"/>
        <v>42546.862233796302</v>
      </c>
      <c r="T3784" s="13">
        <f t="shared" si="299"/>
        <v>42575.958333333328</v>
      </c>
      <c r="U3784">
        <f>YEAR(S:S)</f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9" t="s">
        <v>8315</v>
      </c>
      <c r="R3785" t="s">
        <v>8357</v>
      </c>
      <c r="S3785" s="13">
        <f t="shared" si="298"/>
        <v>42420.140277777777</v>
      </c>
      <c r="T3785" s="13">
        <f t="shared" si="299"/>
        <v>42444.666666666672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9" t="s">
        <v>8315</v>
      </c>
      <c r="R3786" t="s">
        <v>8357</v>
      </c>
      <c r="S3786" s="13">
        <f t="shared" si="298"/>
        <v>42531.980694444443</v>
      </c>
      <c r="T3786" s="13">
        <f t="shared" si="299"/>
        <v>42561.980694444443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9" t="s">
        <v>8315</v>
      </c>
      <c r="R3787" t="s">
        <v>8357</v>
      </c>
      <c r="S3787" s="13">
        <f t="shared" si="298"/>
        <v>42548.63853009259</v>
      </c>
      <c r="T3787" s="13">
        <f t="shared" si="299"/>
        <v>42584.418749999997</v>
      </c>
      <c r="U3787">
        <f>YEAR(S:S)</f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9" t="s">
        <v>8315</v>
      </c>
      <c r="R3788" t="s">
        <v>8357</v>
      </c>
      <c r="S3788" s="13">
        <f t="shared" si="298"/>
        <v>42487.037905092591</v>
      </c>
      <c r="T3788" s="13">
        <f t="shared" si="299"/>
        <v>42517.037905092591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9" t="s">
        <v>8315</v>
      </c>
      <c r="R3789" t="s">
        <v>8357</v>
      </c>
      <c r="S3789" s="13">
        <f t="shared" si="298"/>
        <v>42167.534791666665</v>
      </c>
      <c r="T3789" s="13">
        <f t="shared" si="299"/>
        <v>42196.165972222225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9" t="s">
        <v>8315</v>
      </c>
      <c r="R3790" t="s">
        <v>8357</v>
      </c>
      <c r="S3790" s="13">
        <f t="shared" si="298"/>
        <v>42333.695821759262</v>
      </c>
      <c r="T3790" s="13">
        <f t="shared" si="299"/>
        <v>42361.679166666669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9" t="s">
        <v>8315</v>
      </c>
      <c r="R3791" t="s">
        <v>8357</v>
      </c>
      <c r="S3791" s="13">
        <f t="shared" si="298"/>
        <v>42138.798819444448</v>
      </c>
      <c r="T3791" s="13">
        <f t="shared" si="299"/>
        <v>42170.798819444448</v>
      </c>
      <c r="U3791">
        <f>YEAR(S:S)</f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9" t="s">
        <v>8315</v>
      </c>
      <c r="R3792" t="s">
        <v>8357</v>
      </c>
      <c r="S3792" s="13">
        <f t="shared" si="298"/>
        <v>42666.666932870372</v>
      </c>
      <c r="T3792" s="13">
        <f t="shared" si="299"/>
        <v>42696.708599537036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9" t="s">
        <v>8315</v>
      </c>
      <c r="R3793" t="s">
        <v>8357</v>
      </c>
      <c r="S3793" s="13">
        <f t="shared" si="298"/>
        <v>41766.692037037035</v>
      </c>
      <c r="T3793" s="13">
        <f t="shared" si="299"/>
        <v>41826.692037037035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9" t="s">
        <v>8315</v>
      </c>
      <c r="R3794" t="s">
        <v>8357</v>
      </c>
      <c r="S3794" s="13">
        <f t="shared" si="298"/>
        <v>42170.447013888886</v>
      </c>
      <c r="T3794" s="13">
        <f t="shared" si="299"/>
        <v>42200.447013888886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9" t="s">
        <v>8315</v>
      </c>
      <c r="R3795" t="s">
        <v>8357</v>
      </c>
      <c r="S3795" s="13">
        <f t="shared" si="298"/>
        <v>41968.938993055555</v>
      </c>
      <c r="T3795" s="13">
        <f t="shared" si="299"/>
        <v>41989.938993055555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9" t="s">
        <v>8315</v>
      </c>
      <c r="R3796" t="s">
        <v>8357</v>
      </c>
      <c r="S3796" s="13">
        <f t="shared" si="298"/>
        <v>42132.58048611111</v>
      </c>
      <c r="T3796" s="13">
        <f t="shared" si="299"/>
        <v>42162.58048611111</v>
      </c>
      <c r="U3796">
        <f t="shared" ref="U3796:U3797" si="300">YEAR(S:S)</f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9" t="s">
        <v>8315</v>
      </c>
      <c r="R3797" t="s">
        <v>8357</v>
      </c>
      <c r="S3797" s="13">
        <f t="shared" si="298"/>
        <v>42201.436226851853</v>
      </c>
      <c r="T3797" s="13">
        <f t="shared" si="299"/>
        <v>42244.9375</v>
      </c>
      <c r="U3797">
        <f t="shared" si="300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9" t="s">
        <v>8315</v>
      </c>
      <c r="R3798" t="s">
        <v>8357</v>
      </c>
      <c r="S3798" s="13">
        <f t="shared" si="298"/>
        <v>42689.029583333337</v>
      </c>
      <c r="T3798" s="13">
        <f t="shared" si="299"/>
        <v>42749.029583333337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9" t="s">
        <v>8315</v>
      </c>
      <c r="R3799" t="s">
        <v>8357</v>
      </c>
      <c r="S3799" s="13">
        <f t="shared" si="298"/>
        <v>42084.881539351853</v>
      </c>
      <c r="T3799" s="13">
        <f t="shared" si="299"/>
        <v>42114.881539351853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9" t="s">
        <v>8315</v>
      </c>
      <c r="R3800" t="s">
        <v>8357</v>
      </c>
      <c r="S3800" s="13">
        <f t="shared" si="298"/>
        <v>41831.722777777781</v>
      </c>
      <c r="T3800" s="13">
        <f t="shared" si="299"/>
        <v>41861.722777777781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9" t="s">
        <v>8315</v>
      </c>
      <c r="R3801" t="s">
        <v>8357</v>
      </c>
      <c r="S3801" s="13">
        <f t="shared" si="298"/>
        <v>42410.93105324074</v>
      </c>
      <c r="T3801" s="13">
        <f t="shared" si="299"/>
        <v>42440.93105324074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9" t="s">
        <v>8315</v>
      </c>
      <c r="R3802" t="s">
        <v>8357</v>
      </c>
      <c r="S3802" s="13">
        <f t="shared" si="298"/>
        <v>41982.737071759257</v>
      </c>
      <c r="T3802" s="13">
        <f t="shared" si="299"/>
        <v>42015.207638888889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9" t="s">
        <v>8315</v>
      </c>
      <c r="R3803" t="s">
        <v>8357</v>
      </c>
      <c r="S3803" s="13">
        <f t="shared" si="298"/>
        <v>41975.676111111112</v>
      </c>
      <c r="T3803" s="13">
        <f t="shared" si="299"/>
        <v>42006.676111111112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9" t="s">
        <v>8315</v>
      </c>
      <c r="R3804" t="s">
        <v>8357</v>
      </c>
      <c r="S3804" s="13">
        <f t="shared" si="298"/>
        <v>42269.126226851848</v>
      </c>
      <c r="T3804" s="13">
        <f t="shared" si="299"/>
        <v>42299.126226851848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9" t="s">
        <v>8315</v>
      </c>
      <c r="R3805" t="s">
        <v>8357</v>
      </c>
      <c r="S3805" s="13">
        <f t="shared" si="298"/>
        <v>42403.971851851849</v>
      </c>
      <c r="T3805" s="13">
        <f t="shared" si="299"/>
        <v>42433.971851851849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9" t="s">
        <v>8315</v>
      </c>
      <c r="R3806" t="s">
        <v>8357</v>
      </c>
      <c r="S3806" s="13">
        <f t="shared" si="298"/>
        <v>42527.00953703704</v>
      </c>
      <c r="T3806" s="13">
        <f t="shared" si="299"/>
        <v>42582.291666666672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9" t="s">
        <v>8315</v>
      </c>
      <c r="R3807" t="s">
        <v>8357</v>
      </c>
      <c r="S3807" s="13">
        <f t="shared" si="298"/>
        <v>41849.887037037035</v>
      </c>
      <c r="T3807" s="13">
        <f t="shared" si="299"/>
        <v>41909.887037037035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9" t="s">
        <v>8315</v>
      </c>
      <c r="R3808" t="s">
        <v>8357</v>
      </c>
      <c r="S3808" s="13">
        <f t="shared" si="298"/>
        <v>41799.259039351848</v>
      </c>
      <c r="T3808" s="13">
        <f t="shared" si="29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9" t="s">
        <v>8315</v>
      </c>
      <c r="R3809" t="s">
        <v>8357</v>
      </c>
      <c r="S3809" s="13">
        <f t="shared" si="298"/>
        <v>42090.909016203703</v>
      </c>
      <c r="T3809" s="13">
        <f t="shared" si="29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9" t="s">
        <v>8315</v>
      </c>
      <c r="R3810" t="s">
        <v>8316</v>
      </c>
      <c r="S3810" s="13">
        <f t="shared" si="298"/>
        <v>42059.453923611116</v>
      </c>
      <c r="T3810" s="13">
        <f t="shared" si="29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9" t="s">
        <v>8315</v>
      </c>
      <c r="R3811" t="s">
        <v>8316</v>
      </c>
      <c r="S3811" s="13">
        <f t="shared" si="298"/>
        <v>41800.526701388888</v>
      </c>
      <c r="T3811" s="13">
        <f t="shared" si="29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9" t="s">
        <v>8315</v>
      </c>
      <c r="R3812" t="s">
        <v>8316</v>
      </c>
      <c r="S3812" s="13">
        <f t="shared" si="298"/>
        <v>42054.849050925928</v>
      </c>
      <c r="T3812" s="13">
        <f t="shared" si="29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9" t="s">
        <v>8315</v>
      </c>
      <c r="R3813" t="s">
        <v>8316</v>
      </c>
      <c r="S3813" s="13">
        <f t="shared" si="298"/>
        <v>42487.62700231481</v>
      </c>
      <c r="T3813" s="13">
        <f t="shared" si="29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9" t="s">
        <v>8315</v>
      </c>
      <c r="R3814" t="s">
        <v>8316</v>
      </c>
      <c r="S3814" s="13">
        <f t="shared" si="298"/>
        <v>42109.751250000001</v>
      </c>
      <c r="T3814" s="13">
        <f t="shared" si="29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9" t="s">
        <v>8315</v>
      </c>
      <c r="R3815" t="s">
        <v>8316</v>
      </c>
      <c r="S3815" s="13">
        <f t="shared" si="298"/>
        <v>42497.275706018518</v>
      </c>
      <c r="T3815" s="13">
        <f t="shared" si="29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9" t="s">
        <v>8315</v>
      </c>
      <c r="R3816" t="s">
        <v>8316</v>
      </c>
      <c r="S3816" s="13">
        <f t="shared" si="298"/>
        <v>42058.904074074075</v>
      </c>
      <c r="T3816" s="13">
        <f t="shared" si="29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9" t="s">
        <v>8315</v>
      </c>
      <c r="R3817" t="s">
        <v>8316</v>
      </c>
      <c r="S3817" s="13">
        <f t="shared" si="298"/>
        <v>42207.259918981479</v>
      </c>
      <c r="T3817" s="13">
        <f t="shared" si="29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9" t="s">
        <v>8315</v>
      </c>
      <c r="R3818" t="s">
        <v>8316</v>
      </c>
      <c r="S3818" s="13">
        <f t="shared" si="298"/>
        <v>41807.690081018518</v>
      </c>
      <c r="T3818" s="13">
        <f t="shared" si="29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9" t="s">
        <v>8315</v>
      </c>
      <c r="R3819" t="s">
        <v>8316</v>
      </c>
      <c r="S3819" s="13">
        <f t="shared" si="298"/>
        <v>42284.69694444444</v>
      </c>
      <c r="T3819" s="13">
        <f t="shared" si="29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9" t="s">
        <v>8315</v>
      </c>
      <c r="R3820" t="s">
        <v>8316</v>
      </c>
      <c r="S3820" s="13">
        <f t="shared" si="298"/>
        <v>42045.84238425926</v>
      </c>
      <c r="T3820" s="13">
        <f t="shared" si="29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9" t="s">
        <v>8315</v>
      </c>
      <c r="R3821" t="s">
        <v>8316</v>
      </c>
      <c r="S3821" s="13">
        <f t="shared" si="298"/>
        <v>42184.209537037037</v>
      </c>
      <c r="T3821" s="13">
        <f t="shared" si="29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9" t="s">
        <v>8315</v>
      </c>
      <c r="R3822" t="s">
        <v>8316</v>
      </c>
      <c r="S3822" s="13">
        <f t="shared" si="298"/>
        <v>42160.651817129634</v>
      </c>
      <c r="T3822" s="13">
        <f t="shared" si="29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9" t="s">
        <v>8315</v>
      </c>
      <c r="R3823" t="s">
        <v>8316</v>
      </c>
      <c r="S3823" s="13">
        <f t="shared" si="298"/>
        <v>42341.180636574078</v>
      </c>
      <c r="T3823" s="13">
        <f t="shared" si="29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9" t="s">
        <v>8315</v>
      </c>
      <c r="R3824" t="s">
        <v>8316</v>
      </c>
      <c r="S3824" s="13">
        <f t="shared" si="298"/>
        <v>42329.838159722218</v>
      </c>
      <c r="T3824" s="13">
        <f t="shared" si="29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9" t="s">
        <v>8315</v>
      </c>
      <c r="R3825" t="s">
        <v>8316</v>
      </c>
      <c r="S3825" s="13">
        <f t="shared" si="298"/>
        <v>42170.910231481481</v>
      </c>
      <c r="T3825" s="13">
        <f t="shared" si="29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9" t="s">
        <v>8315</v>
      </c>
      <c r="R3826" t="s">
        <v>8316</v>
      </c>
      <c r="S3826" s="13">
        <f t="shared" si="298"/>
        <v>42571.626192129625</v>
      </c>
      <c r="T3826" s="13">
        <f t="shared" si="29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9" t="s">
        <v>8315</v>
      </c>
      <c r="R3827" t="s">
        <v>8316</v>
      </c>
      <c r="S3827" s="13">
        <f t="shared" si="298"/>
        <v>42151.069606481484</v>
      </c>
      <c r="T3827" s="13">
        <f t="shared" si="29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9" t="s">
        <v>8315</v>
      </c>
      <c r="R3828" t="s">
        <v>8316</v>
      </c>
      <c r="S3828" s="13">
        <f t="shared" si="298"/>
        <v>42101.423541666663</v>
      </c>
      <c r="T3828" s="13">
        <f t="shared" si="29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9" t="s">
        <v>8315</v>
      </c>
      <c r="R3829" t="s">
        <v>8316</v>
      </c>
      <c r="S3829" s="13">
        <f t="shared" si="298"/>
        <v>42034.928252314814</v>
      </c>
      <c r="T3829" s="13">
        <f t="shared" si="29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9" t="s">
        <v>8315</v>
      </c>
      <c r="R3830" t="s">
        <v>8316</v>
      </c>
      <c r="S3830" s="13">
        <f t="shared" si="298"/>
        <v>41944.527627314819</v>
      </c>
      <c r="T3830" s="13">
        <f t="shared" si="29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9" t="s">
        <v>8315</v>
      </c>
      <c r="R3831" t="s">
        <v>8316</v>
      </c>
      <c r="S3831" s="13">
        <f t="shared" si="298"/>
        <v>42593.865405092598</v>
      </c>
      <c r="T3831" s="13">
        <f t="shared" si="29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9" t="s">
        <v>8315</v>
      </c>
      <c r="R3832" t="s">
        <v>8316</v>
      </c>
      <c r="S3832" s="13">
        <f t="shared" si="298"/>
        <v>42503.740868055553</v>
      </c>
      <c r="T3832" s="13">
        <f t="shared" si="29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9" t="s">
        <v>8315</v>
      </c>
      <c r="R3833" t="s">
        <v>8316</v>
      </c>
      <c r="S3833" s="13">
        <f t="shared" si="298"/>
        <v>41927.848900462966</v>
      </c>
      <c r="T3833" s="13">
        <f t="shared" si="29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9" t="s">
        <v>8315</v>
      </c>
      <c r="R3834" t="s">
        <v>8316</v>
      </c>
      <c r="S3834" s="13">
        <f t="shared" si="298"/>
        <v>42375.114988425921</v>
      </c>
      <c r="T3834" s="13">
        <f t="shared" si="29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9" t="s">
        <v>8315</v>
      </c>
      <c r="R3835" t="s">
        <v>8316</v>
      </c>
      <c r="S3835" s="13">
        <f t="shared" si="298"/>
        <v>41963.872361111105</v>
      </c>
      <c r="T3835" s="13">
        <f t="shared" si="29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9" t="s">
        <v>8315</v>
      </c>
      <c r="R3836" t="s">
        <v>8316</v>
      </c>
      <c r="S3836" s="13">
        <f t="shared" si="298"/>
        <v>42143.445219907408</v>
      </c>
      <c r="T3836" s="13">
        <f t="shared" si="29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9" t="s">
        <v>8315</v>
      </c>
      <c r="R3837" t="s">
        <v>8316</v>
      </c>
      <c r="S3837" s="13">
        <f t="shared" si="298"/>
        <v>42460.94222222222</v>
      </c>
      <c r="T3837" s="13">
        <f t="shared" si="29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9" t="s">
        <v>8315</v>
      </c>
      <c r="R3838" t="s">
        <v>8316</v>
      </c>
      <c r="S3838" s="13">
        <f t="shared" si="298"/>
        <v>42553.926527777774</v>
      </c>
      <c r="T3838" s="13">
        <f t="shared" si="29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9" t="s">
        <v>8315</v>
      </c>
      <c r="R3839" t="s">
        <v>8316</v>
      </c>
      <c r="S3839" s="13">
        <f t="shared" si="298"/>
        <v>42152.765717592592</v>
      </c>
      <c r="T3839" s="13">
        <f t="shared" si="29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9" t="s">
        <v>8315</v>
      </c>
      <c r="R3840" t="s">
        <v>8316</v>
      </c>
      <c r="S3840" s="13">
        <f t="shared" si="298"/>
        <v>42116.710752314815</v>
      </c>
      <c r="T3840" s="13">
        <f t="shared" si="29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9" t="s">
        <v>8315</v>
      </c>
      <c r="R3841" t="s">
        <v>8316</v>
      </c>
      <c r="S3841" s="13">
        <f t="shared" si="298"/>
        <v>42155.142638888887</v>
      </c>
      <c r="T3841" s="13">
        <f t="shared" si="29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297"/>
        <v>21.67</v>
      </c>
      <c r="Q3842" s="9" t="s">
        <v>8315</v>
      </c>
      <c r="R3842" t="s">
        <v>8316</v>
      </c>
      <c r="S3842" s="13">
        <f t="shared" si="298"/>
        <v>42432.701724537037</v>
      </c>
      <c r="T3842" s="13">
        <f t="shared" si="29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ref="P3843:P3906" si="302">IFERROR(ROUND(E3843/L3843,2),0)</f>
        <v>25.65</v>
      </c>
      <c r="Q3843" s="9" t="s">
        <v>8315</v>
      </c>
      <c r="R3843" t="s">
        <v>8316</v>
      </c>
      <c r="S3843" s="13">
        <f t="shared" ref="S3843:S3906" si="303">(((J3843/60)/60)/24)+DATE(1970,1,1)</f>
        <v>41780.785729166666</v>
      </c>
      <c r="T3843" s="13">
        <f t="shared" ref="T3843:T3906" si="304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9" t="s">
        <v>8315</v>
      </c>
      <c r="R3844" t="s">
        <v>8316</v>
      </c>
      <c r="S3844" s="13">
        <f t="shared" si="303"/>
        <v>41740.493657407409</v>
      </c>
      <c r="T3844" s="13">
        <f t="shared" si="30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9" t="s">
        <v>8315</v>
      </c>
      <c r="R3845" t="s">
        <v>8316</v>
      </c>
      <c r="S3845" s="13">
        <f t="shared" si="303"/>
        <v>41766.072500000002</v>
      </c>
      <c r="T3845" s="13">
        <f t="shared" si="30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9" t="s">
        <v>8315</v>
      </c>
      <c r="R3846" t="s">
        <v>8316</v>
      </c>
      <c r="S3846" s="13">
        <f t="shared" si="303"/>
        <v>41766.617291666669</v>
      </c>
      <c r="T3846" s="13">
        <f t="shared" si="30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9" t="s">
        <v>8315</v>
      </c>
      <c r="R3847" t="s">
        <v>8316</v>
      </c>
      <c r="S3847" s="13">
        <f t="shared" si="303"/>
        <v>42248.627013888887</v>
      </c>
      <c r="T3847" s="13">
        <f t="shared" si="304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9" t="s">
        <v>8315</v>
      </c>
      <c r="R3848" t="s">
        <v>8316</v>
      </c>
      <c r="S3848" s="13">
        <f t="shared" si="303"/>
        <v>41885.221550925926</v>
      </c>
      <c r="T3848" s="13">
        <f t="shared" si="30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9" t="s">
        <v>8315</v>
      </c>
      <c r="R3849" t="s">
        <v>8316</v>
      </c>
      <c r="S3849" s="13">
        <f t="shared" si="303"/>
        <v>42159.224432870367</v>
      </c>
      <c r="T3849" s="13">
        <f t="shared" si="30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9" t="s">
        <v>8315</v>
      </c>
      <c r="R3850" t="s">
        <v>8316</v>
      </c>
      <c r="S3850" s="13">
        <f t="shared" si="303"/>
        <v>42265.817002314812</v>
      </c>
      <c r="T3850" s="13">
        <f t="shared" si="30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9" t="s">
        <v>8315</v>
      </c>
      <c r="R3851" t="s">
        <v>8316</v>
      </c>
      <c r="S3851" s="13">
        <f t="shared" si="303"/>
        <v>42136.767175925925</v>
      </c>
      <c r="T3851" s="13">
        <f t="shared" si="30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9" t="s">
        <v>8315</v>
      </c>
      <c r="R3852" t="s">
        <v>8316</v>
      </c>
      <c r="S3852" s="13">
        <f t="shared" si="303"/>
        <v>41975.124340277776</v>
      </c>
      <c r="T3852" s="13">
        <f t="shared" si="30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9" t="s">
        <v>8315</v>
      </c>
      <c r="R3853" t="s">
        <v>8316</v>
      </c>
      <c r="S3853" s="13">
        <f t="shared" si="303"/>
        <v>42172.439571759256</v>
      </c>
      <c r="T3853" s="13">
        <f t="shared" si="30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9" t="s">
        <v>8315</v>
      </c>
      <c r="R3854" t="s">
        <v>8316</v>
      </c>
      <c r="S3854" s="13">
        <f t="shared" si="303"/>
        <v>42065.190694444449</v>
      </c>
      <c r="T3854" s="13">
        <f t="shared" si="30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9" t="s">
        <v>8315</v>
      </c>
      <c r="R3855" t="s">
        <v>8316</v>
      </c>
      <c r="S3855" s="13">
        <f t="shared" si="303"/>
        <v>41848.84002314815</v>
      </c>
      <c r="T3855" s="13">
        <f t="shared" si="30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9" t="s">
        <v>8315</v>
      </c>
      <c r="R3856" t="s">
        <v>8316</v>
      </c>
      <c r="S3856" s="13">
        <f t="shared" si="303"/>
        <v>42103.884930555556</v>
      </c>
      <c r="T3856" s="13">
        <f t="shared" si="304"/>
        <v>42133.884930555556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9" t="s">
        <v>8315</v>
      </c>
      <c r="R3857" t="s">
        <v>8316</v>
      </c>
      <c r="S3857" s="13">
        <f t="shared" si="303"/>
        <v>42059.970729166671</v>
      </c>
      <c r="T3857" s="13">
        <f t="shared" si="304"/>
        <v>42089.929062499999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9" t="s">
        <v>8315</v>
      </c>
      <c r="R3858" t="s">
        <v>8316</v>
      </c>
      <c r="S3858" s="13">
        <f t="shared" si="303"/>
        <v>42041.743090277778</v>
      </c>
      <c r="T3858" s="13">
        <f t="shared" si="304"/>
        <v>42071.701423611114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9" t="s">
        <v>8315</v>
      </c>
      <c r="R3859" t="s">
        <v>8316</v>
      </c>
      <c r="S3859" s="13">
        <f t="shared" si="303"/>
        <v>41829.73715277778</v>
      </c>
      <c r="T3859" s="13">
        <f t="shared" si="304"/>
        <v>41852.716666666667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9" t="s">
        <v>8315</v>
      </c>
      <c r="R3860" t="s">
        <v>8316</v>
      </c>
      <c r="S3860" s="13">
        <f t="shared" si="303"/>
        <v>42128.431064814817</v>
      </c>
      <c r="T3860" s="13">
        <f t="shared" si="304"/>
        <v>42146.875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9" t="s">
        <v>8315</v>
      </c>
      <c r="R3861" t="s">
        <v>8316</v>
      </c>
      <c r="S3861" s="13">
        <f t="shared" si="303"/>
        <v>41789.893599537041</v>
      </c>
      <c r="T3861" s="13">
        <f t="shared" si="304"/>
        <v>41815.875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9" t="s">
        <v>8315</v>
      </c>
      <c r="R3862" t="s">
        <v>8316</v>
      </c>
      <c r="S3862" s="13">
        <f t="shared" si="303"/>
        <v>41833.660995370366</v>
      </c>
      <c r="T3862" s="13">
        <f t="shared" si="304"/>
        <v>41863.660995370366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9" t="s">
        <v>8315</v>
      </c>
      <c r="R3863" t="s">
        <v>8316</v>
      </c>
      <c r="S3863" s="13">
        <f t="shared" si="303"/>
        <v>41914.590011574073</v>
      </c>
      <c r="T3863" s="13">
        <f t="shared" si="304"/>
        <v>41955.907638888893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9" t="s">
        <v>8315</v>
      </c>
      <c r="R3864" t="s">
        <v>8316</v>
      </c>
      <c r="S3864" s="13">
        <f t="shared" si="303"/>
        <v>42611.261064814811</v>
      </c>
      <c r="T3864" s="13">
        <f t="shared" si="304"/>
        <v>42625.707638888889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9" t="s">
        <v>8315</v>
      </c>
      <c r="R3865" t="s">
        <v>8316</v>
      </c>
      <c r="S3865" s="13">
        <f t="shared" si="303"/>
        <v>42253.633159722223</v>
      </c>
      <c r="T3865" s="13">
        <f t="shared" si="304"/>
        <v>42313.674826388888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9" t="s">
        <v>8315</v>
      </c>
      <c r="R3866" t="s">
        <v>8316</v>
      </c>
      <c r="S3866" s="13">
        <f t="shared" si="303"/>
        <v>42295.891828703709</v>
      </c>
      <c r="T3866" s="13">
        <f t="shared" si="304"/>
        <v>42325.933495370366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9" t="s">
        <v>8315</v>
      </c>
      <c r="R3867" t="s">
        <v>8316</v>
      </c>
      <c r="S3867" s="13">
        <f t="shared" si="303"/>
        <v>41841.651597222226</v>
      </c>
      <c r="T3867" s="13">
        <f t="shared" si="304"/>
        <v>41881.229166666664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9" t="s">
        <v>8315</v>
      </c>
      <c r="R3868" t="s">
        <v>8316</v>
      </c>
      <c r="S3868" s="13">
        <f t="shared" si="303"/>
        <v>42402.947002314817</v>
      </c>
      <c r="T3868" s="13">
        <f t="shared" si="304"/>
        <v>42452.145138888889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9" t="s">
        <v>8315</v>
      </c>
      <c r="R3869" t="s">
        <v>8316</v>
      </c>
      <c r="S3869" s="13">
        <f t="shared" si="303"/>
        <v>42509.814108796301</v>
      </c>
      <c r="T3869" s="13">
        <f t="shared" si="304"/>
        <v>42539.814108796301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9" t="s">
        <v>8315</v>
      </c>
      <c r="R3870" t="s">
        <v>8357</v>
      </c>
      <c r="S3870" s="13">
        <f t="shared" si="303"/>
        <v>41865.659780092588</v>
      </c>
      <c r="T3870" s="13">
        <f t="shared" si="304"/>
        <v>41890.659780092588</v>
      </c>
      <c r="U3870">
        <f>YEAR(S:S)</f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9" t="s">
        <v>8315</v>
      </c>
      <c r="R3871" t="s">
        <v>8357</v>
      </c>
      <c r="S3871" s="13">
        <f t="shared" si="303"/>
        <v>42047.724444444444</v>
      </c>
      <c r="T3871" s="13">
        <f t="shared" si="304"/>
        <v>42077.132638888885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9" t="s">
        <v>8315</v>
      </c>
      <c r="R3872" t="s">
        <v>8357</v>
      </c>
      <c r="S3872" s="13">
        <f t="shared" si="303"/>
        <v>41793.17219907407</v>
      </c>
      <c r="T3872" s="13">
        <f t="shared" si="304"/>
        <v>41823.17219907407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9" t="s">
        <v>8315</v>
      </c>
      <c r="R3873" t="s">
        <v>8357</v>
      </c>
      <c r="S3873" s="13">
        <f t="shared" si="303"/>
        <v>42763.780671296292</v>
      </c>
      <c r="T3873" s="13">
        <f t="shared" si="304"/>
        <v>42823.739004629635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9" t="s">
        <v>8315</v>
      </c>
      <c r="R3874" t="s">
        <v>8357</v>
      </c>
      <c r="S3874" s="13">
        <f t="shared" si="303"/>
        <v>42180.145787037036</v>
      </c>
      <c r="T3874" s="13">
        <f t="shared" si="304"/>
        <v>42230.145787037036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9" t="s">
        <v>8315</v>
      </c>
      <c r="R3875" t="s">
        <v>8357</v>
      </c>
      <c r="S3875" s="13">
        <f t="shared" si="303"/>
        <v>42255.696006944447</v>
      </c>
      <c r="T3875" s="13">
        <f t="shared" si="304"/>
        <v>42285.696006944447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9" t="s">
        <v>8315</v>
      </c>
      <c r="R3876" t="s">
        <v>8357</v>
      </c>
      <c r="S3876" s="13">
        <f t="shared" si="303"/>
        <v>42007.016458333332</v>
      </c>
      <c r="T3876" s="13">
        <f t="shared" si="304"/>
        <v>42028.041666666672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9" t="s">
        <v>8315</v>
      </c>
      <c r="R3877" t="s">
        <v>8357</v>
      </c>
      <c r="S3877" s="13">
        <f t="shared" si="303"/>
        <v>42615.346817129626</v>
      </c>
      <c r="T3877" s="13">
        <f t="shared" si="304"/>
        <v>42616.416666666672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9" t="s">
        <v>8315</v>
      </c>
      <c r="R3878" t="s">
        <v>8357</v>
      </c>
      <c r="S3878" s="13">
        <f t="shared" si="303"/>
        <v>42372.624166666668</v>
      </c>
      <c r="T3878" s="13">
        <f t="shared" si="304"/>
        <v>42402.624166666668</v>
      </c>
      <c r="U3878">
        <f>YEAR(S:S)</f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9" t="s">
        <v>8315</v>
      </c>
      <c r="R3879" t="s">
        <v>8357</v>
      </c>
      <c r="S3879" s="13">
        <f t="shared" si="303"/>
        <v>42682.67768518519</v>
      </c>
      <c r="T3879" s="13">
        <f t="shared" si="304"/>
        <v>42712.67768518519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9" t="s">
        <v>8315</v>
      </c>
      <c r="R3880" t="s">
        <v>8357</v>
      </c>
      <c r="S3880" s="13">
        <f t="shared" si="303"/>
        <v>42154.818819444445</v>
      </c>
      <c r="T3880" s="13">
        <f t="shared" si="304"/>
        <v>42185.165972222225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9" t="s">
        <v>8315</v>
      </c>
      <c r="R3881" t="s">
        <v>8357</v>
      </c>
      <c r="S3881" s="13">
        <f t="shared" si="303"/>
        <v>41999.861064814817</v>
      </c>
      <c r="T3881" s="13">
        <f t="shared" si="304"/>
        <v>42029.861064814817</v>
      </c>
      <c r="U3881">
        <f t="shared" ref="U3881:U3882" si="305">YEAR(S:S)</f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9" t="s">
        <v>8315</v>
      </c>
      <c r="R3882" t="s">
        <v>8357</v>
      </c>
      <c r="S3882" s="13">
        <f t="shared" si="303"/>
        <v>41815.815046296295</v>
      </c>
      <c r="T3882" s="13">
        <f t="shared" si="304"/>
        <v>41850.958333333336</v>
      </c>
      <c r="U3882">
        <f t="shared" si="305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9" t="s">
        <v>8315</v>
      </c>
      <c r="R3883" t="s">
        <v>8357</v>
      </c>
      <c r="S3883" s="13">
        <f t="shared" si="303"/>
        <v>42756.018506944441</v>
      </c>
      <c r="T3883" s="13">
        <f t="shared" si="304"/>
        <v>42786.018506944441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9" t="s">
        <v>8315</v>
      </c>
      <c r="R3884" t="s">
        <v>8357</v>
      </c>
      <c r="S3884" s="13">
        <f t="shared" si="303"/>
        <v>42373.983449074076</v>
      </c>
      <c r="T3884" s="13">
        <f t="shared" si="304"/>
        <v>42400.960416666669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9" t="s">
        <v>8315</v>
      </c>
      <c r="R3885" t="s">
        <v>8357</v>
      </c>
      <c r="S3885" s="13">
        <f t="shared" si="303"/>
        <v>41854.602650462963</v>
      </c>
      <c r="T3885" s="13">
        <f t="shared" si="304"/>
        <v>41884.602650462963</v>
      </c>
      <c r="U3885">
        <f>YEAR(S:S)</f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9" t="s">
        <v>8315</v>
      </c>
      <c r="R3886" t="s">
        <v>8357</v>
      </c>
      <c r="S3886" s="13">
        <f t="shared" si="303"/>
        <v>42065.791574074072</v>
      </c>
      <c r="T3886" s="13">
        <f t="shared" si="304"/>
        <v>42090.749907407408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9" t="s">
        <v>8315</v>
      </c>
      <c r="R3887" t="s">
        <v>8357</v>
      </c>
      <c r="S3887" s="13">
        <f t="shared" si="303"/>
        <v>42469.951284722221</v>
      </c>
      <c r="T3887" s="13">
        <f t="shared" si="304"/>
        <v>42499.951284722221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9" t="s">
        <v>8315</v>
      </c>
      <c r="R3888" t="s">
        <v>8357</v>
      </c>
      <c r="S3888" s="13">
        <f t="shared" si="303"/>
        <v>41954.228032407409</v>
      </c>
      <c r="T3888" s="13">
        <f t="shared" si="30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9" t="s">
        <v>8315</v>
      </c>
      <c r="R3889" t="s">
        <v>8357</v>
      </c>
      <c r="S3889" s="13">
        <f t="shared" si="303"/>
        <v>42079.857974537037</v>
      </c>
      <c r="T3889" s="13">
        <f t="shared" si="30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9" t="s">
        <v>8315</v>
      </c>
      <c r="R3890" t="s">
        <v>8316</v>
      </c>
      <c r="S3890" s="13">
        <f t="shared" si="303"/>
        <v>42762.545810185184</v>
      </c>
      <c r="T3890" s="13">
        <f t="shared" si="30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9" t="s">
        <v>8315</v>
      </c>
      <c r="R3891" t="s">
        <v>8316</v>
      </c>
      <c r="S3891" s="13">
        <f t="shared" si="303"/>
        <v>41977.004976851851</v>
      </c>
      <c r="T3891" s="13">
        <f t="shared" si="30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9" t="s">
        <v>8315</v>
      </c>
      <c r="R3892" t="s">
        <v>8316</v>
      </c>
      <c r="S3892" s="13">
        <f t="shared" si="303"/>
        <v>42171.758611111116</v>
      </c>
      <c r="T3892" s="13">
        <f t="shared" si="30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9" t="s">
        <v>8315</v>
      </c>
      <c r="R3893" t="s">
        <v>8316</v>
      </c>
      <c r="S3893" s="13">
        <f t="shared" si="303"/>
        <v>42056.1324537037</v>
      </c>
      <c r="T3893" s="13">
        <f t="shared" si="30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9" t="s">
        <v>8315</v>
      </c>
      <c r="R3894" t="s">
        <v>8316</v>
      </c>
      <c r="S3894" s="13">
        <f t="shared" si="303"/>
        <v>41867.652280092596</v>
      </c>
      <c r="T3894" s="13">
        <f t="shared" si="30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9" t="s">
        <v>8315</v>
      </c>
      <c r="R3895" t="s">
        <v>8316</v>
      </c>
      <c r="S3895" s="13">
        <f t="shared" si="303"/>
        <v>41779.657870370371</v>
      </c>
      <c r="T3895" s="13">
        <f t="shared" si="30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9" t="s">
        <v>8315</v>
      </c>
      <c r="R3896" t="s">
        <v>8316</v>
      </c>
      <c r="S3896" s="13">
        <f t="shared" si="303"/>
        <v>42679.958472222221</v>
      </c>
      <c r="T3896" s="13">
        <f t="shared" si="30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9" t="s">
        <v>8315</v>
      </c>
      <c r="R3897" t="s">
        <v>8316</v>
      </c>
      <c r="S3897" s="13">
        <f t="shared" si="303"/>
        <v>42032.250208333338</v>
      </c>
      <c r="T3897" s="13">
        <f t="shared" si="30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9" t="s">
        <v>8315</v>
      </c>
      <c r="R3898" t="s">
        <v>8316</v>
      </c>
      <c r="S3898" s="13">
        <f t="shared" si="303"/>
        <v>41793.191875000004</v>
      </c>
      <c r="T3898" s="13">
        <f t="shared" si="30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9" t="s">
        <v>8315</v>
      </c>
      <c r="R3899" t="s">
        <v>8316</v>
      </c>
      <c r="S3899" s="13">
        <f t="shared" si="303"/>
        <v>41982.87364583333</v>
      </c>
      <c r="T3899" s="13">
        <f t="shared" si="304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9" t="s">
        <v>8315</v>
      </c>
      <c r="R3900" t="s">
        <v>8316</v>
      </c>
      <c r="S3900" s="13">
        <f t="shared" si="303"/>
        <v>42193.482291666667</v>
      </c>
      <c r="T3900" s="13">
        <f t="shared" si="30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9" t="s">
        <v>8315</v>
      </c>
      <c r="R3901" t="s">
        <v>8316</v>
      </c>
      <c r="S3901" s="13">
        <f t="shared" si="303"/>
        <v>41843.775011574071</v>
      </c>
      <c r="T3901" s="13">
        <f t="shared" si="304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9" t="s">
        <v>8315</v>
      </c>
      <c r="R3902" t="s">
        <v>8316</v>
      </c>
      <c r="S3902" s="13">
        <f t="shared" si="303"/>
        <v>42136.092488425929</v>
      </c>
      <c r="T3902" s="13">
        <f t="shared" si="30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9" t="s">
        <v>8315</v>
      </c>
      <c r="R3903" t="s">
        <v>8316</v>
      </c>
      <c r="S3903" s="13">
        <f t="shared" si="303"/>
        <v>42317.826377314821</v>
      </c>
      <c r="T3903" s="13">
        <f t="shared" si="304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9" t="s">
        <v>8315</v>
      </c>
      <c r="R3904" t="s">
        <v>8316</v>
      </c>
      <c r="S3904" s="13">
        <f t="shared" si="303"/>
        <v>42663.468078703707</v>
      </c>
      <c r="T3904" s="13">
        <f t="shared" si="304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9" t="s">
        <v>8315</v>
      </c>
      <c r="R3905" t="s">
        <v>8316</v>
      </c>
      <c r="S3905" s="13">
        <f t="shared" si="303"/>
        <v>42186.01116898148</v>
      </c>
      <c r="T3905" s="13">
        <f t="shared" si="304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2"/>
        <v>1.5</v>
      </c>
      <c r="Q3906" s="9" t="s">
        <v>8315</v>
      </c>
      <c r="R3906" t="s">
        <v>8316</v>
      </c>
      <c r="S3906" s="13">
        <f t="shared" si="303"/>
        <v>42095.229166666672</v>
      </c>
      <c r="T3906" s="13">
        <f t="shared" si="304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ref="P3907:P3970" si="307">IFERROR(ROUND(E3907/L3907,2),0)</f>
        <v>24.71</v>
      </c>
      <c r="Q3907" s="9" t="s">
        <v>8315</v>
      </c>
      <c r="R3907" t="s">
        <v>8316</v>
      </c>
      <c r="S3907" s="13">
        <f t="shared" ref="S3907:S3970" si="308">(((J3907/60)/60)/24)+DATE(1970,1,1)</f>
        <v>42124.623877314814</v>
      </c>
      <c r="T3907" s="13">
        <f t="shared" ref="T3907:T3970" si="309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9" t="s">
        <v>8315</v>
      </c>
      <c r="R3908" t="s">
        <v>8316</v>
      </c>
      <c r="S3908" s="13">
        <f t="shared" si="308"/>
        <v>42143.917743055557</v>
      </c>
      <c r="T3908" s="13">
        <f t="shared" si="309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9" t="s">
        <v>8315</v>
      </c>
      <c r="R3909" t="s">
        <v>8316</v>
      </c>
      <c r="S3909" s="13">
        <f t="shared" si="308"/>
        <v>41906.819513888891</v>
      </c>
      <c r="T3909" s="13">
        <f t="shared" si="309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9" t="s">
        <v>8315</v>
      </c>
      <c r="R3910" t="s">
        <v>8316</v>
      </c>
      <c r="S3910" s="13">
        <f t="shared" si="308"/>
        <v>41834.135370370372</v>
      </c>
      <c r="T3910" s="13">
        <f t="shared" si="309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9" t="s">
        <v>8315</v>
      </c>
      <c r="R3911" t="s">
        <v>8316</v>
      </c>
      <c r="S3911" s="13">
        <f t="shared" si="308"/>
        <v>41863.359282407408</v>
      </c>
      <c r="T3911" s="13">
        <f t="shared" si="309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9" t="s">
        <v>8315</v>
      </c>
      <c r="R3912" t="s">
        <v>8316</v>
      </c>
      <c r="S3912" s="13">
        <f t="shared" si="308"/>
        <v>42224.756909722222</v>
      </c>
      <c r="T3912" s="13">
        <f t="shared" si="309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9" t="s">
        <v>8315</v>
      </c>
      <c r="R3913" t="s">
        <v>8316</v>
      </c>
      <c r="S3913" s="13">
        <f t="shared" si="308"/>
        <v>41939.8122337963</v>
      </c>
      <c r="T3913" s="13">
        <f t="shared" si="309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9" t="s">
        <v>8315</v>
      </c>
      <c r="R3914" t="s">
        <v>8316</v>
      </c>
      <c r="S3914" s="13">
        <f t="shared" si="308"/>
        <v>42059.270023148143</v>
      </c>
      <c r="T3914" s="13">
        <f t="shared" si="309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9" t="s">
        <v>8315</v>
      </c>
      <c r="R3915" t="s">
        <v>8316</v>
      </c>
      <c r="S3915" s="13">
        <f t="shared" si="308"/>
        <v>42308.211215277777</v>
      </c>
      <c r="T3915" s="13">
        <f t="shared" si="309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9" t="s">
        <v>8315</v>
      </c>
      <c r="R3916" t="s">
        <v>8316</v>
      </c>
      <c r="S3916" s="13">
        <f t="shared" si="308"/>
        <v>42114.818935185183</v>
      </c>
      <c r="T3916" s="13">
        <f t="shared" si="309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9" t="s">
        <v>8315</v>
      </c>
      <c r="R3917" t="s">
        <v>8316</v>
      </c>
      <c r="S3917" s="13">
        <f t="shared" si="308"/>
        <v>42492.98505787037</v>
      </c>
      <c r="T3917" s="13">
        <f t="shared" si="309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9" t="s">
        <v>8315</v>
      </c>
      <c r="R3918" t="s">
        <v>8316</v>
      </c>
      <c r="S3918" s="13">
        <f t="shared" si="308"/>
        <v>42494.471666666665</v>
      </c>
      <c r="T3918" s="13">
        <f t="shared" si="309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9" t="s">
        <v>8315</v>
      </c>
      <c r="R3919" t="s">
        <v>8316</v>
      </c>
      <c r="S3919" s="13">
        <f t="shared" si="308"/>
        <v>41863.527326388888</v>
      </c>
      <c r="T3919" s="13">
        <f t="shared" si="309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9" t="s">
        <v>8315</v>
      </c>
      <c r="R3920" t="s">
        <v>8316</v>
      </c>
      <c r="S3920" s="13">
        <f t="shared" si="308"/>
        <v>41843.664618055554</v>
      </c>
      <c r="T3920" s="13">
        <f t="shared" si="309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9" t="s">
        <v>8315</v>
      </c>
      <c r="R3921" t="s">
        <v>8316</v>
      </c>
      <c r="S3921" s="13">
        <f t="shared" si="308"/>
        <v>42358.684872685189</v>
      </c>
      <c r="T3921" s="13">
        <f t="shared" si="309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9" t="s">
        <v>8315</v>
      </c>
      <c r="R3922" t="s">
        <v>8316</v>
      </c>
      <c r="S3922" s="13">
        <f t="shared" si="308"/>
        <v>42657.38726851852</v>
      </c>
      <c r="T3922" s="13">
        <f t="shared" si="309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9" t="s">
        <v>8315</v>
      </c>
      <c r="R3923" t="s">
        <v>8316</v>
      </c>
      <c r="S3923" s="13">
        <f t="shared" si="308"/>
        <v>41926.542303240742</v>
      </c>
      <c r="T3923" s="13">
        <f t="shared" si="309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9" t="s">
        <v>8315</v>
      </c>
      <c r="R3924" t="s">
        <v>8316</v>
      </c>
      <c r="S3924" s="13">
        <f t="shared" si="308"/>
        <v>42020.768634259264</v>
      </c>
      <c r="T3924" s="13">
        <f t="shared" si="309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9" t="s">
        <v>8315</v>
      </c>
      <c r="R3925" t="s">
        <v>8316</v>
      </c>
      <c r="S3925" s="13">
        <f t="shared" si="308"/>
        <v>42075.979988425926</v>
      </c>
      <c r="T3925" s="13">
        <f t="shared" si="309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9" t="s">
        <v>8315</v>
      </c>
      <c r="R3926" t="s">
        <v>8316</v>
      </c>
      <c r="S3926" s="13">
        <f t="shared" si="308"/>
        <v>41786.959745370368</v>
      </c>
      <c r="T3926" s="13">
        <f t="shared" si="309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9" t="s">
        <v>8315</v>
      </c>
      <c r="R3927" t="s">
        <v>8316</v>
      </c>
      <c r="S3927" s="13">
        <f t="shared" si="308"/>
        <v>41820.870821759258</v>
      </c>
      <c r="T3927" s="13">
        <f t="shared" si="309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9" t="s">
        <v>8315</v>
      </c>
      <c r="R3928" t="s">
        <v>8316</v>
      </c>
      <c r="S3928" s="13">
        <f t="shared" si="308"/>
        <v>41970.085046296299</v>
      </c>
      <c r="T3928" s="13">
        <f t="shared" si="309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9" t="s">
        <v>8315</v>
      </c>
      <c r="R3929" t="s">
        <v>8316</v>
      </c>
      <c r="S3929" s="13">
        <f t="shared" si="308"/>
        <v>41830.267407407409</v>
      </c>
      <c r="T3929" s="13">
        <f t="shared" si="309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9" t="s">
        <v>8315</v>
      </c>
      <c r="R3930" t="s">
        <v>8316</v>
      </c>
      <c r="S3930" s="13">
        <f t="shared" si="308"/>
        <v>42265.683182870373</v>
      </c>
      <c r="T3930" s="13">
        <f t="shared" si="309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9" t="s">
        <v>8315</v>
      </c>
      <c r="R3931" t="s">
        <v>8316</v>
      </c>
      <c r="S3931" s="13">
        <f t="shared" si="308"/>
        <v>42601.827141203699</v>
      </c>
      <c r="T3931" s="13">
        <f t="shared" si="309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9" t="s">
        <v>8315</v>
      </c>
      <c r="R3932" t="s">
        <v>8316</v>
      </c>
      <c r="S3932" s="13">
        <f t="shared" si="308"/>
        <v>42433.338749999995</v>
      </c>
      <c r="T3932" s="13">
        <f t="shared" si="309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9" t="s">
        <v>8315</v>
      </c>
      <c r="R3933" t="s">
        <v>8316</v>
      </c>
      <c r="S3933" s="13">
        <f t="shared" si="308"/>
        <v>42228.151701388888</v>
      </c>
      <c r="T3933" s="13">
        <f t="shared" si="309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9" t="s">
        <v>8315</v>
      </c>
      <c r="R3934" t="s">
        <v>8316</v>
      </c>
      <c r="S3934" s="13">
        <f t="shared" si="308"/>
        <v>42415.168564814812</v>
      </c>
      <c r="T3934" s="13">
        <f t="shared" si="309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9" t="s">
        <v>8315</v>
      </c>
      <c r="R3935" t="s">
        <v>8316</v>
      </c>
      <c r="S3935" s="13">
        <f t="shared" si="308"/>
        <v>42538.968310185184</v>
      </c>
      <c r="T3935" s="13">
        <f t="shared" si="309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9" t="s">
        <v>8315</v>
      </c>
      <c r="R3936" t="s">
        <v>8316</v>
      </c>
      <c r="S3936" s="13">
        <f t="shared" si="308"/>
        <v>42233.671747685185</v>
      </c>
      <c r="T3936" s="13">
        <f t="shared" si="309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9" t="s">
        <v>8315</v>
      </c>
      <c r="R3937" t="s">
        <v>8316</v>
      </c>
      <c r="S3937" s="13">
        <f t="shared" si="308"/>
        <v>42221.656782407401</v>
      </c>
      <c r="T3937" s="13">
        <f t="shared" si="309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9" t="s">
        <v>8315</v>
      </c>
      <c r="R3938" t="s">
        <v>8316</v>
      </c>
      <c r="S3938" s="13">
        <f t="shared" si="308"/>
        <v>42675.262962962966</v>
      </c>
      <c r="T3938" s="13">
        <f t="shared" si="309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9" t="s">
        <v>8315</v>
      </c>
      <c r="R3939" t="s">
        <v>8316</v>
      </c>
      <c r="S3939" s="13">
        <f t="shared" si="308"/>
        <v>42534.631481481483</v>
      </c>
      <c r="T3939" s="13">
        <f t="shared" si="309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9" t="s">
        <v>8315</v>
      </c>
      <c r="R3940" t="s">
        <v>8316</v>
      </c>
      <c r="S3940" s="13">
        <f t="shared" si="308"/>
        <v>42151.905717592599</v>
      </c>
      <c r="T3940" s="13">
        <f t="shared" si="309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9" t="s">
        <v>8315</v>
      </c>
      <c r="R3941" t="s">
        <v>8316</v>
      </c>
      <c r="S3941" s="13">
        <f t="shared" si="308"/>
        <v>41915.400219907409</v>
      </c>
      <c r="T3941" s="13">
        <f t="shared" si="309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9" t="s">
        <v>8315</v>
      </c>
      <c r="R3942" t="s">
        <v>8316</v>
      </c>
      <c r="S3942" s="13">
        <f t="shared" si="308"/>
        <v>41961.492488425924</v>
      </c>
      <c r="T3942" s="13">
        <f t="shared" si="309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9" t="s">
        <v>8315</v>
      </c>
      <c r="R3943" t="s">
        <v>8316</v>
      </c>
      <c r="S3943" s="13">
        <f t="shared" si="308"/>
        <v>41940.587233796294</v>
      </c>
      <c r="T3943" s="13">
        <f t="shared" si="309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9" t="s">
        <v>8315</v>
      </c>
      <c r="R3944" t="s">
        <v>8316</v>
      </c>
      <c r="S3944" s="13">
        <f t="shared" si="308"/>
        <v>42111.904097222221</v>
      </c>
      <c r="T3944" s="13">
        <f t="shared" si="309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9" t="s">
        <v>8315</v>
      </c>
      <c r="R3945" t="s">
        <v>8316</v>
      </c>
      <c r="S3945" s="13">
        <f t="shared" si="308"/>
        <v>42279.778564814813</v>
      </c>
      <c r="T3945" s="13">
        <f t="shared" si="309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9" t="s">
        <v>8315</v>
      </c>
      <c r="R3946" t="s">
        <v>8316</v>
      </c>
      <c r="S3946" s="13">
        <f t="shared" si="308"/>
        <v>42213.662905092591</v>
      </c>
      <c r="T3946" s="13">
        <f t="shared" si="309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9" t="s">
        <v>8315</v>
      </c>
      <c r="R3947" t="s">
        <v>8316</v>
      </c>
      <c r="S3947" s="13">
        <f t="shared" si="308"/>
        <v>42109.801712962959</v>
      </c>
      <c r="T3947" s="13">
        <f t="shared" si="309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9" t="s">
        <v>8315</v>
      </c>
      <c r="R3948" t="s">
        <v>8316</v>
      </c>
      <c r="S3948" s="13">
        <f t="shared" si="308"/>
        <v>42031.833587962959</v>
      </c>
      <c r="T3948" s="13">
        <f t="shared" si="309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9" t="s">
        <v>8315</v>
      </c>
      <c r="R3949" t="s">
        <v>8316</v>
      </c>
      <c r="S3949" s="13">
        <f t="shared" si="308"/>
        <v>42615.142870370371</v>
      </c>
      <c r="T3949" s="13">
        <f t="shared" si="309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9" t="s">
        <v>8315</v>
      </c>
      <c r="R3950" t="s">
        <v>8316</v>
      </c>
      <c r="S3950" s="13">
        <f t="shared" si="308"/>
        <v>41829.325497685182</v>
      </c>
      <c r="T3950" s="13">
        <f t="shared" si="309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9" t="s">
        <v>8315</v>
      </c>
      <c r="R3951" t="s">
        <v>8316</v>
      </c>
      <c r="S3951" s="13">
        <f t="shared" si="308"/>
        <v>42016.120613425926</v>
      </c>
      <c r="T3951" s="13">
        <f t="shared" si="309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9" t="s">
        <v>8315</v>
      </c>
      <c r="R3952" t="s">
        <v>8316</v>
      </c>
      <c r="S3952" s="13">
        <f t="shared" si="308"/>
        <v>42439.702314814815</v>
      </c>
      <c r="T3952" s="13">
        <f t="shared" si="309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9" t="s">
        <v>8315</v>
      </c>
      <c r="R3953" t="s">
        <v>8316</v>
      </c>
      <c r="S3953" s="13">
        <f t="shared" si="308"/>
        <v>42433.825717592597</v>
      </c>
      <c r="T3953" s="13">
        <f t="shared" si="309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9" t="s">
        <v>8315</v>
      </c>
      <c r="R3954" t="s">
        <v>8316</v>
      </c>
      <c r="S3954" s="13">
        <f t="shared" si="308"/>
        <v>42243.790393518517</v>
      </c>
      <c r="T3954" s="13">
        <f t="shared" si="309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9" t="s">
        <v>8315</v>
      </c>
      <c r="R3955" t="s">
        <v>8316</v>
      </c>
      <c r="S3955" s="13">
        <f t="shared" si="308"/>
        <v>42550.048449074078</v>
      </c>
      <c r="T3955" s="13">
        <f t="shared" si="309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9" t="s">
        <v>8315</v>
      </c>
      <c r="R3956" t="s">
        <v>8316</v>
      </c>
      <c r="S3956" s="13">
        <f t="shared" si="308"/>
        <v>41774.651203703703</v>
      </c>
      <c r="T3956" s="13">
        <f t="shared" si="309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9" t="s">
        <v>8315</v>
      </c>
      <c r="R3957" t="s">
        <v>8316</v>
      </c>
      <c r="S3957" s="13">
        <f t="shared" si="308"/>
        <v>42306.848854166667</v>
      </c>
      <c r="T3957" s="13">
        <f t="shared" si="309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9" t="s">
        <v>8315</v>
      </c>
      <c r="R3958" t="s">
        <v>8316</v>
      </c>
      <c r="S3958" s="13">
        <f t="shared" si="308"/>
        <v>42457.932025462964</v>
      </c>
      <c r="T3958" s="13">
        <f t="shared" si="309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9" t="s">
        <v>8315</v>
      </c>
      <c r="R3959" t="s">
        <v>8316</v>
      </c>
      <c r="S3959" s="13">
        <f t="shared" si="308"/>
        <v>42513.976319444439</v>
      </c>
      <c r="T3959" s="13">
        <f t="shared" si="309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9" t="s">
        <v>8315</v>
      </c>
      <c r="R3960" t="s">
        <v>8316</v>
      </c>
      <c r="S3960" s="13">
        <f t="shared" si="308"/>
        <v>41816.950370370374</v>
      </c>
      <c r="T3960" s="13">
        <f t="shared" si="309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9" t="s">
        <v>8315</v>
      </c>
      <c r="R3961" t="s">
        <v>8316</v>
      </c>
      <c r="S3961" s="13">
        <f t="shared" si="308"/>
        <v>41880.788842592592</v>
      </c>
      <c r="T3961" s="13">
        <f t="shared" si="309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9" t="s">
        <v>8315</v>
      </c>
      <c r="R3962" t="s">
        <v>8316</v>
      </c>
      <c r="S3962" s="13">
        <f t="shared" si="308"/>
        <v>42342.845555555556</v>
      </c>
      <c r="T3962" s="13">
        <f t="shared" si="309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9" t="s">
        <v>8315</v>
      </c>
      <c r="R3963" t="s">
        <v>8316</v>
      </c>
      <c r="S3963" s="13">
        <f t="shared" si="308"/>
        <v>41745.891319444447</v>
      </c>
      <c r="T3963" s="13">
        <f t="shared" si="309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9" t="s">
        <v>8315</v>
      </c>
      <c r="R3964" t="s">
        <v>8316</v>
      </c>
      <c r="S3964" s="13">
        <f t="shared" si="308"/>
        <v>42311.621458333335</v>
      </c>
      <c r="T3964" s="13">
        <f t="shared" si="309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9" t="s">
        <v>8315</v>
      </c>
      <c r="R3965" t="s">
        <v>8316</v>
      </c>
      <c r="S3965" s="13">
        <f t="shared" si="308"/>
        <v>42296.154131944444</v>
      </c>
      <c r="T3965" s="13">
        <f t="shared" si="309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9" t="s">
        <v>8315</v>
      </c>
      <c r="R3966" t="s">
        <v>8316</v>
      </c>
      <c r="S3966" s="13">
        <f t="shared" si="308"/>
        <v>42053.722060185188</v>
      </c>
      <c r="T3966" s="13">
        <f t="shared" si="309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9" t="s">
        <v>8315</v>
      </c>
      <c r="R3967" t="s">
        <v>8316</v>
      </c>
      <c r="S3967" s="13">
        <f t="shared" si="308"/>
        <v>42414.235879629632</v>
      </c>
      <c r="T3967" s="13">
        <f t="shared" si="309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9" t="s">
        <v>8315</v>
      </c>
      <c r="R3968" t="s">
        <v>8316</v>
      </c>
      <c r="S3968" s="13">
        <f t="shared" si="308"/>
        <v>41801.711550925924</v>
      </c>
      <c r="T3968" s="13">
        <f t="shared" si="309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9" t="s">
        <v>8315</v>
      </c>
      <c r="R3969" t="s">
        <v>8316</v>
      </c>
      <c r="S3969" s="13">
        <f t="shared" si="308"/>
        <v>42770.290590277778</v>
      </c>
      <c r="T3969" s="13">
        <f t="shared" si="309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07"/>
        <v>47.91</v>
      </c>
      <c r="Q3970" s="9" t="s">
        <v>8315</v>
      </c>
      <c r="R3970" t="s">
        <v>8316</v>
      </c>
      <c r="S3970" s="13">
        <f t="shared" si="308"/>
        <v>42452.815659722226</v>
      </c>
      <c r="T3970" s="13">
        <f t="shared" si="309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9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9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9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9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9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9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9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9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9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9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9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9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9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9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9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9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9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9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9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9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9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9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9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9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9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9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9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9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9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9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9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9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9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9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9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9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4">ROUND(E4035/D4035*100,0)</f>
        <v>26</v>
      </c>
      <c r="P4035">
        <f t="shared" ref="P4035:P4098" si="315">IFERROR(ROUND(E4035/L4035,2),0)</f>
        <v>65.34</v>
      </c>
      <c r="Q4035" s="9" t="s">
        <v>8315</v>
      </c>
      <c r="R4035" t="s">
        <v>8316</v>
      </c>
      <c r="S4035" s="13">
        <f t="shared" ref="S4035:S4098" si="316">(((J4035/60)/60)/24)+DATE(1970,1,1)</f>
        <v>42614.268796296295</v>
      </c>
      <c r="T4035" s="13">
        <f t="shared" ref="T4035:T4098" si="317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4"/>
        <v>1</v>
      </c>
      <c r="P4036">
        <f t="shared" si="315"/>
        <v>100</v>
      </c>
      <c r="Q4036" s="9" t="s">
        <v>8315</v>
      </c>
      <c r="R4036" t="s">
        <v>8316</v>
      </c>
      <c r="S4036" s="13">
        <f t="shared" si="316"/>
        <v>42067.947337962964</v>
      </c>
      <c r="T4036" s="13">
        <f t="shared" si="317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4"/>
        <v>37</v>
      </c>
      <c r="P4037">
        <f t="shared" si="315"/>
        <v>147.4</v>
      </c>
      <c r="Q4037" s="9" t="s">
        <v>8315</v>
      </c>
      <c r="R4037" t="s">
        <v>8316</v>
      </c>
      <c r="S4037" s="13">
        <f t="shared" si="316"/>
        <v>41903.882951388885</v>
      </c>
      <c r="T4037" s="13">
        <f t="shared" si="317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4"/>
        <v>47</v>
      </c>
      <c r="P4038">
        <f t="shared" si="315"/>
        <v>166.06</v>
      </c>
      <c r="Q4038" s="9" t="s">
        <v>8315</v>
      </c>
      <c r="R4038" t="s">
        <v>8316</v>
      </c>
      <c r="S4038" s="13">
        <f t="shared" si="316"/>
        <v>41804.937083333331</v>
      </c>
      <c r="T4038" s="13">
        <f t="shared" si="317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4"/>
        <v>11</v>
      </c>
      <c r="P4039">
        <f t="shared" si="315"/>
        <v>40</v>
      </c>
      <c r="Q4039" s="9" t="s">
        <v>8315</v>
      </c>
      <c r="R4039" t="s">
        <v>8316</v>
      </c>
      <c r="S4039" s="13">
        <f t="shared" si="316"/>
        <v>42497.070775462969</v>
      </c>
      <c r="T4039" s="13">
        <f t="shared" si="317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4"/>
        <v>12</v>
      </c>
      <c r="P4040">
        <f t="shared" si="315"/>
        <v>75.25</v>
      </c>
      <c r="Q4040" s="9" t="s">
        <v>8315</v>
      </c>
      <c r="R4040" t="s">
        <v>8316</v>
      </c>
      <c r="S4040" s="13">
        <f t="shared" si="316"/>
        <v>41869.798726851855</v>
      </c>
      <c r="T4040" s="13">
        <f t="shared" si="317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4"/>
        <v>60</v>
      </c>
      <c r="P4041">
        <f t="shared" si="315"/>
        <v>60</v>
      </c>
      <c r="Q4041" s="9" t="s">
        <v>8315</v>
      </c>
      <c r="R4041" t="s">
        <v>8316</v>
      </c>
      <c r="S4041" s="13">
        <f t="shared" si="316"/>
        <v>42305.670914351853</v>
      </c>
      <c r="T4041" s="13">
        <f t="shared" si="317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4"/>
        <v>31</v>
      </c>
      <c r="P4042">
        <f t="shared" si="315"/>
        <v>1250</v>
      </c>
      <c r="Q4042" s="9" t="s">
        <v>8315</v>
      </c>
      <c r="R4042" t="s">
        <v>8316</v>
      </c>
      <c r="S4042" s="13">
        <f t="shared" si="316"/>
        <v>42144.231527777782</v>
      </c>
      <c r="T4042" s="13">
        <f t="shared" si="317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4"/>
        <v>0</v>
      </c>
      <c r="P4043">
        <f t="shared" si="315"/>
        <v>10.5</v>
      </c>
      <c r="Q4043" s="9" t="s">
        <v>8315</v>
      </c>
      <c r="R4043" t="s">
        <v>8316</v>
      </c>
      <c r="S4043" s="13">
        <f t="shared" si="316"/>
        <v>42559.474004629628</v>
      </c>
      <c r="T4043" s="13">
        <f t="shared" si="317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4"/>
        <v>0</v>
      </c>
      <c r="P4044">
        <f t="shared" si="315"/>
        <v>7</v>
      </c>
      <c r="Q4044" s="9" t="s">
        <v>8315</v>
      </c>
      <c r="R4044" t="s">
        <v>8316</v>
      </c>
      <c r="S4044" s="13">
        <f t="shared" si="316"/>
        <v>41995.084074074075</v>
      </c>
      <c r="T4044" s="13">
        <f t="shared" si="317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4"/>
        <v>0</v>
      </c>
      <c r="P4045">
        <f t="shared" si="315"/>
        <v>0</v>
      </c>
      <c r="Q4045" s="9" t="s">
        <v>8315</v>
      </c>
      <c r="R4045" t="s">
        <v>8316</v>
      </c>
      <c r="S4045" s="13">
        <f t="shared" si="316"/>
        <v>41948.957465277781</v>
      </c>
      <c r="T4045" s="13">
        <f t="shared" si="317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4"/>
        <v>38</v>
      </c>
      <c r="P4046">
        <f t="shared" si="315"/>
        <v>56.25</v>
      </c>
      <c r="Q4046" s="9" t="s">
        <v>8315</v>
      </c>
      <c r="R4046" t="s">
        <v>8316</v>
      </c>
      <c r="S4046" s="13">
        <f t="shared" si="316"/>
        <v>42074.219699074078</v>
      </c>
      <c r="T4046" s="13">
        <f t="shared" si="317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4"/>
        <v>0</v>
      </c>
      <c r="P4047">
        <f t="shared" si="315"/>
        <v>1</v>
      </c>
      <c r="Q4047" s="9" t="s">
        <v>8315</v>
      </c>
      <c r="R4047" t="s">
        <v>8316</v>
      </c>
      <c r="S4047" s="13">
        <f t="shared" si="316"/>
        <v>41842.201261574075</v>
      </c>
      <c r="T4047" s="13">
        <f t="shared" si="317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4"/>
        <v>8</v>
      </c>
      <c r="P4048">
        <f t="shared" si="315"/>
        <v>38.33</v>
      </c>
      <c r="Q4048" s="9" t="s">
        <v>8315</v>
      </c>
      <c r="R4048" t="s">
        <v>8316</v>
      </c>
      <c r="S4048" s="13">
        <f t="shared" si="316"/>
        <v>41904.650578703702</v>
      </c>
      <c r="T4048" s="13">
        <f t="shared" si="317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4"/>
        <v>2</v>
      </c>
      <c r="P4049">
        <f t="shared" si="315"/>
        <v>27.5</v>
      </c>
      <c r="Q4049" s="9" t="s">
        <v>8315</v>
      </c>
      <c r="R4049" t="s">
        <v>8316</v>
      </c>
      <c r="S4049" s="13">
        <f t="shared" si="316"/>
        <v>41991.022488425922</v>
      </c>
      <c r="T4049" s="13">
        <f t="shared" si="317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4"/>
        <v>18</v>
      </c>
      <c r="P4050">
        <f t="shared" si="315"/>
        <v>32.979999999999997</v>
      </c>
      <c r="Q4050" s="9" t="s">
        <v>8315</v>
      </c>
      <c r="R4050" t="s">
        <v>8316</v>
      </c>
      <c r="S4050" s="13">
        <f t="shared" si="316"/>
        <v>42436.509108796294</v>
      </c>
      <c r="T4050" s="13">
        <f t="shared" si="317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4"/>
        <v>0</v>
      </c>
      <c r="P4051">
        <f t="shared" si="315"/>
        <v>16</v>
      </c>
      <c r="Q4051" s="9" t="s">
        <v>8315</v>
      </c>
      <c r="R4051" t="s">
        <v>8316</v>
      </c>
      <c r="S4051" s="13">
        <f t="shared" si="316"/>
        <v>42169.958506944444</v>
      </c>
      <c r="T4051" s="13">
        <f t="shared" si="317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4"/>
        <v>0</v>
      </c>
      <c r="P4052">
        <f t="shared" si="315"/>
        <v>1</v>
      </c>
      <c r="Q4052" s="9" t="s">
        <v>8315</v>
      </c>
      <c r="R4052" t="s">
        <v>8316</v>
      </c>
      <c r="S4052" s="13">
        <f t="shared" si="316"/>
        <v>41905.636469907404</v>
      </c>
      <c r="T4052" s="13">
        <f t="shared" si="317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4"/>
        <v>0</v>
      </c>
      <c r="P4053">
        <f t="shared" si="315"/>
        <v>0</v>
      </c>
      <c r="Q4053" s="9" t="s">
        <v>8315</v>
      </c>
      <c r="R4053" t="s">
        <v>8316</v>
      </c>
      <c r="S4053" s="13">
        <f t="shared" si="316"/>
        <v>41761.810150462967</v>
      </c>
      <c r="T4053" s="13">
        <f t="shared" si="317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4"/>
        <v>38</v>
      </c>
      <c r="P4054">
        <f t="shared" si="315"/>
        <v>86.62</v>
      </c>
      <c r="Q4054" s="9" t="s">
        <v>8315</v>
      </c>
      <c r="R4054" t="s">
        <v>8316</v>
      </c>
      <c r="S4054" s="13">
        <f t="shared" si="316"/>
        <v>41865.878657407404</v>
      </c>
      <c r="T4054" s="13">
        <f t="shared" si="317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4"/>
        <v>22</v>
      </c>
      <c r="P4055">
        <f t="shared" si="315"/>
        <v>55</v>
      </c>
      <c r="Q4055" s="9" t="s">
        <v>8315</v>
      </c>
      <c r="R4055" t="s">
        <v>8316</v>
      </c>
      <c r="S4055" s="13">
        <f t="shared" si="316"/>
        <v>41928.690138888887</v>
      </c>
      <c r="T4055" s="13">
        <f t="shared" si="317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4"/>
        <v>0</v>
      </c>
      <c r="P4056">
        <f t="shared" si="315"/>
        <v>0</v>
      </c>
      <c r="Q4056" s="9" t="s">
        <v>8315</v>
      </c>
      <c r="R4056" t="s">
        <v>8316</v>
      </c>
      <c r="S4056" s="13">
        <f t="shared" si="316"/>
        <v>42613.841261574074</v>
      </c>
      <c r="T4056" s="13">
        <f t="shared" si="317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4"/>
        <v>18</v>
      </c>
      <c r="P4057">
        <f t="shared" si="315"/>
        <v>41.95</v>
      </c>
      <c r="Q4057" s="9" t="s">
        <v>8315</v>
      </c>
      <c r="R4057" t="s">
        <v>8316</v>
      </c>
      <c r="S4057" s="13">
        <f t="shared" si="316"/>
        <v>41779.648506944446</v>
      </c>
      <c r="T4057" s="13">
        <f t="shared" si="317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4"/>
        <v>53</v>
      </c>
      <c r="P4058">
        <f t="shared" si="315"/>
        <v>88.33</v>
      </c>
      <c r="Q4058" s="9" t="s">
        <v>8315</v>
      </c>
      <c r="R4058" t="s">
        <v>8316</v>
      </c>
      <c r="S4058" s="13">
        <f t="shared" si="316"/>
        <v>42534.933321759265</v>
      </c>
      <c r="T4058" s="13">
        <f t="shared" si="317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4"/>
        <v>22</v>
      </c>
      <c r="P4059">
        <f t="shared" si="315"/>
        <v>129.16999999999999</v>
      </c>
      <c r="Q4059" s="9" t="s">
        <v>8315</v>
      </c>
      <c r="R4059" t="s">
        <v>8316</v>
      </c>
      <c r="S4059" s="13">
        <f t="shared" si="316"/>
        <v>42310.968518518523</v>
      </c>
      <c r="T4059" s="13">
        <f t="shared" si="317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4"/>
        <v>3</v>
      </c>
      <c r="P4060">
        <f t="shared" si="315"/>
        <v>23.75</v>
      </c>
      <c r="Q4060" s="9" t="s">
        <v>8315</v>
      </c>
      <c r="R4060" t="s">
        <v>8316</v>
      </c>
      <c r="S4060" s="13">
        <f t="shared" si="316"/>
        <v>42446.060694444444</v>
      </c>
      <c r="T4060" s="13">
        <f t="shared" si="317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4"/>
        <v>3</v>
      </c>
      <c r="P4061">
        <f t="shared" si="315"/>
        <v>35.71</v>
      </c>
      <c r="Q4061" s="9" t="s">
        <v>8315</v>
      </c>
      <c r="R4061" t="s">
        <v>8316</v>
      </c>
      <c r="S4061" s="13">
        <f t="shared" si="316"/>
        <v>41866.640648148146</v>
      </c>
      <c r="T4061" s="13">
        <f t="shared" si="317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4"/>
        <v>3</v>
      </c>
      <c r="P4062">
        <f t="shared" si="315"/>
        <v>57</v>
      </c>
      <c r="Q4062" s="9" t="s">
        <v>8315</v>
      </c>
      <c r="R4062" t="s">
        <v>8316</v>
      </c>
      <c r="S4062" s="13">
        <f t="shared" si="316"/>
        <v>41779.695092592592</v>
      </c>
      <c r="T4062" s="13">
        <f t="shared" si="317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4"/>
        <v>0</v>
      </c>
      <c r="P4063">
        <f t="shared" si="315"/>
        <v>0</v>
      </c>
      <c r="Q4063" s="9" t="s">
        <v>8315</v>
      </c>
      <c r="R4063" t="s">
        <v>8316</v>
      </c>
      <c r="S4063" s="13">
        <f t="shared" si="316"/>
        <v>42421.141469907408</v>
      </c>
      <c r="T4063" s="13">
        <f t="shared" si="317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4"/>
        <v>2</v>
      </c>
      <c r="P4064">
        <f t="shared" si="315"/>
        <v>163.33000000000001</v>
      </c>
      <c r="Q4064" s="9" t="s">
        <v>8315</v>
      </c>
      <c r="R4064" t="s">
        <v>8316</v>
      </c>
      <c r="S4064" s="13">
        <f t="shared" si="316"/>
        <v>42523.739212962959</v>
      </c>
      <c r="T4064" s="13">
        <f t="shared" si="317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4"/>
        <v>1</v>
      </c>
      <c r="P4065">
        <f t="shared" si="315"/>
        <v>15</v>
      </c>
      <c r="Q4065" s="9" t="s">
        <v>8315</v>
      </c>
      <c r="R4065" t="s">
        <v>8316</v>
      </c>
      <c r="S4065" s="13">
        <f t="shared" si="316"/>
        <v>41787.681527777779</v>
      </c>
      <c r="T4065" s="13">
        <f t="shared" si="317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4"/>
        <v>19</v>
      </c>
      <c r="P4066">
        <f t="shared" si="315"/>
        <v>64.17</v>
      </c>
      <c r="Q4066" s="9" t="s">
        <v>8315</v>
      </c>
      <c r="R4066" t="s">
        <v>8316</v>
      </c>
      <c r="S4066" s="13">
        <f t="shared" si="316"/>
        <v>42093.588263888887</v>
      </c>
      <c r="T4066" s="13">
        <f t="shared" si="317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4"/>
        <v>1</v>
      </c>
      <c r="P4067">
        <f t="shared" si="315"/>
        <v>6.75</v>
      </c>
      <c r="Q4067" s="9" t="s">
        <v>8315</v>
      </c>
      <c r="R4067" t="s">
        <v>8316</v>
      </c>
      <c r="S4067" s="13">
        <f t="shared" si="316"/>
        <v>41833.951516203706</v>
      </c>
      <c r="T4067" s="13">
        <f t="shared" si="317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4"/>
        <v>0</v>
      </c>
      <c r="P4068">
        <f t="shared" si="315"/>
        <v>25</v>
      </c>
      <c r="Q4068" s="9" t="s">
        <v>8315</v>
      </c>
      <c r="R4068" t="s">
        <v>8316</v>
      </c>
      <c r="S4068" s="13">
        <f t="shared" si="316"/>
        <v>42479.039212962962</v>
      </c>
      <c r="T4068" s="13">
        <f t="shared" si="317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4"/>
        <v>61</v>
      </c>
      <c r="P4069">
        <f t="shared" si="315"/>
        <v>179.12</v>
      </c>
      <c r="Q4069" s="9" t="s">
        <v>8315</v>
      </c>
      <c r="R4069" t="s">
        <v>8316</v>
      </c>
      <c r="S4069" s="13">
        <f t="shared" si="316"/>
        <v>42235.117476851854</v>
      </c>
      <c r="T4069" s="13">
        <f t="shared" si="317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4"/>
        <v>1</v>
      </c>
      <c r="P4070">
        <f t="shared" si="315"/>
        <v>34.950000000000003</v>
      </c>
      <c r="Q4070" s="9" t="s">
        <v>8315</v>
      </c>
      <c r="R4070" t="s">
        <v>8316</v>
      </c>
      <c r="S4070" s="13">
        <f t="shared" si="316"/>
        <v>42718.963599537034</v>
      </c>
      <c r="T4070" s="13">
        <f t="shared" si="317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4"/>
        <v>34</v>
      </c>
      <c r="P4071">
        <f t="shared" si="315"/>
        <v>33.08</v>
      </c>
      <c r="Q4071" s="9" t="s">
        <v>8315</v>
      </c>
      <c r="R4071" t="s">
        <v>8316</v>
      </c>
      <c r="S4071" s="13">
        <f t="shared" si="316"/>
        <v>42022.661527777775</v>
      </c>
      <c r="T4071" s="13">
        <f t="shared" si="317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4"/>
        <v>17</v>
      </c>
      <c r="P4072">
        <f t="shared" si="315"/>
        <v>27.5</v>
      </c>
      <c r="Q4072" s="9" t="s">
        <v>8315</v>
      </c>
      <c r="R4072" t="s">
        <v>8316</v>
      </c>
      <c r="S4072" s="13">
        <f t="shared" si="316"/>
        <v>42031.666898148149</v>
      </c>
      <c r="T4072" s="13">
        <f t="shared" si="317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4"/>
        <v>0</v>
      </c>
      <c r="P4073">
        <f t="shared" si="315"/>
        <v>0</v>
      </c>
      <c r="Q4073" s="9" t="s">
        <v>8315</v>
      </c>
      <c r="R4073" t="s">
        <v>8316</v>
      </c>
      <c r="S4073" s="13">
        <f t="shared" si="316"/>
        <v>42700.804756944446</v>
      </c>
      <c r="T4073" s="13">
        <f t="shared" si="317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4"/>
        <v>0</v>
      </c>
      <c r="P4074">
        <f t="shared" si="315"/>
        <v>2</v>
      </c>
      <c r="Q4074" s="9" t="s">
        <v>8315</v>
      </c>
      <c r="R4074" t="s">
        <v>8316</v>
      </c>
      <c r="S4074" s="13">
        <f t="shared" si="316"/>
        <v>41812.77443287037</v>
      </c>
      <c r="T4074" s="13">
        <f t="shared" si="317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4"/>
        <v>1</v>
      </c>
      <c r="P4075">
        <f t="shared" si="315"/>
        <v>18.5</v>
      </c>
      <c r="Q4075" s="9" t="s">
        <v>8315</v>
      </c>
      <c r="R4075" t="s">
        <v>8316</v>
      </c>
      <c r="S4075" s="13">
        <f t="shared" si="316"/>
        <v>42078.34520833334</v>
      </c>
      <c r="T4075" s="13">
        <f t="shared" si="317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4"/>
        <v>27</v>
      </c>
      <c r="P4076">
        <f t="shared" si="315"/>
        <v>35</v>
      </c>
      <c r="Q4076" s="9" t="s">
        <v>8315</v>
      </c>
      <c r="R4076" t="s">
        <v>8316</v>
      </c>
      <c r="S4076" s="13">
        <f t="shared" si="316"/>
        <v>42283.552951388891</v>
      </c>
      <c r="T4076" s="13">
        <f t="shared" si="317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4"/>
        <v>29</v>
      </c>
      <c r="P4077">
        <f t="shared" si="315"/>
        <v>44.31</v>
      </c>
      <c r="Q4077" s="9" t="s">
        <v>8315</v>
      </c>
      <c r="R4077" t="s">
        <v>8316</v>
      </c>
      <c r="S4077" s="13">
        <f t="shared" si="316"/>
        <v>41779.045937499999</v>
      </c>
      <c r="T4077" s="13">
        <f t="shared" si="317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4"/>
        <v>0</v>
      </c>
      <c r="P4078">
        <f t="shared" si="315"/>
        <v>0</v>
      </c>
      <c r="Q4078" s="9" t="s">
        <v>8315</v>
      </c>
      <c r="R4078" t="s">
        <v>8316</v>
      </c>
      <c r="S4078" s="13">
        <f t="shared" si="316"/>
        <v>41905.795706018522</v>
      </c>
      <c r="T4078" s="13">
        <f t="shared" si="317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4"/>
        <v>9</v>
      </c>
      <c r="P4079">
        <f t="shared" si="315"/>
        <v>222.5</v>
      </c>
      <c r="Q4079" s="9" t="s">
        <v>8315</v>
      </c>
      <c r="R4079" t="s">
        <v>8316</v>
      </c>
      <c r="S4079" s="13">
        <f t="shared" si="316"/>
        <v>42695.7105787037</v>
      </c>
      <c r="T4079" s="13">
        <f t="shared" si="317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4"/>
        <v>0</v>
      </c>
      <c r="P4080">
        <f t="shared" si="315"/>
        <v>0</v>
      </c>
      <c r="Q4080" s="9" t="s">
        <v>8315</v>
      </c>
      <c r="R4080" t="s">
        <v>8316</v>
      </c>
      <c r="S4080" s="13">
        <f t="shared" si="316"/>
        <v>42732.787523148145</v>
      </c>
      <c r="T4080" s="13">
        <f t="shared" si="317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4"/>
        <v>0</v>
      </c>
      <c r="P4081">
        <f t="shared" si="315"/>
        <v>5</v>
      </c>
      <c r="Q4081" s="9" t="s">
        <v>8315</v>
      </c>
      <c r="R4081" t="s">
        <v>8316</v>
      </c>
      <c r="S4081" s="13">
        <f t="shared" si="316"/>
        <v>42510.938900462963</v>
      </c>
      <c r="T4081" s="13">
        <f t="shared" si="317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4"/>
        <v>0</v>
      </c>
      <c r="P4082">
        <f t="shared" si="315"/>
        <v>0</v>
      </c>
      <c r="Q4082" s="9" t="s">
        <v>8315</v>
      </c>
      <c r="R4082" t="s">
        <v>8316</v>
      </c>
      <c r="S4082" s="13">
        <f t="shared" si="316"/>
        <v>42511.698101851856</v>
      </c>
      <c r="T4082" s="13">
        <f t="shared" si="317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4"/>
        <v>16</v>
      </c>
      <c r="P4083">
        <f t="shared" si="315"/>
        <v>29.17</v>
      </c>
      <c r="Q4083" s="9" t="s">
        <v>8315</v>
      </c>
      <c r="R4083" t="s">
        <v>8316</v>
      </c>
      <c r="S4083" s="13">
        <f t="shared" si="316"/>
        <v>42041.581307870365</v>
      </c>
      <c r="T4083" s="13">
        <f t="shared" si="317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4"/>
        <v>2</v>
      </c>
      <c r="P4084">
        <f t="shared" si="315"/>
        <v>1.5</v>
      </c>
      <c r="Q4084" s="9" t="s">
        <v>8315</v>
      </c>
      <c r="R4084" t="s">
        <v>8316</v>
      </c>
      <c r="S4084" s="13">
        <f t="shared" si="316"/>
        <v>42307.189270833333</v>
      </c>
      <c r="T4084" s="13">
        <f t="shared" si="317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4"/>
        <v>22</v>
      </c>
      <c r="P4085">
        <f t="shared" si="315"/>
        <v>126.5</v>
      </c>
      <c r="Q4085" s="9" t="s">
        <v>8315</v>
      </c>
      <c r="R4085" t="s">
        <v>8316</v>
      </c>
      <c r="S4085" s="13">
        <f t="shared" si="316"/>
        <v>42353.761759259258</v>
      </c>
      <c r="T4085" s="13">
        <f t="shared" si="317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4"/>
        <v>0</v>
      </c>
      <c r="P4086">
        <f t="shared" si="315"/>
        <v>10</v>
      </c>
      <c r="Q4086" s="9" t="s">
        <v>8315</v>
      </c>
      <c r="R4086" t="s">
        <v>8316</v>
      </c>
      <c r="S4086" s="13">
        <f t="shared" si="316"/>
        <v>42622.436412037037</v>
      </c>
      <c r="T4086" s="13">
        <f t="shared" si="317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4"/>
        <v>0</v>
      </c>
      <c r="P4087">
        <f t="shared" si="315"/>
        <v>10</v>
      </c>
      <c r="Q4087" s="9" t="s">
        <v>8315</v>
      </c>
      <c r="R4087" t="s">
        <v>8316</v>
      </c>
      <c r="S4087" s="13">
        <f t="shared" si="316"/>
        <v>42058.603877314818</v>
      </c>
      <c r="T4087" s="13">
        <f t="shared" si="317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4"/>
        <v>5</v>
      </c>
      <c r="P4088">
        <f t="shared" si="315"/>
        <v>9.4</v>
      </c>
      <c r="Q4088" s="9" t="s">
        <v>8315</v>
      </c>
      <c r="R4088" t="s">
        <v>8316</v>
      </c>
      <c r="S4088" s="13">
        <f t="shared" si="316"/>
        <v>42304.940960648149</v>
      </c>
      <c r="T4088" s="13">
        <f t="shared" si="317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4"/>
        <v>0</v>
      </c>
      <c r="P4089">
        <f t="shared" si="315"/>
        <v>0</v>
      </c>
      <c r="Q4089" s="9" t="s">
        <v>8315</v>
      </c>
      <c r="R4089" t="s">
        <v>8316</v>
      </c>
      <c r="S4089" s="13">
        <f t="shared" si="316"/>
        <v>42538.742893518516</v>
      </c>
      <c r="T4089" s="13">
        <f t="shared" si="317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4"/>
        <v>11</v>
      </c>
      <c r="P4090">
        <f t="shared" si="315"/>
        <v>72</v>
      </c>
      <c r="Q4090" s="9" t="s">
        <v>8315</v>
      </c>
      <c r="R4090" t="s">
        <v>8316</v>
      </c>
      <c r="S4090" s="13">
        <f t="shared" si="316"/>
        <v>41990.612546296295</v>
      </c>
      <c r="T4090" s="13">
        <f t="shared" si="317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4"/>
        <v>5</v>
      </c>
      <c r="P4091">
        <f t="shared" si="315"/>
        <v>30</v>
      </c>
      <c r="Q4091" s="9" t="s">
        <v>8315</v>
      </c>
      <c r="R4091" t="s">
        <v>8316</v>
      </c>
      <c r="S4091" s="13">
        <f t="shared" si="316"/>
        <v>42122.732499999998</v>
      </c>
      <c r="T4091" s="13">
        <f t="shared" si="317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4"/>
        <v>3</v>
      </c>
      <c r="P4092">
        <f t="shared" si="315"/>
        <v>10.67</v>
      </c>
      <c r="Q4092" s="9" t="s">
        <v>8315</v>
      </c>
      <c r="R4092" t="s">
        <v>8316</v>
      </c>
      <c r="S4092" s="13">
        <f t="shared" si="316"/>
        <v>42209.67288194444</v>
      </c>
      <c r="T4092" s="13">
        <f t="shared" si="317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4"/>
        <v>13</v>
      </c>
      <c r="P4093">
        <f t="shared" si="315"/>
        <v>25.5</v>
      </c>
      <c r="Q4093" s="9" t="s">
        <v>8315</v>
      </c>
      <c r="R4093" t="s">
        <v>8316</v>
      </c>
      <c r="S4093" s="13">
        <f t="shared" si="316"/>
        <v>41990.506377314814</v>
      </c>
      <c r="T4093" s="13">
        <f t="shared" si="317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4"/>
        <v>0</v>
      </c>
      <c r="P4094">
        <f t="shared" si="315"/>
        <v>20</v>
      </c>
      <c r="Q4094" s="9" t="s">
        <v>8315</v>
      </c>
      <c r="R4094" t="s">
        <v>8316</v>
      </c>
      <c r="S4094" s="13">
        <f t="shared" si="316"/>
        <v>42039.194988425923</v>
      </c>
      <c r="T4094" s="13">
        <f t="shared" si="317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4"/>
        <v>2</v>
      </c>
      <c r="P4095">
        <f t="shared" si="315"/>
        <v>15</v>
      </c>
      <c r="Q4095" s="9" t="s">
        <v>8315</v>
      </c>
      <c r="R4095" t="s">
        <v>8316</v>
      </c>
      <c r="S4095" s="13">
        <f t="shared" si="316"/>
        <v>42178.815891203703</v>
      </c>
      <c r="T4095" s="13">
        <f t="shared" si="317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4"/>
        <v>37</v>
      </c>
      <c r="P4096">
        <f t="shared" si="315"/>
        <v>91.25</v>
      </c>
      <c r="Q4096" s="9" t="s">
        <v>8315</v>
      </c>
      <c r="R4096" t="s">
        <v>8316</v>
      </c>
      <c r="S4096" s="13">
        <f t="shared" si="316"/>
        <v>41890.086805555555</v>
      </c>
      <c r="T4096" s="13">
        <f t="shared" si="317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4"/>
        <v>3</v>
      </c>
      <c r="P4097">
        <f t="shared" si="315"/>
        <v>800</v>
      </c>
      <c r="Q4097" s="9" t="s">
        <v>8315</v>
      </c>
      <c r="R4097" t="s">
        <v>8316</v>
      </c>
      <c r="S4097" s="13">
        <f t="shared" si="316"/>
        <v>42693.031828703708</v>
      </c>
      <c r="T4097" s="13">
        <f t="shared" si="317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4"/>
        <v>11</v>
      </c>
      <c r="P4098">
        <f t="shared" si="315"/>
        <v>80</v>
      </c>
      <c r="Q4098" s="9" t="s">
        <v>8315</v>
      </c>
      <c r="R4098" t="s">
        <v>8316</v>
      </c>
      <c r="S4098" s="13">
        <f t="shared" si="316"/>
        <v>42750.530312499999</v>
      </c>
      <c r="T4098" s="13">
        <f t="shared" si="317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18">ROUND(E4099/D4099*100,0)</f>
        <v>0</v>
      </c>
      <c r="P4099">
        <f t="shared" ref="P4099:P4115" si="319">IFERROR(ROUND(E4099/L4099,2),0)</f>
        <v>0</v>
      </c>
      <c r="Q4099" s="9" t="s">
        <v>8315</v>
      </c>
      <c r="R4099" t="s">
        <v>8316</v>
      </c>
      <c r="S4099" s="13">
        <f t="shared" ref="S4099:S4115" si="320">(((J4099/60)/60)/24)+DATE(1970,1,1)</f>
        <v>42344.824502314819</v>
      </c>
      <c r="T4099" s="13">
        <f t="shared" ref="T4099:T4115" si="321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18"/>
        <v>0</v>
      </c>
      <c r="P4100">
        <f t="shared" si="319"/>
        <v>0</v>
      </c>
      <c r="Q4100" s="9" t="s">
        <v>8315</v>
      </c>
      <c r="R4100" t="s">
        <v>8316</v>
      </c>
      <c r="S4100" s="13">
        <f t="shared" si="320"/>
        <v>42495.722187499996</v>
      </c>
      <c r="T4100" s="13">
        <f t="shared" si="321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18"/>
        <v>1</v>
      </c>
      <c r="P4101">
        <f t="shared" si="319"/>
        <v>50</v>
      </c>
      <c r="Q4101" s="9" t="s">
        <v>8315</v>
      </c>
      <c r="R4101" t="s">
        <v>8316</v>
      </c>
      <c r="S4101" s="13">
        <f t="shared" si="320"/>
        <v>42570.850381944445</v>
      </c>
      <c r="T4101" s="13">
        <f t="shared" si="321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18"/>
        <v>0</v>
      </c>
      <c r="P4102">
        <f t="shared" si="319"/>
        <v>0</v>
      </c>
      <c r="Q4102" s="9" t="s">
        <v>8315</v>
      </c>
      <c r="R4102" t="s">
        <v>8316</v>
      </c>
      <c r="S4102" s="13">
        <f t="shared" si="320"/>
        <v>41927.124884259261</v>
      </c>
      <c r="T4102" s="13">
        <f t="shared" si="321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18"/>
        <v>0</v>
      </c>
      <c r="P4103">
        <f t="shared" si="319"/>
        <v>0</v>
      </c>
      <c r="Q4103" s="9" t="s">
        <v>8315</v>
      </c>
      <c r="R4103" t="s">
        <v>8316</v>
      </c>
      <c r="S4103" s="13">
        <f t="shared" si="320"/>
        <v>42730.903726851851</v>
      </c>
      <c r="T4103" s="13">
        <f t="shared" si="321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18"/>
        <v>27</v>
      </c>
      <c r="P4104">
        <f t="shared" si="319"/>
        <v>22.83</v>
      </c>
      <c r="Q4104" s="9" t="s">
        <v>8315</v>
      </c>
      <c r="R4104" t="s">
        <v>8316</v>
      </c>
      <c r="S4104" s="13">
        <f t="shared" si="320"/>
        <v>42475.848067129627</v>
      </c>
      <c r="T4104" s="13">
        <f t="shared" si="321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18"/>
        <v>10</v>
      </c>
      <c r="P4105">
        <f t="shared" si="319"/>
        <v>16.670000000000002</v>
      </c>
      <c r="Q4105" s="9" t="s">
        <v>8315</v>
      </c>
      <c r="R4105" t="s">
        <v>8316</v>
      </c>
      <c r="S4105" s="13">
        <f t="shared" si="320"/>
        <v>42188.83293981482</v>
      </c>
      <c r="T4105" s="13">
        <f t="shared" si="321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18"/>
        <v>21</v>
      </c>
      <c r="P4106">
        <f t="shared" si="319"/>
        <v>45.79</v>
      </c>
      <c r="Q4106" s="9" t="s">
        <v>8315</v>
      </c>
      <c r="R4106" t="s">
        <v>8316</v>
      </c>
      <c r="S4106" s="13">
        <f t="shared" si="320"/>
        <v>42640.278171296297</v>
      </c>
      <c r="T4106" s="13">
        <f t="shared" si="321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18"/>
        <v>7</v>
      </c>
      <c r="P4107">
        <f t="shared" si="319"/>
        <v>383.33</v>
      </c>
      <c r="Q4107" s="9" t="s">
        <v>8315</v>
      </c>
      <c r="R4107" t="s">
        <v>8316</v>
      </c>
      <c r="S4107" s="13">
        <f t="shared" si="320"/>
        <v>42697.010520833333</v>
      </c>
      <c r="T4107" s="13">
        <f t="shared" si="321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18"/>
        <v>71</v>
      </c>
      <c r="P4108">
        <f t="shared" si="319"/>
        <v>106.97</v>
      </c>
      <c r="Q4108" s="9" t="s">
        <v>8315</v>
      </c>
      <c r="R4108" t="s">
        <v>8316</v>
      </c>
      <c r="S4108" s="13">
        <f t="shared" si="320"/>
        <v>42053.049375000002</v>
      </c>
      <c r="T4108" s="13">
        <f t="shared" si="321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18"/>
        <v>2</v>
      </c>
      <c r="P4109">
        <f t="shared" si="319"/>
        <v>10.25</v>
      </c>
      <c r="Q4109" s="9" t="s">
        <v>8315</v>
      </c>
      <c r="R4109" t="s">
        <v>8316</v>
      </c>
      <c r="S4109" s="13">
        <f t="shared" si="320"/>
        <v>41883.916678240741</v>
      </c>
      <c r="T4109" s="13">
        <f t="shared" si="321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18"/>
        <v>2</v>
      </c>
      <c r="P4110">
        <f t="shared" si="319"/>
        <v>59</v>
      </c>
      <c r="Q4110" s="9" t="s">
        <v>8315</v>
      </c>
      <c r="R4110" t="s">
        <v>8316</v>
      </c>
      <c r="S4110" s="13">
        <f t="shared" si="320"/>
        <v>42767.031678240746</v>
      </c>
      <c r="T4110" s="13">
        <f t="shared" si="321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18"/>
        <v>0</v>
      </c>
      <c r="P4111">
        <f t="shared" si="319"/>
        <v>0</v>
      </c>
      <c r="Q4111" s="9" t="s">
        <v>8315</v>
      </c>
      <c r="R4111" t="s">
        <v>8316</v>
      </c>
      <c r="S4111" s="13">
        <f t="shared" si="320"/>
        <v>42307.539398148147</v>
      </c>
      <c r="T4111" s="13">
        <f t="shared" si="321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18"/>
        <v>29</v>
      </c>
      <c r="P4112">
        <f t="shared" si="319"/>
        <v>14.33</v>
      </c>
      <c r="Q4112" s="9" t="s">
        <v>8315</v>
      </c>
      <c r="R4112" t="s">
        <v>8316</v>
      </c>
      <c r="S4112" s="13">
        <f t="shared" si="320"/>
        <v>42512.626747685179</v>
      </c>
      <c r="T4112" s="13">
        <f t="shared" si="321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18"/>
        <v>3</v>
      </c>
      <c r="P4113">
        <f t="shared" si="319"/>
        <v>15.67</v>
      </c>
      <c r="Q4113" s="9" t="s">
        <v>8315</v>
      </c>
      <c r="R4113" t="s">
        <v>8316</v>
      </c>
      <c r="S4113" s="13">
        <f t="shared" si="320"/>
        <v>42029.135879629626</v>
      </c>
      <c r="T4113" s="13">
        <f t="shared" si="321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18"/>
        <v>0</v>
      </c>
      <c r="P4114">
        <f t="shared" si="319"/>
        <v>1</v>
      </c>
      <c r="Q4114" s="9" t="s">
        <v>8315</v>
      </c>
      <c r="R4114" t="s">
        <v>8316</v>
      </c>
      <c r="S4114" s="13">
        <f t="shared" si="320"/>
        <v>42400.946597222224</v>
      </c>
      <c r="T4114" s="13">
        <f t="shared" si="321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18"/>
        <v>0</v>
      </c>
      <c r="P4115">
        <f t="shared" si="319"/>
        <v>1</v>
      </c>
      <c r="Q4115" s="9" t="s">
        <v>8315</v>
      </c>
      <c r="R4115" t="s">
        <v>8316</v>
      </c>
      <c r="S4115" s="13">
        <f t="shared" si="320"/>
        <v>42358.573182870372</v>
      </c>
      <c r="T4115" s="13">
        <f t="shared" si="321"/>
        <v>42377.273611111115</v>
      </c>
    </row>
  </sheetData>
  <autoFilter ref="A1:U4115" xr:uid="{00000000-0001-0000-0000-000000000000}"/>
  <conditionalFormatting sqref="F1:F1048576">
    <cfRule type="containsText" dxfId="4" priority="2" operator="containsText" text="failed">
      <formula>NOT(ISERROR(SEARCH("failed",F1)))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cancelled">
      <formula>NOT(ISERROR(SEARCH("cancelled",F1)))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7D7A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3AF16-58CF-D94F-A45D-1B9F321A3C2B}">
  <dimension ref="A1:F18"/>
  <sheetViews>
    <sheetView workbookViewId="0">
      <selection activeCell="G25" sqref="G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6" x14ac:dyDescent="0.2">
      <c r="A1" s="10" t="s">
        <v>8358</v>
      </c>
      <c r="B1" t="s">
        <v>8315</v>
      </c>
    </row>
    <row r="2" spans="1:6" x14ac:dyDescent="0.2">
      <c r="A2" s="10" t="s">
        <v>8398</v>
      </c>
      <c r="B2" t="s">
        <v>8363</v>
      </c>
    </row>
    <row r="4" spans="1:6" x14ac:dyDescent="0.2">
      <c r="A4" s="10" t="s">
        <v>8364</v>
      </c>
      <c r="B4" s="10" t="s">
        <v>8360</v>
      </c>
    </row>
    <row r="5" spans="1:6" x14ac:dyDescent="0.2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6" x14ac:dyDescent="0.2">
      <c r="A6" s="14" t="s">
        <v>8373</v>
      </c>
      <c r="B6" s="7">
        <v>56</v>
      </c>
      <c r="C6" s="7">
        <v>33</v>
      </c>
      <c r="D6" s="7">
        <v>7</v>
      </c>
      <c r="E6" s="7">
        <v>96</v>
      </c>
      <c r="F6" s="7"/>
    </row>
    <row r="7" spans="1:6" x14ac:dyDescent="0.2">
      <c r="A7" s="14" t="s">
        <v>8374</v>
      </c>
      <c r="B7" s="7">
        <v>71</v>
      </c>
      <c r="C7" s="7">
        <v>39</v>
      </c>
      <c r="D7" s="7">
        <v>3</v>
      </c>
      <c r="E7" s="7">
        <v>113</v>
      </c>
      <c r="F7" s="7"/>
    </row>
    <row r="8" spans="1:6" x14ac:dyDescent="0.2">
      <c r="A8" s="14" t="s">
        <v>8375</v>
      </c>
      <c r="B8" s="7">
        <v>56</v>
      </c>
      <c r="C8" s="7">
        <v>33</v>
      </c>
      <c r="D8" s="7">
        <v>3</v>
      </c>
      <c r="E8" s="7">
        <v>92</v>
      </c>
      <c r="F8" s="7"/>
    </row>
    <row r="9" spans="1:6" x14ac:dyDescent="0.2">
      <c r="A9" s="14" t="s">
        <v>8376</v>
      </c>
      <c r="B9" s="7">
        <v>71</v>
      </c>
      <c r="C9" s="7">
        <v>40</v>
      </c>
      <c r="D9" s="7">
        <v>2</v>
      </c>
      <c r="E9" s="7">
        <v>113</v>
      </c>
      <c r="F9" s="7"/>
    </row>
    <row r="10" spans="1:6" x14ac:dyDescent="0.2">
      <c r="A10" s="14" t="s">
        <v>8367</v>
      </c>
      <c r="B10" s="7">
        <v>111</v>
      </c>
      <c r="C10" s="7">
        <v>52</v>
      </c>
      <c r="D10" s="7">
        <v>3</v>
      </c>
      <c r="E10" s="7">
        <v>166</v>
      </c>
      <c r="F10" s="7"/>
    </row>
    <row r="11" spans="1:6" x14ac:dyDescent="0.2">
      <c r="A11" s="14" t="s">
        <v>8377</v>
      </c>
      <c r="B11" s="7">
        <v>100</v>
      </c>
      <c r="C11" s="7">
        <v>49</v>
      </c>
      <c r="D11" s="7">
        <v>4</v>
      </c>
      <c r="E11" s="7">
        <v>153</v>
      </c>
      <c r="F11" s="7"/>
    </row>
    <row r="12" spans="1:6" x14ac:dyDescent="0.2">
      <c r="A12" s="14" t="s">
        <v>8368</v>
      </c>
      <c r="B12" s="7">
        <v>87</v>
      </c>
      <c r="C12" s="7">
        <v>50</v>
      </c>
      <c r="D12" s="7">
        <v>1</v>
      </c>
      <c r="E12" s="7">
        <v>138</v>
      </c>
      <c r="F12" s="7"/>
    </row>
    <row r="13" spans="1:6" x14ac:dyDescent="0.2">
      <c r="A13" s="14" t="s">
        <v>8369</v>
      </c>
      <c r="B13" s="7">
        <v>72</v>
      </c>
      <c r="C13" s="7">
        <v>47</v>
      </c>
      <c r="D13" s="7">
        <v>4</v>
      </c>
      <c r="E13" s="7">
        <v>123</v>
      </c>
      <c r="F13" s="7"/>
    </row>
    <row r="14" spans="1:6" x14ac:dyDescent="0.2">
      <c r="A14" s="14" t="s">
        <v>8370</v>
      </c>
      <c r="B14" s="7">
        <v>59</v>
      </c>
      <c r="C14" s="7">
        <v>34</v>
      </c>
      <c r="D14" s="7">
        <v>4</v>
      </c>
      <c r="E14" s="7">
        <v>97</v>
      </c>
      <c r="F14" s="7"/>
    </row>
    <row r="15" spans="1:6" x14ac:dyDescent="0.2">
      <c r="A15" s="14" t="s">
        <v>8371</v>
      </c>
      <c r="B15" s="7">
        <v>65</v>
      </c>
      <c r="C15" s="7">
        <v>50</v>
      </c>
      <c r="D15" s="7"/>
      <c r="E15" s="7">
        <v>115</v>
      </c>
      <c r="F15" s="7"/>
    </row>
    <row r="16" spans="1:6" x14ac:dyDescent="0.2">
      <c r="A16" s="14" t="s">
        <v>8372</v>
      </c>
      <c r="B16" s="7">
        <v>54</v>
      </c>
      <c r="C16" s="7">
        <v>31</v>
      </c>
      <c r="D16" s="7">
        <v>3</v>
      </c>
      <c r="E16" s="7">
        <v>88</v>
      </c>
      <c r="F16" s="7"/>
    </row>
    <row r="17" spans="1:6" x14ac:dyDescent="0.2">
      <c r="A17" s="14" t="s">
        <v>8378</v>
      </c>
      <c r="B17" s="7">
        <v>37</v>
      </c>
      <c r="C17" s="7">
        <v>35</v>
      </c>
      <c r="D17" s="7">
        <v>3</v>
      </c>
      <c r="E17" s="7">
        <v>75</v>
      </c>
      <c r="F17" s="7"/>
    </row>
    <row r="18" spans="1:6" x14ac:dyDescent="0.2">
      <c r="A18" s="14" t="s">
        <v>8361</v>
      </c>
      <c r="B18" s="7">
        <v>839</v>
      </c>
      <c r="C18" s="7">
        <v>493</v>
      </c>
      <c r="D18" s="7">
        <v>37</v>
      </c>
      <c r="E18" s="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975DA-8A20-6C46-9B4B-1B13A8CB08D1}">
  <dimension ref="A1:H13"/>
  <sheetViews>
    <sheetView topLeftCell="E1" workbookViewId="0">
      <selection activeCell="A18" sqref="A18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">
      <c r="A2" t="s">
        <v>8406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">
      <c r="A3" t="s">
        <v>8407</v>
      </c>
      <c r="B3">
        <f>COUNTIFS(Kickstarter!$D:$D, "&gt;=1000", Kickstarter!$F:$F, "successful", Kickstarter!$D:$D, "&lt;=4999", Kickstarter!$R:$R, "plays")</f>
        <v>388</v>
      </c>
      <c r="C3">
        <f>COUNTIFS(Kickstarter!$D:$D, "&gt;=1000", Kickstarter!$F:$F, "failed", Kickstarter!$D:$D, "&lt;=4999", Kickstarter!$R:$R, "plays")</f>
        <v>146</v>
      </c>
      <c r="D3">
        <f>COUNTIFS(Kickstarter!$D:$D, "&gt;=1000", Kickstarter!$F:$F, "canceled", Kickstarter!$D:$D, "&lt;=4999", Kickstarter!$R:$R, 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2">
      <c r="A4" t="s">
        <v>8408</v>
      </c>
      <c r="B4">
        <f>COUNTIFS(Kickstarter!$D:$D, "&gt;=5000", Kickstarter!$F:$F, "successful", Kickstarter!$D:$D, "&lt;=9999", Kickstarter!$R:$R, "plays")</f>
        <v>93</v>
      </c>
      <c r="C4">
        <f>COUNTIFS(Kickstarter!$D:$D, "&gt;=5000", Kickstarter!$F:$F, "failed", Kickstarter!$D:$D, "&lt;=9999", Kickstarter!$R:$R, "plays")</f>
        <v>76</v>
      </c>
      <c r="D4">
        <f>COUNTIFS(Kickstarter!$D:$D, "&gt;=5000", Kickstarter!$F:$F, "canceled", Kickstarter!$D:$D, "&lt;=9999", Kickstarter!$R:$R, 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">
      <c r="A5" t="s">
        <v>8409</v>
      </c>
      <c r="B5">
        <f>COUNTIFS(Kickstarter!$D:$D, "&gt;=10000", Kickstarter!$F:$F, "successful", Kickstarter!$D:$D, "&lt;=14999", Kickstarter!$R:$R, "plays")</f>
        <v>39</v>
      </c>
      <c r="C5">
        <f>COUNTIFS(Kickstarter!$D:$D, "&gt;=10000", Kickstarter!$F:$F, "failed", Kickstarter!$D:$D, "&lt;=14999", Kickstarter!$R:$R, "plays")</f>
        <v>33</v>
      </c>
      <c r="D5">
        <f>COUNTIFS(Kickstarter!$D:$D, "&gt;=10000", Kickstarter!$F:$F, "canceled", Kickstarter!$D:$D, "&lt;=14999", Kickstarter!$R:$R, 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">
      <c r="A6" t="s">
        <v>8410</v>
      </c>
      <c r="B6">
        <f>COUNTIFS(Kickstarter!$D:$D, "&gt;=15000", Kickstarter!$F:$F, "successful", Kickstarter!$D:$D, "&lt;=19999", Kickstarter!$R:$R, "plays")</f>
        <v>12</v>
      </c>
      <c r="C6">
        <f>COUNTIFS(Kickstarter!$D:$D, "&gt;=15000", Kickstarter!$F:$F, "failed", Kickstarter!$D:$D, "&lt;=19999", Kickstarter!$R:$R, "plays")</f>
        <v>12</v>
      </c>
      <c r="D6">
        <f>COUNTIFS(Kickstarter!$D:$D, "&gt;=15000", Kickstarter!$F:$F, "canceled", Kickstarter!$D:$D, "&lt;=19999", Kickstarter!$R:$R, 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">
      <c r="A7" t="s">
        <v>8411</v>
      </c>
      <c r="B7">
        <f>COUNTIFS(Kickstarter!$D:$D, "&gt;=20000", Kickstarter!$F:$F, "successful", Kickstarter!$D:$D, "&lt;=24999", Kickstarter!$R:$R, "plays")</f>
        <v>9</v>
      </c>
      <c r="C7">
        <f>COUNTIFS(Kickstarter!$D:$D, "&gt;=20000", Kickstarter!$F:$F, "failed", Kickstarter!$D:$D, "&lt;=24999", Kickstarter!$R:$R, "plays")</f>
        <v>11</v>
      </c>
      <c r="D7">
        <f>COUNTIFS(Kickstarter!$D:$D, "&gt;=20000", Kickstarter!$F:$F, "canceled", Kickstarter!$D:$D, "&lt;=24999", Kickstarter!$R:$R, 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">
      <c r="A8" t="s">
        <v>8412</v>
      </c>
      <c r="B8">
        <f>COUNTIFS(Kickstarter!$D:$D, "&gt;=25000", Kickstarter!$F:$F, "successful", Kickstarter!$D:$D, "&lt;=29999", Kickstarter!$R:$R, "plays")</f>
        <v>1</v>
      </c>
      <c r="C8">
        <f>COUNTIFS(Kickstarter!$D:$D, "&gt;=25000", Kickstarter!$F:$F, "failed", Kickstarter!$D:$D, "&lt;=29999", Kickstarter!$R:$R, "plays")</f>
        <v>4</v>
      </c>
      <c r="D8">
        <f>COUNTIFS(Kickstarter!$D:$D, "&gt;=25000", Kickstarter!$F:$F, "canceled", Kickstarter!$D:$D, "&lt;=29999", Kickstarter!$R:$R, 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">
      <c r="A9" t="s">
        <v>8413</v>
      </c>
      <c r="B9">
        <f>COUNTIFS(Kickstarter!$D:$D, "&gt;=30000", Kickstarter!$F:$F, "successful", Kickstarter!$D:$D, "&lt;=34999", Kickstarter!$R:$R, "plays")</f>
        <v>3</v>
      </c>
      <c r="C9">
        <f>COUNTIFS(Kickstarter!$D:$D, "&gt;=30000", Kickstarter!$F:$F, "failed", Kickstarter!$D:$D, "&lt;=34999", Kickstarter!$R:$R, "plays")</f>
        <v>8</v>
      </c>
      <c r="D9">
        <f>COUNTIFS(Kickstarter!$D:$D, "&gt;=30000", Kickstarter!$F:$F, "canceled", Kickstarter!$D:$D, "&lt;=34999", Kickstarter!$R:$R, 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">
      <c r="A10" t="s">
        <v>8414</v>
      </c>
      <c r="B10">
        <f>COUNTIFS(Kickstarter!$D:$D, "&gt;=35000", Kickstarter!$F:$F, "successful", Kickstarter!$D:$D, "&lt;=39999", Kickstarter!$R:$R, "plays")</f>
        <v>4</v>
      </c>
      <c r="C10">
        <f>COUNTIFS(Kickstarter!$D:$D, "&gt;=35000", Kickstarter!$F:$F, "failed", Kickstarter!$D:$D, "&lt;=39999", Kickstarter!$R:$R, "plays")</f>
        <v>2</v>
      </c>
      <c r="D10">
        <f>COUNTIFS(Kickstarter!$D:$D, "&gt;=35000", Kickstarter!$F:$F, "canceled", Kickstarter!$D:$D, "&lt;=39999", Kickstarter!$R:$R, 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">
      <c r="A11" t="s">
        <v>8415</v>
      </c>
      <c r="B11">
        <f>COUNTIFS(Kickstarter!$D:$D, "&gt;=40000", Kickstarter!$F:$F, "successful", Kickstarter!$D:$D, "&lt;=44999", Kickstarter!$R:$R, "plays")</f>
        <v>2</v>
      </c>
      <c r="C11">
        <f>COUNTIFS(Kickstarter!$D:$D, "&gt;=40000", Kickstarter!$F:$F, "failed", Kickstarter!$D:$D, "&lt;=44999", Kickstarter!$R:$R, "plays")</f>
        <v>1</v>
      </c>
      <c r="D11">
        <f>COUNTIFS(Kickstarter!$D:$D, "&gt;=40000", Kickstarter!$F:$F, "canceled", Kickstarter!$D:$D, "&lt;=44999", Kickstarter!$R:$R, 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">
      <c r="A12" t="s">
        <v>8416</v>
      </c>
      <c r="B12">
        <f>COUNTIFS(Kickstarter!$D:$D, "&gt;=45000", Kickstarter!$F:$F, "successful", Kickstarter!$D:$D, "&lt;=49999", Kickstarter!$R:$R, "plays")</f>
        <v>0</v>
      </c>
      <c r="C12">
        <f>COUNTIFS(Kickstarter!$D:$D, "&gt;=45000", Kickstarter!$F:$F, "failed", Kickstarter!$D:$D, "&lt;=49999", Kickstarter!$R:$R, "plays")</f>
        <v>1</v>
      </c>
      <c r="D12">
        <f>COUNTIFS(Kickstarter!$D:$D, "&gt;=45000", Kickstarter!$F:$F, "canceled", Kickstarter!$D:$D, "&lt;=49999", Kickstarter!$R:$R, 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">
      <c r="A13" t="s">
        <v>8417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AB740-2A49-F34F-B7A2-FB8EDD37DA0E}">
  <dimension ref="A1:F6"/>
  <sheetViews>
    <sheetView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8364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8315</v>
      </c>
      <c r="B5" s="7">
        <v>26</v>
      </c>
      <c r="C5" s="7">
        <v>349</v>
      </c>
      <c r="D5" s="7">
        <v>12</v>
      </c>
      <c r="E5" s="7">
        <v>525</v>
      </c>
      <c r="F5" s="7">
        <v>912</v>
      </c>
    </row>
    <row r="6" spans="1:6" x14ac:dyDescent="0.2">
      <c r="A6" s="11" t="s">
        <v>8361</v>
      </c>
      <c r="B6" s="7">
        <v>26</v>
      </c>
      <c r="C6" s="7">
        <v>349</v>
      </c>
      <c r="D6" s="7">
        <v>12</v>
      </c>
      <c r="E6" s="7">
        <v>525</v>
      </c>
      <c r="F6" s="7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9662B-EA4E-B14E-94F6-98F012F2FFD5}">
  <dimension ref="A1:E7"/>
  <sheetViews>
    <sheetView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8224</v>
      </c>
    </row>
    <row r="2" spans="1:5" x14ac:dyDescent="0.2">
      <c r="A2" s="10" t="s">
        <v>8358</v>
      </c>
      <c r="B2" t="s">
        <v>8363</v>
      </c>
    </row>
    <row r="4" spans="1:5" x14ac:dyDescent="0.2">
      <c r="A4" s="10" t="s">
        <v>8364</v>
      </c>
      <c r="B4" s="10" t="s">
        <v>8360</v>
      </c>
    </row>
    <row r="5" spans="1:5" x14ac:dyDescent="0.2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1" t="s">
        <v>8316</v>
      </c>
      <c r="B6" s="7">
        <v>70</v>
      </c>
      <c r="C6" s="7">
        <v>6</v>
      </c>
      <c r="D6" s="7">
        <v>238</v>
      </c>
      <c r="E6" s="7">
        <v>314</v>
      </c>
    </row>
    <row r="7" spans="1:5" x14ac:dyDescent="0.2">
      <c r="A7" s="11" t="s">
        <v>8361</v>
      </c>
      <c r="B7" s="7">
        <v>70</v>
      </c>
      <c r="C7" s="7">
        <v>6</v>
      </c>
      <c r="D7" s="7">
        <v>238</v>
      </c>
      <c r="E7" s="7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45A02-4483-1340-A204-37101CACE402}">
  <dimension ref="A3:F19"/>
  <sheetViews>
    <sheetView workbookViewId="0">
      <selection activeCell="B15" sqref="B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10" t="s">
        <v>8358</v>
      </c>
      <c r="B3" t="s">
        <v>8315</v>
      </c>
    </row>
    <row r="5" spans="1:6" x14ac:dyDescent="0.2">
      <c r="A5" s="10" t="s">
        <v>8364</v>
      </c>
      <c r="B5" s="10" t="s">
        <v>8360</v>
      </c>
    </row>
    <row r="6" spans="1:6" x14ac:dyDescent="0.2">
      <c r="A6" s="10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4" t="s">
        <v>8373</v>
      </c>
      <c r="B7" s="7">
        <v>7</v>
      </c>
      <c r="C7" s="7">
        <v>33</v>
      </c>
      <c r="D7" s="7">
        <v>2</v>
      </c>
      <c r="E7" s="7">
        <v>56</v>
      </c>
      <c r="F7" s="7">
        <v>98</v>
      </c>
    </row>
    <row r="8" spans="1:6" x14ac:dyDescent="0.2">
      <c r="A8" s="14" t="s">
        <v>8374</v>
      </c>
      <c r="B8" s="7">
        <v>3</v>
      </c>
      <c r="C8" s="7">
        <v>39</v>
      </c>
      <c r="D8" s="7">
        <v>8</v>
      </c>
      <c r="E8" s="7">
        <v>71</v>
      </c>
      <c r="F8" s="7">
        <v>121</v>
      </c>
    </row>
    <row r="9" spans="1:6" x14ac:dyDescent="0.2">
      <c r="A9" s="14" t="s">
        <v>8375</v>
      </c>
      <c r="B9" s="7">
        <v>3</v>
      </c>
      <c r="C9" s="7">
        <v>33</v>
      </c>
      <c r="D9" s="7">
        <v>14</v>
      </c>
      <c r="E9" s="7">
        <v>56</v>
      </c>
      <c r="F9" s="7">
        <v>106</v>
      </c>
    </row>
    <row r="10" spans="1:6" x14ac:dyDescent="0.2">
      <c r="A10" s="14" t="s">
        <v>8376</v>
      </c>
      <c r="B10" s="7">
        <v>2</v>
      </c>
      <c r="C10" s="7">
        <v>40</v>
      </c>
      <c r="D10" s="7"/>
      <c r="E10" s="7">
        <v>71</v>
      </c>
      <c r="F10" s="7">
        <v>113</v>
      </c>
    </row>
    <row r="11" spans="1:6" x14ac:dyDescent="0.2">
      <c r="A11" s="14" t="s">
        <v>8367</v>
      </c>
      <c r="B11" s="7">
        <v>3</v>
      </c>
      <c r="C11" s="7">
        <v>52</v>
      </c>
      <c r="D11" s="7"/>
      <c r="E11" s="7">
        <v>111</v>
      </c>
      <c r="F11" s="7">
        <v>166</v>
      </c>
    </row>
    <row r="12" spans="1:6" x14ac:dyDescent="0.2">
      <c r="A12" s="14" t="s">
        <v>8377</v>
      </c>
      <c r="B12" s="7">
        <v>4</v>
      </c>
      <c r="C12" s="7">
        <v>49</v>
      </c>
      <c r="D12" s="7"/>
      <c r="E12" s="7">
        <v>100</v>
      </c>
      <c r="F12" s="7">
        <v>153</v>
      </c>
    </row>
    <row r="13" spans="1:6" x14ac:dyDescent="0.2">
      <c r="A13" s="14" t="s">
        <v>8368</v>
      </c>
      <c r="B13" s="7">
        <v>1</v>
      </c>
      <c r="C13" s="7">
        <v>50</v>
      </c>
      <c r="D13" s="7"/>
      <c r="E13" s="7">
        <v>87</v>
      </c>
      <c r="F13" s="7">
        <v>138</v>
      </c>
    </row>
    <row r="14" spans="1:6" x14ac:dyDescent="0.2">
      <c r="A14" s="14" t="s">
        <v>8369</v>
      </c>
      <c r="B14" s="7">
        <v>4</v>
      </c>
      <c r="C14" s="7">
        <v>47</v>
      </c>
      <c r="D14" s="7"/>
      <c r="E14" s="7">
        <v>72</v>
      </c>
      <c r="F14" s="7">
        <v>123</v>
      </c>
    </row>
    <row r="15" spans="1:6" x14ac:dyDescent="0.2">
      <c r="A15" s="14" t="s">
        <v>8370</v>
      </c>
      <c r="B15" s="7">
        <v>4</v>
      </c>
      <c r="C15" s="7">
        <v>34</v>
      </c>
      <c r="D15" s="7"/>
      <c r="E15" s="7">
        <v>59</v>
      </c>
      <c r="F15" s="7">
        <v>97</v>
      </c>
    </row>
    <row r="16" spans="1:6" x14ac:dyDescent="0.2">
      <c r="A16" s="14" t="s">
        <v>8371</v>
      </c>
      <c r="B16" s="7"/>
      <c r="C16" s="7">
        <v>50</v>
      </c>
      <c r="D16" s="7"/>
      <c r="E16" s="7">
        <v>65</v>
      </c>
      <c r="F16" s="7">
        <v>115</v>
      </c>
    </row>
    <row r="17" spans="1:6" x14ac:dyDescent="0.2">
      <c r="A17" s="14" t="s">
        <v>8372</v>
      </c>
      <c r="B17" s="7">
        <v>3</v>
      </c>
      <c r="C17" s="7">
        <v>31</v>
      </c>
      <c r="D17" s="7"/>
      <c r="E17" s="7">
        <v>54</v>
      </c>
      <c r="F17" s="7">
        <v>88</v>
      </c>
    </row>
    <row r="18" spans="1:6" x14ac:dyDescent="0.2">
      <c r="A18" s="14" t="s">
        <v>8378</v>
      </c>
      <c r="B18" s="7">
        <v>3</v>
      </c>
      <c r="C18" s="7">
        <v>35</v>
      </c>
      <c r="D18" s="7"/>
      <c r="E18" s="7">
        <v>37</v>
      </c>
      <c r="F18" s="7">
        <v>75</v>
      </c>
    </row>
    <row r="19" spans="1:6" x14ac:dyDescent="0.2">
      <c r="A19" s="14" t="s">
        <v>8361</v>
      </c>
      <c r="B19" s="7">
        <v>37</v>
      </c>
      <c r="C19" s="7">
        <v>493</v>
      </c>
      <c r="D19" s="7">
        <v>24</v>
      </c>
      <c r="E19" s="7">
        <v>839</v>
      </c>
      <c r="F19" s="7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C7706-B207-3949-9855-4B153B25EB16}">
  <dimension ref="A1:C14"/>
  <sheetViews>
    <sheetView workbookViewId="0">
      <selection activeCell="B2" sqref="B2"/>
    </sheetView>
  </sheetViews>
  <sheetFormatPr baseColWidth="10" defaultRowHeight="15" x14ac:dyDescent="0.2"/>
  <cols>
    <col min="1" max="1" width="24.1640625" bestFit="1" customWidth="1"/>
    <col min="2" max="2" width="12.33203125" bestFit="1" customWidth="1"/>
    <col min="3" max="3" width="11.1640625" bestFit="1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8384</v>
      </c>
      <c r="B2" s="15" t="e">
        <f>AVERAGE(#REF!:D413)</f>
        <v>#REF!</v>
      </c>
      <c r="C2" s="15" t="e">
        <f>AVERAGE(#REF!)</f>
        <v>#REF!</v>
      </c>
    </row>
    <row r="3" spans="1:3" x14ac:dyDescent="0.2">
      <c r="A3" t="s">
        <v>8385</v>
      </c>
      <c r="B3" s="15" t="e">
        <f>MEDIAN(#REF!)</f>
        <v>#REF!</v>
      </c>
      <c r="C3" s="15" t="e">
        <f>MEDIAN(#REF!)</f>
        <v>#REF!</v>
      </c>
    </row>
    <row r="4" spans="1:3" x14ac:dyDescent="0.2">
      <c r="A4" t="s">
        <v>8390</v>
      </c>
      <c r="B4" s="15" t="e">
        <f>_xlfn.STDEV.P(#REF!)</f>
        <v>#REF!</v>
      </c>
      <c r="C4" s="15" t="e">
        <f>_xlfn.STDEV.P(#REF!)</f>
        <v>#REF!</v>
      </c>
    </row>
    <row r="5" spans="1:3" x14ac:dyDescent="0.2">
      <c r="A5" t="s">
        <v>8391</v>
      </c>
      <c r="B5" s="15" t="e">
        <f>_xlfn.QUARTILE.EXC(#REF!, 3)</f>
        <v>#REF!</v>
      </c>
      <c r="C5" s="15" t="e">
        <f>_xlfn.QUARTILE.EXC(#REF!, 3)</f>
        <v>#REF!</v>
      </c>
    </row>
    <row r="6" spans="1:3" x14ac:dyDescent="0.2">
      <c r="A6" t="s">
        <v>8392</v>
      </c>
      <c r="B6" s="15" t="e">
        <f>_xlfn.QUARTILE.EXC(#REF!, 1)</f>
        <v>#REF!</v>
      </c>
      <c r="C6" s="15" t="e">
        <f>_xlfn.QUARTILE.EXC(#REF!, 1)</f>
        <v>#REF!</v>
      </c>
    </row>
    <row r="7" spans="1:3" x14ac:dyDescent="0.2">
      <c r="A7" t="s">
        <v>8396</v>
      </c>
      <c r="B7" s="15" t="e">
        <f>B5-B6</f>
        <v>#REF!</v>
      </c>
      <c r="C7" s="15" t="e">
        <f>C5-C6</f>
        <v>#REF!</v>
      </c>
    </row>
    <row r="8" spans="1:3" x14ac:dyDescent="0.2">
      <c r="B8" s="15"/>
      <c r="C8" s="15"/>
    </row>
    <row r="9" spans="1:3" x14ac:dyDescent="0.2">
      <c r="A9" t="s">
        <v>8386</v>
      </c>
      <c r="B9" s="15" t="e">
        <f>AVERAGE(#REF!)</f>
        <v>#REF!</v>
      </c>
      <c r="C9" s="15" t="e">
        <f>AVERAGE(#REF!)</f>
        <v>#REF!</v>
      </c>
    </row>
    <row r="10" spans="1:3" x14ac:dyDescent="0.2">
      <c r="A10" t="s">
        <v>8387</v>
      </c>
      <c r="B10" s="15" t="e">
        <f>MEDIAN(#REF!)</f>
        <v>#REF!</v>
      </c>
      <c r="C10" s="15" t="e">
        <f>MEDIAN(#REF!)</f>
        <v>#REF!</v>
      </c>
    </row>
    <row r="11" spans="1:3" x14ac:dyDescent="0.2">
      <c r="A11" t="s">
        <v>8393</v>
      </c>
      <c r="B11" s="15" t="e">
        <f>_xlfn.STDEV.P(#REF!)</f>
        <v>#REF!</v>
      </c>
      <c r="C11" s="15" t="e">
        <f>_xlfn.STDEV.P(#REF!)</f>
        <v>#REF!</v>
      </c>
    </row>
    <row r="12" spans="1:3" x14ac:dyDescent="0.2">
      <c r="A12" t="s">
        <v>8394</v>
      </c>
      <c r="B12" s="15" t="e">
        <f>_xlfn.QUARTILE.EXC(#REF!, 3)</f>
        <v>#REF!</v>
      </c>
      <c r="C12" s="15" t="e">
        <f>_xlfn.QUARTILE.EXC(#REF!, 3)</f>
        <v>#REF!</v>
      </c>
    </row>
    <row r="13" spans="1:3" x14ac:dyDescent="0.2">
      <c r="A13" t="s">
        <v>8395</v>
      </c>
      <c r="B13" s="15" t="e">
        <f>_xlfn.QUARTILE.EXC(#REF!, 1)</f>
        <v>#REF!</v>
      </c>
      <c r="C13" s="15" t="e">
        <f>_xlfn.QUARTILE.EXC(#REF!, 1)</f>
        <v>#REF!</v>
      </c>
    </row>
    <row r="14" spans="1:3" x14ac:dyDescent="0.2">
      <c r="A14" t="s">
        <v>8397</v>
      </c>
      <c r="B14" s="15" t="e">
        <f>B12-B13</f>
        <v>#REF!</v>
      </c>
      <c r="C14" s="15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209F7-9275-7A4B-A952-9D3FECB338D3}">
  <dimension ref="A1:F6"/>
  <sheetViews>
    <sheetView workbookViewId="0">
      <selection activeCell="H15" sqref="H15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  <col min="6" max="6" width="15.1640625" bestFit="1" customWidth="1"/>
  </cols>
  <sheetData>
    <row r="1" spans="1:6" x14ac:dyDescent="0.2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Date Started Statistics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2022-06-14T22:54:34Z</dcterms:modified>
</cp:coreProperties>
</file>