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coub/Desktop/BioD/Migrations_Works/Data/HDX/DataOk/"/>
    </mc:Choice>
  </mc:AlternateContent>
  <xr:revisionPtr revIDLastSave="0" documentId="13_ncr:1_{CB85F63E-1FD6-D545-A569-1A35AC8897C0}" xr6:coauthVersionLast="47" xr6:coauthVersionMax="47" xr10:uidLastSave="{00000000-0000-0000-0000-000000000000}"/>
  <bookViews>
    <workbookView xWindow="3180" yWindow="2000" windowWidth="27640" windowHeight="16940" xr2:uid="{E1BD3EBA-5E71-3D44-882B-7D876331549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8" i="1" l="1"/>
  <c r="M198" i="1"/>
  <c r="L198" i="1"/>
  <c r="K198" i="1"/>
  <c r="J198" i="1"/>
  <c r="I198" i="1"/>
  <c r="N197" i="1"/>
  <c r="M197" i="1"/>
  <c r="L197" i="1"/>
  <c r="K197" i="1"/>
  <c r="J197" i="1"/>
  <c r="I197" i="1"/>
  <c r="N196" i="1"/>
  <c r="M196" i="1"/>
  <c r="L196" i="1"/>
  <c r="K196" i="1"/>
  <c r="J196" i="1"/>
  <c r="I196" i="1"/>
  <c r="N195" i="1"/>
  <c r="M195" i="1"/>
  <c r="L195" i="1"/>
  <c r="K195" i="1"/>
  <c r="J195" i="1"/>
  <c r="I195" i="1"/>
  <c r="N194" i="1"/>
  <c r="M194" i="1"/>
  <c r="L194" i="1"/>
  <c r="K194" i="1"/>
  <c r="J194" i="1"/>
  <c r="I194" i="1"/>
  <c r="N193" i="1"/>
  <c r="M193" i="1"/>
  <c r="L193" i="1"/>
  <c r="K193" i="1"/>
  <c r="J193" i="1"/>
  <c r="I193" i="1"/>
  <c r="N192" i="1"/>
  <c r="M192" i="1"/>
  <c r="L192" i="1"/>
  <c r="K192" i="1"/>
  <c r="J192" i="1"/>
  <c r="I192" i="1"/>
  <c r="N191" i="1"/>
  <c r="M191" i="1"/>
  <c r="L191" i="1"/>
  <c r="K191" i="1"/>
  <c r="J191" i="1"/>
  <c r="I191" i="1"/>
  <c r="N190" i="1"/>
  <c r="M190" i="1"/>
  <c r="L190" i="1"/>
  <c r="K190" i="1"/>
  <c r="J190" i="1"/>
  <c r="I190" i="1"/>
  <c r="N189" i="1"/>
  <c r="M189" i="1"/>
  <c r="L189" i="1"/>
  <c r="K189" i="1"/>
  <c r="J189" i="1"/>
  <c r="I189" i="1"/>
  <c r="N188" i="1"/>
  <c r="M188" i="1"/>
  <c r="L188" i="1"/>
  <c r="K188" i="1"/>
  <c r="J188" i="1"/>
  <c r="I188" i="1"/>
  <c r="N187" i="1"/>
  <c r="M187" i="1"/>
  <c r="L187" i="1"/>
  <c r="K187" i="1"/>
  <c r="J187" i="1"/>
  <c r="I187" i="1"/>
  <c r="N186" i="1"/>
  <c r="M186" i="1"/>
  <c r="L186" i="1"/>
  <c r="K186" i="1"/>
  <c r="J186" i="1"/>
  <c r="I186" i="1"/>
  <c r="N185" i="1"/>
  <c r="M185" i="1"/>
  <c r="L185" i="1"/>
  <c r="K185" i="1"/>
  <c r="J185" i="1"/>
  <c r="I185" i="1"/>
  <c r="N184" i="1"/>
  <c r="M184" i="1"/>
  <c r="L184" i="1"/>
  <c r="K184" i="1"/>
  <c r="J184" i="1"/>
  <c r="I184" i="1"/>
  <c r="N183" i="1"/>
  <c r="M183" i="1"/>
  <c r="L183" i="1"/>
  <c r="K183" i="1"/>
  <c r="J183" i="1"/>
  <c r="I183" i="1"/>
  <c r="N182" i="1"/>
  <c r="M182" i="1"/>
  <c r="L182" i="1"/>
  <c r="K182" i="1"/>
  <c r="J182" i="1"/>
  <c r="I182" i="1"/>
  <c r="N181" i="1"/>
  <c r="M181" i="1"/>
  <c r="L181" i="1"/>
  <c r="K181" i="1"/>
  <c r="J181" i="1"/>
  <c r="I181" i="1"/>
  <c r="N180" i="1"/>
  <c r="M180" i="1"/>
  <c r="L180" i="1"/>
  <c r="K180" i="1"/>
  <c r="J180" i="1"/>
  <c r="I180" i="1"/>
  <c r="N179" i="1"/>
  <c r="M179" i="1"/>
  <c r="L179" i="1"/>
  <c r="K179" i="1"/>
  <c r="J179" i="1"/>
  <c r="I179" i="1"/>
  <c r="N178" i="1"/>
  <c r="M178" i="1"/>
  <c r="L178" i="1"/>
  <c r="K178" i="1"/>
  <c r="J178" i="1"/>
  <c r="I178" i="1"/>
  <c r="N177" i="1"/>
  <c r="M177" i="1"/>
  <c r="L177" i="1"/>
  <c r="K177" i="1"/>
  <c r="J177" i="1"/>
  <c r="I177" i="1"/>
  <c r="N176" i="1"/>
  <c r="M176" i="1"/>
  <c r="L176" i="1"/>
  <c r="K176" i="1"/>
  <c r="J176" i="1"/>
  <c r="I176" i="1"/>
  <c r="N175" i="1"/>
  <c r="M175" i="1"/>
  <c r="L175" i="1"/>
  <c r="K175" i="1"/>
  <c r="J175" i="1"/>
  <c r="I175" i="1"/>
  <c r="N174" i="1"/>
  <c r="M174" i="1"/>
  <c r="L174" i="1"/>
  <c r="K174" i="1"/>
  <c r="J174" i="1"/>
  <c r="I174" i="1"/>
  <c r="N173" i="1"/>
  <c r="M173" i="1"/>
  <c r="L173" i="1"/>
  <c r="K173" i="1"/>
  <c r="J173" i="1"/>
  <c r="I173" i="1"/>
  <c r="N172" i="1"/>
  <c r="M172" i="1"/>
  <c r="L172" i="1"/>
  <c r="K172" i="1"/>
  <c r="J172" i="1"/>
  <c r="I172" i="1"/>
  <c r="N171" i="1"/>
  <c r="M171" i="1"/>
  <c r="L171" i="1"/>
  <c r="K171" i="1"/>
  <c r="J171" i="1"/>
  <c r="I171" i="1"/>
  <c r="N170" i="1"/>
  <c r="M170" i="1"/>
  <c r="L170" i="1"/>
  <c r="K170" i="1"/>
  <c r="J170" i="1"/>
  <c r="I170" i="1"/>
  <c r="N169" i="1"/>
  <c r="M169" i="1"/>
  <c r="L169" i="1"/>
  <c r="K169" i="1"/>
  <c r="J169" i="1"/>
  <c r="I169" i="1"/>
  <c r="N168" i="1"/>
  <c r="M168" i="1"/>
  <c r="L168" i="1"/>
  <c r="K168" i="1"/>
  <c r="J168" i="1"/>
  <c r="I168" i="1"/>
  <c r="N167" i="1"/>
  <c r="M167" i="1"/>
  <c r="L167" i="1"/>
  <c r="K167" i="1"/>
  <c r="J167" i="1"/>
  <c r="I167" i="1"/>
  <c r="N166" i="1"/>
  <c r="M166" i="1"/>
  <c r="L166" i="1"/>
  <c r="K166" i="1"/>
  <c r="J166" i="1"/>
  <c r="I166" i="1"/>
  <c r="N165" i="1"/>
  <c r="M165" i="1"/>
  <c r="L165" i="1"/>
  <c r="K165" i="1"/>
  <c r="J165" i="1"/>
  <c r="I165" i="1"/>
  <c r="N164" i="1"/>
  <c r="M164" i="1"/>
  <c r="L164" i="1"/>
  <c r="K164" i="1"/>
  <c r="J164" i="1"/>
  <c r="I164" i="1"/>
  <c r="N163" i="1"/>
  <c r="M163" i="1"/>
  <c r="L163" i="1"/>
  <c r="K163" i="1"/>
  <c r="J163" i="1"/>
  <c r="I163" i="1"/>
  <c r="N162" i="1"/>
  <c r="M162" i="1"/>
  <c r="L162" i="1"/>
  <c r="K162" i="1"/>
  <c r="J162" i="1"/>
  <c r="I162" i="1"/>
  <c r="N161" i="1"/>
  <c r="M161" i="1"/>
  <c r="L161" i="1"/>
  <c r="K161" i="1"/>
  <c r="J161" i="1"/>
  <c r="I161" i="1"/>
  <c r="N160" i="1"/>
  <c r="M160" i="1"/>
  <c r="L160" i="1"/>
  <c r="K160" i="1"/>
  <c r="J160" i="1"/>
  <c r="I160" i="1"/>
  <c r="N159" i="1"/>
  <c r="M159" i="1"/>
  <c r="L159" i="1"/>
  <c r="K159" i="1"/>
  <c r="J159" i="1"/>
  <c r="I159" i="1"/>
  <c r="N158" i="1"/>
  <c r="M158" i="1"/>
  <c r="L158" i="1"/>
  <c r="K158" i="1"/>
  <c r="J158" i="1"/>
  <c r="I158" i="1"/>
  <c r="N157" i="1"/>
  <c r="M157" i="1"/>
  <c r="L157" i="1"/>
  <c r="K157" i="1"/>
  <c r="J157" i="1"/>
  <c r="I157" i="1"/>
  <c r="N156" i="1"/>
  <c r="M156" i="1"/>
  <c r="L156" i="1"/>
  <c r="K156" i="1"/>
  <c r="J156" i="1"/>
  <c r="I156" i="1"/>
  <c r="N155" i="1"/>
  <c r="M155" i="1"/>
  <c r="L155" i="1"/>
  <c r="K155" i="1"/>
  <c r="J155" i="1"/>
  <c r="I155" i="1"/>
  <c r="N154" i="1"/>
  <c r="M154" i="1"/>
  <c r="L154" i="1"/>
  <c r="K154" i="1"/>
  <c r="J154" i="1"/>
  <c r="I154" i="1"/>
  <c r="N153" i="1"/>
  <c r="M153" i="1"/>
  <c r="L153" i="1"/>
  <c r="K153" i="1"/>
  <c r="J153" i="1"/>
  <c r="I153" i="1"/>
  <c r="N152" i="1"/>
  <c r="M152" i="1"/>
  <c r="L152" i="1"/>
  <c r="K152" i="1"/>
  <c r="J152" i="1"/>
  <c r="I152" i="1"/>
  <c r="N151" i="1"/>
  <c r="M151" i="1"/>
  <c r="L151" i="1"/>
  <c r="K151" i="1"/>
  <c r="J151" i="1"/>
  <c r="I151" i="1"/>
  <c r="N150" i="1"/>
  <c r="M150" i="1"/>
  <c r="L150" i="1"/>
  <c r="K150" i="1"/>
  <c r="J150" i="1"/>
  <c r="I150" i="1"/>
  <c r="N149" i="1"/>
  <c r="M149" i="1"/>
  <c r="L149" i="1"/>
  <c r="K149" i="1"/>
  <c r="J149" i="1"/>
  <c r="I149" i="1"/>
  <c r="N148" i="1"/>
  <c r="M148" i="1"/>
  <c r="L148" i="1"/>
  <c r="K148" i="1"/>
  <c r="J148" i="1"/>
  <c r="I148" i="1"/>
  <c r="N147" i="1"/>
  <c r="M147" i="1"/>
  <c r="L147" i="1"/>
  <c r="K147" i="1"/>
  <c r="J147" i="1"/>
  <c r="I147" i="1"/>
  <c r="N146" i="1"/>
  <c r="M146" i="1"/>
  <c r="L146" i="1"/>
  <c r="K146" i="1"/>
  <c r="J146" i="1"/>
  <c r="I146" i="1"/>
  <c r="N145" i="1"/>
  <c r="M145" i="1"/>
  <c r="L145" i="1"/>
  <c r="K145" i="1"/>
  <c r="J145" i="1"/>
  <c r="I145" i="1"/>
  <c r="N144" i="1"/>
  <c r="M144" i="1"/>
  <c r="L144" i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8" i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6" i="1"/>
  <c r="M116" i="1"/>
  <c r="L116" i="1"/>
  <c r="K116" i="1"/>
  <c r="J116" i="1"/>
  <c r="I116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<sst xmlns="http://schemas.openxmlformats.org/spreadsheetml/2006/main" count="998" uniqueCount="239">
  <si>
    <t>Region</t>
  </si>
  <si>
    <t>Département</t>
  </si>
  <si>
    <t>Commune</t>
  </si>
  <si>
    <t>Site acceuil</t>
  </si>
  <si>
    <t>Lat</t>
  </si>
  <si>
    <t>Long</t>
  </si>
  <si>
    <t>Nombre de ménages</t>
  </si>
  <si>
    <t>Nombre de personnes</t>
  </si>
  <si>
    <t>hommes</t>
  </si>
  <si>
    <t>femmes</t>
  </si>
  <si>
    <t>garcons</t>
  </si>
  <si>
    <t>filles</t>
  </si>
  <si>
    <t>Total Enfant</t>
  </si>
  <si>
    <t xml:space="preserve">moins de 5 </t>
  </si>
  <si>
    <t>Enrolement</t>
  </si>
  <si>
    <t>Diffa</t>
  </si>
  <si>
    <t>Bosso</t>
  </si>
  <si>
    <t>Sites de Bosso</t>
  </si>
  <si>
    <t>Oui</t>
  </si>
  <si>
    <t>Toumour</t>
  </si>
  <si>
    <t>Sites de Toumour</t>
  </si>
  <si>
    <t>Diffa ville (BIMS)</t>
  </si>
  <si>
    <t>Site de Awaridi</t>
  </si>
  <si>
    <t>Gueskerou</t>
  </si>
  <si>
    <t>Site de Blabrine</t>
  </si>
  <si>
    <t>Site de Gorodi</t>
  </si>
  <si>
    <t>Sites de  Garin Wanzam</t>
  </si>
  <si>
    <t>Sites de Assaga</t>
  </si>
  <si>
    <t>Chetimari</t>
  </si>
  <si>
    <t>Sites de Boudouri</t>
  </si>
  <si>
    <t>Sites de Chétimari</t>
  </si>
  <si>
    <t>Sites de Diffa (Nouveaux déplacés)</t>
  </si>
  <si>
    <t>Sites de Kindjandi</t>
  </si>
  <si>
    <t>Sites de Waragou</t>
  </si>
  <si>
    <t>Site de Djori Koulo</t>
  </si>
  <si>
    <t>Maine-Soroa</t>
  </si>
  <si>
    <t>Site de Ambouram Ali</t>
  </si>
  <si>
    <t>Site de Toutourwa</t>
  </si>
  <si>
    <t>Foulatari</t>
  </si>
  <si>
    <t>Sites Commune de Foulatari</t>
  </si>
  <si>
    <t>Goudoumaria</t>
  </si>
  <si>
    <t>Sites commune de Goudoumaria</t>
  </si>
  <si>
    <t>Sites de Guidan Kadji</t>
  </si>
  <si>
    <t>Sites de Mainé-Soroa</t>
  </si>
  <si>
    <t>N'Guel Beyli</t>
  </si>
  <si>
    <t>Sites de N'Guel Beyli</t>
  </si>
  <si>
    <t xml:space="preserve">Site de Barriere </t>
  </si>
  <si>
    <t>N'Gourti</t>
  </si>
  <si>
    <t>Sites de N'Gourti</t>
  </si>
  <si>
    <t>N'Guigmi</t>
  </si>
  <si>
    <t>Autres sites de N'Guigmi</t>
  </si>
  <si>
    <t>Kablewa</t>
  </si>
  <si>
    <t>Sites de Kablewa</t>
  </si>
  <si>
    <t>Sites N'Guigmi (BIMS)</t>
  </si>
  <si>
    <t>Maradi</t>
  </si>
  <si>
    <t>Autres Villages</t>
  </si>
  <si>
    <t>Madarounfa</t>
  </si>
  <si>
    <t>Safo</t>
  </si>
  <si>
    <t>Baban Rafi</t>
  </si>
  <si>
    <t>Gabi</t>
  </si>
  <si>
    <t>Chirgue</t>
  </si>
  <si>
    <t>Daki Bakoye</t>
  </si>
  <si>
    <t>Guidan Roumdji</t>
  </si>
  <si>
    <t>Guidan Sori</t>
  </si>
  <si>
    <t>Dan Sara</t>
  </si>
  <si>
    <t>Dan Toukouyou</t>
  </si>
  <si>
    <t>Dimoi</t>
  </si>
  <si>
    <t>Garin Ali</t>
  </si>
  <si>
    <t>Garin Mamouri</t>
  </si>
  <si>
    <t>Tibiri (Maradi)</t>
  </si>
  <si>
    <t>Garin Nari</t>
  </si>
  <si>
    <t>Goulgoussaou</t>
  </si>
  <si>
    <t>Goumouta</t>
  </si>
  <si>
    <t>Haoukan Sara</t>
  </si>
  <si>
    <t>Kouka Maikogo</t>
  </si>
  <si>
    <t>Kouloutawa</t>
  </si>
  <si>
    <t>Koura Kaji</t>
  </si>
  <si>
    <t>Mairouwa</t>
  </si>
  <si>
    <t>Rigal Namaje</t>
  </si>
  <si>
    <t>Sanguerawa I</t>
  </si>
  <si>
    <t>Sarki Toudou Saboua</t>
  </si>
  <si>
    <t>Tsoula</t>
  </si>
  <si>
    <t>Zangon Maissage</t>
  </si>
  <si>
    <t>Niamey</t>
  </si>
  <si>
    <t>Site de Gamou</t>
  </si>
  <si>
    <t>Site de Hypodrome</t>
  </si>
  <si>
    <t>Niamey hors site</t>
  </si>
  <si>
    <t>Tahoua</t>
  </si>
  <si>
    <t>Tillia</t>
  </si>
  <si>
    <t>Intikane</t>
  </si>
  <si>
    <t>Tassara</t>
  </si>
  <si>
    <t>Miguiza</t>
  </si>
  <si>
    <t>Tachigarte</t>
  </si>
  <si>
    <t>Tagalalte</t>
  </si>
  <si>
    <t>Tassak</t>
  </si>
  <si>
    <t>Tillabéri</t>
  </si>
  <si>
    <t>Abala</t>
  </si>
  <si>
    <t>Sanam</t>
  </si>
  <si>
    <t>Abarey</t>
  </si>
  <si>
    <t>Abilbilo</t>
  </si>
  <si>
    <t>Non</t>
  </si>
  <si>
    <t>Aboyak Goubeydo</t>
  </si>
  <si>
    <t>Banibangou</t>
  </si>
  <si>
    <t>Adabdab</t>
  </si>
  <si>
    <t>Torodi</t>
  </si>
  <si>
    <t>Adare Birni</t>
  </si>
  <si>
    <t>Affraikoum</t>
  </si>
  <si>
    <t>Agai Gai</t>
  </si>
  <si>
    <t>Agajiney</t>
  </si>
  <si>
    <t>Agaye</t>
  </si>
  <si>
    <t>Gotheye</t>
  </si>
  <si>
    <t>Air Olle/Mallam Beri</t>
  </si>
  <si>
    <t>Ayerou</t>
  </si>
  <si>
    <t>Inates</t>
  </si>
  <si>
    <t>Amanas</t>
  </si>
  <si>
    <t>Arawa</t>
  </si>
  <si>
    <t>Dessa</t>
  </si>
  <si>
    <t>Autres sites Dessa</t>
  </si>
  <si>
    <t>Ayarou</t>
  </si>
  <si>
    <t>Badak Adouoyi</t>
  </si>
  <si>
    <t>Badak Toudou</t>
  </si>
  <si>
    <t>Sakoira</t>
  </si>
  <si>
    <t>Bafale Bangou Banda</t>
  </si>
  <si>
    <t>Bankilaré</t>
  </si>
  <si>
    <t>Bambare</t>
  </si>
  <si>
    <t>Bangoume</t>
  </si>
  <si>
    <t>Makalondi</t>
  </si>
  <si>
    <t>Bankata Gourmantche</t>
  </si>
  <si>
    <t>Banteri</t>
  </si>
  <si>
    <t>Bolsi Ii</t>
  </si>
  <si>
    <t>Boni Kado</t>
  </si>
  <si>
    <t>Boni Peul</t>
  </si>
  <si>
    <t>Bossa</t>
  </si>
  <si>
    <t>Téra</t>
  </si>
  <si>
    <t>Carre</t>
  </si>
  <si>
    <t>Carre Sud</t>
  </si>
  <si>
    <t>Chateau</t>
  </si>
  <si>
    <t>Chatoumane</t>
  </si>
  <si>
    <t>Chifouroum Koroney</t>
  </si>
  <si>
    <t>Chimbarkawane</t>
  </si>
  <si>
    <t>Dan Kalgo</t>
  </si>
  <si>
    <t>Dan Maitoka</t>
  </si>
  <si>
    <t>Dan Marke I</t>
  </si>
  <si>
    <t>Dan Marke Ii</t>
  </si>
  <si>
    <t>Darey</t>
  </si>
  <si>
    <t>Dawoyi</t>
  </si>
  <si>
    <t>Diambala</t>
  </si>
  <si>
    <t>Ouallam</t>
  </si>
  <si>
    <t>Tondikiwindi</t>
  </si>
  <si>
    <t>Diney Baba Kouara</t>
  </si>
  <si>
    <t>Diomona</t>
  </si>
  <si>
    <t>Dogaga</t>
  </si>
  <si>
    <t>Dogona Bororgou Saba</t>
  </si>
  <si>
    <t>Douane</t>
  </si>
  <si>
    <t>Ezza</t>
  </si>
  <si>
    <t>Fada</t>
  </si>
  <si>
    <t>Fadama</t>
  </si>
  <si>
    <t>Fadama Toudou</t>
  </si>
  <si>
    <t>Falanzadan</t>
  </si>
  <si>
    <t>Famale</t>
  </si>
  <si>
    <t>Fartal</t>
  </si>
  <si>
    <t>Fatakarkale</t>
  </si>
  <si>
    <t>Foneko</t>
  </si>
  <si>
    <t>Fono</t>
  </si>
  <si>
    <t>Foutan Koira</t>
  </si>
  <si>
    <t>Gabou</t>
  </si>
  <si>
    <t>Gaigorou</t>
  </si>
  <si>
    <t>Garboangou</t>
  </si>
  <si>
    <t>Gata I</t>
  </si>
  <si>
    <t>Gouritchirey</t>
  </si>
  <si>
    <t>Hamatay</t>
  </si>
  <si>
    <t>Honberi</t>
  </si>
  <si>
    <t>Ikarfan I Et Ii</t>
  </si>
  <si>
    <t>Imboragan</t>
  </si>
  <si>
    <t>Inakakam</t>
  </si>
  <si>
    <t>Inezadan Ii</t>
  </si>
  <si>
    <t>Innaza</t>
  </si>
  <si>
    <t>Inouskou</t>
  </si>
  <si>
    <t>Intideimi</t>
  </si>
  <si>
    <t>Iskimit</t>
  </si>
  <si>
    <t>Kabebangou</t>
  </si>
  <si>
    <t>Kabou</t>
  </si>
  <si>
    <t>Kandadji</t>
  </si>
  <si>
    <t>Katsoura</t>
  </si>
  <si>
    <t>Keltizembet I</t>
  </si>
  <si>
    <t>Kongimit</t>
  </si>
  <si>
    <t>Kordongo</t>
  </si>
  <si>
    <t>Kourfa</t>
  </si>
  <si>
    <t>Magaria Toudou</t>
  </si>
  <si>
    <t>Makalondi Garage</t>
  </si>
  <si>
    <t>Mangaize</t>
  </si>
  <si>
    <t>Moulkoussou</t>
  </si>
  <si>
    <t>Namari Gougoun</t>
  </si>
  <si>
    <t>N'zouett</t>
  </si>
  <si>
    <t>Onaleyssan</t>
  </si>
  <si>
    <t>Pengouna</t>
  </si>
  <si>
    <t>Sabara</t>
  </si>
  <si>
    <t>Sabon Carre</t>
  </si>
  <si>
    <t>Sabou</t>
  </si>
  <si>
    <t>Safala</t>
  </si>
  <si>
    <t>Safala Fartal</t>
  </si>
  <si>
    <t>Anzourou</t>
  </si>
  <si>
    <t>Sarakoira</t>
  </si>
  <si>
    <t>Sentier</t>
  </si>
  <si>
    <t>Siwilli</t>
  </si>
  <si>
    <t>Tabarbereye</t>
  </si>
  <si>
    <t>Tabki Magarya</t>
  </si>
  <si>
    <t>Tabotakit</t>
  </si>
  <si>
    <t>Tadoum Bousse</t>
  </si>
  <si>
    <t>Tadress</t>
  </si>
  <si>
    <t>Tamalolo</t>
  </si>
  <si>
    <t>Tangounga Ii</t>
  </si>
  <si>
    <t>Tangounga Iii</t>
  </si>
  <si>
    <t>Tazizguirt</t>
  </si>
  <si>
    <t>Tidirgalene Inatess</t>
  </si>
  <si>
    <t>Tijiane I</t>
  </si>
  <si>
    <t>Tiloa</t>
  </si>
  <si>
    <t>Tiloi</t>
  </si>
  <si>
    <t>Tingara</t>
  </si>
  <si>
    <t>Dargol</t>
  </si>
  <si>
    <t>Tingou Kado</t>
  </si>
  <si>
    <t>Tiwila</t>
  </si>
  <si>
    <t>Tondobon</t>
  </si>
  <si>
    <t>Toukousseye</t>
  </si>
  <si>
    <t>Toula</t>
  </si>
  <si>
    <t>Tounfafay</t>
  </si>
  <si>
    <t>Wadata Kordongo</t>
  </si>
  <si>
    <t>Wani Follokawa</t>
  </si>
  <si>
    <t>Waraw</t>
  </si>
  <si>
    <t>Weila Sabon Gari</t>
  </si>
  <si>
    <t>Diagourou</t>
  </si>
  <si>
    <t>Wouro Sanggo</t>
  </si>
  <si>
    <t>Yollaize Koykoira</t>
  </si>
  <si>
    <t>Zango Et Pengona</t>
  </si>
  <si>
    <t>Zaroumbey Darey</t>
  </si>
  <si>
    <t>Ziguida</t>
  </si>
  <si>
    <t>Balleyara</t>
  </si>
  <si>
    <t>Tagazar</t>
  </si>
  <si>
    <t>Zongo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</si>
</sst>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"/>
    <numFmt numFmtId="165" formatCode="0.0000000"/>
    <numFmt numFmtId="166" formatCode="0.0000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C55A1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1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65" fontId="2" fillId="0" borderId="0" xfId="0" applyNumberFormat="1" applyFont="1"/>
    <xf numFmtId="3" fontId="2" fillId="0" borderId="0" xfId="0" applyNumberFormat="1" applyFont="1" applyAlignment="1">
      <alignment vertical="top" wrapText="1"/>
    </xf>
    <xf numFmtId="3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vertical="center"/>
    </xf>
    <xf numFmtId="164" fontId="6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0" fontId="7" fillId="0" borderId="0" xfId="0" applyFont="1"/>
    <xf numFmtId="0" fontId="8" fillId="0" borderId="0" xfId="0" applyFont="1"/>
    <xf numFmtId="164" fontId="2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PDI-Site_Nov20+ Diffa janv21-style" pivot="0" count="3" xr9:uid="{65179178-78B2-8845-A6D2-FF6A9C5EA78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coub/Desktop/BioD/Migrations_Works/Data/HDX/ok/Nov%202020%20et%20Janvier%202021.xlsx" TargetMode="External"/><Relationship Id="rId1" Type="http://schemas.openxmlformats.org/officeDocument/2006/relationships/externalLinkPath" Target="/Users/yacoub/Desktop/BioD/Migrations_Works/Data/HDX/ok/Nov%202020%20et%20Janvi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DI-Site_Nov 2020+Diffa sept20"/>
      <sheetName val="PDI-Site_Nov20+ Diffa janv21"/>
    </sheetNames>
    <sheetDataSet>
      <sheetData sheetId="0"/>
      <sheetData sheetId="1">
        <row r="1">
          <cell r="K1" t="str">
            <v>garcons</v>
          </cell>
          <cell r="L1" t="str">
            <v>filles</v>
          </cell>
        </row>
        <row r="2">
          <cell r="K2">
            <v>718.2</v>
          </cell>
          <cell r="L2">
            <v>771.4</v>
          </cell>
        </row>
        <row r="3">
          <cell r="K3">
            <v>1437.75</v>
          </cell>
          <cell r="L3">
            <v>1544.25</v>
          </cell>
        </row>
        <row r="4">
          <cell r="K4">
            <v>480.6</v>
          </cell>
          <cell r="L4">
            <v>516.19999999999993</v>
          </cell>
        </row>
        <row r="5">
          <cell r="K5">
            <v>1469.3400000000001</v>
          </cell>
          <cell r="L5">
            <v>1578.1799999999998</v>
          </cell>
        </row>
        <row r="6">
          <cell r="K6">
            <v>149.58000000000001</v>
          </cell>
          <cell r="L6">
            <v>160.66</v>
          </cell>
        </row>
        <row r="7">
          <cell r="K7">
            <v>302.13</v>
          </cell>
          <cell r="L7">
            <v>324.51</v>
          </cell>
        </row>
        <row r="8">
          <cell r="K8">
            <v>683.91000000000008</v>
          </cell>
          <cell r="L8">
            <v>734.56999999999994</v>
          </cell>
        </row>
        <row r="9">
          <cell r="K9">
            <v>587.25</v>
          </cell>
          <cell r="L9">
            <v>630.75</v>
          </cell>
        </row>
        <row r="10">
          <cell r="K10">
            <v>1601.3700000000001</v>
          </cell>
          <cell r="L10">
            <v>1719.9899999999998</v>
          </cell>
        </row>
        <row r="11">
          <cell r="K11">
            <v>1016.5500000000001</v>
          </cell>
          <cell r="L11">
            <v>1091.8499999999999</v>
          </cell>
        </row>
        <row r="12">
          <cell r="K12">
            <v>1945.3500000000001</v>
          </cell>
          <cell r="L12">
            <v>2089.4499999999998</v>
          </cell>
        </row>
        <row r="13">
          <cell r="K13">
            <v>875.61</v>
          </cell>
          <cell r="L13">
            <v>940.46999999999991</v>
          </cell>
        </row>
        <row r="14">
          <cell r="K14">
            <v>514.08000000000004</v>
          </cell>
          <cell r="L14">
            <v>552.16</v>
          </cell>
        </row>
        <row r="15">
          <cell r="K15">
            <v>5397.0300000000007</v>
          </cell>
          <cell r="L15">
            <v>5796.8099999999995</v>
          </cell>
        </row>
        <row r="16">
          <cell r="K16">
            <v>25.110000000000003</v>
          </cell>
          <cell r="L16">
            <v>26.97</v>
          </cell>
        </row>
        <row r="17">
          <cell r="K17">
            <v>89.100000000000009</v>
          </cell>
          <cell r="L17">
            <v>95.699999999999989</v>
          </cell>
        </row>
        <row r="18">
          <cell r="K18">
            <v>9.99</v>
          </cell>
          <cell r="L18">
            <v>10.729999999999999</v>
          </cell>
        </row>
        <row r="19">
          <cell r="K19">
            <v>27</v>
          </cell>
          <cell r="L19">
            <v>28.999999999999996</v>
          </cell>
        </row>
        <row r="20">
          <cell r="K20">
            <v>156.33000000000001</v>
          </cell>
          <cell r="L20">
            <v>167.91</v>
          </cell>
        </row>
        <row r="21">
          <cell r="K21">
            <v>260.01</v>
          </cell>
          <cell r="L21">
            <v>279.27</v>
          </cell>
        </row>
        <row r="22">
          <cell r="K22">
            <v>13.23</v>
          </cell>
          <cell r="L22">
            <v>14.209999999999999</v>
          </cell>
        </row>
        <row r="23">
          <cell r="K23">
            <v>1074.3300000000002</v>
          </cell>
          <cell r="L23">
            <v>1153.9099999999999</v>
          </cell>
        </row>
        <row r="24">
          <cell r="K24">
            <v>188.19000000000003</v>
          </cell>
          <cell r="L24">
            <v>202.13</v>
          </cell>
        </row>
        <row r="25">
          <cell r="K25">
            <v>3802.9500000000003</v>
          </cell>
          <cell r="L25">
            <v>4084.6499999999996</v>
          </cell>
        </row>
        <row r="26">
          <cell r="K26">
            <v>3028.86</v>
          </cell>
          <cell r="L26">
            <v>3253.22</v>
          </cell>
        </row>
        <row r="27">
          <cell r="K27">
            <v>2384.9100000000003</v>
          </cell>
          <cell r="L27">
            <v>2561.5699999999997</v>
          </cell>
        </row>
        <row r="28">
          <cell r="K28">
            <v>1711.16</v>
          </cell>
          <cell r="L28">
            <v>1555.6000000000001</v>
          </cell>
        </row>
        <row r="29">
          <cell r="K29">
            <v>189.2</v>
          </cell>
          <cell r="L29">
            <v>172</v>
          </cell>
        </row>
        <row r="30">
          <cell r="K30">
            <v>432.96</v>
          </cell>
          <cell r="L30">
            <v>393.6</v>
          </cell>
        </row>
        <row r="31">
          <cell r="K31">
            <v>196.68</v>
          </cell>
          <cell r="L31">
            <v>178.8</v>
          </cell>
        </row>
        <row r="32">
          <cell r="K32">
            <v>744.92</v>
          </cell>
          <cell r="L32">
            <v>677.2</v>
          </cell>
        </row>
        <row r="33">
          <cell r="K33">
            <v>600.16</v>
          </cell>
          <cell r="L33">
            <v>545.6</v>
          </cell>
        </row>
        <row r="34">
          <cell r="K34">
            <v>121.44</v>
          </cell>
          <cell r="L34">
            <v>110.4</v>
          </cell>
        </row>
        <row r="35">
          <cell r="K35">
            <v>277.64</v>
          </cell>
          <cell r="L35">
            <v>252.4</v>
          </cell>
        </row>
        <row r="36">
          <cell r="K36">
            <v>151.36000000000001</v>
          </cell>
          <cell r="L36">
            <v>137.6</v>
          </cell>
        </row>
        <row r="37">
          <cell r="K37">
            <v>92.4</v>
          </cell>
          <cell r="L37">
            <v>84</v>
          </cell>
        </row>
        <row r="38">
          <cell r="K38">
            <v>103.84</v>
          </cell>
          <cell r="L38">
            <v>94.4</v>
          </cell>
        </row>
        <row r="39">
          <cell r="K39">
            <v>171.16</v>
          </cell>
          <cell r="L39">
            <v>155.60000000000002</v>
          </cell>
        </row>
        <row r="40">
          <cell r="K40">
            <v>177.32</v>
          </cell>
          <cell r="L40">
            <v>161.20000000000002</v>
          </cell>
        </row>
        <row r="41">
          <cell r="K41">
            <v>131.56</v>
          </cell>
          <cell r="L41">
            <v>119.60000000000001</v>
          </cell>
        </row>
        <row r="42">
          <cell r="K42">
            <v>150.04</v>
          </cell>
          <cell r="L42">
            <v>136.4</v>
          </cell>
        </row>
        <row r="43">
          <cell r="K43">
            <v>92.4</v>
          </cell>
          <cell r="L43">
            <v>84</v>
          </cell>
        </row>
        <row r="44">
          <cell r="K44">
            <v>191.84</v>
          </cell>
          <cell r="L44">
            <v>174.4</v>
          </cell>
        </row>
        <row r="45">
          <cell r="K45">
            <v>102.52</v>
          </cell>
          <cell r="L45">
            <v>93.2</v>
          </cell>
        </row>
        <row r="46">
          <cell r="K46">
            <v>271.92</v>
          </cell>
          <cell r="L46">
            <v>247.20000000000002</v>
          </cell>
        </row>
        <row r="47">
          <cell r="K47">
            <v>1188.8800000000001</v>
          </cell>
          <cell r="L47">
            <v>1080.8</v>
          </cell>
        </row>
        <row r="48">
          <cell r="K48">
            <v>142.56</v>
          </cell>
          <cell r="L48">
            <v>129.6</v>
          </cell>
        </row>
        <row r="49">
          <cell r="K49">
            <v>353.32</v>
          </cell>
          <cell r="L49">
            <v>321.20000000000005</v>
          </cell>
        </row>
        <row r="50">
          <cell r="K50">
            <v>1847.25</v>
          </cell>
          <cell r="L50">
            <v>2216.6999999999998</v>
          </cell>
        </row>
        <row r="51">
          <cell r="K51">
            <v>661.5</v>
          </cell>
          <cell r="L51">
            <v>793.8</v>
          </cell>
        </row>
        <row r="52">
          <cell r="K52">
            <v>7551.5</v>
          </cell>
          <cell r="L52">
            <v>9061.7999999999993</v>
          </cell>
        </row>
        <row r="53">
          <cell r="K53">
            <v>10954.199999999999</v>
          </cell>
          <cell r="L53">
            <v>13145.039999999999</v>
          </cell>
        </row>
        <row r="54">
          <cell r="K54">
            <v>1742.1</v>
          </cell>
          <cell r="L54">
            <v>2090.52</v>
          </cell>
        </row>
        <row r="55">
          <cell r="K55">
            <v>1975.8</v>
          </cell>
          <cell r="L55">
            <v>2370.96</v>
          </cell>
        </row>
        <row r="56">
          <cell r="K56">
            <v>1583.7</v>
          </cell>
          <cell r="L56">
            <v>1900.4399999999998</v>
          </cell>
        </row>
        <row r="57">
          <cell r="K57">
            <v>431.7</v>
          </cell>
          <cell r="L57">
            <v>518.04</v>
          </cell>
        </row>
        <row r="58">
          <cell r="K58">
            <v>2815.8999999999996</v>
          </cell>
          <cell r="L58">
            <v>3204.3</v>
          </cell>
        </row>
        <row r="59">
          <cell r="K59">
            <v>1.1599999999999999</v>
          </cell>
          <cell r="L59">
            <v>1.32</v>
          </cell>
        </row>
        <row r="60">
          <cell r="K60">
            <v>79.75</v>
          </cell>
          <cell r="L60">
            <v>90.75</v>
          </cell>
        </row>
        <row r="61">
          <cell r="K61">
            <v>1.45</v>
          </cell>
          <cell r="L61">
            <v>1.6500000000000001</v>
          </cell>
        </row>
        <row r="62">
          <cell r="K62">
            <v>285.07</v>
          </cell>
          <cell r="L62">
            <v>324.39000000000004</v>
          </cell>
        </row>
        <row r="63">
          <cell r="K63">
            <v>2.61</v>
          </cell>
          <cell r="L63">
            <v>2.97</v>
          </cell>
        </row>
        <row r="64">
          <cell r="K64">
            <v>14.499999999999998</v>
          </cell>
          <cell r="L64">
            <v>16.5</v>
          </cell>
        </row>
        <row r="65">
          <cell r="K65">
            <v>1.7399999999999998</v>
          </cell>
          <cell r="L65">
            <v>1.98</v>
          </cell>
        </row>
        <row r="66">
          <cell r="K66">
            <v>2.9</v>
          </cell>
          <cell r="L66">
            <v>3.3000000000000003</v>
          </cell>
        </row>
        <row r="67">
          <cell r="K67">
            <v>11.02</v>
          </cell>
          <cell r="L67">
            <v>12.540000000000001</v>
          </cell>
        </row>
        <row r="68">
          <cell r="K68">
            <v>1.1599999999999999</v>
          </cell>
          <cell r="L68">
            <v>1.32</v>
          </cell>
        </row>
        <row r="69">
          <cell r="K69">
            <v>3.19</v>
          </cell>
          <cell r="L69">
            <v>3.6300000000000003</v>
          </cell>
        </row>
        <row r="70">
          <cell r="K70">
            <v>2.9</v>
          </cell>
          <cell r="L70">
            <v>3.3000000000000003</v>
          </cell>
        </row>
        <row r="71">
          <cell r="K71">
            <v>7730.24</v>
          </cell>
          <cell r="L71">
            <v>8796.48</v>
          </cell>
        </row>
        <row r="72">
          <cell r="K72">
            <v>1963.3</v>
          </cell>
          <cell r="L72">
            <v>2234.1</v>
          </cell>
        </row>
        <row r="73">
          <cell r="K73">
            <v>2.61</v>
          </cell>
          <cell r="L73">
            <v>2.97</v>
          </cell>
        </row>
        <row r="74">
          <cell r="K74">
            <v>11.309999999999999</v>
          </cell>
          <cell r="L74">
            <v>12.870000000000001</v>
          </cell>
        </row>
        <row r="75">
          <cell r="K75">
            <v>2.9</v>
          </cell>
          <cell r="L75">
            <v>3.3000000000000003</v>
          </cell>
        </row>
        <row r="76">
          <cell r="K76">
            <v>3.7699999999999996</v>
          </cell>
          <cell r="L76">
            <v>4.29</v>
          </cell>
        </row>
        <row r="77">
          <cell r="K77">
            <v>2.9</v>
          </cell>
          <cell r="L77">
            <v>3.3000000000000003</v>
          </cell>
        </row>
        <row r="78">
          <cell r="K78">
            <v>844.18999999999994</v>
          </cell>
          <cell r="L78">
            <v>960.63</v>
          </cell>
        </row>
        <row r="79">
          <cell r="K79">
            <v>1.1599999999999999</v>
          </cell>
          <cell r="L79">
            <v>1.32</v>
          </cell>
        </row>
        <row r="80">
          <cell r="K80">
            <v>38.279999999999994</v>
          </cell>
          <cell r="L80">
            <v>43.56</v>
          </cell>
        </row>
        <row r="81">
          <cell r="K81">
            <v>1.7399999999999998</v>
          </cell>
          <cell r="L81">
            <v>1.98</v>
          </cell>
        </row>
        <row r="82">
          <cell r="K82">
            <v>7.8299999999999992</v>
          </cell>
          <cell r="L82">
            <v>8.91</v>
          </cell>
        </row>
        <row r="83">
          <cell r="K83">
            <v>2.9</v>
          </cell>
          <cell r="L83">
            <v>3.3000000000000003</v>
          </cell>
        </row>
        <row r="84">
          <cell r="K84">
            <v>1.1599999999999999</v>
          </cell>
          <cell r="L84">
            <v>1.32</v>
          </cell>
        </row>
        <row r="85">
          <cell r="K85">
            <v>64.67</v>
          </cell>
          <cell r="L85">
            <v>73.59</v>
          </cell>
        </row>
        <row r="86">
          <cell r="K86">
            <v>4.6399999999999997</v>
          </cell>
          <cell r="L86">
            <v>5.28</v>
          </cell>
        </row>
        <row r="87">
          <cell r="K87">
            <v>66.699999999999989</v>
          </cell>
          <cell r="L87">
            <v>75.900000000000006</v>
          </cell>
        </row>
        <row r="88">
          <cell r="K88">
            <v>198.94</v>
          </cell>
          <cell r="L88">
            <v>226.38000000000002</v>
          </cell>
        </row>
        <row r="89">
          <cell r="K89">
            <v>0.86999999999999988</v>
          </cell>
          <cell r="L89">
            <v>0.99</v>
          </cell>
        </row>
        <row r="90">
          <cell r="K90">
            <v>8.6999999999999993</v>
          </cell>
          <cell r="L90">
            <v>9.9</v>
          </cell>
        </row>
        <row r="91">
          <cell r="K91">
            <v>8.41</v>
          </cell>
          <cell r="L91">
            <v>9.57</v>
          </cell>
        </row>
        <row r="92">
          <cell r="K92">
            <v>2.61</v>
          </cell>
          <cell r="L92">
            <v>2.97</v>
          </cell>
        </row>
        <row r="93">
          <cell r="K93">
            <v>4.0599999999999996</v>
          </cell>
          <cell r="L93">
            <v>4.62</v>
          </cell>
        </row>
        <row r="94">
          <cell r="K94">
            <v>15.95</v>
          </cell>
          <cell r="L94">
            <v>18.150000000000002</v>
          </cell>
        </row>
        <row r="95">
          <cell r="K95">
            <v>363.36999999999995</v>
          </cell>
          <cell r="L95">
            <v>413.49</v>
          </cell>
        </row>
        <row r="96">
          <cell r="K96">
            <v>18.559999999999999</v>
          </cell>
          <cell r="L96">
            <v>21.12</v>
          </cell>
        </row>
        <row r="97">
          <cell r="K97">
            <v>0.86999999999999988</v>
          </cell>
          <cell r="L97">
            <v>0.99</v>
          </cell>
        </row>
        <row r="98">
          <cell r="K98">
            <v>75.97999999999999</v>
          </cell>
          <cell r="L98">
            <v>86.460000000000008</v>
          </cell>
        </row>
        <row r="99">
          <cell r="K99">
            <v>88.449999999999989</v>
          </cell>
          <cell r="L99">
            <v>100.65</v>
          </cell>
        </row>
        <row r="100">
          <cell r="K100">
            <v>40.309999999999995</v>
          </cell>
          <cell r="L100">
            <v>45.870000000000005</v>
          </cell>
        </row>
        <row r="101">
          <cell r="K101">
            <v>9.5699999999999985</v>
          </cell>
          <cell r="L101">
            <v>10.89</v>
          </cell>
        </row>
        <row r="102">
          <cell r="K102">
            <v>8.6999999999999993</v>
          </cell>
          <cell r="L102">
            <v>9.9</v>
          </cell>
        </row>
        <row r="103">
          <cell r="K103">
            <v>6.38</v>
          </cell>
          <cell r="L103">
            <v>7.2600000000000007</v>
          </cell>
        </row>
        <row r="104">
          <cell r="K104">
            <v>332.34</v>
          </cell>
          <cell r="L104">
            <v>378.18</v>
          </cell>
        </row>
        <row r="105">
          <cell r="K105">
            <v>78.589999999999989</v>
          </cell>
          <cell r="L105">
            <v>89.43</v>
          </cell>
        </row>
        <row r="106">
          <cell r="K106">
            <v>39.729999999999997</v>
          </cell>
          <cell r="L106">
            <v>45.21</v>
          </cell>
        </row>
        <row r="107">
          <cell r="K107">
            <v>5.22</v>
          </cell>
          <cell r="L107">
            <v>5.94</v>
          </cell>
        </row>
        <row r="108">
          <cell r="K108">
            <v>1.7399999999999998</v>
          </cell>
          <cell r="L108">
            <v>1.98</v>
          </cell>
        </row>
        <row r="109">
          <cell r="K109">
            <v>332.34</v>
          </cell>
          <cell r="L109">
            <v>378.18</v>
          </cell>
        </row>
        <row r="110">
          <cell r="K110">
            <v>69.31</v>
          </cell>
          <cell r="L110">
            <v>78.87</v>
          </cell>
        </row>
        <row r="111">
          <cell r="K111">
            <v>135.13999999999999</v>
          </cell>
          <cell r="L111">
            <v>153.78</v>
          </cell>
        </row>
        <row r="112">
          <cell r="K112">
            <v>0.86999999999999988</v>
          </cell>
          <cell r="L112">
            <v>0.99</v>
          </cell>
        </row>
        <row r="113">
          <cell r="K113">
            <v>23.49</v>
          </cell>
          <cell r="L113">
            <v>26.73</v>
          </cell>
        </row>
        <row r="114">
          <cell r="K114">
            <v>6.67</v>
          </cell>
          <cell r="L114">
            <v>7.5900000000000007</v>
          </cell>
        </row>
        <row r="115">
          <cell r="K115">
            <v>5.22</v>
          </cell>
          <cell r="L115">
            <v>5.94</v>
          </cell>
        </row>
        <row r="116">
          <cell r="K116">
            <v>167.61999999999998</v>
          </cell>
          <cell r="L116">
            <v>190.74</v>
          </cell>
        </row>
        <row r="117">
          <cell r="K117">
            <v>101.21</v>
          </cell>
          <cell r="L117">
            <v>115.17</v>
          </cell>
        </row>
        <row r="118">
          <cell r="K118">
            <v>7.2499999999999991</v>
          </cell>
          <cell r="L118">
            <v>8.25</v>
          </cell>
        </row>
        <row r="119">
          <cell r="K119">
            <v>12.76</v>
          </cell>
          <cell r="L119">
            <v>14.520000000000001</v>
          </cell>
        </row>
        <row r="120">
          <cell r="K120">
            <v>95.41</v>
          </cell>
          <cell r="L120">
            <v>108.57000000000001</v>
          </cell>
        </row>
        <row r="121">
          <cell r="K121">
            <v>1.7399999999999998</v>
          </cell>
          <cell r="L121">
            <v>1.98</v>
          </cell>
        </row>
        <row r="122">
          <cell r="K122">
            <v>560.56999999999994</v>
          </cell>
          <cell r="L122">
            <v>637.89</v>
          </cell>
        </row>
        <row r="123">
          <cell r="K123">
            <v>2.9</v>
          </cell>
          <cell r="L123">
            <v>3.3000000000000003</v>
          </cell>
        </row>
        <row r="124">
          <cell r="K124">
            <v>8.1199999999999992</v>
          </cell>
          <cell r="L124">
            <v>9.24</v>
          </cell>
        </row>
        <row r="125">
          <cell r="K125">
            <v>869.99999999999989</v>
          </cell>
          <cell r="L125">
            <v>990</v>
          </cell>
        </row>
        <row r="126">
          <cell r="K126">
            <v>72.5</v>
          </cell>
          <cell r="L126">
            <v>82.5</v>
          </cell>
        </row>
        <row r="127">
          <cell r="K127">
            <v>3.7699999999999996</v>
          </cell>
          <cell r="L127">
            <v>4.29</v>
          </cell>
        </row>
        <row r="128">
          <cell r="K128">
            <v>3.7699999999999996</v>
          </cell>
          <cell r="L128">
            <v>4.29</v>
          </cell>
        </row>
        <row r="129">
          <cell r="K129">
            <v>1.7399999999999998</v>
          </cell>
          <cell r="L129">
            <v>1.98</v>
          </cell>
        </row>
        <row r="130">
          <cell r="K130">
            <v>1042.55</v>
          </cell>
          <cell r="L130">
            <v>1186.3500000000001</v>
          </cell>
        </row>
        <row r="131">
          <cell r="K131">
            <v>1.45</v>
          </cell>
          <cell r="L131">
            <v>1.6500000000000001</v>
          </cell>
        </row>
        <row r="132">
          <cell r="K132">
            <v>3.19</v>
          </cell>
          <cell r="L132">
            <v>3.6300000000000003</v>
          </cell>
        </row>
        <row r="133">
          <cell r="K133">
            <v>2.3199999999999998</v>
          </cell>
          <cell r="L133">
            <v>2.64</v>
          </cell>
        </row>
        <row r="134">
          <cell r="K134">
            <v>226.2</v>
          </cell>
          <cell r="L134">
            <v>257.40000000000003</v>
          </cell>
        </row>
        <row r="135">
          <cell r="K135">
            <v>7.2499999999999991</v>
          </cell>
          <cell r="L135">
            <v>8.25</v>
          </cell>
        </row>
        <row r="136">
          <cell r="K136">
            <v>883.05</v>
          </cell>
          <cell r="L136">
            <v>1004.85</v>
          </cell>
        </row>
        <row r="137">
          <cell r="K137">
            <v>6.67</v>
          </cell>
          <cell r="L137">
            <v>7.5900000000000007</v>
          </cell>
        </row>
        <row r="138">
          <cell r="K138">
            <v>4.3499999999999996</v>
          </cell>
          <cell r="L138">
            <v>4.95</v>
          </cell>
        </row>
        <row r="139">
          <cell r="K139">
            <v>18.27</v>
          </cell>
          <cell r="L139">
            <v>20.790000000000003</v>
          </cell>
        </row>
        <row r="140">
          <cell r="K140">
            <v>38.86</v>
          </cell>
          <cell r="L140">
            <v>44.22</v>
          </cell>
        </row>
        <row r="141">
          <cell r="K141">
            <v>6.9599999999999991</v>
          </cell>
          <cell r="L141">
            <v>7.92</v>
          </cell>
        </row>
        <row r="142">
          <cell r="K142">
            <v>4.0599999999999996</v>
          </cell>
          <cell r="L142">
            <v>4.62</v>
          </cell>
        </row>
        <row r="143">
          <cell r="K143">
            <v>127.88999999999999</v>
          </cell>
          <cell r="L143">
            <v>145.53</v>
          </cell>
        </row>
        <row r="144">
          <cell r="K144">
            <v>109.91</v>
          </cell>
          <cell r="L144">
            <v>125.07000000000001</v>
          </cell>
        </row>
        <row r="145">
          <cell r="K145">
            <v>2.9</v>
          </cell>
          <cell r="L145">
            <v>3.3000000000000003</v>
          </cell>
        </row>
        <row r="146">
          <cell r="K146">
            <v>45.529999999999994</v>
          </cell>
          <cell r="L146">
            <v>51.81</v>
          </cell>
        </row>
        <row r="147">
          <cell r="K147">
            <v>2.0299999999999998</v>
          </cell>
          <cell r="L147">
            <v>2.31</v>
          </cell>
        </row>
        <row r="148">
          <cell r="K148">
            <v>406</v>
          </cell>
          <cell r="L148">
            <v>462</v>
          </cell>
        </row>
        <row r="149">
          <cell r="K149">
            <v>334.65999999999997</v>
          </cell>
          <cell r="L149">
            <v>380.82</v>
          </cell>
        </row>
        <row r="150">
          <cell r="K150">
            <v>129.63</v>
          </cell>
          <cell r="L150">
            <v>147.51000000000002</v>
          </cell>
        </row>
        <row r="151">
          <cell r="K151">
            <v>326.25</v>
          </cell>
          <cell r="L151">
            <v>371.25</v>
          </cell>
        </row>
        <row r="152">
          <cell r="K152">
            <v>154.28</v>
          </cell>
          <cell r="L152">
            <v>175.56</v>
          </cell>
        </row>
        <row r="153">
          <cell r="K153">
            <v>1.1599999999999999</v>
          </cell>
          <cell r="L153">
            <v>1.32</v>
          </cell>
        </row>
        <row r="154">
          <cell r="K154">
            <v>11.309999999999999</v>
          </cell>
          <cell r="L154">
            <v>12.870000000000001</v>
          </cell>
        </row>
        <row r="155">
          <cell r="K155">
            <v>4.6399999999999997</v>
          </cell>
          <cell r="L155">
            <v>5.28</v>
          </cell>
        </row>
        <row r="156">
          <cell r="K156">
            <v>104.39999999999999</v>
          </cell>
          <cell r="L156">
            <v>118.80000000000001</v>
          </cell>
        </row>
        <row r="157">
          <cell r="K157">
            <v>1.1599999999999999</v>
          </cell>
          <cell r="L157">
            <v>1.32</v>
          </cell>
        </row>
        <row r="158">
          <cell r="K158">
            <v>10.729999999999999</v>
          </cell>
          <cell r="L158">
            <v>12.21</v>
          </cell>
        </row>
        <row r="159">
          <cell r="K159">
            <v>4.6399999999999997</v>
          </cell>
          <cell r="L159">
            <v>5.28</v>
          </cell>
        </row>
        <row r="160">
          <cell r="K160">
            <v>35.089999999999996</v>
          </cell>
          <cell r="L160">
            <v>39.93</v>
          </cell>
        </row>
        <row r="161">
          <cell r="K161">
            <v>0.57999999999999996</v>
          </cell>
          <cell r="L161">
            <v>0.66</v>
          </cell>
        </row>
        <row r="162">
          <cell r="K162">
            <v>4.6399999999999997</v>
          </cell>
          <cell r="L162">
            <v>5.28</v>
          </cell>
        </row>
        <row r="163">
          <cell r="K163">
            <v>6.9599999999999991</v>
          </cell>
          <cell r="L163">
            <v>7.92</v>
          </cell>
        </row>
        <row r="164">
          <cell r="K164">
            <v>21.459999999999997</v>
          </cell>
          <cell r="L164">
            <v>24.42</v>
          </cell>
        </row>
        <row r="165">
          <cell r="K165">
            <v>6.67</v>
          </cell>
          <cell r="L165">
            <v>7.5900000000000007</v>
          </cell>
        </row>
        <row r="166">
          <cell r="K166">
            <v>0.86999999999999988</v>
          </cell>
          <cell r="L166">
            <v>0.99</v>
          </cell>
        </row>
        <row r="167">
          <cell r="K167">
            <v>261.58</v>
          </cell>
          <cell r="L167">
            <v>297.66000000000003</v>
          </cell>
        </row>
        <row r="168">
          <cell r="K168">
            <v>3.4799999999999995</v>
          </cell>
          <cell r="L168">
            <v>3.96</v>
          </cell>
        </row>
        <row r="169">
          <cell r="K169">
            <v>18.27</v>
          </cell>
          <cell r="L169">
            <v>20.790000000000003</v>
          </cell>
        </row>
        <row r="170">
          <cell r="K170">
            <v>2.0299999999999998</v>
          </cell>
          <cell r="L170">
            <v>2.31</v>
          </cell>
        </row>
        <row r="171">
          <cell r="K171">
            <v>4.0599999999999996</v>
          </cell>
          <cell r="L171">
            <v>4.62</v>
          </cell>
        </row>
        <row r="172">
          <cell r="K172">
            <v>6.9599999999999991</v>
          </cell>
          <cell r="L172">
            <v>7.92</v>
          </cell>
        </row>
        <row r="173">
          <cell r="K173">
            <v>384.25</v>
          </cell>
          <cell r="L173">
            <v>437.25</v>
          </cell>
        </row>
        <row r="174">
          <cell r="K174">
            <v>1.7399999999999998</v>
          </cell>
          <cell r="L174">
            <v>1.98</v>
          </cell>
        </row>
        <row r="175">
          <cell r="K175">
            <v>2.0299999999999998</v>
          </cell>
          <cell r="L175">
            <v>2.31</v>
          </cell>
        </row>
        <row r="176">
          <cell r="K176">
            <v>56.839999999999996</v>
          </cell>
          <cell r="L176">
            <v>64.680000000000007</v>
          </cell>
        </row>
        <row r="177">
          <cell r="K177">
            <v>1.1599999999999999</v>
          </cell>
          <cell r="L177">
            <v>1.32</v>
          </cell>
        </row>
        <row r="178">
          <cell r="K178">
            <v>3.4799999999999995</v>
          </cell>
          <cell r="L178">
            <v>3.96</v>
          </cell>
        </row>
        <row r="179">
          <cell r="K179">
            <v>0.57999999999999996</v>
          </cell>
          <cell r="L179">
            <v>0.66</v>
          </cell>
        </row>
        <row r="180">
          <cell r="K180">
            <v>22.91</v>
          </cell>
          <cell r="L180">
            <v>26.07</v>
          </cell>
        </row>
        <row r="181">
          <cell r="K181">
            <v>5.8</v>
          </cell>
          <cell r="L181">
            <v>6.6000000000000005</v>
          </cell>
        </row>
        <row r="182">
          <cell r="K182">
            <v>75.399999999999991</v>
          </cell>
          <cell r="L182">
            <v>85.8</v>
          </cell>
        </row>
        <row r="183">
          <cell r="K183">
            <v>403.09999999999997</v>
          </cell>
          <cell r="L183">
            <v>458.70000000000005</v>
          </cell>
        </row>
        <row r="184">
          <cell r="K184">
            <v>57.709999999999994</v>
          </cell>
          <cell r="L184">
            <v>65.67</v>
          </cell>
        </row>
        <row r="185">
          <cell r="K185">
            <v>2.3199999999999998</v>
          </cell>
          <cell r="L185">
            <v>2.64</v>
          </cell>
        </row>
        <row r="186">
          <cell r="K186">
            <v>196.61999999999998</v>
          </cell>
          <cell r="L186">
            <v>223.74</v>
          </cell>
        </row>
        <row r="187">
          <cell r="K187">
            <v>5.8</v>
          </cell>
          <cell r="L187">
            <v>6.6000000000000005</v>
          </cell>
        </row>
        <row r="188">
          <cell r="K188">
            <v>2.0299999999999998</v>
          </cell>
          <cell r="L188">
            <v>2.31</v>
          </cell>
        </row>
        <row r="189">
          <cell r="K189">
            <v>1.45</v>
          </cell>
          <cell r="L189">
            <v>1.6500000000000001</v>
          </cell>
        </row>
        <row r="190">
          <cell r="K190">
            <v>34.22</v>
          </cell>
          <cell r="L190">
            <v>38.940000000000005</v>
          </cell>
        </row>
        <row r="191">
          <cell r="K191">
            <v>9.86</v>
          </cell>
          <cell r="L191">
            <v>11.22</v>
          </cell>
        </row>
        <row r="192">
          <cell r="K192">
            <v>3.19</v>
          </cell>
          <cell r="L192">
            <v>3.6300000000000003</v>
          </cell>
        </row>
        <row r="193">
          <cell r="K193">
            <v>125.27999999999999</v>
          </cell>
          <cell r="L193">
            <v>142.56</v>
          </cell>
        </row>
        <row r="194">
          <cell r="K194">
            <v>78.88</v>
          </cell>
          <cell r="L194">
            <v>89.76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678ED-99ED-6448-91E2-73407B76023B}" name="Table_1" displayName="Table_1" ref="A1:O195">
  <tableColumns count="15">
    <tableColumn id="1" xr3:uid="{1881BFC1-AA15-D14D-9065-939825D98257}" name="Region"/>
    <tableColumn id="2" xr3:uid="{17D87682-D904-5344-B23F-B802294C0E2B}" name="Département"/>
    <tableColumn id="3" xr3:uid="{67480CA5-E4FE-6046-B92D-406C4403784D}" name="Commune"/>
    <tableColumn id="4" xr3:uid="{96E043DB-37E2-A545-A02C-BFF78DBFF562}" name="Site acceuil"/>
    <tableColumn id="5" xr3:uid="{3529A3E2-4809-2E49-9B7F-F5106AF13D93}" name="Lat"/>
    <tableColumn id="6" xr3:uid="{29727E05-1D6F-4345-80AE-B3A16133743E}" name="Long"/>
    <tableColumn id="7" xr3:uid="{66C3AF0F-50BA-5B47-A2BE-5A07AB1ABED8}" name="Nombre de ménages"/>
    <tableColumn id="8" xr3:uid="{F7EE02BF-5A21-034B-98D8-A81AB2B4F1D2}" name="Nombre de personnes"/>
    <tableColumn id="9" xr3:uid="{FE9EE173-E778-B648-85DC-2FC6B987E7A8}" name="hommes"/>
    <tableColumn id="10" xr3:uid="{7A4A6CA4-D23E-4448-95DB-FA5BF3502A31}" name="femmes"/>
    <tableColumn id="11" xr3:uid="{2014ECE7-A0AE-3743-AE93-2A013AC1DD32}" name="garcons"/>
    <tableColumn id="12" xr3:uid="{375BA488-DF52-CF48-898D-71B4F6BE5F41}" name="filles"/>
    <tableColumn id="13" xr3:uid="{11B7EB04-AE1F-3648-A7A8-19694720693A}" name="Total Enfant"/>
    <tableColumn id="14" xr3:uid="{34BB7FFD-94A8-E849-B011-1A0845070D06}" name="moins de 5 "/>
    <tableColumn id="15" xr3:uid="{A1100349-EDF1-E14E-9E78-A6F5A61A9B06}" name="Enrolement"/>
  </tableColumns>
  <tableStyleInfo name="PDI-Site_Nov20+ Diffa janv2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83BC-B23F-8846-A5A0-116819C37191}">
  <dimension ref="A1:Z995"/>
  <sheetViews>
    <sheetView tabSelected="1" topLeftCell="A2" workbookViewId="0">
      <selection activeCell="E15" sqref="E15:F15"/>
    </sheetView>
  </sheetViews>
  <sheetFormatPr baseColWidth="10" defaultColWidth="14.5" defaultRowHeight="16" x14ac:dyDescent="0.2"/>
  <cols>
    <col min="1" max="1" width="20.83203125" customWidth="1"/>
    <col min="2" max="2" width="15.83203125" customWidth="1"/>
    <col min="3" max="3" width="17.83203125" customWidth="1"/>
    <col min="4" max="4" width="32.1640625" customWidth="1"/>
    <col min="5" max="5" width="26.83203125" customWidth="1"/>
    <col min="6" max="6" width="18.5" customWidth="1"/>
    <col min="7" max="7" width="23.5" customWidth="1"/>
    <col min="8" max="14" width="21.83203125" customWidth="1"/>
    <col min="15" max="15" width="15.83203125" customWidth="1"/>
    <col min="16" max="26" width="9.1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6" ht="14.25" customHeight="1" x14ac:dyDescent="0.2">
      <c r="A2" s="2" t="s">
        <v>15</v>
      </c>
      <c r="B2" s="2" t="s">
        <v>16</v>
      </c>
      <c r="C2" s="2" t="s">
        <v>16</v>
      </c>
      <c r="D2" s="2" t="s">
        <v>17</v>
      </c>
      <c r="E2" s="3">
        <v>13.6981947</v>
      </c>
      <c r="F2" s="3">
        <v>13.311026200000001</v>
      </c>
      <c r="G2" s="4">
        <v>856</v>
      </c>
      <c r="H2" s="4">
        <v>2660</v>
      </c>
      <c r="I2" s="5">
        <v>1200</v>
      </c>
      <c r="J2" s="5">
        <v>1460</v>
      </c>
      <c r="K2" s="5">
        <v>718.2</v>
      </c>
      <c r="L2" s="5">
        <v>771.4</v>
      </c>
      <c r="M2" s="5">
        <f>'[1]PDI-Site_Nov20+ Diffa janv21'!$K2+'[1]PDI-Site_Nov20+ Diffa janv21'!$L2</f>
        <v>1489.6</v>
      </c>
      <c r="N2" s="5">
        <v>319.2</v>
      </c>
      <c r="O2" s="2" t="s">
        <v>18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2" t="s">
        <v>15</v>
      </c>
      <c r="B3" s="2" t="s">
        <v>16</v>
      </c>
      <c r="C3" s="2" t="s">
        <v>19</v>
      </c>
      <c r="D3" s="2" t="s">
        <v>20</v>
      </c>
      <c r="E3" s="3">
        <v>13.667309899999999</v>
      </c>
      <c r="F3" s="3">
        <v>13.1255097</v>
      </c>
      <c r="G3" s="4">
        <v>2158</v>
      </c>
      <c r="H3" s="4">
        <v>5325</v>
      </c>
      <c r="I3" s="5">
        <v>2285</v>
      </c>
      <c r="J3" s="5">
        <v>3040</v>
      </c>
      <c r="K3" s="5">
        <v>1437.75</v>
      </c>
      <c r="L3" s="5">
        <v>1544.25</v>
      </c>
      <c r="M3" s="5">
        <f>'[1]PDI-Site_Nov20+ Diffa janv21'!$K3+'[1]PDI-Site_Nov20+ Diffa janv21'!$L3</f>
        <v>2982</v>
      </c>
      <c r="N3" s="5">
        <v>639</v>
      </c>
      <c r="O3" s="2" t="s">
        <v>18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2" t="s">
        <v>15</v>
      </c>
      <c r="B4" s="2" t="s">
        <v>15</v>
      </c>
      <c r="C4" s="2" t="s">
        <v>15</v>
      </c>
      <c r="D4" s="2" t="s">
        <v>21</v>
      </c>
      <c r="E4" s="25">
        <v>13.341951999999999</v>
      </c>
      <c r="F4" s="25">
        <v>12.588697</v>
      </c>
      <c r="G4" s="4">
        <v>550</v>
      </c>
      <c r="H4" s="4">
        <v>1780</v>
      </c>
      <c r="I4" s="5">
        <v>755</v>
      </c>
      <c r="J4" s="5">
        <v>1025</v>
      </c>
      <c r="K4" s="5">
        <v>480.6</v>
      </c>
      <c r="L4" s="5">
        <v>516.19999999999993</v>
      </c>
      <c r="M4" s="5">
        <f>'[1]PDI-Site_Nov20+ Diffa janv21'!$K4+'[1]PDI-Site_Nov20+ Diffa janv21'!$L4</f>
        <v>996.8</v>
      </c>
      <c r="N4" s="5">
        <v>213.6</v>
      </c>
      <c r="O4" s="2" t="s">
        <v>18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2" t="s">
        <v>15</v>
      </c>
      <c r="B5" s="2" t="s">
        <v>15</v>
      </c>
      <c r="C5" s="2" t="s">
        <v>15</v>
      </c>
      <c r="D5" s="2" t="s">
        <v>22</v>
      </c>
      <c r="E5" s="3">
        <v>13.341951999999999</v>
      </c>
      <c r="F5" s="3">
        <v>12.588697</v>
      </c>
      <c r="G5" s="4">
        <v>1218</v>
      </c>
      <c r="H5" s="4">
        <v>5442</v>
      </c>
      <c r="I5" s="5">
        <v>2483</v>
      </c>
      <c r="J5" s="5">
        <v>2959</v>
      </c>
      <c r="K5" s="5">
        <v>1469.3400000000001</v>
      </c>
      <c r="L5" s="5">
        <v>1578.1799999999998</v>
      </c>
      <c r="M5" s="5">
        <f>'[1]PDI-Site_Nov20+ Diffa janv21'!$K5+'[1]PDI-Site_Nov20+ Diffa janv21'!$L5</f>
        <v>3047.52</v>
      </c>
      <c r="N5" s="5">
        <v>653.04</v>
      </c>
      <c r="O5" s="2" t="s">
        <v>18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2" t="s">
        <v>15</v>
      </c>
      <c r="B6" s="2" t="s">
        <v>15</v>
      </c>
      <c r="C6" s="2" t="s">
        <v>23</v>
      </c>
      <c r="D6" s="2" t="s">
        <v>24</v>
      </c>
      <c r="E6" s="3">
        <v>13.3086084544</v>
      </c>
      <c r="F6" s="3">
        <v>12.609980095999999</v>
      </c>
      <c r="G6" s="4">
        <v>139</v>
      </c>
      <c r="H6" s="4">
        <v>554</v>
      </c>
      <c r="I6" s="5">
        <v>256</v>
      </c>
      <c r="J6" s="5">
        <v>298</v>
      </c>
      <c r="K6" s="5">
        <v>149.58000000000001</v>
      </c>
      <c r="L6" s="5">
        <v>160.66</v>
      </c>
      <c r="M6" s="5">
        <f>'[1]PDI-Site_Nov20+ Diffa janv21'!$K6+'[1]PDI-Site_Nov20+ Diffa janv21'!$L6</f>
        <v>310.24</v>
      </c>
      <c r="N6" s="5">
        <v>66.48</v>
      </c>
      <c r="O6" s="2" t="s">
        <v>18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">
      <c r="A7" s="2" t="s">
        <v>15</v>
      </c>
      <c r="B7" s="2" t="s">
        <v>15</v>
      </c>
      <c r="C7" s="2" t="s">
        <v>23</v>
      </c>
      <c r="D7" s="2" t="s">
        <v>25</v>
      </c>
      <c r="E7" s="3">
        <v>13.431010000000001</v>
      </c>
      <c r="F7" s="3">
        <v>12.7322636</v>
      </c>
      <c r="G7" s="4">
        <v>253</v>
      </c>
      <c r="H7" s="4">
        <v>1119</v>
      </c>
      <c r="I7" s="5">
        <v>518</v>
      </c>
      <c r="J7" s="5">
        <v>601</v>
      </c>
      <c r="K7" s="5">
        <v>302.13</v>
      </c>
      <c r="L7" s="5">
        <v>324.51</v>
      </c>
      <c r="M7" s="5">
        <f>'[1]PDI-Site_Nov20+ Diffa janv21'!$K7+'[1]PDI-Site_Nov20+ Diffa janv21'!$L7</f>
        <v>626.64</v>
      </c>
      <c r="N7" s="5">
        <v>134.28</v>
      </c>
      <c r="O7" s="2" t="s">
        <v>18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">
      <c r="A8" s="2" t="s">
        <v>15</v>
      </c>
      <c r="B8" s="2" t="s">
        <v>15</v>
      </c>
      <c r="C8" s="2" t="s">
        <v>23</v>
      </c>
      <c r="D8" s="2" t="s">
        <v>26</v>
      </c>
      <c r="E8" s="3">
        <v>13.6283808</v>
      </c>
      <c r="F8" s="3">
        <v>12.898258500000001</v>
      </c>
      <c r="G8" s="4">
        <v>806</v>
      </c>
      <c r="H8" s="4">
        <v>2533</v>
      </c>
      <c r="I8" s="5">
        <v>1196</v>
      </c>
      <c r="J8" s="5">
        <v>1337</v>
      </c>
      <c r="K8" s="5">
        <v>683.91000000000008</v>
      </c>
      <c r="L8" s="5">
        <v>734.56999999999994</v>
      </c>
      <c r="M8" s="5">
        <f>'[1]PDI-Site_Nov20+ Diffa janv21'!$K8+'[1]PDI-Site_Nov20+ Diffa janv21'!$L8</f>
        <v>1418.48</v>
      </c>
      <c r="N8" s="5">
        <v>303.95999999999998</v>
      </c>
      <c r="O8" s="2" t="s">
        <v>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">
      <c r="A9" s="2" t="s">
        <v>15</v>
      </c>
      <c r="B9" s="2" t="s">
        <v>15</v>
      </c>
      <c r="C9" s="2" t="s">
        <v>23</v>
      </c>
      <c r="D9" s="2" t="s">
        <v>27</v>
      </c>
      <c r="E9" s="3">
        <v>13.376667400000001</v>
      </c>
      <c r="F9" s="3">
        <v>12.692115100000001</v>
      </c>
      <c r="G9" s="4">
        <v>709</v>
      </c>
      <c r="H9" s="4">
        <v>2175</v>
      </c>
      <c r="I9" s="5">
        <v>1005</v>
      </c>
      <c r="J9" s="5">
        <v>1170</v>
      </c>
      <c r="K9" s="5">
        <v>587.25</v>
      </c>
      <c r="L9" s="5">
        <v>630.75</v>
      </c>
      <c r="M9" s="5">
        <f>'[1]PDI-Site_Nov20+ Diffa janv21'!$K9+'[1]PDI-Site_Nov20+ Diffa janv21'!$L9</f>
        <v>1218</v>
      </c>
      <c r="N9" s="5">
        <v>261</v>
      </c>
      <c r="O9" s="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2" t="s">
        <v>15</v>
      </c>
      <c r="B10" s="2" t="s">
        <v>15</v>
      </c>
      <c r="C10" s="2" t="s">
        <v>28</v>
      </c>
      <c r="D10" s="2" t="s">
        <v>29</v>
      </c>
      <c r="E10" s="3">
        <v>13.263609799999999</v>
      </c>
      <c r="F10" s="3">
        <v>12.4793488</v>
      </c>
      <c r="G10" s="4">
        <v>1614</v>
      </c>
      <c r="H10" s="4">
        <v>5931</v>
      </c>
      <c r="I10" s="5">
        <v>2744</v>
      </c>
      <c r="J10" s="5">
        <v>3187</v>
      </c>
      <c r="K10" s="5">
        <v>1601.3700000000001</v>
      </c>
      <c r="L10" s="5">
        <v>1719.9899999999998</v>
      </c>
      <c r="M10" s="5">
        <f>'[1]PDI-Site_Nov20+ Diffa janv21'!$K10+'[1]PDI-Site_Nov20+ Diffa janv21'!$L10</f>
        <v>3321.3599999999997</v>
      </c>
      <c r="N10" s="5">
        <v>711.72</v>
      </c>
      <c r="O10" s="2" t="s">
        <v>18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A11" s="2" t="s">
        <v>15</v>
      </c>
      <c r="B11" s="2" t="s">
        <v>15</v>
      </c>
      <c r="C11" s="2" t="s">
        <v>28</v>
      </c>
      <c r="D11" s="2" t="s">
        <v>30</v>
      </c>
      <c r="E11" s="3">
        <v>13.185184899999999</v>
      </c>
      <c r="F11" s="3">
        <v>12.424359300000001</v>
      </c>
      <c r="G11" s="4">
        <v>1199</v>
      </c>
      <c r="H11" s="4">
        <v>3765</v>
      </c>
      <c r="I11" s="5">
        <v>1742</v>
      </c>
      <c r="J11" s="5">
        <v>2023</v>
      </c>
      <c r="K11" s="5">
        <v>1016.5500000000001</v>
      </c>
      <c r="L11" s="5">
        <v>1091.8499999999999</v>
      </c>
      <c r="M11" s="5">
        <f>'[1]PDI-Site_Nov20+ Diffa janv21'!$K11+'[1]PDI-Site_Nov20+ Diffa janv21'!$L11</f>
        <v>2108.4</v>
      </c>
      <c r="N11" s="5">
        <v>451.8</v>
      </c>
      <c r="O11" s="2" t="s">
        <v>18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">
      <c r="A12" s="2" t="s">
        <v>15</v>
      </c>
      <c r="B12" s="2" t="s">
        <v>15</v>
      </c>
      <c r="C12" s="2" t="s">
        <v>15</v>
      </c>
      <c r="D12" s="2" t="s">
        <v>31</v>
      </c>
      <c r="E12" s="3">
        <v>13.295889520799999</v>
      </c>
      <c r="F12" s="3">
        <v>12.580613769999999</v>
      </c>
      <c r="G12" s="4">
        <v>1721</v>
      </c>
      <c r="H12" s="4">
        <v>7205</v>
      </c>
      <c r="I12" s="5">
        <v>3442</v>
      </c>
      <c r="J12" s="5">
        <v>3763</v>
      </c>
      <c r="K12" s="5">
        <v>1945.3500000000001</v>
      </c>
      <c r="L12" s="5">
        <v>2089.4499999999998</v>
      </c>
      <c r="M12" s="5">
        <f>'[1]PDI-Site_Nov20+ Diffa janv21'!$K12+'[1]PDI-Site_Nov20+ Diffa janv21'!$L12</f>
        <v>4034.8</v>
      </c>
      <c r="N12" s="5">
        <v>864.6</v>
      </c>
      <c r="O12" s="2" t="s">
        <v>18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">
      <c r="A13" s="2" t="s">
        <v>15</v>
      </c>
      <c r="B13" s="2" t="s">
        <v>15</v>
      </c>
      <c r="C13" s="2" t="s">
        <v>23</v>
      </c>
      <c r="D13" s="2" t="s">
        <v>32</v>
      </c>
      <c r="E13" s="3">
        <v>13.737024999999999</v>
      </c>
      <c r="F13" s="3">
        <v>12.930972000000001</v>
      </c>
      <c r="G13" s="4">
        <v>1260</v>
      </c>
      <c r="H13" s="4">
        <v>3243</v>
      </c>
      <c r="I13" s="5">
        <v>1326</v>
      </c>
      <c r="J13" s="5">
        <v>1917</v>
      </c>
      <c r="K13" s="5">
        <v>875.61</v>
      </c>
      <c r="L13" s="5">
        <v>940.46999999999991</v>
      </c>
      <c r="M13" s="5">
        <f>'[1]PDI-Site_Nov20+ Diffa janv21'!$K13+'[1]PDI-Site_Nov20+ Diffa janv21'!$L13</f>
        <v>1816.08</v>
      </c>
      <c r="N13" s="5">
        <v>389.15999999999997</v>
      </c>
      <c r="O13" s="2" t="s">
        <v>18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">
      <c r="A14" s="2" t="s">
        <v>15</v>
      </c>
      <c r="B14" s="2" t="s">
        <v>15</v>
      </c>
      <c r="C14" s="2" t="s">
        <v>23</v>
      </c>
      <c r="D14" s="2" t="s">
        <v>33</v>
      </c>
      <c r="E14" s="3">
        <v>13.531599999999999</v>
      </c>
      <c r="F14" s="3">
        <v>12.7309</v>
      </c>
      <c r="G14" s="4">
        <v>666</v>
      </c>
      <c r="H14" s="4">
        <v>1904</v>
      </c>
      <c r="I14" s="5">
        <v>904</v>
      </c>
      <c r="J14" s="5">
        <v>1000</v>
      </c>
      <c r="K14" s="5">
        <v>514.08000000000004</v>
      </c>
      <c r="L14" s="5">
        <v>552.16</v>
      </c>
      <c r="M14" s="5">
        <f>'[1]PDI-Site_Nov20+ Diffa janv21'!$K14+'[1]PDI-Site_Nov20+ Diffa janv21'!$L14</f>
        <v>1066.24</v>
      </c>
      <c r="N14" s="5">
        <v>228.48</v>
      </c>
      <c r="O14" s="2" t="s">
        <v>18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">
      <c r="A15" s="2" t="s">
        <v>15</v>
      </c>
      <c r="B15" s="2" t="s">
        <v>15</v>
      </c>
      <c r="C15" s="2" t="s">
        <v>15</v>
      </c>
      <c r="D15" s="2" t="s">
        <v>34</v>
      </c>
      <c r="E15" s="25">
        <v>13.341951999999999</v>
      </c>
      <c r="F15" s="25">
        <v>12.588697</v>
      </c>
      <c r="G15" s="4">
        <v>4238</v>
      </c>
      <c r="H15" s="4">
        <v>19989</v>
      </c>
      <c r="I15" s="5">
        <v>9525</v>
      </c>
      <c r="J15" s="5">
        <v>10464</v>
      </c>
      <c r="K15" s="5">
        <v>5397.0300000000007</v>
      </c>
      <c r="L15" s="5">
        <v>5796.8099999999995</v>
      </c>
      <c r="M15" s="5">
        <f>'[1]PDI-Site_Nov20+ Diffa janv21'!$K15+'[1]PDI-Site_Nov20+ Diffa janv21'!$L15</f>
        <v>11193.84</v>
      </c>
      <c r="N15" s="5">
        <v>2398.6799999999998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">
      <c r="A16" s="2" t="s">
        <v>15</v>
      </c>
      <c r="B16" s="2" t="s">
        <v>35</v>
      </c>
      <c r="C16" s="2" t="s">
        <v>35</v>
      </c>
      <c r="D16" s="2" t="s">
        <v>36</v>
      </c>
      <c r="E16" s="3">
        <v>13.2360544605</v>
      </c>
      <c r="F16" s="3">
        <v>11.958924871600001</v>
      </c>
      <c r="G16" s="4">
        <v>20</v>
      </c>
      <c r="H16" s="4">
        <v>93</v>
      </c>
      <c r="I16" s="5">
        <v>43</v>
      </c>
      <c r="J16" s="5">
        <v>50</v>
      </c>
      <c r="K16" s="5">
        <v>25.110000000000003</v>
      </c>
      <c r="L16" s="5">
        <v>26.97</v>
      </c>
      <c r="M16" s="5">
        <f>'[1]PDI-Site_Nov20+ Diffa janv21'!$K16+'[1]PDI-Site_Nov20+ Diffa janv21'!$L16</f>
        <v>52.08</v>
      </c>
      <c r="N16" s="5">
        <v>11.16</v>
      </c>
      <c r="O16" s="2" t="s">
        <v>18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">
      <c r="A17" s="2" t="s">
        <v>15</v>
      </c>
      <c r="B17" s="2" t="s">
        <v>35</v>
      </c>
      <c r="C17" s="2" t="s">
        <v>35</v>
      </c>
      <c r="D17" s="2" t="s">
        <v>37</v>
      </c>
      <c r="E17" s="3">
        <v>13.475856907700001</v>
      </c>
      <c r="F17" s="3">
        <v>11.778889512699999</v>
      </c>
      <c r="G17" s="4">
        <v>68</v>
      </c>
      <c r="H17" s="4">
        <v>330</v>
      </c>
      <c r="I17" s="5">
        <v>159</v>
      </c>
      <c r="J17" s="5">
        <v>171</v>
      </c>
      <c r="K17" s="5">
        <v>89.100000000000009</v>
      </c>
      <c r="L17" s="5">
        <v>95.699999999999989</v>
      </c>
      <c r="M17" s="5">
        <f>'[1]PDI-Site_Nov20+ Diffa janv21'!$K17+'[1]PDI-Site_Nov20+ Diffa janv21'!$L17</f>
        <v>184.8</v>
      </c>
      <c r="N17" s="5">
        <v>39.6</v>
      </c>
      <c r="O17" s="2" t="s">
        <v>18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2" t="s">
        <v>15</v>
      </c>
      <c r="B18" s="2" t="s">
        <v>35</v>
      </c>
      <c r="C18" s="2" t="s">
        <v>38</v>
      </c>
      <c r="D18" s="2" t="s">
        <v>39</v>
      </c>
      <c r="E18" s="3">
        <v>13.551042900000001</v>
      </c>
      <c r="F18" s="3">
        <v>12.056262200000001</v>
      </c>
      <c r="G18" s="4">
        <v>14</v>
      </c>
      <c r="H18" s="4">
        <v>37</v>
      </c>
      <c r="I18" s="5">
        <v>14</v>
      </c>
      <c r="J18" s="5">
        <v>23</v>
      </c>
      <c r="K18" s="5">
        <v>9.99</v>
      </c>
      <c r="L18" s="5">
        <v>10.729999999999999</v>
      </c>
      <c r="M18" s="5">
        <f>'[1]PDI-Site_Nov20+ Diffa janv21'!$K18+'[1]PDI-Site_Nov20+ Diffa janv21'!$L18</f>
        <v>20.72</v>
      </c>
      <c r="N18" s="5">
        <v>4.4399999999999995</v>
      </c>
      <c r="O18" s="2" t="s">
        <v>18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2" t="s">
        <v>15</v>
      </c>
      <c r="B19" s="2" t="s">
        <v>40</v>
      </c>
      <c r="C19" s="2" t="s">
        <v>40</v>
      </c>
      <c r="D19" s="2" t="s">
        <v>41</v>
      </c>
      <c r="E19" s="3">
        <v>13.7091934</v>
      </c>
      <c r="F19" s="3">
        <v>11.1838646</v>
      </c>
      <c r="G19" s="4">
        <v>27</v>
      </c>
      <c r="H19" s="4">
        <v>100</v>
      </c>
      <c r="I19" s="5">
        <v>49</v>
      </c>
      <c r="J19" s="5">
        <v>51</v>
      </c>
      <c r="K19" s="5">
        <v>27</v>
      </c>
      <c r="L19" s="5">
        <v>28.999999999999996</v>
      </c>
      <c r="M19" s="5">
        <f>'[1]PDI-Site_Nov20+ Diffa janv21'!$K19+'[1]PDI-Site_Nov20+ Diffa janv21'!$L19</f>
        <v>56</v>
      </c>
      <c r="N19" s="5">
        <v>12</v>
      </c>
      <c r="O19" s="2" t="s">
        <v>18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2" t="s">
        <v>15</v>
      </c>
      <c r="B20" s="2" t="s">
        <v>35</v>
      </c>
      <c r="C20" s="2" t="s">
        <v>35</v>
      </c>
      <c r="D20" s="2" t="s">
        <v>42</v>
      </c>
      <c r="E20" s="3">
        <v>13.2141010977</v>
      </c>
      <c r="F20" s="3">
        <v>12.0451702254</v>
      </c>
      <c r="G20" s="4">
        <v>177</v>
      </c>
      <c r="H20" s="4">
        <v>579</v>
      </c>
      <c r="I20" s="5">
        <v>268</v>
      </c>
      <c r="J20" s="5">
        <v>311</v>
      </c>
      <c r="K20" s="5">
        <v>156.33000000000001</v>
      </c>
      <c r="L20" s="5">
        <v>167.91</v>
      </c>
      <c r="M20" s="5">
        <f>'[1]PDI-Site_Nov20+ Diffa janv21'!$K20+'[1]PDI-Site_Nov20+ Diffa janv21'!$L20</f>
        <v>324.24</v>
      </c>
      <c r="N20" s="5">
        <v>69.48</v>
      </c>
      <c r="O20" s="2" t="s">
        <v>18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">
      <c r="A21" s="2" t="s">
        <v>15</v>
      </c>
      <c r="B21" s="2" t="s">
        <v>35</v>
      </c>
      <c r="C21" s="2" t="s">
        <v>35</v>
      </c>
      <c r="D21" s="2" t="s">
        <v>43</v>
      </c>
      <c r="E21" s="3">
        <v>13.213467</v>
      </c>
      <c r="F21" s="3">
        <v>12.029116999999999</v>
      </c>
      <c r="G21" s="4">
        <v>271</v>
      </c>
      <c r="H21" s="4">
        <v>963</v>
      </c>
      <c r="I21" s="5">
        <v>447</v>
      </c>
      <c r="J21" s="5">
        <v>516</v>
      </c>
      <c r="K21" s="5">
        <v>260.01</v>
      </c>
      <c r="L21" s="5">
        <v>279.27</v>
      </c>
      <c r="M21" s="5">
        <f>'[1]PDI-Site_Nov20+ Diffa janv21'!$K21+'[1]PDI-Site_Nov20+ Diffa janv21'!$L21</f>
        <v>539.28</v>
      </c>
      <c r="N21" s="5">
        <v>115.56</v>
      </c>
      <c r="O21" s="2" t="s">
        <v>18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2" t="s">
        <v>15</v>
      </c>
      <c r="B22" s="2" t="s">
        <v>35</v>
      </c>
      <c r="C22" s="2" t="s">
        <v>44</v>
      </c>
      <c r="D22" s="2" t="s">
        <v>45</v>
      </c>
      <c r="E22" s="3">
        <v>13.8834</v>
      </c>
      <c r="F22" s="3">
        <v>11.753833</v>
      </c>
      <c r="G22" s="4">
        <v>13</v>
      </c>
      <c r="H22" s="4">
        <v>49</v>
      </c>
      <c r="I22" s="5">
        <v>18</v>
      </c>
      <c r="J22" s="5">
        <v>31</v>
      </c>
      <c r="K22" s="5">
        <v>13.23</v>
      </c>
      <c r="L22" s="5">
        <v>14.209999999999999</v>
      </c>
      <c r="M22" s="5">
        <f>'[1]PDI-Site_Nov20+ Diffa janv21'!$K22+'[1]PDI-Site_Nov20+ Diffa janv21'!$L22</f>
        <v>27.439999999999998</v>
      </c>
      <c r="N22" s="5">
        <v>5.88</v>
      </c>
      <c r="O22" s="2" t="s">
        <v>18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">
      <c r="A23" s="2" t="s">
        <v>15</v>
      </c>
      <c r="B23" s="2" t="s">
        <v>35</v>
      </c>
      <c r="C23" s="2" t="s">
        <v>35</v>
      </c>
      <c r="D23" s="2" t="s">
        <v>46</v>
      </c>
      <c r="E23" s="3">
        <v>13.213467</v>
      </c>
      <c r="F23" s="3">
        <v>12.029116999999999</v>
      </c>
      <c r="G23" s="4">
        <v>1017</v>
      </c>
      <c r="H23" s="4">
        <v>3979</v>
      </c>
      <c r="I23" s="5">
        <v>1828</v>
      </c>
      <c r="J23" s="5">
        <v>2151</v>
      </c>
      <c r="K23" s="5">
        <v>1074.3300000000002</v>
      </c>
      <c r="L23" s="5">
        <v>1153.9099999999999</v>
      </c>
      <c r="M23" s="5">
        <f>'[1]PDI-Site_Nov20+ Diffa janv21'!$K23+'[1]PDI-Site_Nov20+ Diffa janv21'!$L23</f>
        <v>2228.2399999999998</v>
      </c>
      <c r="N23" s="5">
        <v>477.47999999999996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2" t="s">
        <v>15</v>
      </c>
      <c r="B24" s="2" t="s">
        <v>47</v>
      </c>
      <c r="C24" s="2" t="s">
        <v>47</v>
      </c>
      <c r="D24" s="2" t="s">
        <v>48</v>
      </c>
      <c r="E24" s="3">
        <v>15.326416999999999</v>
      </c>
      <c r="F24" s="3">
        <v>13.19605</v>
      </c>
      <c r="G24" s="4">
        <v>196</v>
      </c>
      <c r="H24" s="4">
        <v>697</v>
      </c>
      <c r="I24" s="5">
        <v>335</v>
      </c>
      <c r="J24" s="5">
        <v>362</v>
      </c>
      <c r="K24" s="5">
        <v>188.19000000000003</v>
      </c>
      <c r="L24" s="5">
        <v>202.13</v>
      </c>
      <c r="M24" s="5">
        <f>'[1]PDI-Site_Nov20+ Diffa janv21'!$K24+'[1]PDI-Site_Nov20+ Diffa janv21'!$L24</f>
        <v>390.32000000000005</v>
      </c>
      <c r="N24" s="5">
        <v>83.64</v>
      </c>
      <c r="O24" s="2" t="s">
        <v>18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2" t="s">
        <v>15</v>
      </c>
      <c r="B25" s="2" t="s">
        <v>49</v>
      </c>
      <c r="C25" s="2" t="s">
        <v>49</v>
      </c>
      <c r="D25" s="2" t="s">
        <v>50</v>
      </c>
      <c r="E25" s="3">
        <v>14.250233333300001</v>
      </c>
      <c r="F25" s="3">
        <v>13.11795</v>
      </c>
      <c r="G25" s="4">
        <v>3125</v>
      </c>
      <c r="H25" s="4">
        <v>14085</v>
      </c>
      <c r="I25" s="5">
        <v>6450</v>
      </c>
      <c r="J25" s="5">
        <v>7635</v>
      </c>
      <c r="K25" s="5">
        <v>3802.9500000000003</v>
      </c>
      <c r="L25" s="5">
        <v>4084.6499999999996</v>
      </c>
      <c r="M25" s="5">
        <f>'[1]PDI-Site_Nov20+ Diffa janv21'!$K25+'[1]PDI-Site_Nov20+ Diffa janv21'!$L25</f>
        <v>7887.6</v>
      </c>
      <c r="N25" s="5">
        <v>1690.2</v>
      </c>
      <c r="O25" s="2" t="s">
        <v>18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2" t="s">
        <v>15</v>
      </c>
      <c r="B26" s="2" t="s">
        <v>49</v>
      </c>
      <c r="C26" s="2" t="s">
        <v>51</v>
      </c>
      <c r="D26" s="2" t="s">
        <v>52</v>
      </c>
      <c r="E26" s="3">
        <v>13.97062584</v>
      </c>
      <c r="F26" s="3">
        <v>12.977351949999999</v>
      </c>
      <c r="G26" s="4">
        <v>3372</v>
      </c>
      <c r="H26" s="4">
        <v>11218</v>
      </c>
      <c r="I26" s="6">
        <v>5203</v>
      </c>
      <c r="J26" s="6">
        <v>6015</v>
      </c>
      <c r="K26" s="6">
        <v>3028.86</v>
      </c>
      <c r="L26" s="6">
        <v>3253.22</v>
      </c>
      <c r="M26" s="5">
        <f>'[1]PDI-Site_Nov20+ Diffa janv21'!$K26+'[1]PDI-Site_Nov20+ Diffa janv21'!$L26</f>
        <v>6282.08</v>
      </c>
      <c r="N26" s="6">
        <v>1346.1599999999999</v>
      </c>
      <c r="O26" s="2" t="s">
        <v>18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2" t="s">
        <v>15</v>
      </c>
      <c r="B27" s="2" t="s">
        <v>49</v>
      </c>
      <c r="C27" s="2" t="s">
        <v>49</v>
      </c>
      <c r="D27" s="2" t="s">
        <v>53</v>
      </c>
      <c r="E27" s="3">
        <v>13.531599999999999</v>
      </c>
      <c r="F27" s="3">
        <v>12.7309</v>
      </c>
      <c r="G27" s="4">
        <v>3498</v>
      </c>
      <c r="H27" s="4">
        <v>8833</v>
      </c>
      <c r="I27" s="6">
        <v>4106</v>
      </c>
      <c r="J27" s="6">
        <v>4727</v>
      </c>
      <c r="K27" s="6">
        <v>2384.9100000000003</v>
      </c>
      <c r="L27" s="6">
        <v>2561.5699999999997</v>
      </c>
      <c r="M27" s="5">
        <f>'[1]PDI-Site_Nov20+ Diffa janv21'!$K27+'[1]PDI-Site_Nov20+ Diffa janv21'!$L27</f>
        <v>4946.4799999999996</v>
      </c>
      <c r="N27" s="6">
        <v>1059.96</v>
      </c>
      <c r="O27" s="2" t="s">
        <v>18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7" t="s">
        <v>54</v>
      </c>
      <c r="B28" s="7" t="s">
        <v>54</v>
      </c>
      <c r="C28" s="7" t="s">
        <v>54</v>
      </c>
      <c r="D28" s="7" t="s">
        <v>55</v>
      </c>
      <c r="E28" s="26">
        <v>13.502290601363701</v>
      </c>
      <c r="F28" s="26">
        <v>7.1099306645518903</v>
      </c>
      <c r="G28" s="8">
        <v>492</v>
      </c>
      <c r="H28" s="8">
        <v>3889</v>
      </c>
      <c r="I28" s="9">
        <f t="shared" ref="I28:I49" si="0">H28*7%</f>
        <v>272.23</v>
      </c>
      <c r="J28" s="9">
        <f t="shared" ref="J28:J49" si="1">H28*9%</f>
        <v>350.01</v>
      </c>
      <c r="K28" s="9">
        <f t="shared" ref="K28:K49" si="2">H28*44%</f>
        <v>1711.16</v>
      </c>
      <c r="L28" s="9">
        <f t="shared" ref="L28:L49" si="3">H28*40%</f>
        <v>1555.6000000000001</v>
      </c>
      <c r="M28" s="9" t="e">
        <f>#REF!+#REF!</f>
        <v>#REF!</v>
      </c>
      <c r="N28" s="9">
        <f t="shared" ref="N28:N49" si="4">H28*21%</f>
        <v>816.68999999999994</v>
      </c>
      <c r="O28" s="7" t="s">
        <v>18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2" t="s">
        <v>54</v>
      </c>
      <c r="B29" s="2" t="s">
        <v>56</v>
      </c>
      <c r="C29" s="2" t="s">
        <v>57</v>
      </c>
      <c r="D29" s="2" t="s">
        <v>58</v>
      </c>
      <c r="E29" s="2">
        <v>13.169133333333333</v>
      </c>
      <c r="F29" s="2">
        <v>6.8492499999999996</v>
      </c>
      <c r="G29" s="4">
        <v>54</v>
      </c>
      <c r="H29" s="4">
        <v>430</v>
      </c>
      <c r="I29" s="9">
        <f t="shared" si="0"/>
        <v>30.1</v>
      </c>
      <c r="J29" s="9">
        <f t="shared" si="1"/>
        <v>38.699999999999996</v>
      </c>
      <c r="K29" s="9">
        <f t="shared" si="2"/>
        <v>189.2</v>
      </c>
      <c r="L29" s="9">
        <f t="shared" si="3"/>
        <v>172</v>
      </c>
      <c r="M29" s="9">
        <f>'[1]PDI-Site_Nov20+ Diffa janv21'!$K28+'[1]PDI-Site_Nov20+ Diffa janv21'!$L28</f>
        <v>3266.76</v>
      </c>
      <c r="N29" s="9">
        <f t="shared" si="4"/>
        <v>90.3</v>
      </c>
      <c r="O29" s="2" t="s">
        <v>18</v>
      </c>
    </row>
    <row r="30" spans="1:26" ht="14.25" customHeight="1" x14ac:dyDescent="0.2">
      <c r="A30" s="2" t="s">
        <v>54</v>
      </c>
      <c r="B30" s="2" t="s">
        <v>56</v>
      </c>
      <c r="C30" s="2" t="s">
        <v>59</v>
      </c>
      <c r="D30" s="2" t="s">
        <v>60</v>
      </c>
      <c r="E30" s="2">
        <v>13.025266666666667</v>
      </c>
      <c r="F30" s="2">
        <v>6.9730333333333334</v>
      </c>
      <c r="G30" s="4">
        <v>125</v>
      </c>
      <c r="H30" s="4">
        <v>984</v>
      </c>
      <c r="I30" s="9">
        <f t="shared" si="0"/>
        <v>68.88000000000001</v>
      </c>
      <c r="J30" s="9">
        <f t="shared" si="1"/>
        <v>88.56</v>
      </c>
      <c r="K30" s="9">
        <f t="shared" si="2"/>
        <v>432.96</v>
      </c>
      <c r="L30" s="9">
        <f t="shared" si="3"/>
        <v>393.6</v>
      </c>
      <c r="M30" s="9">
        <f>'[1]PDI-Site_Nov20+ Diffa janv21'!$K29+'[1]PDI-Site_Nov20+ Diffa janv21'!$L29</f>
        <v>361.2</v>
      </c>
      <c r="N30" s="9">
        <f t="shared" si="4"/>
        <v>206.64</v>
      </c>
      <c r="O30" s="2" t="s">
        <v>18</v>
      </c>
    </row>
    <row r="31" spans="1:26" ht="14.25" customHeight="1" x14ac:dyDescent="0.2">
      <c r="A31" s="2" t="s">
        <v>54</v>
      </c>
      <c r="B31" s="2" t="s">
        <v>56</v>
      </c>
      <c r="C31" s="2" t="s">
        <v>57</v>
      </c>
      <c r="D31" s="2" t="s">
        <v>61</v>
      </c>
      <c r="E31" s="2">
        <v>13.276016666666667</v>
      </c>
      <c r="F31" s="2">
        <v>6.9064666666666668</v>
      </c>
      <c r="G31" s="4">
        <v>57</v>
      </c>
      <c r="H31" s="4">
        <v>447</v>
      </c>
      <c r="I31" s="9">
        <f t="shared" si="0"/>
        <v>31.290000000000003</v>
      </c>
      <c r="J31" s="9">
        <f t="shared" si="1"/>
        <v>40.229999999999997</v>
      </c>
      <c r="K31" s="9">
        <f t="shared" si="2"/>
        <v>196.68</v>
      </c>
      <c r="L31" s="9">
        <f t="shared" si="3"/>
        <v>178.8</v>
      </c>
      <c r="M31" s="9">
        <f>'[1]PDI-Site_Nov20+ Diffa janv21'!$K30+'[1]PDI-Site_Nov20+ Diffa janv21'!$L30</f>
        <v>826.56</v>
      </c>
      <c r="N31" s="9">
        <f t="shared" si="4"/>
        <v>93.86999999999999</v>
      </c>
      <c r="O31" s="2" t="s">
        <v>18</v>
      </c>
    </row>
    <row r="32" spans="1:26" ht="14.25" customHeight="1" x14ac:dyDescent="0.2">
      <c r="A32" s="2" t="s">
        <v>54</v>
      </c>
      <c r="B32" s="2" t="s">
        <v>62</v>
      </c>
      <c r="C32" s="2" t="s">
        <v>63</v>
      </c>
      <c r="D32" s="2" t="s">
        <v>64</v>
      </c>
      <c r="E32" s="2">
        <v>13.506533333333334</v>
      </c>
      <c r="F32" s="2">
        <v>6.5895166666666665</v>
      </c>
      <c r="G32" s="4">
        <v>214</v>
      </c>
      <c r="H32" s="4">
        <v>1693</v>
      </c>
      <c r="I32" s="9">
        <f t="shared" si="0"/>
        <v>118.51</v>
      </c>
      <c r="J32" s="9">
        <f t="shared" si="1"/>
        <v>152.37</v>
      </c>
      <c r="K32" s="9">
        <f t="shared" si="2"/>
        <v>744.92</v>
      </c>
      <c r="L32" s="9">
        <f t="shared" si="3"/>
        <v>677.2</v>
      </c>
      <c r="M32" s="9">
        <f>'[1]PDI-Site_Nov20+ Diffa janv21'!$K31+'[1]PDI-Site_Nov20+ Diffa janv21'!$L31</f>
        <v>375.48</v>
      </c>
      <c r="N32" s="9">
        <f t="shared" si="4"/>
        <v>355.53</v>
      </c>
      <c r="O32" s="2" t="s">
        <v>18</v>
      </c>
    </row>
    <row r="33" spans="1:26" ht="14.25" customHeight="1" x14ac:dyDescent="0.2">
      <c r="A33" s="2" t="s">
        <v>54</v>
      </c>
      <c r="B33" s="2" t="s">
        <v>62</v>
      </c>
      <c r="C33" s="2" t="s">
        <v>63</v>
      </c>
      <c r="D33" s="2" t="s">
        <v>65</v>
      </c>
      <c r="E33" s="2">
        <v>13.543366666666667</v>
      </c>
      <c r="F33" s="2">
        <v>6.592133333333333</v>
      </c>
      <c r="G33" s="4">
        <v>173</v>
      </c>
      <c r="H33" s="4">
        <v>1364</v>
      </c>
      <c r="I33" s="9">
        <f t="shared" si="0"/>
        <v>95.48</v>
      </c>
      <c r="J33" s="9">
        <f t="shared" si="1"/>
        <v>122.75999999999999</v>
      </c>
      <c r="K33" s="9">
        <f t="shared" si="2"/>
        <v>600.16</v>
      </c>
      <c r="L33" s="9">
        <f t="shared" si="3"/>
        <v>545.6</v>
      </c>
      <c r="M33" s="9">
        <f>'[1]PDI-Site_Nov20+ Diffa janv21'!$K32+'[1]PDI-Site_Nov20+ Diffa janv21'!$L32</f>
        <v>1422.12</v>
      </c>
      <c r="N33" s="9">
        <f t="shared" si="4"/>
        <v>286.44</v>
      </c>
      <c r="O33" s="2" t="s">
        <v>18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A34" s="2" t="s">
        <v>54</v>
      </c>
      <c r="B34" s="2" t="s">
        <v>62</v>
      </c>
      <c r="C34" s="2" t="s">
        <v>63</v>
      </c>
      <c r="D34" s="2" t="s">
        <v>66</v>
      </c>
      <c r="E34" s="2">
        <v>13.573566666666666</v>
      </c>
      <c r="F34" s="2">
        <v>6.506733333333333</v>
      </c>
      <c r="G34" s="4">
        <v>35</v>
      </c>
      <c r="H34" s="4">
        <v>276</v>
      </c>
      <c r="I34" s="9">
        <f t="shared" si="0"/>
        <v>19.32</v>
      </c>
      <c r="J34" s="9">
        <f t="shared" si="1"/>
        <v>24.84</v>
      </c>
      <c r="K34" s="9">
        <f t="shared" si="2"/>
        <v>121.44</v>
      </c>
      <c r="L34" s="9">
        <f t="shared" si="3"/>
        <v>110.4</v>
      </c>
      <c r="M34" s="9">
        <f>'[1]PDI-Site_Nov20+ Diffa janv21'!$K33+'[1]PDI-Site_Nov20+ Diffa janv21'!$L33</f>
        <v>1145.76</v>
      </c>
      <c r="N34" s="9">
        <f t="shared" si="4"/>
        <v>57.96</v>
      </c>
      <c r="O34" s="2" t="s">
        <v>18</v>
      </c>
    </row>
    <row r="35" spans="1:26" ht="14.25" customHeight="1" x14ac:dyDescent="0.2">
      <c r="A35" s="2" t="s">
        <v>54</v>
      </c>
      <c r="B35" s="2" t="s">
        <v>56</v>
      </c>
      <c r="C35" s="2" t="s">
        <v>57</v>
      </c>
      <c r="D35" s="2" t="s">
        <v>67</v>
      </c>
      <c r="E35" s="2">
        <v>13.188549999999999</v>
      </c>
      <c r="F35" s="2">
        <v>6.8281499999999999</v>
      </c>
      <c r="G35" s="4">
        <v>80</v>
      </c>
      <c r="H35" s="4">
        <v>631</v>
      </c>
      <c r="I35" s="9">
        <f t="shared" si="0"/>
        <v>44.17</v>
      </c>
      <c r="J35" s="9">
        <f t="shared" si="1"/>
        <v>56.79</v>
      </c>
      <c r="K35" s="9">
        <f t="shared" si="2"/>
        <v>277.64</v>
      </c>
      <c r="L35" s="9">
        <f t="shared" si="3"/>
        <v>252.4</v>
      </c>
      <c r="M35" s="9">
        <f>'[1]PDI-Site_Nov20+ Diffa janv21'!$K34+'[1]PDI-Site_Nov20+ Diffa janv21'!$L34</f>
        <v>231.84</v>
      </c>
      <c r="N35" s="9">
        <f t="shared" si="4"/>
        <v>132.51</v>
      </c>
      <c r="O35" s="2" t="s">
        <v>18</v>
      </c>
    </row>
    <row r="36" spans="1:26" ht="14.25" customHeight="1" x14ac:dyDescent="0.2">
      <c r="A36" s="2" t="s">
        <v>54</v>
      </c>
      <c r="B36" s="2" t="s">
        <v>56</v>
      </c>
      <c r="C36" s="2" t="s">
        <v>57</v>
      </c>
      <c r="D36" s="2" t="s">
        <v>68</v>
      </c>
      <c r="E36" s="2">
        <v>13.232666666666667</v>
      </c>
      <c r="F36" s="2">
        <v>6.7825333333333333</v>
      </c>
      <c r="G36" s="4">
        <v>44</v>
      </c>
      <c r="H36" s="4">
        <v>344</v>
      </c>
      <c r="I36" s="9">
        <f t="shared" si="0"/>
        <v>24.080000000000002</v>
      </c>
      <c r="J36" s="9">
        <f t="shared" si="1"/>
        <v>30.959999999999997</v>
      </c>
      <c r="K36" s="9">
        <f t="shared" si="2"/>
        <v>151.36000000000001</v>
      </c>
      <c r="L36" s="9">
        <f t="shared" si="3"/>
        <v>137.6</v>
      </c>
      <c r="M36" s="9">
        <f>'[1]PDI-Site_Nov20+ Diffa janv21'!$K35+'[1]PDI-Site_Nov20+ Diffa janv21'!$L35</f>
        <v>530.04</v>
      </c>
      <c r="N36" s="9">
        <f t="shared" si="4"/>
        <v>72.239999999999995</v>
      </c>
      <c r="O36" s="2" t="s">
        <v>18</v>
      </c>
    </row>
    <row r="37" spans="1:26" ht="14.25" customHeight="1" x14ac:dyDescent="0.2">
      <c r="A37" s="2" t="s">
        <v>54</v>
      </c>
      <c r="B37" s="2" t="s">
        <v>62</v>
      </c>
      <c r="C37" s="2" t="s">
        <v>69</v>
      </c>
      <c r="D37" s="2" t="s">
        <v>70</v>
      </c>
      <c r="E37" s="2">
        <v>13.422700000000001</v>
      </c>
      <c r="F37" s="2">
        <v>6.6280833333333335</v>
      </c>
      <c r="G37" s="4">
        <v>27</v>
      </c>
      <c r="H37" s="4">
        <v>210</v>
      </c>
      <c r="I37" s="9">
        <f t="shared" si="0"/>
        <v>14.700000000000001</v>
      </c>
      <c r="J37" s="9">
        <f t="shared" si="1"/>
        <v>18.899999999999999</v>
      </c>
      <c r="K37" s="9">
        <f t="shared" si="2"/>
        <v>92.4</v>
      </c>
      <c r="L37" s="9">
        <f t="shared" si="3"/>
        <v>84</v>
      </c>
      <c r="M37" s="9">
        <f>'[1]PDI-Site_Nov20+ Diffa janv21'!$K36+'[1]PDI-Site_Nov20+ Diffa janv21'!$L36</f>
        <v>288.96000000000004</v>
      </c>
      <c r="N37" s="9">
        <f t="shared" si="4"/>
        <v>44.1</v>
      </c>
      <c r="O37" s="2" t="s">
        <v>18</v>
      </c>
    </row>
    <row r="38" spans="1:26" ht="14.25" customHeight="1" x14ac:dyDescent="0.2">
      <c r="A38" s="2" t="s">
        <v>54</v>
      </c>
      <c r="B38" s="2" t="s">
        <v>56</v>
      </c>
      <c r="C38" s="2" t="s">
        <v>57</v>
      </c>
      <c r="D38" s="2" t="s">
        <v>71</v>
      </c>
      <c r="E38" s="2">
        <v>13.187833333333334</v>
      </c>
      <c r="F38" s="2">
        <v>6.8061499999999997</v>
      </c>
      <c r="G38" s="4">
        <v>30</v>
      </c>
      <c r="H38" s="4">
        <v>236</v>
      </c>
      <c r="I38" s="9">
        <f t="shared" si="0"/>
        <v>16.520000000000003</v>
      </c>
      <c r="J38" s="9">
        <f t="shared" si="1"/>
        <v>21.24</v>
      </c>
      <c r="K38" s="9">
        <f t="shared" si="2"/>
        <v>103.84</v>
      </c>
      <c r="L38" s="9">
        <f t="shared" si="3"/>
        <v>94.4</v>
      </c>
      <c r="M38" s="9">
        <f>'[1]PDI-Site_Nov20+ Diffa janv21'!$K37+'[1]PDI-Site_Nov20+ Diffa janv21'!$L37</f>
        <v>176.4</v>
      </c>
      <c r="N38" s="9">
        <f t="shared" si="4"/>
        <v>49.559999999999995</v>
      </c>
      <c r="O38" s="2" t="s">
        <v>18</v>
      </c>
    </row>
    <row r="39" spans="1:26" ht="14.25" customHeight="1" x14ac:dyDescent="0.2">
      <c r="A39" s="2" t="s">
        <v>54</v>
      </c>
      <c r="B39" s="2" t="s">
        <v>56</v>
      </c>
      <c r="C39" s="2" t="s">
        <v>59</v>
      </c>
      <c r="D39" s="2" t="s">
        <v>72</v>
      </c>
      <c r="E39" s="2">
        <v>13.018599999999999</v>
      </c>
      <c r="F39" s="2">
        <v>7.0689666666666664</v>
      </c>
      <c r="G39" s="4">
        <v>49</v>
      </c>
      <c r="H39" s="4">
        <v>389</v>
      </c>
      <c r="I39" s="9">
        <f t="shared" si="0"/>
        <v>27.230000000000004</v>
      </c>
      <c r="J39" s="9">
        <f t="shared" si="1"/>
        <v>35.01</v>
      </c>
      <c r="K39" s="9">
        <f t="shared" si="2"/>
        <v>171.16</v>
      </c>
      <c r="L39" s="9">
        <f t="shared" si="3"/>
        <v>155.60000000000002</v>
      </c>
      <c r="M39" s="9">
        <f>'[1]PDI-Site_Nov20+ Diffa janv21'!$K38+'[1]PDI-Site_Nov20+ Diffa janv21'!$L38</f>
        <v>198.24</v>
      </c>
      <c r="N39" s="9">
        <f t="shared" si="4"/>
        <v>81.69</v>
      </c>
      <c r="O39" s="2" t="s">
        <v>18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">
      <c r="A40" s="2" t="s">
        <v>54</v>
      </c>
      <c r="B40" s="2" t="s">
        <v>62</v>
      </c>
      <c r="C40" s="2" t="s">
        <v>62</v>
      </c>
      <c r="D40" s="2" t="s">
        <v>73</v>
      </c>
      <c r="E40" s="2">
        <v>13.661049999999999</v>
      </c>
      <c r="F40" s="2">
        <v>6.4836666666666662</v>
      </c>
      <c r="G40" s="4">
        <v>51</v>
      </c>
      <c r="H40" s="4">
        <v>403</v>
      </c>
      <c r="I40" s="9">
        <f t="shared" si="0"/>
        <v>28.210000000000004</v>
      </c>
      <c r="J40" s="9">
        <f t="shared" si="1"/>
        <v>36.269999999999996</v>
      </c>
      <c r="K40" s="9">
        <f t="shared" si="2"/>
        <v>177.32</v>
      </c>
      <c r="L40" s="9">
        <f t="shared" si="3"/>
        <v>161.20000000000002</v>
      </c>
      <c r="M40" s="9">
        <f>'[1]PDI-Site_Nov20+ Diffa janv21'!$K39+'[1]PDI-Site_Nov20+ Diffa janv21'!$L39</f>
        <v>326.76</v>
      </c>
      <c r="N40" s="9">
        <f t="shared" si="4"/>
        <v>84.63</v>
      </c>
      <c r="O40" s="2" t="s">
        <v>18</v>
      </c>
    </row>
    <row r="41" spans="1:26" ht="14.25" customHeight="1" x14ac:dyDescent="0.2">
      <c r="A41" s="2" t="s">
        <v>54</v>
      </c>
      <c r="B41" s="2" t="s">
        <v>62</v>
      </c>
      <c r="C41" s="2" t="s">
        <v>63</v>
      </c>
      <c r="D41" s="2" t="s">
        <v>74</v>
      </c>
      <c r="E41" s="2">
        <v>13.6014</v>
      </c>
      <c r="F41" s="2">
        <v>6.5657833333333331</v>
      </c>
      <c r="G41" s="4">
        <v>38</v>
      </c>
      <c r="H41" s="4">
        <v>299</v>
      </c>
      <c r="I41" s="9">
        <f t="shared" si="0"/>
        <v>20.930000000000003</v>
      </c>
      <c r="J41" s="9">
        <f t="shared" si="1"/>
        <v>26.91</v>
      </c>
      <c r="K41" s="9">
        <f t="shared" si="2"/>
        <v>131.56</v>
      </c>
      <c r="L41" s="9">
        <f t="shared" si="3"/>
        <v>119.60000000000001</v>
      </c>
      <c r="M41" s="9">
        <f>'[1]PDI-Site_Nov20+ Diffa janv21'!$K40+'[1]PDI-Site_Nov20+ Diffa janv21'!$L40</f>
        <v>338.52</v>
      </c>
      <c r="N41" s="9">
        <f t="shared" si="4"/>
        <v>62.79</v>
      </c>
      <c r="O41" s="2" t="s">
        <v>18</v>
      </c>
    </row>
    <row r="42" spans="1:26" ht="14.25" customHeight="1" x14ac:dyDescent="0.2">
      <c r="A42" s="2" t="s">
        <v>54</v>
      </c>
      <c r="B42" s="2" t="s">
        <v>62</v>
      </c>
      <c r="C42" s="2" t="s">
        <v>63</v>
      </c>
      <c r="D42" s="2" t="s">
        <v>75</v>
      </c>
      <c r="E42" s="2">
        <v>13.578150000000001</v>
      </c>
      <c r="F42" s="2">
        <v>6.5506666666666664</v>
      </c>
      <c r="G42" s="4">
        <v>43</v>
      </c>
      <c r="H42" s="4">
        <v>341</v>
      </c>
      <c r="I42" s="9">
        <f t="shared" si="0"/>
        <v>23.87</v>
      </c>
      <c r="J42" s="9">
        <f t="shared" si="1"/>
        <v>30.689999999999998</v>
      </c>
      <c r="K42" s="9">
        <f t="shared" si="2"/>
        <v>150.04</v>
      </c>
      <c r="L42" s="9">
        <f t="shared" si="3"/>
        <v>136.4</v>
      </c>
      <c r="M42" s="9">
        <f>'[1]PDI-Site_Nov20+ Diffa janv21'!$K41+'[1]PDI-Site_Nov20+ Diffa janv21'!$L41</f>
        <v>251.16000000000003</v>
      </c>
      <c r="N42" s="9">
        <f t="shared" si="4"/>
        <v>71.61</v>
      </c>
      <c r="O42" s="2" t="s">
        <v>18</v>
      </c>
    </row>
    <row r="43" spans="1:26" ht="14.25" customHeight="1" x14ac:dyDescent="0.2">
      <c r="A43" s="2" t="s">
        <v>54</v>
      </c>
      <c r="B43" s="2" t="s">
        <v>62</v>
      </c>
      <c r="C43" s="2" t="s">
        <v>63</v>
      </c>
      <c r="D43" s="2" t="s">
        <v>76</v>
      </c>
      <c r="E43" s="2">
        <v>13.564016666666667</v>
      </c>
      <c r="F43" s="2">
        <v>6.6748666666666665</v>
      </c>
      <c r="G43" s="4">
        <v>27</v>
      </c>
      <c r="H43" s="4">
        <v>210</v>
      </c>
      <c r="I43" s="9">
        <f t="shared" si="0"/>
        <v>14.700000000000001</v>
      </c>
      <c r="J43" s="9">
        <f t="shared" si="1"/>
        <v>18.899999999999999</v>
      </c>
      <c r="K43" s="9">
        <f t="shared" si="2"/>
        <v>92.4</v>
      </c>
      <c r="L43" s="9">
        <f t="shared" si="3"/>
        <v>84</v>
      </c>
      <c r="M43" s="9">
        <f>'[1]PDI-Site_Nov20+ Diffa janv21'!$K42+'[1]PDI-Site_Nov20+ Diffa janv21'!$L42</f>
        <v>286.44</v>
      </c>
      <c r="N43" s="9">
        <f t="shared" si="4"/>
        <v>44.1</v>
      </c>
      <c r="O43" s="2" t="s">
        <v>18</v>
      </c>
    </row>
    <row r="44" spans="1:26" ht="14.25" customHeight="1" x14ac:dyDescent="0.2">
      <c r="A44" s="2" t="s">
        <v>54</v>
      </c>
      <c r="B44" s="2" t="s">
        <v>62</v>
      </c>
      <c r="C44" s="2" t="s">
        <v>63</v>
      </c>
      <c r="D44" s="2" t="s">
        <v>77</v>
      </c>
      <c r="E44" s="2">
        <v>13.604699999999999</v>
      </c>
      <c r="F44" s="2">
        <v>6.4628833333333331</v>
      </c>
      <c r="G44" s="4">
        <v>55</v>
      </c>
      <c r="H44" s="4">
        <v>436</v>
      </c>
      <c r="I44" s="9">
        <f t="shared" si="0"/>
        <v>30.520000000000003</v>
      </c>
      <c r="J44" s="9">
        <f t="shared" si="1"/>
        <v>39.24</v>
      </c>
      <c r="K44" s="9">
        <f t="shared" si="2"/>
        <v>191.84</v>
      </c>
      <c r="L44" s="9">
        <f t="shared" si="3"/>
        <v>174.4</v>
      </c>
      <c r="M44" s="9">
        <f>'[1]PDI-Site_Nov20+ Diffa janv21'!$K43+'[1]PDI-Site_Nov20+ Diffa janv21'!$L43</f>
        <v>176.4</v>
      </c>
      <c r="N44" s="9">
        <f t="shared" si="4"/>
        <v>91.56</v>
      </c>
      <c r="O44" s="2" t="s">
        <v>18</v>
      </c>
    </row>
    <row r="45" spans="1:26" ht="14.25" customHeight="1" x14ac:dyDescent="0.2">
      <c r="A45" s="2" t="s">
        <v>54</v>
      </c>
      <c r="B45" s="2" t="s">
        <v>56</v>
      </c>
      <c r="C45" s="2" t="s">
        <v>57</v>
      </c>
      <c r="D45" s="2" t="s">
        <v>78</v>
      </c>
      <c r="E45" s="2">
        <v>13.288783333333333</v>
      </c>
      <c r="F45" s="2">
        <v>6.8956666666666671</v>
      </c>
      <c r="G45" s="4">
        <v>29</v>
      </c>
      <c r="H45" s="4">
        <v>233</v>
      </c>
      <c r="I45" s="9">
        <f t="shared" si="0"/>
        <v>16.310000000000002</v>
      </c>
      <c r="J45" s="9">
        <f t="shared" si="1"/>
        <v>20.97</v>
      </c>
      <c r="K45" s="9">
        <f t="shared" si="2"/>
        <v>102.52</v>
      </c>
      <c r="L45" s="9">
        <f t="shared" si="3"/>
        <v>93.2</v>
      </c>
      <c r="M45" s="9">
        <f>'[1]PDI-Site_Nov20+ Diffa janv21'!$K44+'[1]PDI-Site_Nov20+ Diffa janv21'!$L44</f>
        <v>366.24</v>
      </c>
      <c r="N45" s="9">
        <f t="shared" si="4"/>
        <v>48.93</v>
      </c>
      <c r="O45" s="2" t="s">
        <v>18</v>
      </c>
    </row>
    <row r="46" spans="1:26" ht="14.25" customHeight="1" x14ac:dyDescent="0.2">
      <c r="A46" s="2" t="s">
        <v>54</v>
      </c>
      <c r="B46" s="2" t="s">
        <v>62</v>
      </c>
      <c r="C46" s="2" t="s">
        <v>63</v>
      </c>
      <c r="D46" s="2" t="s">
        <v>79</v>
      </c>
      <c r="E46" s="2">
        <v>13.599166666666667</v>
      </c>
      <c r="F46" s="2">
        <v>6.4824999999999999</v>
      </c>
      <c r="G46" s="4">
        <v>78</v>
      </c>
      <c r="H46" s="4">
        <v>618</v>
      </c>
      <c r="I46" s="9">
        <f t="shared" si="0"/>
        <v>43.260000000000005</v>
      </c>
      <c r="J46" s="9">
        <f t="shared" si="1"/>
        <v>55.62</v>
      </c>
      <c r="K46" s="9">
        <f t="shared" si="2"/>
        <v>271.92</v>
      </c>
      <c r="L46" s="9">
        <f t="shared" si="3"/>
        <v>247.20000000000002</v>
      </c>
      <c r="M46" s="9">
        <f>'[1]PDI-Site_Nov20+ Diffa janv21'!$K45+'[1]PDI-Site_Nov20+ Diffa janv21'!$L45</f>
        <v>195.72</v>
      </c>
      <c r="N46" s="9">
        <f t="shared" si="4"/>
        <v>129.78</v>
      </c>
      <c r="O46" s="2" t="s">
        <v>18</v>
      </c>
    </row>
    <row r="47" spans="1:26" ht="14.25" customHeight="1" x14ac:dyDescent="0.2">
      <c r="A47" s="2" t="s">
        <v>54</v>
      </c>
      <c r="B47" s="2" t="s">
        <v>62</v>
      </c>
      <c r="C47" s="2" t="s">
        <v>63</v>
      </c>
      <c r="D47" s="2" t="s">
        <v>80</v>
      </c>
      <c r="E47" s="2">
        <v>13.601050000000001</v>
      </c>
      <c r="F47" s="2">
        <v>6.448433333333333</v>
      </c>
      <c r="G47" s="4">
        <v>342</v>
      </c>
      <c r="H47" s="4">
        <v>2702</v>
      </c>
      <c r="I47" s="9">
        <f t="shared" si="0"/>
        <v>189.14000000000001</v>
      </c>
      <c r="J47" s="9">
        <f t="shared" si="1"/>
        <v>243.17999999999998</v>
      </c>
      <c r="K47" s="9">
        <f t="shared" si="2"/>
        <v>1188.8800000000001</v>
      </c>
      <c r="L47" s="9">
        <f t="shared" si="3"/>
        <v>1080.8</v>
      </c>
      <c r="M47" s="9">
        <f>'[1]PDI-Site_Nov20+ Diffa janv21'!$K46+'[1]PDI-Site_Nov20+ Diffa janv21'!$L46</f>
        <v>519.12</v>
      </c>
      <c r="N47" s="9">
        <f t="shared" si="4"/>
        <v>567.41999999999996</v>
      </c>
      <c r="O47" s="2" t="s">
        <v>18</v>
      </c>
    </row>
    <row r="48" spans="1:26" ht="14.25" customHeight="1" x14ac:dyDescent="0.2">
      <c r="A48" s="2" t="s">
        <v>54</v>
      </c>
      <c r="B48" s="2" t="s">
        <v>62</v>
      </c>
      <c r="C48" s="2" t="s">
        <v>63</v>
      </c>
      <c r="D48" s="2" t="s">
        <v>81</v>
      </c>
      <c r="E48" s="2">
        <v>13.572166666666666</v>
      </c>
      <c r="F48" s="2">
        <v>6.5314166666666669</v>
      </c>
      <c r="G48" s="4">
        <v>41</v>
      </c>
      <c r="H48" s="4">
        <v>324</v>
      </c>
      <c r="I48" s="9">
        <f t="shared" si="0"/>
        <v>22.680000000000003</v>
      </c>
      <c r="J48" s="9">
        <f t="shared" si="1"/>
        <v>29.16</v>
      </c>
      <c r="K48" s="9">
        <f t="shared" si="2"/>
        <v>142.56</v>
      </c>
      <c r="L48" s="9">
        <f t="shared" si="3"/>
        <v>129.6</v>
      </c>
      <c r="M48" s="9">
        <f>'[1]PDI-Site_Nov20+ Diffa janv21'!$K47+'[1]PDI-Site_Nov20+ Diffa janv21'!$L47</f>
        <v>2269.6800000000003</v>
      </c>
      <c r="N48" s="9">
        <f t="shared" si="4"/>
        <v>68.039999999999992</v>
      </c>
      <c r="O48" s="2" t="s">
        <v>18</v>
      </c>
    </row>
    <row r="49" spans="1:26" ht="14.25" customHeight="1" x14ac:dyDescent="0.2">
      <c r="A49" s="7" t="s">
        <v>54</v>
      </c>
      <c r="B49" s="7" t="s">
        <v>56</v>
      </c>
      <c r="C49" s="7" t="s">
        <v>56</v>
      </c>
      <c r="D49" s="7" t="s">
        <v>82</v>
      </c>
      <c r="E49" s="7">
        <v>13.214566666666666</v>
      </c>
      <c r="F49" s="7">
        <v>7.15015</v>
      </c>
      <c r="G49" s="8">
        <v>102</v>
      </c>
      <c r="H49" s="8">
        <v>803</v>
      </c>
      <c r="I49" s="9">
        <f t="shared" si="0"/>
        <v>56.210000000000008</v>
      </c>
      <c r="J49" s="9">
        <f t="shared" si="1"/>
        <v>72.27</v>
      </c>
      <c r="K49" s="9">
        <f t="shared" si="2"/>
        <v>353.32</v>
      </c>
      <c r="L49" s="9">
        <f t="shared" si="3"/>
        <v>321.20000000000005</v>
      </c>
      <c r="M49" s="9">
        <f>'[1]PDI-Site_Nov20+ Diffa janv21'!$K48+'[1]PDI-Site_Nov20+ Diffa janv21'!$L48</f>
        <v>272.15999999999997</v>
      </c>
      <c r="N49" s="9">
        <f t="shared" si="4"/>
        <v>168.63</v>
      </c>
      <c r="O49" s="7" t="s">
        <v>18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">
      <c r="A50" s="10" t="s">
        <v>83</v>
      </c>
      <c r="B50" s="10" t="s">
        <v>83</v>
      </c>
      <c r="C50" s="10" t="s">
        <v>83</v>
      </c>
      <c r="D50" s="10" t="s">
        <v>84</v>
      </c>
      <c r="E50" s="10">
        <v>13.496208299999999</v>
      </c>
      <c r="F50" s="10">
        <v>2.1396250999999999</v>
      </c>
      <c r="G50" s="11">
        <v>935</v>
      </c>
      <c r="H50" s="11">
        <v>7389</v>
      </c>
      <c r="I50" s="11">
        <f t="shared" ref="I50:I52" si="5">H50*20%</f>
        <v>1477.8000000000002</v>
      </c>
      <c r="J50" s="11">
        <f t="shared" ref="J50:J52" si="6">H50*25%</f>
        <v>1847.25</v>
      </c>
      <c r="K50" s="11">
        <f t="shared" ref="K50:K52" si="7">H50*25%</f>
        <v>1847.25</v>
      </c>
      <c r="L50" s="11">
        <f t="shared" ref="L50:L52" si="8">H50*30%</f>
        <v>2216.6999999999998</v>
      </c>
      <c r="M50" s="11">
        <f>'[1]PDI-Site_Nov20+ Diffa janv21'!$K49+'[1]PDI-Site_Nov20+ Diffa janv21'!$L49</f>
        <v>674.52</v>
      </c>
      <c r="N50" s="11">
        <f t="shared" ref="N50:N52" si="9">H50*13%</f>
        <v>960.57</v>
      </c>
      <c r="O50" s="10" t="s">
        <v>18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2" t="s">
        <v>83</v>
      </c>
      <c r="B51" s="2" t="s">
        <v>83</v>
      </c>
      <c r="C51" s="2" t="s">
        <v>83</v>
      </c>
      <c r="D51" s="2" t="s">
        <v>85</v>
      </c>
      <c r="E51" s="12">
        <v>13.496208299999999</v>
      </c>
      <c r="F51" s="12">
        <v>2.1396250999999999</v>
      </c>
      <c r="G51" s="4">
        <v>376</v>
      </c>
      <c r="H51" s="4">
        <v>2646</v>
      </c>
      <c r="I51" s="11">
        <f t="shared" si="5"/>
        <v>529.20000000000005</v>
      </c>
      <c r="J51" s="11">
        <f t="shared" si="6"/>
        <v>661.5</v>
      </c>
      <c r="K51" s="11">
        <f t="shared" si="7"/>
        <v>661.5</v>
      </c>
      <c r="L51" s="11">
        <f t="shared" si="8"/>
        <v>793.8</v>
      </c>
      <c r="M51" s="11">
        <f>'[1]PDI-Site_Nov20+ Diffa janv21'!$K50+'[1]PDI-Site_Nov20+ Diffa janv21'!$L50</f>
        <v>4063.95</v>
      </c>
      <c r="N51" s="11">
        <f t="shared" si="9"/>
        <v>343.98</v>
      </c>
      <c r="O51" s="2" t="s">
        <v>18</v>
      </c>
    </row>
    <row r="52" spans="1:26" ht="14.25" customHeight="1" x14ac:dyDescent="0.2">
      <c r="A52" s="10" t="s">
        <v>83</v>
      </c>
      <c r="B52" s="10" t="s">
        <v>83</v>
      </c>
      <c r="C52" s="10" t="s">
        <v>83</v>
      </c>
      <c r="D52" s="10" t="s">
        <v>86</v>
      </c>
      <c r="E52" s="12">
        <v>13.496208299999999</v>
      </c>
      <c r="F52" s="12">
        <v>2.1396250999999999</v>
      </c>
      <c r="G52" s="11">
        <v>4395</v>
      </c>
      <c r="H52" s="11">
        <v>30206</v>
      </c>
      <c r="I52" s="11">
        <f t="shared" si="5"/>
        <v>6041.2000000000007</v>
      </c>
      <c r="J52" s="11">
        <f t="shared" si="6"/>
        <v>7551.5</v>
      </c>
      <c r="K52" s="11">
        <f t="shared" si="7"/>
        <v>7551.5</v>
      </c>
      <c r="L52" s="11">
        <f t="shared" si="8"/>
        <v>9061.7999999999993</v>
      </c>
      <c r="M52" s="11">
        <f>'[1]PDI-Site_Nov20+ Diffa janv21'!$K51+'[1]PDI-Site_Nov20+ Diffa janv21'!$L51</f>
        <v>1455.3</v>
      </c>
      <c r="N52" s="11">
        <f t="shared" si="9"/>
        <v>3926.78</v>
      </c>
      <c r="O52" s="10" t="s">
        <v>18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2" t="s">
        <v>87</v>
      </c>
      <c r="B53" s="2" t="s">
        <v>88</v>
      </c>
      <c r="C53" s="2" t="s">
        <v>88</v>
      </c>
      <c r="D53" s="2" t="s">
        <v>89</v>
      </c>
      <c r="E53" s="3">
        <v>15.6436014432</v>
      </c>
      <c r="F53" s="3">
        <v>4.7140888142700001</v>
      </c>
      <c r="G53" s="13">
        <v>2648</v>
      </c>
      <c r="H53" s="13">
        <v>36514</v>
      </c>
      <c r="I53" s="14">
        <f t="shared" ref="I53:I57" si="10">H53*14%</f>
        <v>5111.96</v>
      </c>
      <c r="J53" s="14">
        <f t="shared" ref="J53:J57" si="11">H53*20%</f>
        <v>7302.8</v>
      </c>
      <c r="K53" s="14">
        <f t="shared" ref="K53:K57" si="12">H53*30%</f>
        <v>10954.199999999999</v>
      </c>
      <c r="L53" s="14">
        <f t="shared" ref="L53:L57" si="13">H53*36%</f>
        <v>13145.039999999999</v>
      </c>
      <c r="M53" s="14">
        <f>'[1]PDI-Site_Nov20+ Diffa janv21'!$K124+'[1]PDI-Site_Nov20+ Diffa janv21'!$L124</f>
        <v>17.36</v>
      </c>
      <c r="N53" s="14">
        <f t="shared" ref="N53:N198" si="14">H53*20%</f>
        <v>7302.8</v>
      </c>
      <c r="O53" s="2" t="s">
        <v>18</v>
      </c>
    </row>
    <row r="54" spans="1:26" ht="14.25" customHeight="1" x14ac:dyDescent="0.2">
      <c r="A54" s="15" t="s">
        <v>87</v>
      </c>
      <c r="B54" s="16" t="s">
        <v>90</v>
      </c>
      <c r="C54" s="16" t="s">
        <v>90</v>
      </c>
      <c r="D54" s="15" t="s">
        <v>91</v>
      </c>
      <c r="E54" s="17">
        <v>16.519783333333333</v>
      </c>
      <c r="F54" s="17">
        <v>5.3366499999999997</v>
      </c>
      <c r="G54" s="14">
        <v>418</v>
      </c>
      <c r="H54" s="14">
        <v>5807</v>
      </c>
      <c r="I54" s="14">
        <f t="shared" si="10"/>
        <v>812.98000000000013</v>
      </c>
      <c r="J54" s="14">
        <f t="shared" si="11"/>
        <v>1161.4000000000001</v>
      </c>
      <c r="K54" s="14">
        <f t="shared" si="12"/>
        <v>1742.1</v>
      </c>
      <c r="L54" s="14">
        <f t="shared" si="13"/>
        <v>2090.52</v>
      </c>
      <c r="M54" s="14">
        <f>'[1]PDI-Site_Nov20+ Diffa janv21'!$K137+'[1]PDI-Site_Nov20+ Diffa janv21'!$L137</f>
        <v>14.260000000000002</v>
      </c>
      <c r="N54" s="14">
        <f t="shared" si="14"/>
        <v>1161.4000000000001</v>
      </c>
      <c r="O54" s="15" t="s">
        <v>18</v>
      </c>
    </row>
    <row r="55" spans="1:26" ht="14.25" customHeight="1" x14ac:dyDescent="0.2">
      <c r="A55" s="2" t="s">
        <v>87</v>
      </c>
      <c r="B55" s="2" t="s">
        <v>90</v>
      </c>
      <c r="C55" s="2" t="s">
        <v>90</v>
      </c>
      <c r="D55" s="18" t="s">
        <v>92</v>
      </c>
      <c r="E55" s="3">
        <v>16.712109999999999</v>
      </c>
      <c r="F55" s="3">
        <v>4.6570200000000002</v>
      </c>
      <c r="G55" s="4">
        <v>470</v>
      </c>
      <c r="H55" s="4">
        <v>6586</v>
      </c>
      <c r="I55" s="14">
        <f t="shared" si="10"/>
        <v>922.04000000000008</v>
      </c>
      <c r="J55" s="14">
        <f t="shared" si="11"/>
        <v>1317.2</v>
      </c>
      <c r="K55" s="14">
        <f t="shared" si="12"/>
        <v>1975.8</v>
      </c>
      <c r="L55" s="14">
        <f t="shared" si="13"/>
        <v>2370.96</v>
      </c>
      <c r="M55" s="14">
        <f>'[1]PDI-Site_Nov20+ Diffa janv21'!$K158+'[1]PDI-Site_Nov20+ Diffa janv21'!$L158</f>
        <v>22.939999999999998</v>
      </c>
      <c r="N55" s="14">
        <f t="shared" si="14"/>
        <v>1317.2</v>
      </c>
      <c r="O55" s="2" t="s">
        <v>18</v>
      </c>
    </row>
    <row r="56" spans="1:26" ht="14.25" customHeight="1" x14ac:dyDescent="0.2">
      <c r="A56" s="15" t="s">
        <v>87</v>
      </c>
      <c r="B56" s="15" t="s">
        <v>88</v>
      </c>
      <c r="C56" s="15" t="s">
        <v>88</v>
      </c>
      <c r="D56" s="15" t="s">
        <v>93</v>
      </c>
      <c r="E56" s="17">
        <v>16.336692191000001</v>
      </c>
      <c r="F56" s="17">
        <v>4.6836906095500002</v>
      </c>
      <c r="G56" s="14">
        <v>522</v>
      </c>
      <c r="H56" s="14">
        <v>5279</v>
      </c>
      <c r="I56" s="14">
        <f t="shared" si="10"/>
        <v>739.06000000000006</v>
      </c>
      <c r="J56" s="14">
        <f t="shared" si="11"/>
        <v>1055.8</v>
      </c>
      <c r="K56" s="14">
        <f t="shared" si="12"/>
        <v>1583.7</v>
      </c>
      <c r="L56" s="14">
        <f t="shared" si="13"/>
        <v>1900.4399999999998</v>
      </c>
      <c r="M56" s="14">
        <f>'[1]PDI-Site_Nov20+ Diffa janv21'!$K163+'[1]PDI-Site_Nov20+ Diffa janv21'!$L163</f>
        <v>14.879999999999999</v>
      </c>
      <c r="N56" s="14">
        <f t="shared" si="14"/>
        <v>1055.8</v>
      </c>
      <c r="O56" s="15" t="s">
        <v>18</v>
      </c>
    </row>
    <row r="57" spans="1:26" ht="14.25" customHeight="1" x14ac:dyDescent="0.2">
      <c r="A57" s="2" t="s">
        <v>87</v>
      </c>
      <c r="B57" s="2" t="s">
        <v>90</v>
      </c>
      <c r="C57" s="2" t="s">
        <v>90</v>
      </c>
      <c r="D57" s="18" t="s">
        <v>94</v>
      </c>
      <c r="E57" s="2">
        <v>16.64405</v>
      </c>
      <c r="F57" s="2">
        <v>5.6115833329999996</v>
      </c>
      <c r="G57" s="4">
        <v>339</v>
      </c>
      <c r="H57" s="4">
        <v>1439</v>
      </c>
      <c r="I57" s="14">
        <f t="shared" si="10"/>
        <v>201.46</v>
      </c>
      <c r="J57" s="14">
        <f t="shared" si="11"/>
        <v>287.8</v>
      </c>
      <c r="K57" s="14">
        <f t="shared" si="12"/>
        <v>431.7</v>
      </c>
      <c r="L57" s="14">
        <f t="shared" si="13"/>
        <v>518.04</v>
      </c>
      <c r="M57" s="14">
        <f>'[1]PDI-Site_Nov20+ Diffa janv21'!$K167+'[1]PDI-Site_Nov20+ Diffa janv21'!$L167</f>
        <v>559.24</v>
      </c>
      <c r="N57" s="14">
        <f t="shared" si="14"/>
        <v>287.8</v>
      </c>
      <c r="O57" s="2" t="s">
        <v>18</v>
      </c>
    </row>
    <row r="58" spans="1:26" ht="14.25" customHeight="1" x14ac:dyDescent="0.2">
      <c r="A58" s="19" t="s">
        <v>95</v>
      </c>
      <c r="B58" s="19" t="s">
        <v>96</v>
      </c>
      <c r="C58" s="19" t="s">
        <v>96</v>
      </c>
      <c r="D58" s="19" t="s">
        <v>96</v>
      </c>
      <c r="E58" s="20">
        <v>14.9313683333333</v>
      </c>
      <c r="F58" s="20">
        <v>3.4281149999999898</v>
      </c>
      <c r="G58" s="6">
        <v>990</v>
      </c>
      <c r="H58" s="6">
        <v>9710</v>
      </c>
      <c r="I58" s="6">
        <f t="shared" ref="I58:I198" si="15">H58*17%</f>
        <v>1650.7</v>
      </c>
      <c r="J58" s="6">
        <f t="shared" ref="J58:J198" si="16">H58*21%</f>
        <v>2039.1</v>
      </c>
      <c r="K58" s="6">
        <f t="shared" ref="K58:K198" si="17">H58*29%</f>
        <v>2815.8999999999996</v>
      </c>
      <c r="L58" s="6">
        <f t="shared" ref="L58:L198" si="18">H58*33%</f>
        <v>3204.3</v>
      </c>
      <c r="M58" s="6">
        <f>'[1]PDI-Site_Nov20+ Diffa janv21'!$K52+'[1]PDI-Site_Nov20+ Diffa janv21'!$L52</f>
        <v>16613.3</v>
      </c>
      <c r="N58" s="6">
        <f t="shared" si="14"/>
        <v>1942</v>
      </c>
      <c r="O58" s="19" t="s">
        <v>18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2">
      <c r="A59" s="2" t="s">
        <v>95</v>
      </c>
      <c r="B59" s="2" t="s">
        <v>96</v>
      </c>
      <c r="C59" s="2" t="s">
        <v>97</v>
      </c>
      <c r="D59" s="2" t="s">
        <v>98</v>
      </c>
      <c r="E59" s="3">
        <v>14.933953333333299</v>
      </c>
      <c r="F59" s="3">
        <v>3.4353199999999902</v>
      </c>
      <c r="G59" s="2">
        <v>1</v>
      </c>
      <c r="H59" s="2">
        <v>4</v>
      </c>
      <c r="I59" s="6">
        <f t="shared" si="15"/>
        <v>0.68</v>
      </c>
      <c r="J59" s="6">
        <f t="shared" si="16"/>
        <v>0.84</v>
      </c>
      <c r="K59" s="6">
        <f t="shared" si="17"/>
        <v>1.1599999999999999</v>
      </c>
      <c r="L59" s="6">
        <f t="shared" si="18"/>
        <v>1.32</v>
      </c>
      <c r="M59" s="6" t="e">
        <f>'[1]PDI-Site_Nov20+ Diffa janv21'!$K1+'[1]PDI-Site_Nov20+ Diffa janv21'!$L1</f>
        <v>#VALUE!</v>
      </c>
      <c r="N59" s="6">
        <f t="shared" si="14"/>
        <v>0.8</v>
      </c>
      <c r="O59" s="2" t="s">
        <v>18</v>
      </c>
    </row>
    <row r="60" spans="1:26" ht="14.25" customHeight="1" x14ac:dyDescent="0.2">
      <c r="A60" s="2" t="s">
        <v>95</v>
      </c>
      <c r="B60" s="2" t="s">
        <v>96</v>
      </c>
      <c r="C60" s="2" t="s">
        <v>97</v>
      </c>
      <c r="D60" s="2" t="s">
        <v>99</v>
      </c>
      <c r="E60" s="3">
        <v>15.4498929902</v>
      </c>
      <c r="F60" s="3">
        <v>3.8964068376499998</v>
      </c>
      <c r="G60" s="2">
        <v>40</v>
      </c>
      <c r="H60" s="2">
        <v>275</v>
      </c>
      <c r="I60" s="6">
        <f t="shared" si="15"/>
        <v>46.75</v>
      </c>
      <c r="J60" s="6">
        <f t="shared" si="16"/>
        <v>57.75</v>
      </c>
      <c r="K60" s="6">
        <f t="shared" si="17"/>
        <v>79.75</v>
      </c>
      <c r="L60" s="6">
        <f t="shared" si="18"/>
        <v>90.75</v>
      </c>
      <c r="M60" s="6" t="e">
        <f t="shared" ref="M60:M61" si="19">#REF!+#REF!</f>
        <v>#REF!</v>
      </c>
      <c r="N60" s="6">
        <f t="shared" si="14"/>
        <v>55</v>
      </c>
      <c r="O60" s="2" t="s">
        <v>100</v>
      </c>
    </row>
    <row r="61" spans="1:26" ht="14.25" customHeight="1" x14ac:dyDescent="0.2">
      <c r="A61" s="2" t="s">
        <v>95</v>
      </c>
      <c r="B61" s="2" t="s">
        <v>96</v>
      </c>
      <c r="C61" s="2" t="s">
        <v>96</v>
      </c>
      <c r="D61" s="2" t="s">
        <v>101</v>
      </c>
      <c r="E61" s="3">
        <v>14.933551666666601</v>
      </c>
      <c r="F61" s="3">
        <v>3.4329049999999999</v>
      </c>
      <c r="G61" s="4">
        <v>1</v>
      </c>
      <c r="H61" s="4">
        <v>5</v>
      </c>
      <c r="I61" s="6">
        <f t="shared" si="15"/>
        <v>0.85000000000000009</v>
      </c>
      <c r="J61" s="6">
        <f t="shared" si="16"/>
        <v>1.05</v>
      </c>
      <c r="K61" s="6">
        <f t="shared" si="17"/>
        <v>1.45</v>
      </c>
      <c r="L61" s="6">
        <f t="shared" si="18"/>
        <v>1.6500000000000001</v>
      </c>
      <c r="M61" s="6" t="e">
        <f t="shared" si="19"/>
        <v>#REF!</v>
      </c>
      <c r="N61" s="6">
        <f t="shared" si="14"/>
        <v>1</v>
      </c>
      <c r="O61" s="2" t="s">
        <v>18</v>
      </c>
    </row>
    <row r="62" spans="1:26" ht="14.25" customHeight="1" x14ac:dyDescent="0.2">
      <c r="A62" s="2" t="s">
        <v>95</v>
      </c>
      <c r="B62" s="2" t="s">
        <v>102</v>
      </c>
      <c r="C62" s="2" t="s">
        <v>102</v>
      </c>
      <c r="D62" s="2" t="s">
        <v>103</v>
      </c>
      <c r="E62" s="3">
        <v>15.075916666666666</v>
      </c>
      <c r="F62" s="3">
        <v>2.3396333333333335</v>
      </c>
      <c r="G62" s="4">
        <v>147</v>
      </c>
      <c r="H62" s="4">
        <v>983</v>
      </c>
      <c r="I62" s="6">
        <f t="shared" si="15"/>
        <v>167.11</v>
      </c>
      <c r="J62" s="6">
        <f t="shared" si="16"/>
        <v>206.42999999999998</v>
      </c>
      <c r="K62" s="6">
        <f t="shared" si="17"/>
        <v>285.07</v>
      </c>
      <c r="L62" s="6">
        <f t="shared" si="18"/>
        <v>324.39000000000004</v>
      </c>
      <c r="M62" s="6">
        <f>'[1]PDI-Site_Nov20+ Diffa janv21'!$K53+'[1]PDI-Site_Nov20+ Diffa janv21'!$L53</f>
        <v>24099.239999999998</v>
      </c>
      <c r="N62" s="6">
        <f t="shared" si="14"/>
        <v>196.60000000000002</v>
      </c>
      <c r="O62" s="2" t="s">
        <v>100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2">
      <c r="A63" s="2" t="s">
        <v>95</v>
      </c>
      <c r="B63" s="2" t="s">
        <v>104</v>
      </c>
      <c r="C63" s="2" t="s">
        <v>104</v>
      </c>
      <c r="D63" s="2" t="s">
        <v>105</v>
      </c>
      <c r="E63" s="12">
        <v>13.05715</v>
      </c>
      <c r="F63" s="12">
        <v>1.9047166666666668</v>
      </c>
      <c r="G63" s="2">
        <v>1</v>
      </c>
      <c r="H63" s="2">
        <v>9</v>
      </c>
      <c r="I63" s="6">
        <f t="shared" si="15"/>
        <v>1.53</v>
      </c>
      <c r="J63" s="6">
        <f t="shared" si="16"/>
        <v>1.89</v>
      </c>
      <c r="K63" s="6">
        <f t="shared" si="17"/>
        <v>2.61</v>
      </c>
      <c r="L63" s="6">
        <f t="shared" si="18"/>
        <v>2.97</v>
      </c>
      <c r="M63" s="6">
        <f>'[1]PDI-Site_Nov20+ Diffa janv21'!$K54+'[1]PDI-Site_Nov20+ Diffa janv21'!$L54</f>
        <v>3832.62</v>
      </c>
      <c r="N63" s="6">
        <f t="shared" si="14"/>
        <v>1.8</v>
      </c>
      <c r="O63" s="2" t="s">
        <v>18</v>
      </c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.25" customHeight="1" x14ac:dyDescent="0.2">
      <c r="A64" s="2" t="s">
        <v>95</v>
      </c>
      <c r="B64" s="2" t="s">
        <v>96</v>
      </c>
      <c r="C64" s="2" t="s">
        <v>96</v>
      </c>
      <c r="D64" s="2" t="s">
        <v>106</v>
      </c>
      <c r="E64" s="3">
        <v>14.933915000000001</v>
      </c>
      <c r="F64" s="3">
        <v>3.43559499999999</v>
      </c>
      <c r="G64" s="4">
        <v>4</v>
      </c>
      <c r="H64" s="4">
        <v>50</v>
      </c>
      <c r="I64" s="6">
        <f t="shared" si="15"/>
        <v>8.5</v>
      </c>
      <c r="J64" s="6">
        <f t="shared" si="16"/>
        <v>10.5</v>
      </c>
      <c r="K64" s="6">
        <f t="shared" si="17"/>
        <v>14.499999999999998</v>
      </c>
      <c r="L64" s="6">
        <f t="shared" si="18"/>
        <v>16.5</v>
      </c>
      <c r="M64" s="6">
        <f>'[1]PDI-Site_Nov20+ Diffa janv21'!$K55+'[1]PDI-Site_Nov20+ Diffa janv21'!$L55</f>
        <v>4346.76</v>
      </c>
      <c r="N64" s="6">
        <f t="shared" si="14"/>
        <v>10</v>
      </c>
      <c r="O64" s="2" t="s">
        <v>18</v>
      </c>
    </row>
    <row r="65" spans="1:15" ht="14.25" customHeight="1" x14ac:dyDescent="0.2">
      <c r="A65" s="2" t="s">
        <v>95</v>
      </c>
      <c r="B65" s="2" t="s">
        <v>96</v>
      </c>
      <c r="C65" s="2" t="s">
        <v>96</v>
      </c>
      <c r="D65" s="2" t="s">
        <v>107</v>
      </c>
      <c r="E65" s="21">
        <v>15.205283333333334</v>
      </c>
      <c r="F65" s="21">
        <v>3.7406833333333331</v>
      </c>
      <c r="G65" s="4">
        <v>1</v>
      </c>
      <c r="H65" s="4">
        <v>6</v>
      </c>
      <c r="I65" s="6">
        <f t="shared" si="15"/>
        <v>1.02</v>
      </c>
      <c r="J65" s="6">
        <f t="shared" si="16"/>
        <v>1.26</v>
      </c>
      <c r="K65" s="6">
        <f t="shared" si="17"/>
        <v>1.7399999999999998</v>
      </c>
      <c r="L65" s="6">
        <f t="shared" si="18"/>
        <v>1.98</v>
      </c>
      <c r="M65" s="6">
        <f>'[1]PDI-Site_Nov20+ Diffa janv21'!$K56+'[1]PDI-Site_Nov20+ Diffa janv21'!$L56</f>
        <v>3484.14</v>
      </c>
      <c r="N65" s="6">
        <f t="shared" si="14"/>
        <v>1.2000000000000002</v>
      </c>
      <c r="O65" s="2" t="s">
        <v>18</v>
      </c>
    </row>
    <row r="66" spans="1:15" ht="14.25" customHeight="1" x14ac:dyDescent="0.2">
      <c r="A66" s="2" t="s">
        <v>95</v>
      </c>
      <c r="B66" s="2" t="s">
        <v>96</v>
      </c>
      <c r="C66" s="2" t="s">
        <v>96</v>
      </c>
      <c r="D66" s="2" t="s">
        <v>108</v>
      </c>
      <c r="E66" s="21">
        <v>15.205283333333334</v>
      </c>
      <c r="F66" s="21">
        <v>3.7406833333333331</v>
      </c>
      <c r="G66" s="4">
        <v>1</v>
      </c>
      <c r="H66" s="4">
        <v>10</v>
      </c>
      <c r="I66" s="6">
        <f t="shared" si="15"/>
        <v>1.7000000000000002</v>
      </c>
      <c r="J66" s="6">
        <f t="shared" si="16"/>
        <v>2.1</v>
      </c>
      <c r="K66" s="6">
        <f t="shared" si="17"/>
        <v>2.9</v>
      </c>
      <c r="L66" s="6">
        <f t="shared" si="18"/>
        <v>3.3000000000000003</v>
      </c>
      <c r="M66" s="6">
        <f>'[1]PDI-Site_Nov20+ Diffa janv21'!$K57+'[1]PDI-Site_Nov20+ Diffa janv21'!$L57</f>
        <v>949.74</v>
      </c>
      <c r="N66" s="6">
        <f t="shared" si="14"/>
        <v>2</v>
      </c>
      <c r="O66" s="2" t="s">
        <v>18</v>
      </c>
    </row>
    <row r="67" spans="1:15" ht="14.25" customHeight="1" x14ac:dyDescent="0.2">
      <c r="A67" s="2" t="s">
        <v>95</v>
      </c>
      <c r="B67" s="2" t="s">
        <v>96</v>
      </c>
      <c r="C67" s="2" t="s">
        <v>97</v>
      </c>
      <c r="D67" s="2" t="s">
        <v>109</v>
      </c>
      <c r="E67" s="3">
        <v>14.9339966666666</v>
      </c>
      <c r="F67" s="3">
        <v>3.4353199999999902</v>
      </c>
      <c r="G67" s="2">
        <v>4</v>
      </c>
      <c r="H67" s="2">
        <v>38</v>
      </c>
      <c r="I67" s="6">
        <f t="shared" si="15"/>
        <v>6.4600000000000009</v>
      </c>
      <c r="J67" s="6">
        <f t="shared" si="16"/>
        <v>7.9799999999999995</v>
      </c>
      <c r="K67" s="6">
        <f t="shared" si="17"/>
        <v>11.02</v>
      </c>
      <c r="L67" s="6">
        <f t="shared" si="18"/>
        <v>12.540000000000001</v>
      </c>
      <c r="M67" s="6">
        <f>'[1]PDI-Site_Nov20+ Diffa janv21'!$K58+'[1]PDI-Site_Nov20+ Diffa janv21'!$L58</f>
        <v>6020.2</v>
      </c>
      <c r="N67" s="6">
        <f t="shared" si="14"/>
        <v>7.6000000000000005</v>
      </c>
      <c r="O67" s="2" t="s">
        <v>18</v>
      </c>
    </row>
    <row r="68" spans="1:15" ht="14.25" customHeight="1" x14ac:dyDescent="0.2">
      <c r="A68" s="2" t="s">
        <v>95</v>
      </c>
      <c r="B68" s="2" t="s">
        <v>110</v>
      </c>
      <c r="C68" s="2" t="s">
        <v>110</v>
      </c>
      <c r="D68" s="2" t="s">
        <v>111</v>
      </c>
      <c r="E68" s="3">
        <v>13.940726666666601</v>
      </c>
      <c r="F68" s="3">
        <v>1.5261433333333301</v>
      </c>
      <c r="G68" s="2">
        <v>1</v>
      </c>
      <c r="H68" s="2">
        <v>4</v>
      </c>
      <c r="I68" s="6">
        <f t="shared" si="15"/>
        <v>0.68</v>
      </c>
      <c r="J68" s="6">
        <f t="shared" si="16"/>
        <v>0.84</v>
      </c>
      <c r="K68" s="6">
        <f t="shared" si="17"/>
        <v>1.1599999999999999</v>
      </c>
      <c r="L68" s="6">
        <f t="shared" si="18"/>
        <v>1.32</v>
      </c>
      <c r="M68" s="6">
        <f>'[1]PDI-Site_Nov20+ Diffa janv21'!$K59+'[1]PDI-Site_Nov20+ Diffa janv21'!$L59</f>
        <v>2.48</v>
      </c>
      <c r="N68" s="6">
        <f t="shared" si="14"/>
        <v>0.8</v>
      </c>
      <c r="O68" s="2" t="s">
        <v>18</v>
      </c>
    </row>
    <row r="69" spans="1:15" ht="14.25" customHeight="1" x14ac:dyDescent="0.2">
      <c r="A69" s="2" t="s">
        <v>95</v>
      </c>
      <c r="B69" s="2" t="s">
        <v>112</v>
      </c>
      <c r="C69" s="2" t="s">
        <v>113</v>
      </c>
      <c r="D69" s="2" t="s">
        <v>114</v>
      </c>
      <c r="E69" s="3">
        <v>14.73821</v>
      </c>
      <c r="F69" s="3">
        <v>0.92536833333333302</v>
      </c>
      <c r="G69" s="2">
        <v>2</v>
      </c>
      <c r="H69" s="2">
        <v>11</v>
      </c>
      <c r="I69" s="6">
        <f t="shared" si="15"/>
        <v>1.87</v>
      </c>
      <c r="J69" s="6">
        <f t="shared" si="16"/>
        <v>2.31</v>
      </c>
      <c r="K69" s="6">
        <f t="shared" si="17"/>
        <v>3.19</v>
      </c>
      <c r="L69" s="6">
        <f t="shared" si="18"/>
        <v>3.6300000000000003</v>
      </c>
      <c r="M69" s="6">
        <f>'[1]PDI-Site_Nov20+ Diffa janv21'!$K60+'[1]PDI-Site_Nov20+ Diffa janv21'!$L60</f>
        <v>170.5</v>
      </c>
      <c r="N69" s="6">
        <f t="shared" si="14"/>
        <v>2.2000000000000002</v>
      </c>
      <c r="O69" s="2" t="s">
        <v>18</v>
      </c>
    </row>
    <row r="70" spans="1:15" ht="14.25" customHeight="1" x14ac:dyDescent="0.2">
      <c r="A70" s="2" t="s">
        <v>95</v>
      </c>
      <c r="B70" s="2" t="s">
        <v>96</v>
      </c>
      <c r="C70" s="2" t="s">
        <v>96</v>
      </c>
      <c r="D70" s="2" t="s">
        <v>115</v>
      </c>
      <c r="E70" s="3">
        <v>14.933078333333301</v>
      </c>
      <c r="F70" s="3">
        <v>3.4349016666666601</v>
      </c>
      <c r="G70" s="4">
        <v>1</v>
      </c>
      <c r="H70" s="4">
        <v>10</v>
      </c>
      <c r="I70" s="6">
        <f t="shared" si="15"/>
        <v>1.7000000000000002</v>
      </c>
      <c r="J70" s="6">
        <f t="shared" si="16"/>
        <v>2.1</v>
      </c>
      <c r="K70" s="6">
        <f t="shared" si="17"/>
        <v>2.9</v>
      </c>
      <c r="L70" s="6">
        <f t="shared" si="18"/>
        <v>3.3000000000000003</v>
      </c>
      <c r="M70" s="6">
        <f>'[1]PDI-Site_Nov20+ Diffa janv21'!$K61+'[1]PDI-Site_Nov20+ Diffa janv21'!$L61</f>
        <v>3.1</v>
      </c>
      <c r="N70" s="6">
        <f t="shared" si="14"/>
        <v>2</v>
      </c>
      <c r="O70" s="2" t="s">
        <v>18</v>
      </c>
    </row>
    <row r="71" spans="1:15" ht="14.25" customHeight="1" x14ac:dyDescent="0.2">
      <c r="A71" s="2" t="s">
        <v>95</v>
      </c>
      <c r="B71" s="2" t="s">
        <v>95</v>
      </c>
      <c r="C71" s="2" t="s">
        <v>116</v>
      </c>
      <c r="D71" s="2" t="s">
        <v>117</v>
      </c>
      <c r="E71" s="25">
        <v>14.6295616666666</v>
      </c>
      <c r="F71" s="25">
        <v>1.0368850000000001</v>
      </c>
      <c r="G71" s="4">
        <v>3808</v>
      </c>
      <c r="H71" s="4">
        <v>26656</v>
      </c>
      <c r="I71" s="6">
        <f t="shared" si="15"/>
        <v>4531.5200000000004</v>
      </c>
      <c r="J71" s="6">
        <f t="shared" si="16"/>
        <v>5597.76</v>
      </c>
      <c r="K71" s="6">
        <f t="shared" si="17"/>
        <v>7730.24</v>
      </c>
      <c r="L71" s="6">
        <f t="shared" si="18"/>
        <v>8796.48</v>
      </c>
      <c r="M71" s="6">
        <f>'[1]PDI-Site_Nov20+ Diffa janv21'!$K62+'[1]PDI-Site_Nov20+ Diffa janv21'!$L62</f>
        <v>609.46</v>
      </c>
      <c r="N71" s="6">
        <f t="shared" si="14"/>
        <v>5331.2000000000007</v>
      </c>
      <c r="O71" s="2" t="s">
        <v>100</v>
      </c>
    </row>
    <row r="72" spans="1:15" ht="14.25" customHeight="1" x14ac:dyDescent="0.2">
      <c r="A72" s="2" t="s">
        <v>95</v>
      </c>
      <c r="B72" s="2" t="s">
        <v>112</v>
      </c>
      <c r="C72" s="2" t="s">
        <v>112</v>
      </c>
      <c r="D72" s="2" t="s">
        <v>118</v>
      </c>
      <c r="E72" s="3">
        <v>14.3117066666666</v>
      </c>
      <c r="F72" s="3">
        <v>1.30338833333333</v>
      </c>
      <c r="G72" s="4">
        <v>1120</v>
      </c>
      <c r="H72" s="4">
        <v>6770</v>
      </c>
      <c r="I72" s="6">
        <f t="shared" si="15"/>
        <v>1150.9000000000001</v>
      </c>
      <c r="J72" s="6">
        <f t="shared" si="16"/>
        <v>1421.7</v>
      </c>
      <c r="K72" s="6">
        <f t="shared" si="17"/>
        <v>1963.3</v>
      </c>
      <c r="L72" s="6">
        <f t="shared" si="18"/>
        <v>2234.1</v>
      </c>
      <c r="M72" s="6">
        <f>'[1]PDI-Site_Nov20+ Diffa janv21'!$K63+'[1]PDI-Site_Nov20+ Diffa janv21'!$L63</f>
        <v>5.58</v>
      </c>
      <c r="N72" s="6">
        <f t="shared" si="14"/>
        <v>1354</v>
      </c>
      <c r="O72" s="2" t="s">
        <v>18</v>
      </c>
    </row>
    <row r="73" spans="1:15" ht="14.25" customHeight="1" x14ac:dyDescent="0.2">
      <c r="A73" s="2" t="s">
        <v>95</v>
      </c>
      <c r="B73" s="2" t="s">
        <v>96</v>
      </c>
      <c r="C73" s="2" t="s">
        <v>96</v>
      </c>
      <c r="D73" s="2" t="s">
        <v>119</v>
      </c>
      <c r="E73" s="3">
        <v>14.933645</v>
      </c>
      <c r="F73" s="3">
        <v>3.4354783333333301</v>
      </c>
      <c r="G73" s="4">
        <v>1</v>
      </c>
      <c r="H73" s="4">
        <v>9</v>
      </c>
      <c r="I73" s="6">
        <f t="shared" si="15"/>
        <v>1.53</v>
      </c>
      <c r="J73" s="6">
        <f t="shared" si="16"/>
        <v>1.89</v>
      </c>
      <c r="K73" s="6">
        <f t="shared" si="17"/>
        <v>2.61</v>
      </c>
      <c r="L73" s="6">
        <f t="shared" si="18"/>
        <v>2.97</v>
      </c>
      <c r="M73" s="6">
        <f>'[1]PDI-Site_Nov20+ Diffa janv21'!$K64+'[1]PDI-Site_Nov20+ Diffa janv21'!$L64</f>
        <v>31</v>
      </c>
      <c r="N73" s="6">
        <f t="shared" si="14"/>
        <v>1.8</v>
      </c>
      <c r="O73" s="2" t="s">
        <v>18</v>
      </c>
    </row>
    <row r="74" spans="1:15" ht="14.25" customHeight="1" x14ac:dyDescent="0.2">
      <c r="A74" s="2" t="s">
        <v>95</v>
      </c>
      <c r="B74" s="2" t="s">
        <v>96</v>
      </c>
      <c r="C74" s="2" t="s">
        <v>96</v>
      </c>
      <c r="D74" s="2" t="s">
        <v>120</v>
      </c>
      <c r="E74" s="3">
        <v>14.931433333333301</v>
      </c>
      <c r="F74" s="3">
        <v>3.4279683333333302</v>
      </c>
      <c r="G74" s="4">
        <v>2</v>
      </c>
      <c r="H74" s="4">
        <v>39</v>
      </c>
      <c r="I74" s="6">
        <f t="shared" si="15"/>
        <v>6.6300000000000008</v>
      </c>
      <c r="J74" s="6">
        <f t="shared" si="16"/>
        <v>8.19</v>
      </c>
      <c r="K74" s="6">
        <f t="shared" si="17"/>
        <v>11.309999999999999</v>
      </c>
      <c r="L74" s="6">
        <f t="shared" si="18"/>
        <v>12.870000000000001</v>
      </c>
      <c r="M74" s="6">
        <f>'[1]PDI-Site_Nov20+ Diffa janv21'!$K65+'[1]PDI-Site_Nov20+ Diffa janv21'!$L65</f>
        <v>3.7199999999999998</v>
      </c>
      <c r="N74" s="6">
        <f t="shared" si="14"/>
        <v>7.8000000000000007</v>
      </c>
      <c r="O74" s="2" t="s">
        <v>18</v>
      </c>
    </row>
    <row r="75" spans="1:15" ht="14.25" customHeight="1" x14ac:dyDescent="0.2">
      <c r="A75" s="2" t="s">
        <v>95</v>
      </c>
      <c r="B75" s="2" t="s">
        <v>95</v>
      </c>
      <c r="C75" s="2" t="s">
        <v>121</v>
      </c>
      <c r="D75" s="2" t="s">
        <v>122</v>
      </c>
      <c r="E75" s="3">
        <v>14.350866666666599</v>
      </c>
      <c r="F75" s="3">
        <v>1.2572066666666599</v>
      </c>
      <c r="G75" s="2">
        <v>1</v>
      </c>
      <c r="H75" s="2">
        <v>10</v>
      </c>
      <c r="I75" s="6">
        <f t="shared" si="15"/>
        <v>1.7000000000000002</v>
      </c>
      <c r="J75" s="6">
        <f t="shared" si="16"/>
        <v>2.1</v>
      </c>
      <c r="K75" s="6">
        <f t="shared" si="17"/>
        <v>2.9</v>
      </c>
      <c r="L75" s="6">
        <f t="shared" si="18"/>
        <v>3.3000000000000003</v>
      </c>
      <c r="M75" s="6">
        <f>'[1]PDI-Site_Nov20+ Diffa janv21'!$K66+'[1]PDI-Site_Nov20+ Diffa janv21'!$L66</f>
        <v>6.2</v>
      </c>
      <c r="N75" s="6">
        <f t="shared" si="14"/>
        <v>2</v>
      </c>
      <c r="O75" s="2" t="s">
        <v>18</v>
      </c>
    </row>
    <row r="76" spans="1:15" ht="14.25" customHeight="1" x14ac:dyDescent="0.2">
      <c r="A76" s="2" t="s">
        <v>95</v>
      </c>
      <c r="B76" s="2" t="s">
        <v>123</v>
      </c>
      <c r="C76" s="2" t="s">
        <v>123</v>
      </c>
      <c r="D76" s="2" t="s">
        <v>124</v>
      </c>
      <c r="E76" s="3">
        <v>13.969150000000001</v>
      </c>
      <c r="F76" s="3">
        <v>0.54679999999999995</v>
      </c>
      <c r="G76" s="4">
        <v>3</v>
      </c>
      <c r="H76" s="4">
        <v>13</v>
      </c>
      <c r="I76" s="6">
        <f t="shared" si="15"/>
        <v>2.21</v>
      </c>
      <c r="J76" s="6">
        <f t="shared" si="16"/>
        <v>2.73</v>
      </c>
      <c r="K76" s="6">
        <f t="shared" si="17"/>
        <v>3.7699999999999996</v>
      </c>
      <c r="L76" s="6">
        <f t="shared" si="18"/>
        <v>4.29</v>
      </c>
      <c r="M76" s="6">
        <f>'[1]PDI-Site_Nov20+ Diffa janv21'!$K67+'[1]PDI-Site_Nov20+ Diffa janv21'!$L67</f>
        <v>23.560000000000002</v>
      </c>
      <c r="N76" s="6">
        <f t="shared" si="14"/>
        <v>2.6</v>
      </c>
      <c r="O76" s="2" t="s">
        <v>18</v>
      </c>
    </row>
    <row r="77" spans="1:15" ht="14.25" customHeight="1" x14ac:dyDescent="0.2">
      <c r="A77" s="2" t="s">
        <v>95</v>
      </c>
      <c r="B77" s="2" t="s">
        <v>112</v>
      </c>
      <c r="C77" s="2" t="s">
        <v>112</v>
      </c>
      <c r="D77" s="2" t="s">
        <v>125</v>
      </c>
      <c r="E77" s="3">
        <v>14.6167933333333</v>
      </c>
      <c r="F77" s="3">
        <v>1.0247983333333299</v>
      </c>
      <c r="G77" s="4">
        <v>1</v>
      </c>
      <c r="H77" s="4">
        <v>10</v>
      </c>
      <c r="I77" s="6">
        <f t="shared" si="15"/>
        <v>1.7000000000000002</v>
      </c>
      <c r="J77" s="6">
        <f t="shared" si="16"/>
        <v>2.1</v>
      </c>
      <c r="K77" s="6">
        <f t="shared" si="17"/>
        <v>2.9</v>
      </c>
      <c r="L77" s="6">
        <f t="shared" si="18"/>
        <v>3.3000000000000003</v>
      </c>
      <c r="M77" s="6">
        <f>'[1]PDI-Site_Nov20+ Diffa janv21'!$K68+'[1]PDI-Site_Nov20+ Diffa janv21'!$L68</f>
        <v>2.48</v>
      </c>
      <c r="N77" s="6">
        <f t="shared" si="14"/>
        <v>2</v>
      </c>
      <c r="O77" s="2" t="s">
        <v>18</v>
      </c>
    </row>
    <row r="78" spans="1:15" ht="14.25" customHeight="1" x14ac:dyDescent="0.2">
      <c r="A78" s="2" t="s">
        <v>95</v>
      </c>
      <c r="B78" s="2" t="s">
        <v>102</v>
      </c>
      <c r="C78" s="2" t="s">
        <v>102</v>
      </c>
      <c r="D78" s="2" t="s">
        <v>102</v>
      </c>
      <c r="E78" s="3">
        <v>14.993862</v>
      </c>
      <c r="F78" s="3">
        <v>2.7022789999999999</v>
      </c>
      <c r="G78" s="4">
        <v>475</v>
      </c>
      <c r="H78" s="4">
        <v>2911</v>
      </c>
      <c r="I78" s="6">
        <f t="shared" si="15"/>
        <v>494.87000000000006</v>
      </c>
      <c r="J78" s="6">
        <f t="shared" si="16"/>
        <v>611.30999999999995</v>
      </c>
      <c r="K78" s="6">
        <f t="shared" si="17"/>
        <v>844.18999999999994</v>
      </c>
      <c r="L78" s="6">
        <f t="shared" si="18"/>
        <v>960.63</v>
      </c>
      <c r="M78" s="6">
        <f>'[1]PDI-Site_Nov20+ Diffa janv21'!$K69+'[1]PDI-Site_Nov20+ Diffa janv21'!$L69</f>
        <v>6.82</v>
      </c>
      <c r="N78" s="6">
        <f t="shared" si="14"/>
        <v>582.20000000000005</v>
      </c>
      <c r="O78" s="2" t="s">
        <v>100</v>
      </c>
    </row>
    <row r="79" spans="1:15" ht="14.25" customHeight="1" x14ac:dyDescent="0.2">
      <c r="A79" s="2" t="s">
        <v>95</v>
      </c>
      <c r="B79" s="2" t="s">
        <v>104</v>
      </c>
      <c r="C79" s="2" t="s">
        <v>126</v>
      </c>
      <c r="D79" s="2" t="s">
        <v>127</v>
      </c>
      <c r="E79" s="3">
        <v>12.8367166666666</v>
      </c>
      <c r="F79" s="3">
        <v>1.6870166666666599</v>
      </c>
      <c r="G79" s="2">
        <v>1</v>
      </c>
      <c r="H79" s="2">
        <v>4</v>
      </c>
      <c r="I79" s="6">
        <f t="shared" si="15"/>
        <v>0.68</v>
      </c>
      <c r="J79" s="6">
        <f t="shared" si="16"/>
        <v>0.84</v>
      </c>
      <c r="K79" s="6">
        <f t="shared" si="17"/>
        <v>1.1599999999999999</v>
      </c>
      <c r="L79" s="6">
        <f t="shared" si="18"/>
        <v>1.32</v>
      </c>
      <c r="M79" s="6">
        <f>'[1]PDI-Site_Nov20+ Diffa janv21'!$K70+'[1]PDI-Site_Nov20+ Diffa janv21'!$L70</f>
        <v>6.2</v>
      </c>
      <c r="N79" s="6">
        <f t="shared" si="14"/>
        <v>0.8</v>
      </c>
      <c r="O79" s="2" t="s">
        <v>18</v>
      </c>
    </row>
    <row r="80" spans="1:15" ht="14.25" customHeight="1" x14ac:dyDescent="0.2">
      <c r="A80" s="2" t="s">
        <v>95</v>
      </c>
      <c r="B80" s="2" t="s">
        <v>104</v>
      </c>
      <c r="C80" s="2" t="s">
        <v>126</v>
      </c>
      <c r="D80" s="2" t="s">
        <v>128</v>
      </c>
      <c r="E80" s="3">
        <v>12.8501283333333</v>
      </c>
      <c r="F80" s="3">
        <v>1.69031333333333</v>
      </c>
      <c r="G80" s="2">
        <v>19</v>
      </c>
      <c r="H80" s="2">
        <v>132</v>
      </c>
      <c r="I80" s="6">
        <f t="shared" si="15"/>
        <v>22.44</v>
      </c>
      <c r="J80" s="6">
        <f t="shared" si="16"/>
        <v>27.72</v>
      </c>
      <c r="K80" s="6">
        <f t="shared" si="17"/>
        <v>38.279999999999994</v>
      </c>
      <c r="L80" s="6">
        <f t="shared" si="18"/>
        <v>43.56</v>
      </c>
      <c r="M80" s="6">
        <f>'[1]PDI-Site_Nov20+ Diffa janv21'!$K71+'[1]PDI-Site_Nov20+ Diffa janv21'!$L71</f>
        <v>16526.72</v>
      </c>
      <c r="N80" s="6">
        <f t="shared" si="14"/>
        <v>26.400000000000002</v>
      </c>
      <c r="O80" s="2" t="s">
        <v>18</v>
      </c>
    </row>
    <row r="81" spans="1:15" ht="14.25" customHeight="1" x14ac:dyDescent="0.2">
      <c r="A81" s="2" t="s">
        <v>95</v>
      </c>
      <c r="B81" s="2" t="s">
        <v>104</v>
      </c>
      <c r="C81" s="2" t="s">
        <v>104</v>
      </c>
      <c r="D81" s="2" t="s">
        <v>129</v>
      </c>
      <c r="E81" s="21">
        <v>13.299933333333334</v>
      </c>
      <c r="F81" s="21">
        <v>1.2187666666666668</v>
      </c>
      <c r="G81" s="2">
        <v>1</v>
      </c>
      <c r="H81" s="2">
        <v>6</v>
      </c>
      <c r="I81" s="6">
        <f t="shared" si="15"/>
        <v>1.02</v>
      </c>
      <c r="J81" s="6">
        <f t="shared" si="16"/>
        <v>1.26</v>
      </c>
      <c r="K81" s="6">
        <f t="shared" si="17"/>
        <v>1.7399999999999998</v>
      </c>
      <c r="L81" s="6">
        <f t="shared" si="18"/>
        <v>1.98</v>
      </c>
      <c r="M81" s="6">
        <f>'[1]PDI-Site_Nov20+ Diffa janv21'!$K72+'[1]PDI-Site_Nov20+ Diffa janv21'!$L72</f>
        <v>4197.3999999999996</v>
      </c>
      <c r="N81" s="6">
        <f t="shared" si="14"/>
        <v>1.2000000000000002</v>
      </c>
      <c r="O81" s="2" t="s">
        <v>18</v>
      </c>
    </row>
    <row r="82" spans="1:15" ht="14.25" customHeight="1" x14ac:dyDescent="0.2">
      <c r="A82" s="2" t="s">
        <v>95</v>
      </c>
      <c r="B82" s="2" t="s">
        <v>112</v>
      </c>
      <c r="C82" s="2" t="s">
        <v>113</v>
      </c>
      <c r="D82" s="2" t="s">
        <v>130</v>
      </c>
      <c r="E82" s="3">
        <v>14.616745</v>
      </c>
      <c r="F82" s="3">
        <v>1.024535</v>
      </c>
      <c r="G82" s="2">
        <v>4</v>
      </c>
      <c r="H82" s="2">
        <v>27</v>
      </c>
      <c r="I82" s="6">
        <f t="shared" si="15"/>
        <v>4.5900000000000007</v>
      </c>
      <c r="J82" s="6">
        <f t="shared" si="16"/>
        <v>5.67</v>
      </c>
      <c r="K82" s="6">
        <f t="shared" si="17"/>
        <v>7.8299999999999992</v>
      </c>
      <c r="L82" s="6">
        <f t="shared" si="18"/>
        <v>8.91</v>
      </c>
      <c r="M82" s="6">
        <f>'[1]PDI-Site_Nov20+ Diffa janv21'!$K73+'[1]PDI-Site_Nov20+ Diffa janv21'!$L73</f>
        <v>5.58</v>
      </c>
      <c r="N82" s="6">
        <f t="shared" si="14"/>
        <v>5.4</v>
      </c>
      <c r="O82" s="2" t="s">
        <v>18</v>
      </c>
    </row>
    <row r="83" spans="1:15" ht="14.25" customHeight="1" x14ac:dyDescent="0.2">
      <c r="A83" s="2" t="s">
        <v>95</v>
      </c>
      <c r="B83" s="2" t="s">
        <v>112</v>
      </c>
      <c r="C83" s="2" t="s">
        <v>113</v>
      </c>
      <c r="D83" s="2" t="s">
        <v>131</v>
      </c>
      <c r="E83" s="3">
        <v>14.616985</v>
      </c>
      <c r="F83" s="3">
        <v>1.024275</v>
      </c>
      <c r="G83" s="2">
        <v>1</v>
      </c>
      <c r="H83" s="2">
        <v>10</v>
      </c>
      <c r="I83" s="6">
        <f t="shared" si="15"/>
        <v>1.7000000000000002</v>
      </c>
      <c r="J83" s="6">
        <f t="shared" si="16"/>
        <v>2.1</v>
      </c>
      <c r="K83" s="6">
        <f t="shared" si="17"/>
        <v>2.9</v>
      </c>
      <c r="L83" s="6">
        <f t="shared" si="18"/>
        <v>3.3000000000000003</v>
      </c>
      <c r="M83" s="6">
        <f>'[1]PDI-Site_Nov20+ Diffa janv21'!$K74+'[1]PDI-Site_Nov20+ Diffa janv21'!$L74</f>
        <v>24.18</v>
      </c>
      <c r="N83" s="6">
        <f t="shared" si="14"/>
        <v>2</v>
      </c>
      <c r="O83" s="2" t="s">
        <v>18</v>
      </c>
    </row>
    <row r="84" spans="1:15" ht="14.25" customHeight="1" x14ac:dyDescent="0.2">
      <c r="A84" s="2" t="s">
        <v>95</v>
      </c>
      <c r="B84" s="2" t="s">
        <v>95</v>
      </c>
      <c r="C84" s="2" t="s">
        <v>116</v>
      </c>
      <c r="D84" s="2" t="s">
        <v>132</v>
      </c>
      <c r="E84" s="3">
        <v>14.6295616666666</v>
      </c>
      <c r="F84" s="3">
        <v>1.0368850000000001</v>
      </c>
      <c r="G84" s="4">
        <v>1</v>
      </c>
      <c r="H84" s="4">
        <v>4</v>
      </c>
      <c r="I84" s="6">
        <f t="shared" si="15"/>
        <v>0.68</v>
      </c>
      <c r="J84" s="6">
        <f t="shared" si="16"/>
        <v>0.84</v>
      </c>
      <c r="K84" s="6">
        <f t="shared" si="17"/>
        <v>1.1599999999999999</v>
      </c>
      <c r="L84" s="6">
        <f t="shared" si="18"/>
        <v>1.32</v>
      </c>
      <c r="M84" s="6">
        <f>'[1]PDI-Site_Nov20+ Diffa janv21'!$K75+'[1]PDI-Site_Nov20+ Diffa janv21'!$L75</f>
        <v>6.2</v>
      </c>
      <c r="N84" s="6">
        <f t="shared" si="14"/>
        <v>0.8</v>
      </c>
      <c r="O84" s="2" t="s">
        <v>18</v>
      </c>
    </row>
    <row r="85" spans="1:15" ht="14.25" customHeight="1" x14ac:dyDescent="0.2">
      <c r="A85" s="2" t="s">
        <v>95</v>
      </c>
      <c r="B85" s="2" t="s">
        <v>133</v>
      </c>
      <c r="C85" s="5" t="s">
        <v>133</v>
      </c>
      <c r="D85" s="2" t="s">
        <v>134</v>
      </c>
      <c r="E85" s="22">
        <v>14.0058799999999</v>
      </c>
      <c r="F85" s="22">
        <v>0.75080166666666603</v>
      </c>
      <c r="G85" s="2">
        <v>28</v>
      </c>
      <c r="H85" s="2">
        <v>223</v>
      </c>
      <c r="I85" s="6">
        <f t="shared" si="15"/>
        <v>37.910000000000004</v>
      </c>
      <c r="J85" s="6">
        <f t="shared" si="16"/>
        <v>46.83</v>
      </c>
      <c r="K85" s="6">
        <f t="shared" si="17"/>
        <v>64.67</v>
      </c>
      <c r="L85" s="6">
        <f t="shared" si="18"/>
        <v>73.59</v>
      </c>
      <c r="M85" s="6">
        <f>'[1]PDI-Site_Nov20+ Diffa janv21'!$K76+'[1]PDI-Site_Nov20+ Diffa janv21'!$L76</f>
        <v>8.0599999999999987</v>
      </c>
      <c r="N85" s="6">
        <f t="shared" si="14"/>
        <v>44.6</v>
      </c>
      <c r="O85" s="2" t="s">
        <v>18</v>
      </c>
    </row>
    <row r="86" spans="1:15" ht="14.25" customHeight="1" x14ac:dyDescent="0.2">
      <c r="A86" s="2" t="s">
        <v>95</v>
      </c>
      <c r="B86" s="2" t="s">
        <v>133</v>
      </c>
      <c r="C86" s="5" t="s">
        <v>133</v>
      </c>
      <c r="D86" s="2" t="s">
        <v>135</v>
      </c>
      <c r="E86" s="22">
        <v>14.0058799999999</v>
      </c>
      <c r="F86" s="22">
        <v>0.75080166666666603</v>
      </c>
      <c r="G86" s="2">
        <v>2</v>
      </c>
      <c r="H86" s="2">
        <v>16</v>
      </c>
      <c r="I86" s="6">
        <f t="shared" si="15"/>
        <v>2.72</v>
      </c>
      <c r="J86" s="6">
        <f t="shared" si="16"/>
        <v>3.36</v>
      </c>
      <c r="K86" s="6">
        <f t="shared" si="17"/>
        <v>4.6399999999999997</v>
      </c>
      <c r="L86" s="6">
        <f t="shared" si="18"/>
        <v>5.28</v>
      </c>
      <c r="M86" s="6">
        <f>'[1]PDI-Site_Nov20+ Diffa janv21'!$K77+'[1]PDI-Site_Nov20+ Diffa janv21'!$L77</f>
        <v>6.2</v>
      </c>
      <c r="N86" s="6">
        <f t="shared" si="14"/>
        <v>3.2</v>
      </c>
      <c r="O86" s="2" t="s">
        <v>18</v>
      </c>
    </row>
    <row r="87" spans="1:15" ht="14.25" customHeight="1" x14ac:dyDescent="0.2">
      <c r="A87" s="2" t="s">
        <v>95</v>
      </c>
      <c r="B87" s="2" t="s">
        <v>133</v>
      </c>
      <c r="C87" s="5" t="s">
        <v>133</v>
      </c>
      <c r="D87" s="2" t="s">
        <v>136</v>
      </c>
      <c r="E87" s="3">
        <v>14.012698333333301</v>
      </c>
      <c r="F87" s="3">
        <v>0.74256</v>
      </c>
      <c r="G87" s="2">
        <v>35</v>
      </c>
      <c r="H87" s="2">
        <v>230</v>
      </c>
      <c r="I87" s="6">
        <f t="shared" si="15"/>
        <v>39.1</v>
      </c>
      <c r="J87" s="6">
        <f t="shared" si="16"/>
        <v>48.3</v>
      </c>
      <c r="K87" s="6">
        <f t="shared" si="17"/>
        <v>66.699999999999989</v>
      </c>
      <c r="L87" s="6">
        <f t="shared" si="18"/>
        <v>75.900000000000006</v>
      </c>
      <c r="M87" s="6">
        <f>'[1]PDI-Site_Nov20+ Diffa janv21'!$K78+'[1]PDI-Site_Nov20+ Diffa janv21'!$L78</f>
        <v>1804.82</v>
      </c>
      <c r="N87" s="6">
        <f t="shared" si="14"/>
        <v>46</v>
      </c>
      <c r="O87" s="2" t="s">
        <v>18</v>
      </c>
    </row>
    <row r="88" spans="1:15" ht="14.25" customHeight="1" x14ac:dyDescent="0.2">
      <c r="A88" s="2" t="s">
        <v>95</v>
      </c>
      <c r="B88" s="2" t="s">
        <v>123</v>
      </c>
      <c r="C88" s="2" t="s">
        <v>123</v>
      </c>
      <c r="D88" s="2" t="s">
        <v>137</v>
      </c>
      <c r="E88" s="3">
        <v>13.969150000000001</v>
      </c>
      <c r="F88" s="3">
        <v>0.54679999999999995</v>
      </c>
      <c r="G88" s="4">
        <v>98</v>
      </c>
      <c r="H88" s="4">
        <v>686</v>
      </c>
      <c r="I88" s="6">
        <f t="shared" si="15"/>
        <v>116.62</v>
      </c>
      <c r="J88" s="6">
        <f t="shared" si="16"/>
        <v>144.06</v>
      </c>
      <c r="K88" s="6">
        <f t="shared" si="17"/>
        <v>198.94</v>
      </c>
      <c r="L88" s="6">
        <f t="shared" si="18"/>
        <v>226.38000000000002</v>
      </c>
      <c r="M88" s="6">
        <f>'[1]PDI-Site_Nov20+ Diffa janv21'!$K79+'[1]PDI-Site_Nov20+ Diffa janv21'!$L79</f>
        <v>2.48</v>
      </c>
      <c r="N88" s="6">
        <f t="shared" si="14"/>
        <v>137.20000000000002</v>
      </c>
      <c r="O88" s="2" t="s">
        <v>100</v>
      </c>
    </row>
    <row r="89" spans="1:15" ht="14.25" customHeight="1" x14ac:dyDescent="0.2">
      <c r="A89" s="2" t="s">
        <v>95</v>
      </c>
      <c r="B89" s="2" t="s">
        <v>96</v>
      </c>
      <c r="C89" s="2" t="s">
        <v>96</v>
      </c>
      <c r="D89" s="2" t="s">
        <v>138</v>
      </c>
      <c r="E89" s="12">
        <v>14.896416666666667</v>
      </c>
      <c r="F89" s="12">
        <v>3.6077500000000002</v>
      </c>
      <c r="G89" s="4">
        <v>1</v>
      </c>
      <c r="H89" s="4">
        <v>3</v>
      </c>
      <c r="I89" s="6">
        <f t="shared" si="15"/>
        <v>0.51</v>
      </c>
      <c r="J89" s="6">
        <f t="shared" si="16"/>
        <v>0.63</v>
      </c>
      <c r="K89" s="6">
        <f t="shared" si="17"/>
        <v>0.86999999999999988</v>
      </c>
      <c r="L89" s="6">
        <f t="shared" si="18"/>
        <v>0.99</v>
      </c>
      <c r="M89" s="6">
        <f>'[1]PDI-Site_Nov20+ Diffa janv21'!$K80+'[1]PDI-Site_Nov20+ Diffa janv21'!$L80</f>
        <v>81.84</v>
      </c>
      <c r="N89" s="6">
        <f t="shared" si="14"/>
        <v>0.60000000000000009</v>
      </c>
      <c r="O89" s="2" t="s">
        <v>18</v>
      </c>
    </row>
    <row r="90" spans="1:15" ht="14.25" customHeight="1" x14ac:dyDescent="0.2">
      <c r="A90" s="2" t="s">
        <v>95</v>
      </c>
      <c r="B90" s="2" t="s">
        <v>96</v>
      </c>
      <c r="C90" s="2" t="s">
        <v>96</v>
      </c>
      <c r="D90" s="2" t="s">
        <v>139</v>
      </c>
      <c r="E90" s="22">
        <v>14.933858333333299</v>
      </c>
      <c r="F90" s="22">
        <v>3.4354450000000001</v>
      </c>
      <c r="G90" s="4">
        <v>5</v>
      </c>
      <c r="H90" s="4">
        <v>30</v>
      </c>
      <c r="I90" s="6">
        <f t="shared" si="15"/>
        <v>5.1000000000000005</v>
      </c>
      <c r="J90" s="6">
        <f t="shared" si="16"/>
        <v>6.3</v>
      </c>
      <c r="K90" s="6">
        <f t="shared" si="17"/>
        <v>8.6999999999999993</v>
      </c>
      <c r="L90" s="6">
        <f t="shared" si="18"/>
        <v>9.9</v>
      </c>
      <c r="M90" s="6">
        <f>'[1]PDI-Site_Nov20+ Diffa janv21'!$K81+'[1]PDI-Site_Nov20+ Diffa janv21'!$L81</f>
        <v>3.7199999999999998</v>
      </c>
      <c r="N90" s="6">
        <f t="shared" si="14"/>
        <v>6</v>
      </c>
      <c r="O90" s="2" t="s">
        <v>18</v>
      </c>
    </row>
    <row r="91" spans="1:15" ht="14.25" customHeight="1" x14ac:dyDescent="0.2">
      <c r="A91" s="2" t="s">
        <v>95</v>
      </c>
      <c r="B91" s="2" t="s">
        <v>96</v>
      </c>
      <c r="C91" s="2" t="s">
        <v>97</v>
      </c>
      <c r="D91" s="2" t="s">
        <v>140</v>
      </c>
      <c r="E91" s="3">
        <v>14.931290000000001</v>
      </c>
      <c r="F91" s="3">
        <v>3.4279799999999998</v>
      </c>
      <c r="G91" s="2">
        <v>2</v>
      </c>
      <c r="H91" s="2">
        <v>29</v>
      </c>
      <c r="I91" s="6">
        <f t="shared" si="15"/>
        <v>4.9300000000000006</v>
      </c>
      <c r="J91" s="6">
        <f t="shared" si="16"/>
        <v>6.09</v>
      </c>
      <c r="K91" s="6">
        <f t="shared" si="17"/>
        <v>8.41</v>
      </c>
      <c r="L91" s="6">
        <f t="shared" si="18"/>
        <v>9.57</v>
      </c>
      <c r="M91" s="6">
        <f>'[1]PDI-Site_Nov20+ Diffa janv21'!$K82+'[1]PDI-Site_Nov20+ Diffa janv21'!$L82</f>
        <v>16.739999999999998</v>
      </c>
      <c r="N91" s="6">
        <f t="shared" si="14"/>
        <v>5.8000000000000007</v>
      </c>
      <c r="O91" s="2" t="s">
        <v>18</v>
      </c>
    </row>
    <row r="92" spans="1:15" ht="14.25" customHeight="1" x14ac:dyDescent="0.2">
      <c r="A92" s="2" t="s">
        <v>95</v>
      </c>
      <c r="B92" s="2" t="s">
        <v>96</v>
      </c>
      <c r="C92" s="2" t="s">
        <v>96</v>
      </c>
      <c r="D92" s="2" t="s">
        <v>141</v>
      </c>
      <c r="E92" s="21">
        <v>14.798966666666667</v>
      </c>
      <c r="F92" s="21">
        <v>3.3140333333333332</v>
      </c>
      <c r="G92" s="4">
        <v>1</v>
      </c>
      <c r="H92" s="4">
        <v>9</v>
      </c>
      <c r="I92" s="6">
        <f t="shared" si="15"/>
        <v>1.53</v>
      </c>
      <c r="J92" s="6">
        <f t="shared" si="16"/>
        <v>1.89</v>
      </c>
      <c r="K92" s="6">
        <f t="shared" si="17"/>
        <v>2.61</v>
      </c>
      <c r="L92" s="6">
        <f t="shared" si="18"/>
        <v>2.97</v>
      </c>
      <c r="M92" s="6">
        <f>'[1]PDI-Site_Nov20+ Diffa janv21'!$K83+'[1]PDI-Site_Nov20+ Diffa janv21'!$L83</f>
        <v>6.2</v>
      </c>
      <c r="N92" s="6">
        <f t="shared" si="14"/>
        <v>1.8</v>
      </c>
      <c r="O92" s="2" t="s">
        <v>18</v>
      </c>
    </row>
    <row r="93" spans="1:15" ht="14.25" customHeight="1" x14ac:dyDescent="0.2">
      <c r="A93" s="2" t="s">
        <v>95</v>
      </c>
      <c r="B93" s="2" t="s">
        <v>96</v>
      </c>
      <c r="C93" s="2" t="s">
        <v>97</v>
      </c>
      <c r="D93" s="2" t="s">
        <v>142</v>
      </c>
      <c r="E93" s="3">
        <v>14.933915000000001</v>
      </c>
      <c r="F93" s="3">
        <v>3.4353833333333301</v>
      </c>
      <c r="G93" s="2">
        <v>1</v>
      </c>
      <c r="H93" s="2">
        <v>14</v>
      </c>
      <c r="I93" s="6">
        <f t="shared" si="15"/>
        <v>2.3800000000000003</v>
      </c>
      <c r="J93" s="6">
        <f t="shared" si="16"/>
        <v>2.94</v>
      </c>
      <c r="K93" s="6">
        <f t="shared" si="17"/>
        <v>4.0599999999999996</v>
      </c>
      <c r="L93" s="6">
        <f t="shared" si="18"/>
        <v>4.62</v>
      </c>
      <c r="M93" s="6">
        <f>'[1]PDI-Site_Nov20+ Diffa janv21'!$K84+'[1]PDI-Site_Nov20+ Diffa janv21'!$L84</f>
        <v>2.48</v>
      </c>
      <c r="N93" s="6">
        <f t="shared" si="14"/>
        <v>2.8000000000000003</v>
      </c>
      <c r="O93" s="2" t="s">
        <v>18</v>
      </c>
    </row>
    <row r="94" spans="1:15" ht="14.25" customHeight="1" x14ac:dyDescent="0.2">
      <c r="A94" s="2" t="s">
        <v>95</v>
      </c>
      <c r="B94" s="2" t="s">
        <v>96</v>
      </c>
      <c r="C94" s="2" t="s">
        <v>97</v>
      </c>
      <c r="D94" s="2" t="s">
        <v>143</v>
      </c>
      <c r="E94" s="3">
        <v>14.932091666666601</v>
      </c>
      <c r="F94" s="3">
        <v>3.4332399999999899</v>
      </c>
      <c r="G94" s="2">
        <v>3</v>
      </c>
      <c r="H94" s="2">
        <v>55</v>
      </c>
      <c r="I94" s="6">
        <f t="shared" si="15"/>
        <v>9.3500000000000014</v>
      </c>
      <c r="J94" s="6">
        <f t="shared" si="16"/>
        <v>11.549999999999999</v>
      </c>
      <c r="K94" s="6">
        <f t="shared" si="17"/>
        <v>15.95</v>
      </c>
      <c r="L94" s="6">
        <f t="shared" si="18"/>
        <v>18.150000000000002</v>
      </c>
      <c r="M94" s="6">
        <f>'[1]PDI-Site_Nov20+ Diffa janv21'!$K85+'[1]PDI-Site_Nov20+ Diffa janv21'!$L85</f>
        <v>138.26</v>
      </c>
      <c r="N94" s="6">
        <f t="shared" si="14"/>
        <v>11</v>
      </c>
      <c r="O94" s="2" t="s">
        <v>18</v>
      </c>
    </row>
    <row r="95" spans="1:15" ht="14.25" customHeight="1" x14ac:dyDescent="0.2">
      <c r="A95" s="2" t="s">
        <v>95</v>
      </c>
      <c r="B95" s="2" t="s">
        <v>102</v>
      </c>
      <c r="C95" s="2" t="s">
        <v>102</v>
      </c>
      <c r="D95" s="2" t="s">
        <v>144</v>
      </c>
      <c r="E95" s="3">
        <v>15.131066666666667</v>
      </c>
      <c r="F95" s="3">
        <v>3.0074999999999998</v>
      </c>
      <c r="G95" s="4">
        <v>161</v>
      </c>
      <c r="H95" s="4">
        <v>1253</v>
      </c>
      <c r="I95" s="6">
        <f t="shared" si="15"/>
        <v>213.01000000000002</v>
      </c>
      <c r="J95" s="6">
        <f t="shared" si="16"/>
        <v>263.13</v>
      </c>
      <c r="K95" s="6">
        <f t="shared" si="17"/>
        <v>363.36999999999995</v>
      </c>
      <c r="L95" s="6">
        <f t="shared" si="18"/>
        <v>413.49</v>
      </c>
      <c r="M95" s="6">
        <f>'[1]PDI-Site_Nov20+ Diffa janv21'!$K86+'[1]PDI-Site_Nov20+ Diffa janv21'!$L86</f>
        <v>9.92</v>
      </c>
      <c r="N95" s="6">
        <f t="shared" si="14"/>
        <v>250.60000000000002</v>
      </c>
      <c r="O95" s="2" t="s">
        <v>100</v>
      </c>
    </row>
    <row r="96" spans="1:15" ht="14.25" customHeight="1" x14ac:dyDescent="0.2">
      <c r="A96" s="2" t="s">
        <v>95</v>
      </c>
      <c r="B96" s="2" t="s">
        <v>96</v>
      </c>
      <c r="C96" s="2" t="s">
        <v>96</v>
      </c>
      <c r="D96" s="2" t="s">
        <v>145</v>
      </c>
      <c r="E96" s="3">
        <v>14.9338433333333</v>
      </c>
      <c r="F96" s="3">
        <v>3.4352049999999998</v>
      </c>
      <c r="G96" s="4">
        <v>6</v>
      </c>
      <c r="H96" s="4">
        <v>64</v>
      </c>
      <c r="I96" s="6">
        <f t="shared" si="15"/>
        <v>10.88</v>
      </c>
      <c r="J96" s="6">
        <f t="shared" si="16"/>
        <v>13.44</v>
      </c>
      <c r="K96" s="6">
        <f t="shared" si="17"/>
        <v>18.559999999999999</v>
      </c>
      <c r="L96" s="6">
        <f t="shared" si="18"/>
        <v>21.12</v>
      </c>
      <c r="M96" s="6">
        <f>'[1]PDI-Site_Nov20+ Diffa janv21'!$K87+'[1]PDI-Site_Nov20+ Diffa janv21'!$L87</f>
        <v>142.6</v>
      </c>
      <c r="N96" s="6">
        <f t="shared" si="14"/>
        <v>12.8</v>
      </c>
      <c r="O96" s="2" t="s">
        <v>18</v>
      </c>
    </row>
    <row r="97" spans="1:26" ht="14.25" customHeight="1" x14ac:dyDescent="0.2">
      <c r="A97" s="2" t="s">
        <v>95</v>
      </c>
      <c r="B97" s="2" t="s">
        <v>95</v>
      </c>
      <c r="C97" s="2" t="s">
        <v>116</v>
      </c>
      <c r="D97" s="2" t="s">
        <v>116</v>
      </c>
      <c r="E97" s="3">
        <v>14.6166666666666</v>
      </c>
      <c r="F97" s="3">
        <v>1.0244966666666599</v>
      </c>
      <c r="G97" s="4">
        <v>1</v>
      </c>
      <c r="H97" s="4">
        <v>3</v>
      </c>
      <c r="I97" s="6">
        <f t="shared" si="15"/>
        <v>0.51</v>
      </c>
      <c r="J97" s="6">
        <f t="shared" si="16"/>
        <v>0.63</v>
      </c>
      <c r="K97" s="6">
        <f t="shared" si="17"/>
        <v>0.86999999999999988</v>
      </c>
      <c r="L97" s="6">
        <f t="shared" si="18"/>
        <v>0.99</v>
      </c>
      <c r="M97" s="6">
        <f>'[1]PDI-Site_Nov20+ Diffa janv21'!$K88+'[1]PDI-Site_Nov20+ Diffa janv21'!$L88</f>
        <v>425.32000000000005</v>
      </c>
      <c r="N97" s="6">
        <f t="shared" si="14"/>
        <v>0.60000000000000009</v>
      </c>
      <c r="O97" s="2" t="s">
        <v>18</v>
      </c>
    </row>
    <row r="98" spans="1:26" ht="14.25" customHeight="1" x14ac:dyDescent="0.2">
      <c r="A98" s="2" t="s">
        <v>95</v>
      </c>
      <c r="B98" s="2" t="s">
        <v>95</v>
      </c>
      <c r="C98" s="2" t="s">
        <v>121</v>
      </c>
      <c r="D98" s="2" t="s">
        <v>146</v>
      </c>
      <c r="E98" s="3">
        <v>14.311673333333299</v>
      </c>
      <c r="F98" s="3">
        <v>1.30355833333333</v>
      </c>
      <c r="G98" s="2">
        <v>52</v>
      </c>
      <c r="H98" s="2">
        <v>262</v>
      </c>
      <c r="I98" s="6">
        <f t="shared" si="15"/>
        <v>44.540000000000006</v>
      </c>
      <c r="J98" s="6">
        <f t="shared" si="16"/>
        <v>55.019999999999996</v>
      </c>
      <c r="K98" s="6">
        <f t="shared" si="17"/>
        <v>75.97999999999999</v>
      </c>
      <c r="L98" s="6">
        <f t="shared" si="18"/>
        <v>86.460000000000008</v>
      </c>
      <c r="M98" s="6">
        <f>'[1]PDI-Site_Nov20+ Diffa janv21'!$K89+'[1]PDI-Site_Nov20+ Diffa janv21'!$L89</f>
        <v>1.8599999999999999</v>
      </c>
      <c r="N98" s="6">
        <f t="shared" si="14"/>
        <v>52.400000000000006</v>
      </c>
      <c r="O98" s="2" t="s">
        <v>18</v>
      </c>
    </row>
    <row r="99" spans="1:26" ht="14.25" customHeight="1" x14ac:dyDescent="0.2">
      <c r="A99" s="2" t="s">
        <v>95</v>
      </c>
      <c r="B99" s="2" t="s">
        <v>147</v>
      </c>
      <c r="C99" s="2" t="s">
        <v>148</v>
      </c>
      <c r="D99" s="2" t="s">
        <v>149</v>
      </c>
      <c r="E99" s="3">
        <v>14.592555000000001</v>
      </c>
      <c r="F99" s="3">
        <v>1.97105499999999</v>
      </c>
      <c r="G99" s="2">
        <v>121</v>
      </c>
      <c r="H99" s="2">
        <v>305</v>
      </c>
      <c r="I99" s="6">
        <f t="shared" si="15"/>
        <v>51.85</v>
      </c>
      <c r="J99" s="6">
        <f t="shared" si="16"/>
        <v>64.05</v>
      </c>
      <c r="K99" s="6">
        <f t="shared" si="17"/>
        <v>88.449999999999989</v>
      </c>
      <c r="L99" s="6">
        <f t="shared" si="18"/>
        <v>100.65</v>
      </c>
      <c r="M99" s="6">
        <f>'[1]PDI-Site_Nov20+ Diffa janv21'!$K90+'[1]PDI-Site_Nov20+ Diffa janv21'!$L90</f>
        <v>18.600000000000001</v>
      </c>
      <c r="N99" s="6">
        <f t="shared" si="14"/>
        <v>61</v>
      </c>
      <c r="O99" s="2" t="s">
        <v>18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">
      <c r="A100" s="2" t="s">
        <v>95</v>
      </c>
      <c r="B100" s="2" t="s">
        <v>95</v>
      </c>
      <c r="C100" s="2" t="s">
        <v>116</v>
      </c>
      <c r="D100" s="2" t="s">
        <v>150</v>
      </c>
      <c r="E100" s="21">
        <v>14.451983333333333</v>
      </c>
      <c r="F100" s="21">
        <v>1.1277666666666666</v>
      </c>
      <c r="G100" s="4">
        <v>22</v>
      </c>
      <c r="H100" s="4">
        <v>139</v>
      </c>
      <c r="I100" s="6">
        <f t="shared" si="15"/>
        <v>23.630000000000003</v>
      </c>
      <c r="J100" s="6">
        <f t="shared" si="16"/>
        <v>29.189999999999998</v>
      </c>
      <c r="K100" s="6">
        <f t="shared" si="17"/>
        <v>40.309999999999995</v>
      </c>
      <c r="L100" s="6">
        <f t="shared" si="18"/>
        <v>45.870000000000005</v>
      </c>
      <c r="M100" s="6">
        <f>'[1]PDI-Site_Nov20+ Diffa janv21'!$K91+'[1]PDI-Site_Nov20+ Diffa janv21'!$L91</f>
        <v>17.98</v>
      </c>
      <c r="N100" s="6">
        <f t="shared" si="14"/>
        <v>27.8</v>
      </c>
      <c r="O100" s="2" t="s">
        <v>18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">
      <c r="A101" s="2" t="s">
        <v>95</v>
      </c>
      <c r="B101" s="2" t="s">
        <v>96</v>
      </c>
      <c r="C101" s="2" t="s">
        <v>96</v>
      </c>
      <c r="D101" s="2" t="s">
        <v>151</v>
      </c>
      <c r="E101" s="3">
        <v>14.933924999999901</v>
      </c>
      <c r="F101" s="3">
        <v>3.4353416666666599</v>
      </c>
      <c r="G101" s="4">
        <v>2</v>
      </c>
      <c r="H101" s="4">
        <v>33</v>
      </c>
      <c r="I101" s="6">
        <f t="shared" si="15"/>
        <v>5.61</v>
      </c>
      <c r="J101" s="6">
        <f t="shared" si="16"/>
        <v>6.93</v>
      </c>
      <c r="K101" s="6">
        <f t="shared" si="17"/>
        <v>9.5699999999999985</v>
      </c>
      <c r="L101" s="6">
        <f t="shared" si="18"/>
        <v>10.89</v>
      </c>
      <c r="M101" s="6">
        <f>'[1]PDI-Site_Nov20+ Diffa janv21'!$K92+'[1]PDI-Site_Nov20+ Diffa janv21'!$L92</f>
        <v>5.58</v>
      </c>
      <c r="N101" s="6">
        <f t="shared" si="14"/>
        <v>6.6000000000000005</v>
      </c>
      <c r="O101" s="2" t="s">
        <v>18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">
      <c r="A102" s="2" t="s">
        <v>95</v>
      </c>
      <c r="B102" s="2" t="s">
        <v>104</v>
      </c>
      <c r="C102" s="2" t="s">
        <v>104</v>
      </c>
      <c r="D102" s="2" t="s">
        <v>152</v>
      </c>
      <c r="E102" s="3">
        <v>13.120396666666601</v>
      </c>
      <c r="F102" s="3">
        <v>1.79534166666666</v>
      </c>
      <c r="G102" s="2">
        <v>4</v>
      </c>
      <c r="H102" s="2">
        <v>30</v>
      </c>
      <c r="I102" s="6">
        <f t="shared" si="15"/>
        <v>5.1000000000000005</v>
      </c>
      <c r="J102" s="6">
        <f t="shared" si="16"/>
        <v>6.3</v>
      </c>
      <c r="K102" s="6">
        <f t="shared" si="17"/>
        <v>8.6999999999999993</v>
      </c>
      <c r="L102" s="6">
        <f t="shared" si="18"/>
        <v>9.9</v>
      </c>
      <c r="M102" s="6">
        <f>'[1]PDI-Site_Nov20+ Diffa janv21'!$K93+'[1]PDI-Site_Nov20+ Diffa janv21'!$L93</f>
        <v>8.68</v>
      </c>
      <c r="N102" s="6">
        <f t="shared" si="14"/>
        <v>6</v>
      </c>
      <c r="O102" s="2" t="s">
        <v>18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">
      <c r="A103" s="2" t="s">
        <v>95</v>
      </c>
      <c r="B103" s="2" t="s">
        <v>104</v>
      </c>
      <c r="C103" s="2" t="s">
        <v>104</v>
      </c>
      <c r="D103" s="2" t="s">
        <v>153</v>
      </c>
      <c r="E103" s="12">
        <v>13.086666666666666</v>
      </c>
      <c r="F103" s="12">
        <v>1.7928500000000001</v>
      </c>
      <c r="G103" s="2">
        <v>2</v>
      </c>
      <c r="H103" s="2">
        <v>22</v>
      </c>
      <c r="I103" s="6">
        <f t="shared" si="15"/>
        <v>3.74</v>
      </c>
      <c r="J103" s="6">
        <f t="shared" si="16"/>
        <v>4.62</v>
      </c>
      <c r="K103" s="6">
        <f t="shared" si="17"/>
        <v>6.38</v>
      </c>
      <c r="L103" s="6">
        <f t="shared" si="18"/>
        <v>7.2600000000000007</v>
      </c>
      <c r="M103" s="6">
        <f>'[1]PDI-Site_Nov20+ Diffa janv21'!$K94+'[1]PDI-Site_Nov20+ Diffa janv21'!$L94</f>
        <v>34.1</v>
      </c>
      <c r="N103" s="6">
        <f t="shared" si="14"/>
        <v>4.4000000000000004</v>
      </c>
      <c r="O103" s="2" t="s">
        <v>18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">
      <c r="A104" s="2" t="s">
        <v>95</v>
      </c>
      <c r="B104" s="2" t="s">
        <v>96</v>
      </c>
      <c r="C104" s="2" t="s">
        <v>97</v>
      </c>
      <c r="D104" s="2" t="s">
        <v>154</v>
      </c>
      <c r="E104" s="3">
        <v>15.13166667</v>
      </c>
      <c r="F104" s="3">
        <v>4.0731833330000002</v>
      </c>
      <c r="G104" s="2">
        <v>153</v>
      </c>
      <c r="H104" s="2">
        <v>1146</v>
      </c>
      <c r="I104" s="6">
        <f t="shared" si="15"/>
        <v>194.82000000000002</v>
      </c>
      <c r="J104" s="6">
        <f t="shared" si="16"/>
        <v>240.66</v>
      </c>
      <c r="K104" s="6">
        <f t="shared" si="17"/>
        <v>332.34</v>
      </c>
      <c r="L104" s="6">
        <f t="shared" si="18"/>
        <v>378.18</v>
      </c>
      <c r="M104" s="6">
        <f>'[1]PDI-Site_Nov20+ Diffa janv21'!$K95+'[1]PDI-Site_Nov20+ Diffa janv21'!$L95</f>
        <v>776.8599999999999</v>
      </c>
      <c r="N104" s="6">
        <f t="shared" si="14"/>
        <v>229.20000000000002</v>
      </c>
      <c r="O104" s="2" t="s">
        <v>100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">
      <c r="A105" s="2" t="s">
        <v>95</v>
      </c>
      <c r="B105" s="2" t="s">
        <v>104</v>
      </c>
      <c r="C105" s="2" t="s">
        <v>104</v>
      </c>
      <c r="D105" s="2" t="s">
        <v>155</v>
      </c>
      <c r="E105" s="3">
        <v>13.1204166666666</v>
      </c>
      <c r="F105" s="3">
        <v>1.7951633333333299</v>
      </c>
      <c r="G105" s="2">
        <v>33</v>
      </c>
      <c r="H105" s="2">
        <v>271</v>
      </c>
      <c r="I105" s="6">
        <f t="shared" si="15"/>
        <v>46.07</v>
      </c>
      <c r="J105" s="6">
        <f t="shared" si="16"/>
        <v>56.91</v>
      </c>
      <c r="K105" s="6">
        <f t="shared" si="17"/>
        <v>78.589999999999989</v>
      </c>
      <c r="L105" s="6">
        <f t="shared" si="18"/>
        <v>89.43</v>
      </c>
      <c r="M105" s="6">
        <f>'[1]PDI-Site_Nov20+ Diffa janv21'!$K96+'[1]PDI-Site_Nov20+ Diffa janv21'!$L96</f>
        <v>39.68</v>
      </c>
      <c r="N105" s="6">
        <f t="shared" si="14"/>
        <v>54.2</v>
      </c>
      <c r="O105" s="2" t="s">
        <v>18</v>
      </c>
    </row>
    <row r="106" spans="1:26" ht="14.25" customHeight="1" x14ac:dyDescent="0.2">
      <c r="A106" s="2" t="s">
        <v>95</v>
      </c>
      <c r="B106" s="2" t="s">
        <v>96</v>
      </c>
      <c r="C106" s="2" t="s">
        <v>96</v>
      </c>
      <c r="D106" s="2" t="s">
        <v>156</v>
      </c>
      <c r="E106" s="22">
        <v>14.933818333333299</v>
      </c>
      <c r="F106" s="22">
        <v>3.4355866666666599</v>
      </c>
      <c r="G106" s="4">
        <v>14</v>
      </c>
      <c r="H106" s="4">
        <v>137</v>
      </c>
      <c r="I106" s="6">
        <f t="shared" si="15"/>
        <v>23.290000000000003</v>
      </c>
      <c r="J106" s="6">
        <f t="shared" si="16"/>
        <v>28.77</v>
      </c>
      <c r="K106" s="6">
        <f t="shared" si="17"/>
        <v>39.729999999999997</v>
      </c>
      <c r="L106" s="6">
        <f t="shared" si="18"/>
        <v>45.21</v>
      </c>
      <c r="M106" s="6">
        <f>'[1]PDI-Site_Nov20+ Diffa janv21'!$K97+'[1]PDI-Site_Nov20+ Diffa janv21'!$L97</f>
        <v>1.8599999999999999</v>
      </c>
      <c r="N106" s="6">
        <f t="shared" si="14"/>
        <v>27.400000000000002</v>
      </c>
      <c r="O106" s="2" t="s">
        <v>18</v>
      </c>
    </row>
    <row r="107" spans="1:26" ht="14.25" customHeight="1" x14ac:dyDescent="0.2">
      <c r="A107" s="2" t="s">
        <v>95</v>
      </c>
      <c r="B107" s="2" t="s">
        <v>96</v>
      </c>
      <c r="C107" s="2" t="s">
        <v>97</v>
      </c>
      <c r="D107" s="2" t="s">
        <v>156</v>
      </c>
      <c r="E107" s="3">
        <v>14.933870000000001</v>
      </c>
      <c r="F107" s="3">
        <v>3.4354549999999899</v>
      </c>
      <c r="G107" s="2">
        <v>1</v>
      </c>
      <c r="H107" s="2">
        <v>18</v>
      </c>
      <c r="I107" s="6">
        <f t="shared" si="15"/>
        <v>3.06</v>
      </c>
      <c r="J107" s="6">
        <f t="shared" si="16"/>
        <v>3.78</v>
      </c>
      <c r="K107" s="6">
        <f t="shared" si="17"/>
        <v>5.22</v>
      </c>
      <c r="L107" s="6">
        <f t="shared" si="18"/>
        <v>5.94</v>
      </c>
      <c r="M107" s="6">
        <f>'[1]PDI-Site_Nov20+ Diffa janv21'!$K98+'[1]PDI-Site_Nov20+ Diffa janv21'!$L98</f>
        <v>162.44</v>
      </c>
      <c r="N107" s="6">
        <f t="shared" si="14"/>
        <v>3.6</v>
      </c>
      <c r="O107" s="2" t="s">
        <v>18</v>
      </c>
    </row>
    <row r="108" spans="1:26" ht="14.25" customHeight="1" x14ac:dyDescent="0.2">
      <c r="A108" s="2" t="s">
        <v>95</v>
      </c>
      <c r="B108" s="2" t="s">
        <v>96</v>
      </c>
      <c r="C108" s="2" t="s">
        <v>97</v>
      </c>
      <c r="D108" s="2" t="s">
        <v>157</v>
      </c>
      <c r="E108" s="3">
        <v>14.93383</v>
      </c>
      <c r="F108" s="3">
        <v>3.4354099999999899</v>
      </c>
      <c r="G108" s="2">
        <v>1</v>
      </c>
      <c r="H108" s="2">
        <v>6</v>
      </c>
      <c r="I108" s="6">
        <f t="shared" si="15"/>
        <v>1.02</v>
      </c>
      <c r="J108" s="6">
        <f t="shared" si="16"/>
        <v>1.26</v>
      </c>
      <c r="K108" s="6">
        <f t="shared" si="17"/>
        <v>1.7399999999999998</v>
      </c>
      <c r="L108" s="6">
        <f t="shared" si="18"/>
        <v>1.98</v>
      </c>
      <c r="M108" s="6">
        <f>'[1]PDI-Site_Nov20+ Diffa janv21'!$K99+'[1]PDI-Site_Nov20+ Diffa janv21'!$L99</f>
        <v>189.1</v>
      </c>
      <c r="N108" s="6">
        <f t="shared" si="14"/>
        <v>1.2000000000000002</v>
      </c>
      <c r="O108" s="2" t="s">
        <v>18</v>
      </c>
    </row>
    <row r="109" spans="1:26" ht="14.25" customHeight="1" x14ac:dyDescent="0.2">
      <c r="A109" s="2" t="s">
        <v>95</v>
      </c>
      <c r="B109" s="2" t="s">
        <v>102</v>
      </c>
      <c r="C109" s="2" t="s">
        <v>102</v>
      </c>
      <c r="D109" s="2" t="s">
        <v>158</v>
      </c>
      <c r="E109" s="3">
        <v>15.072516666666667</v>
      </c>
      <c r="F109" s="3">
        <v>3.06365</v>
      </c>
      <c r="G109" s="4">
        <v>183</v>
      </c>
      <c r="H109" s="4">
        <v>1146</v>
      </c>
      <c r="I109" s="6">
        <f t="shared" si="15"/>
        <v>194.82000000000002</v>
      </c>
      <c r="J109" s="6">
        <f t="shared" si="16"/>
        <v>240.66</v>
      </c>
      <c r="K109" s="6">
        <f t="shared" si="17"/>
        <v>332.34</v>
      </c>
      <c r="L109" s="6">
        <f t="shared" si="18"/>
        <v>378.18</v>
      </c>
      <c r="M109" s="6">
        <f>'[1]PDI-Site_Nov20+ Diffa janv21'!$K100+'[1]PDI-Site_Nov20+ Diffa janv21'!$L100</f>
        <v>86.18</v>
      </c>
      <c r="N109" s="6">
        <f t="shared" si="14"/>
        <v>229.20000000000002</v>
      </c>
      <c r="O109" s="2" t="s">
        <v>100</v>
      </c>
    </row>
    <row r="110" spans="1:26" ht="14.25" customHeight="1" x14ac:dyDescent="0.2">
      <c r="A110" s="2" t="s">
        <v>95</v>
      </c>
      <c r="B110" s="2" t="s">
        <v>95</v>
      </c>
      <c r="C110" s="2" t="s">
        <v>116</v>
      </c>
      <c r="D110" s="2" t="s">
        <v>159</v>
      </c>
      <c r="E110" s="3">
        <v>14.614495</v>
      </c>
      <c r="F110" s="3">
        <v>1.02339</v>
      </c>
      <c r="G110" s="4">
        <v>42</v>
      </c>
      <c r="H110" s="4">
        <v>239</v>
      </c>
      <c r="I110" s="6">
        <f t="shared" si="15"/>
        <v>40.630000000000003</v>
      </c>
      <c r="J110" s="6">
        <f t="shared" si="16"/>
        <v>50.19</v>
      </c>
      <c r="K110" s="6">
        <f t="shared" si="17"/>
        <v>69.31</v>
      </c>
      <c r="L110" s="6">
        <f t="shared" si="18"/>
        <v>78.87</v>
      </c>
      <c r="M110" s="6">
        <f>'[1]PDI-Site_Nov20+ Diffa janv21'!$K101+'[1]PDI-Site_Nov20+ Diffa janv21'!$L101</f>
        <v>20.46</v>
      </c>
      <c r="N110" s="6">
        <f t="shared" si="14"/>
        <v>47.800000000000004</v>
      </c>
      <c r="O110" s="2" t="s">
        <v>18</v>
      </c>
    </row>
    <row r="111" spans="1:26" ht="14.25" customHeight="1" x14ac:dyDescent="0.2">
      <c r="A111" s="2" t="s">
        <v>95</v>
      </c>
      <c r="B111" s="2" t="s">
        <v>96</v>
      </c>
      <c r="C111" s="2" t="s">
        <v>96</v>
      </c>
      <c r="D111" s="2" t="s">
        <v>160</v>
      </c>
      <c r="E111" s="22">
        <v>14.933960000000001</v>
      </c>
      <c r="F111" s="22">
        <v>3.4353349999999998</v>
      </c>
      <c r="G111" s="4">
        <v>49</v>
      </c>
      <c r="H111" s="4">
        <v>466</v>
      </c>
      <c r="I111" s="6">
        <f t="shared" si="15"/>
        <v>79.22</v>
      </c>
      <c r="J111" s="6">
        <f t="shared" si="16"/>
        <v>97.86</v>
      </c>
      <c r="K111" s="6">
        <f t="shared" si="17"/>
        <v>135.13999999999999</v>
      </c>
      <c r="L111" s="6">
        <f t="shared" si="18"/>
        <v>153.78</v>
      </c>
      <c r="M111" s="6">
        <f>'[1]PDI-Site_Nov20+ Diffa janv21'!$K102+'[1]PDI-Site_Nov20+ Diffa janv21'!$L102</f>
        <v>18.600000000000001</v>
      </c>
      <c r="N111" s="6">
        <f t="shared" si="14"/>
        <v>93.2</v>
      </c>
      <c r="O111" s="2" t="s">
        <v>18</v>
      </c>
    </row>
    <row r="112" spans="1:26" ht="14.25" customHeight="1" x14ac:dyDescent="0.2">
      <c r="A112" s="2" t="s">
        <v>95</v>
      </c>
      <c r="B112" s="2" t="s">
        <v>123</v>
      </c>
      <c r="C112" s="2" t="s">
        <v>123</v>
      </c>
      <c r="D112" s="2" t="s">
        <v>161</v>
      </c>
      <c r="E112" s="3">
        <v>14.007999999999999</v>
      </c>
      <c r="F112" s="3">
        <v>0.417333333333333</v>
      </c>
      <c r="G112" s="4">
        <v>1</v>
      </c>
      <c r="H112" s="4">
        <v>3</v>
      </c>
      <c r="I112" s="6">
        <f t="shared" si="15"/>
        <v>0.51</v>
      </c>
      <c r="J112" s="6">
        <f t="shared" si="16"/>
        <v>0.63</v>
      </c>
      <c r="K112" s="6">
        <f t="shared" si="17"/>
        <v>0.86999999999999988</v>
      </c>
      <c r="L112" s="6">
        <f t="shared" si="18"/>
        <v>0.99</v>
      </c>
      <c r="M112" s="6">
        <f>'[1]PDI-Site_Nov20+ Diffa janv21'!$K103+'[1]PDI-Site_Nov20+ Diffa janv21'!$L103</f>
        <v>13.64</v>
      </c>
      <c r="N112" s="6">
        <f t="shared" si="14"/>
        <v>0.60000000000000009</v>
      </c>
      <c r="O112" s="2" t="s">
        <v>18</v>
      </c>
    </row>
    <row r="113" spans="1:15" ht="14.25" customHeight="1" x14ac:dyDescent="0.2">
      <c r="A113" s="2" t="s">
        <v>95</v>
      </c>
      <c r="B113" s="2" t="s">
        <v>133</v>
      </c>
      <c r="C113" s="5" t="s">
        <v>133</v>
      </c>
      <c r="D113" s="2" t="s">
        <v>162</v>
      </c>
      <c r="E113" s="3">
        <v>14.006458333333301</v>
      </c>
      <c r="F113" s="3">
        <v>0.75297833333333297</v>
      </c>
      <c r="G113" s="2">
        <v>11</v>
      </c>
      <c r="H113" s="2">
        <v>81</v>
      </c>
      <c r="I113" s="6">
        <f t="shared" si="15"/>
        <v>13.770000000000001</v>
      </c>
      <c r="J113" s="6">
        <f t="shared" si="16"/>
        <v>17.009999999999998</v>
      </c>
      <c r="K113" s="6">
        <f t="shared" si="17"/>
        <v>23.49</v>
      </c>
      <c r="L113" s="6">
        <f t="shared" si="18"/>
        <v>26.73</v>
      </c>
      <c r="M113" s="6">
        <f>'[1]PDI-Site_Nov20+ Diffa janv21'!$K104+'[1]PDI-Site_Nov20+ Diffa janv21'!$L104</f>
        <v>710.52</v>
      </c>
      <c r="N113" s="6">
        <f t="shared" si="14"/>
        <v>16.2</v>
      </c>
      <c r="O113" s="2" t="s">
        <v>18</v>
      </c>
    </row>
    <row r="114" spans="1:15" ht="14.25" customHeight="1" x14ac:dyDescent="0.2">
      <c r="A114" s="2" t="s">
        <v>95</v>
      </c>
      <c r="B114" s="2" t="s">
        <v>123</v>
      </c>
      <c r="C114" s="2" t="s">
        <v>123</v>
      </c>
      <c r="D114" s="2" t="s">
        <v>163</v>
      </c>
      <c r="E114" s="12">
        <v>14.007999999999999</v>
      </c>
      <c r="F114" s="12">
        <v>0.41733333333333333</v>
      </c>
      <c r="G114" s="4">
        <v>4</v>
      </c>
      <c r="H114" s="4">
        <v>23</v>
      </c>
      <c r="I114" s="6">
        <f t="shared" si="15"/>
        <v>3.91</v>
      </c>
      <c r="J114" s="6">
        <f t="shared" si="16"/>
        <v>4.83</v>
      </c>
      <c r="K114" s="6">
        <f t="shared" si="17"/>
        <v>6.67</v>
      </c>
      <c r="L114" s="6">
        <f t="shared" si="18"/>
        <v>7.5900000000000007</v>
      </c>
      <c r="M114" s="6">
        <f>'[1]PDI-Site_Nov20+ Diffa janv21'!$K105+'[1]PDI-Site_Nov20+ Diffa janv21'!$L105</f>
        <v>168.01999999999998</v>
      </c>
      <c r="N114" s="6">
        <f t="shared" si="14"/>
        <v>4.6000000000000005</v>
      </c>
      <c r="O114" s="2" t="s">
        <v>18</v>
      </c>
    </row>
    <row r="115" spans="1:15" ht="14.25" customHeight="1" x14ac:dyDescent="0.2">
      <c r="A115" s="2" t="s">
        <v>95</v>
      </c>
      <c r="B115" s="2" t="s">
        <v>133</v>
      </c>
      <c r="C115" s="5" t="s">
        <v>133</v>
      </c>
      <c r="D115" s="2" t="s">
        <v>164</v>
      </c>
      <c r="E115" s="3">
        <v>14.006458333333301</v>
      </c>
      <c r="F115" s="3">
        <v>0.75297833333333297</v>
      </c>
      <c r="G115" s="2">
        <v>2</v>
      </c>
      <c r="H115" s="2">
        <v>18</v>
      </c>
      <c r="I115" s="6">
        <f t="shared" si="15"/>
        <v>3.06</v>
      </c>
      <c r="J115" s="6">
        <f t="shared" si="16"/>
        <v>3.78</v>
      </c>
      <c r="K115" s="6">
        <f t="shared" si="17"/>
        <v>5.22</v>
      </c>
      <c r="L115" s="6">
        <f t="shared" si="18"/>
        <v>5.94</v>
      </c>
      <c r="M115" s="6">
        <f>'[1]PDI-Site_Nov20+ Diffa janv21'!$K106+'[1]PDI-Site_Nov20+ Diffa janv21'!$L106</f>
        <v>84.94</v>
      </c>
      <c r="N115" s="6">
        <f t="shared" si="14"/>
        <v>3.6</v>
      </c>
      <c r="O115" s="2" t="s">
        <v>18</v>
      </c>
    </row>
    <row r="116" spans="1:15" ht="14.25" customHeight="1" x14ac:dyDescent="0.2">
      <c r="A116" s="2" t="s">
        <v>95</v>
      </c>
      <c r="B116" s="2" t="s">
        <v>95</v>
      </c>
      <c r="C116" s="2" t="s">
        <v>116</v>
      </c>
      <c r="D116" s="2" t="s">
        <v>165</v>
      </c>
      <c r="E116" s="3">
        <v>14.58089</v>
      </c>
      <c r="F116" s="3">
        <v>1.05494666666666</v>
      </c>
      <c r="G116" s="4">
        <v>93</v>
      </c>
      <c r="H116" s="4">
        <v>578</v>
      </c>
      <c r="I116" s="6">
        <f t="shared" si="15"/>
        <v>98.26</v>
      </c>
      <c r="J116" s="6">
        <f t="shared" si="16"/>
        <v>121.38</v>
      </c>
      <c r="K116" s="6">
        <f t="shared" si="17"/>
        <v>167.61999999999998</v>
      </c>
      <c r="L116" s="6">
        <f t="shared" si="18"/>
        <v>190.74</v>
      </c>
      <c r="M116" s="6">
        <f>'[1]PDI-Site_Nov20+ Diffa janv21'!$K107+'[1]PDI-Site_Nov20+ Diffa janv21'!$L107</f>
        <v>11.16</v>
      </c>
      <c r="N116" s="6">
        <f t="shared" si="14"/>
        <v>115.60000000000001</v>
      </c>
      <c r="O116" s="2" t="s">
        <v>18</v>
      </c>
    </row>
    <row r="117" spans="1:15" ht="14.25" customHeight="1" x14ac:dyDescent="0.2">
      <c r="A117" s="2" t="s">
        <v>95</v>
      </c>
      <c r="B117" s="2" t="s">
        <v>95</v>
      </c>
      <c r="C117" s="2" t="s">
        <v>116</v>
      </c>
      <c r="D117" s="2" t="s">
        <v>166</v>
      </c>
      <c r="E117" s="3">
        <v>14.5582333333333</v>
      </c>
      <c r="F117" s="3">
        <v>1.0871583333333299</v>
      </c>
      <c r="G117" s="4">
        <v>54</v>
      </c>
      <c r="H117" s="4">
        <v>349</v>
      </c>
      <c r="I117" s="6">
        <f t="shared" si="15"/>
        <v>59.330000000000005</v>
      </c>
      <c r="J117" s="6">
        <f t="shared" si="16"/>
        <v>73.289999999999992</v>
      </c>
      <c r="K117" s="6">
        <f t="shared" si="17"/>
        <v>101.21</v>
      </c>
      <c r="L117" s="6">
        <f t="shared" si="18"/>
        <v>115.17</v>
      </c>
      <c r="M117" s="6">
        <f>'[1]PDI-Site_Nov20+ Diffa janv21'!$K108+'[1]PDI-Site_Nov20+ Diffa janv21'!$L108</f>
        <v>3.7199999999999998</v>
      </c>
      <c r="N117" s="6">
        <f t="shared" si="14"/>
        <v>69.8</v>
      </c>
      <c r="O117" s="2" t="s">
        <v>18</v>
      </c>
    </row>
    <row r="118" spans="1:15" ht="14.25" customHeight="1" x14ac:dyDescent="0.2">
      <c r="A118" s="2" t="s">
        <v>95</v>
      </c>
      <c r="B118" s="2" t="s">
        <v>104</v>
      </c>
      <c r="C118" s="2" t="s">
        <v>126</v>
      </c>
      <c r="D118" s="2" t="s">
        <v>167</v>
      </c>
      <c r="E118" s="3">
        <v>12.836684999999999</v>
      </c>
      <c r="F118" s="3">
        <v>1.6870499999999999</v>
      </c>
      <c r="G118" s="2">
        <v>5</v>
      </c>
      <c r="H118" s="2">
        <v>25</v>
      </c>
      <c r="I118" s="6">
        <f t="shared" si="15"/>
        <v>4.25</v>
      </c>
      <c r="J118" s="6">
        <f t="shared" si="16"/>
        <v>5.25</v>
      </c>
      <c r="K118" s="6">
        <f t="shared" si="17"/>
        <v>7.2499999999999991</v>
      </c>
      <c r="L118" s="6">
        <f t="shared" si="18"/>
        <v>8.25</v>
      </c>
      <c r="M118" s="6">
        <f>'[1]PDI-Site_Nov20+ Diffa janv21'!$K109+'[1]PDI-Site_Nov20+ Diffa janv21'!$L109</f>
        <v>710.52</v>
      </c>
      <c r="N118" s="6">
        <f t="shared" si="14"/>
        <v>5</v>
      </c>
      <c r="O118" s="2" t="s">
        <v>18</v>
      </c>
    </row>
    <row r="119" spans="1:15" ht="14.25" customHeight="1" x14ac:dyDescent="0.2">
      <c r="A119" s="2" t="s">
        <v>95</v>
      </c>
      <c r="B119" s="2" t="s">
        <v>96</v>
      </c>
      <c r="C119" s="2" t="s">
        <v>97</v>
      </c>
      <c r="D119" s="2" t="s">
        <v>168</v>
      </c>
      <c r="E119" s="3">
        <v>14.931324999999999</v>
      </c>
      <c r="F119" s="3">
        <v>3.4279449999999998</v>
      </c>
      <c r="G119" s="2">
        <v>5</v>
      </c>
      <c r="H119" s="2">
        <v>44</v>
      </c>
      <c r="I119" s="6">
        <f t="shared" si="15"/>
        <v>7.48</v>
      </c>
      <c r="J119" s="6">
        <f t="shared" si="16"/>
        <v>9.24</v>
      </c>
      <c r="K119" s="6">
        <f t="shared" si="17"/>
        <v>12.76</v>
      </c>
      <c r="L119" s="6">
        <f t="shared" si="18"/>
        <v>14.520000000000001</v>
      </c>
      <c r="M119" s="6">
        <f>'[1]PDI-Site_Nov20+ Diffa janv21'!$K110+'[1]PDI-Site_Nov20+ Diffa janv21'!$L110</f>
        <v>148.18</v>
      </c>
      <c r="N119" s="6">
        <f t="shared" si="14"/>
        <v>8.8000000000000007</v>
      </c>
      <c r="O119" s="2" t="s">
        <v>18</v>
      </c>
    </row>
    <row r="120" spans="1:15" ht="14.25" customHeight="1" x14ac:dyDescent="0.2">
      <c r="A120" s="2" t="s">
        <v>95</v>
      </c>
      <c r="B120" s="2" t="s">
        <v>110</v>
      </c>
      <c r="C120" s="2" t="s">
        <v>110</v>
      </c>
      <c r="D120" s="2" t="s">
        <v>110</v>
      </c>
      <c r="E120" s="21">
        <v>13.85605</v>
      </c>
      <c r="F120" s="21">
        <v>1.5683666666666665</v>
      </c>
      <c r="G120" s="4">
        <v>47</v>
      </c>
      <c r="H120" s="4">
        <v>329</v>
      </c>
      <c r="I120" s="6">
        <f t="shared" si="15"/>
        <v>55.930000000000007</v>
      </c>
      <c r="J120" s="6">
        <f t="shared" si="16"/>
        <v>69.09</v>
      </c>
      <c r="K120" s="6">
        <f t="shared" si="17"/>
        <v>95.41</v>
      </c>
      <c r="L120" s="6">
        <f t="shared" si="18"/>
        <v>108.57000000000001</v>
      </c>
      <c r="M120" s="6">
        <f>'[1]PDI-Site_Nov20+ Diffa janv21'!$K111+'[1]PDI-Site_Nov20+ Diffa janv21'!$L111</f>
        <v>288.91999999999996</v>
      </c>
      <c r="N120" s="6">
        <f t="shared" si="14"/>
        <v>65.8</v>
      </c>
      <c r="O120" s="2" t="s">
        <v>100</v>
      </c>
    </row>
    <row r="121" spans="1:15" ht="14.25" customHeight="1" x14ac:dyDescent="0.2">
      <c r="A121" s="2" t="s">
        <v>95</v>
      </c>
      <c r="B121" s="2" t="s">
        <v>133</v>
      </c>
      <c r="C121" s="5" t="s">
        <v>133</v>
      </c>
      <c r="D121" s="2" t="s">
        <v>169</v>
      </c>
      <c r="E121" s="3">
        <v>14.006458333333301</v>
      </c>
      <c r="F121" s="3">
        <v>0.75297833333333297</v>
      </c>
      <c r="G121" s="2">
        <v>1</v>
      </c>
      <c r="H121" s="2">
        <v>6</v>
      </c>
      <c r="I121" s="6">
        <f t="shared" si="15"/>
        <v>1.02</v>
      </c>
      <c r="J121" s="6">
        <f t="shared" si="16"/>
        <v>1.26</v>
      </c>
      <c r="K121" s="6">
        <f t="shared" si="17"/>
        <v>1.7399999999999998</v>
      </c>
      <c r="L121" s="6">
        <f t="shared" si="18"/>
        <v>1.98</v>
      </c>
      <c r="M121" s="6">
        <f>'[1]PDI-Site_Nov20+ Diffa janv21'!$K112+'[1]PDI-Site_Nov20+ Diffa janv21'!$L112</f>
        <v>1.8599999999999999</v>
      </c>
      <c r="N121" s="6">
        <f t="shared" si="14"/>
        <v>1.2000000000000002</v>
      </c>
      <c r="O121" s="2" t="s">
        <v>18</v>
      </c>
    </row>
    <row r="122" spans="1:15" ht="14.25" customHeight="1" x14ac:dyDescent="0.2">
      <c r="A122" s="2" t="s">
        <v>95</v>
      </c>
      <c r="B122" s="2" t="s">
        <v>102</v>
      </c>
      <c r="C122" s="2" t="s">
        <v>102</v>
      </c>
      <c r="D122" s="2" t="s">
        <v>170</v>
      </c>
      <c r="E122" s="3">
        <v>15.054021000000001</v>
      </c>
      <c r="F122" s="3">
        <v>2.707287</v>
      </c>
      <c r="G122" s="4">
        <v>302</v>
      </c>
      <c r="H122" s="4">
        <v>1933</v>
      </c>
      <c r="I122" s="6">
        <f t="shared" si="15"/>
        <v>328.61</v>
      </c>
      <c r="J122" s="6">
        <f t="shared" si="16"/>
        <v>405.93</v>
      </c>
      <c r="K122" s="6">
        <f t="shared" si="17"/>
        <v>560.56999999999994</v>
      </c>
      <c r="L122" s="6">
        <f t="shared" si="18"/>
        <v>637.89</v>
      </c>
      <c r="M122" s="6">
        <f>'[1]PDI-Site_Nov20+ Diffa janv21'!$K113+'[1]PDI-Site_Nov20+ Diffa janv21'!$L113</f>
        <v>50.22</v>
      </c>
      <c r="N122" s="6">
        <f t="shared" si="14"/>
        <v>386.6</v>
      </c>
      <c r="O122" s="2" t="s">
        <v>100</v>
      </c>
    </row>
    <row r="123" spans="1:15" ht="14.25" customHeight="1" x14ac:dyDescent="0.2">
      <c r="A123" s="2" t="s">
        <v>95</v>
      </c>
      <c r="B123" s="2" t="s">
        <v>123</v>
      </c>
      <c r="C123" s="2" t="s">
        <v>123</v>
      </c>
      <c r="D123" s="2" t="s">
        <v>171</v>
      </c>
      <c r="E123" s="3">
        <v>14.5808066666666</v>
      </c>
      <c r="F123" s="3">
        <v>0.72288999999999903</v>
      </c>
      <c r="G123" s="4">
        <v>1</v>
      </c>
      <c r="H123" s="4">
        <v>10</v>
      </c>
      <c r="I123" s="6">
        <f t="shared" si="15"/>
        <v>1.7000000000000002</v>
      </c>
      <c r="J123" s="6">
        <f t="shared" si="16"/>
        <v>2.1</v>
      </c>
      <c r="K123" s="6">
        <f t="shared" si="17"/>
        <v>2.9</v>
      </c>
      <c r="L123" s="6">
        <f t="shared" si="18"/>
        <v>3.3000000000000003</v>
      </c>
      <c r="M123" s="6">
        <f>'[1]PDI-Site_Nov20+ Diffa janv21'!$K114+'[1]PDI-Site_Nov20+ Diffa janv21'!$L114</f>
        <v>14.260000000000002</v>
      </c>
      <c r="N123" s="6">
        <f t="shared" si="14"/>
        <v>2</v>
      </c>
      <c r="O123" s="2" t="s">
        <v>18</v>
      </c>
    </row>
    <row r="124" spans="1:15" ht="14.25" customHeight="1" x14ac:dyDescent="0.2">
      <c r="A124" s="2" t="s">
        <v>95</v>
      </c>
      <c r="B124" s="2" t="s">
        <v>96</v>
      </c>
      <c r="C124" s="2" t="s">
        <v>96</v>
      </c>
      <c r="D124" s="2" t="s">
        <v>172</v>
      </c>
      <c r="E124" s="3">
        <v>14.922799999999899</v>
      </c>
      <c r="F124" s="3">
        <v>3.4322099999999902</v>
      </c>
      <c r="G124" s="4">
        <v>3</v>
      </c>
      <c r="H124" s="4">
        <v>28</v>
      </c>
      <c r="I124" s="6">
        <f t="shared" si="15"/>
        <v>4.7600000000000007</v>
      </c>
      <c r="J124" s="6">
        <f t="shared" si="16"/>
        <v>5.88</v>
      </c>
      <c r="K124" s="6">
        <f t="shared" si="17"/>
        <v>8.1199999999999992</v>
      </c>
      <c r="L124" s="6">
        <f t="shared" si="18"/>
        <v>9.24</v>
      </c>
      <c r="M124" s="6">
        <f>'[1]PDI-Site_Nov20+ Diffa janv21'!$K115+'[1]PDI-Site_Nov20+ Diffa janv21'!$L115</f>
        <v>11.16</v>
      </c>
      <c r="N124" s="6">
        <f t="shared" si="14"/>
        <v>5.6000000000000005</v>
      </c>
      <c r="O124" s="2" t="s">
        <v>18</v>
      </c>
    </row>
    <row r="125" spans="1:15" ht="14.25" customHeight="1" x14ac:dyDescent="0.2">
      <c r="A125" s="2" t="s">
        <v>95</v>
      </c>
      <c r="B125" s="2" t="s">
        <v>96</v>
      </c>
      <c r="C125" s="2" t="s">
        <v>97</v>
      </c>
      <c r="D125" s="2" t="s">
        <v>173</v>
      </c>
      <c r="E125" s="3">
        <v>15.314762073100001</v>
      </c>
      <c r="F125" s="3">
        <v>3.9540133209600001</v>
      </c>
      <c r="G125" s="2">
        <v>361</v>
      </c>
      <c r="H125" s="2">
        <v>3000</v>
      </c>
      <c r="I125" s="6">
        <f t="shared" si="15"/>
        <v>510.00000000000006</v>
      </c>
      <c r="J125" s="6">
        <f t="shared" si="16"/>
        <v>630</v>
      </c>
      <c r="K125" s="6">
        <f t="shared" si="17"/>
        <v>869.99999999999989</v>
      </c>
      <c r="L125" s="6">
        <f t="shared" si="18"/>
        <v>990</v>
      </c>
      <c r="M125" s="6">
        <f>'[1]PDI-Site_Nov20+ Diffa janv21'!$K116+'[1]PDI-Site_Nov20+ Diffa janv21'!$L116</f>
        <v>358.36</v>
      </c>
      <c r="N125" s="6">
        <f t="shared" si="14"/>
        <v>600</v>
      </c>
      <c r="O125" s="2" t="s">
        <v>100</v>
      </c>
    </row>
    <row r="126" spans="1:15" ht="14.25" customHeight="1" x14ac:dyDescent="0.2">
      <c r="A126" s="2" t="s">
        <v>95</v>
      </c>
      <c r="B126" s="2" t="s">
        <v>102</v>
      </c>
      <c r="C126" s="2" t="s">
        <v>102</v>
      </c>
      <c r="D126" s="2" t="s">
        <v>174</v>
      </c>
      <c r="E126" s="3">
        <v>15.3023520771</v>
      </c>
      <c r="F126" s="3">
        <v>2.7854659932699999</v>
      </c>
      <c r="G126" s="4">
        <v>40</v>
      </c>
      <c r="H126" s="4">
        <v>250</v>
      </c>
      <c r="I126" s="6">
        <f t="shared" si="15"/>
        <v>42.5</v>
      </c>
      <c r="J126" s="6">
        <f t="shared" si="16"/>
        <v>52.5</v>
      </c>
      <c r="K126" s="6">
        <f t="shared" si="17"/>
        <v>72.5</v>
      </c>
      <c r="L126" s="6">
        <f t="shared" si="18"/>
        <v>82.5</v>
      </c>
      <c r="M126" s="6">
        <f>'[1]PDI-Site_Nov20+ Diffa janv21'!$K117+'[1]PDI-Site_Nov20+ Diffa janv21'!$L117</f>
        <v>216.38</v>
      </c>
      <c r="N126" s="6">
        <f t="shared" si="14"/>
        <v>50</v>
      </c>
      <c r="O126" s="2" t="s">
        <v>100</v>
      </c>
    </row>
    <row r="127" spans="1:15" ht="14.25" customHeight="1" x14ac:dyDescent="0.2">
      <c r="A127" s="2" t="s">
        <v>95</v>
      </c>
      <c r="B127" s="2" t="s">
        <v>112</v>
      </c>
      <c r="C127" s="2" t="s">
        <v>113</v>
      </c>
      <c r="D127" s="2" t="s">
        <v>113</v>
      </c>
      <c r="E127" s="3">
        <v>14.7244816666666</v>
      </c>
      <c r="F127" s="3">
        <v>0.93420499999999995</v>
      </c>
      <c r="G127" s="2">
        <v>4</v>
      </c>
      <c r="H127" s="2">
        <v>13</v>
      </c>
      <c r="I127" s="6">
        <f t="shared" si="15"/>
        <v>2.21</v>
      </c>
      <c r="J127" s="6">
        <f t="shared" si="16"/>
        <v>2.73</v>
      </c>
      <c r="K127" s="6">
        <f t="shared" si="17"/>
        <v>3.7699999999999996</v>
      </c>
      <c r="L127" s="6">
        <f t="shared" si="18"/>
        <v>4.29</v>
      </c>
      <c r="M127" s="6">
        <f>'[1]PDI-Site_Nov20+ Diffa janv21'!$K118+'[1]PDI-Site_Nov20+ Diffa janv21'!$L118</f>
        <v>15.5</v>
      </c>
      <c r="N127" s="6">
        <f t="shared" si="14"/>
        <v>2.6</v>
      </c>
      <c r="O127" s="2" t="s">
        <v>18</v>
      </c>
    </row>
    <row r="128" spans="1:15" ht="14.25" customHeight="1" x14ac:dyDescent="0.2">
      <c r="A128" s="2" t="s">
        <v>95</v>
      </c>
      <c r="B128" s="2" t="s">
        <v>95</v>
      </c>
      <c r="C128" s="2" t="s">
        <v>95</v>
      </c>
      <c r="D128" s="2" t="s">
        <v>113</v>
      </c>
      <c r="E128" s="3">
        <v>14.196124999999901</v>
      </c>
      <c r="F128" s="3">
        <v>1.47616833333333</v>
      </c>
      <c r="G128" s="2">
        <v>19</v>
      </c>
      <c r="H128" s="2">
        <v>13</v>
      </c>
      <c r="I128" s="6">
        <f t="shared" si="15"/>
        <v>2.21</v>
      </c>
      <c r="J128" s="6">
        <f t="shared" si="16"/>
        <v>2.73</v>
      </c>
      <c r="K128" s="6">
        <f t="shared" si="17"/>
        <v>3.7699999999999996</v>
      </c>
      <c r="L128" s="6">
        <f t="shared" si="18"/>
        <v>4.29</v>
      </c>
      <c r="M128" s="6">
        <f>'[1]PDI-Site_Nov20+ Diffa janv21'!$K119+'[1]PDI-Site_Nov20+ Diffa janv21'!$L119</f>
        <v>27.28</v>
      </c>
      <c r="N128" s="6">
        <f t="shared" si="14"/>
        <v>2.6</v>
      </c>
      <c r="O128" s="2" t="s">
        <v>18</v>
      </c>
    </row>
    <row r="129" spans="1:15" ht="14.25" customHeight="1" x14ac:dyDescent="0.2">
      <c r="A129" s="2" t="s">
        <v>95</v>
      </c>
      <c r="B129" s="2" t="s">
        <v>96</v>
      </c>
      <c r="C129" s="2" t="s">
        <v>96</v>
      </c>
      <c r="D129" s="2" t="s">
        <v>175</v>
      </c>
      <c r="E129" s="21">
        <v>14.881066666666667</v>
      </c>
      <c r="F129" s="21">
        <v>3.4208666666666665</v>
      </c>
      <c r="G129" s="4">
        <v>1</v>
      </c>
      <c r="H129" s="4">
        <v>6</v>
      </c>
      <c r="I129" s="6">
        <f t="shared" si="15"/>
        <v>1.02</v>
      </c>
      <c r="J129" s="6">
        <f t="shared" si="16"/>
        <v>1.26</v>
      </c>
      <c r="K129" s="6">
        <f t="shared" si="17"/>
        <v>1.7399999999999998</v>
      </c>
      <c r="L129" s="6">
        <f t="shared" si="18"/>
        <v>1.98</v>
      </c>
      <c r="M129" s="6">
        <f>'[1]PDI-Site_Nov20+ Diffa janv21'!$K120+'[1]PDI-Site_Nov20+ Diffa janv21'!$L120</f>
        <v>203.98000000000002</v>
      </c>
      <c r="N129" s="6">
        <f t="shared" si="14"/>
        <v>1.2000000000000002</v>
      </c>
      <c r="O129" s="2" t="s">
        <v>18</v>
      </c>
    </row>
    <row r="130" spans="1:15" ht="14.25" customHeight="1" x14ac:dyDescent="0.2">
      <c r="A130" s="2" t="s">
        <v>95</v>
      </c>
      <c r="B130" s="2" t="s">
        <v>96</v>
      </c>
      <c r="C130" s="2" t="s">
        <v>97</v>
      </c>
      <c r="D130" s="2" t="s">
        <v>176</v>
      </c>
      <c r="E130" s="3">
        <v>15.431590115700001</v>
      </c>
      <c r="F130" s="3">
        <v>3.7572621900600001</v>
      </c>
      <c r="G130" s="2">
        <v>340</v>
      </c>
      <c r="H130" s="2">
        <v>3595</v>
      </c>
      <c r="I130" s="6">
        <f t="shared" si="15"/>
        <v>611.15000000000009</v>
      </c>
      <c r="J130" s="6">
        <f t="shared" si="16"/>
        <v>754.94999999999993</v>
      </c>
      <c r="K130" s="6">
        <f t="shared" si="17"/>
        <v>1042.55</v>
      </c>
      <c r="L130" s="6">
        <f t="shared" si="18"/>
        <v>1186.3500000000001</v>
      </c>
      <c r="M130" s="6">
        <f>'[1]PDI-Site_Nov20+ Diffa janv21'!$K121+'[1]PDI-Site_Nov20+ Diffa janv21'!$L121</f>
        <v>3.7199999999999998</v>
      </c>
      <c r="N130" s="6">
        <f t="shared" si="14"/>
        <v>719</v>
      </c>
      <c r="O130" s="2" t="s">
        <v>100</v>
      </c>
    </row>
    <row r="131" spans="1:15" ht="14.25" customHeight="1" x14ac:dyDescent="0.2">
      <c r="A131" s="2" t="s">
        <v>95</v>
      </c>
      <c r="B131" s="2" t="s">
        <v>112</v>
      </c>
      <c r="C131" s="2" t="s">
        <v>113</v>
      </c>
      <c r="D131" s="2" t="s">
        <v>177</v>
      </c>
      <c r="E131" s="3">
        <v>14.6167166666666</v>
      </c>
      <c r="F131" s="3">
        <v>1.0249033333333299</v>
      </c>
      <c r="G131" s="2">
        <v>1</v>
      </c>
      <c r="H131" s="2">
        <v>5</v>
      </c>
      <c r="I131" s="6">
        <f t="shared" si="15"/>
        <v>0.85000000000000009</v>
      </c>
      <c r="J131" s="6">
        <f t="shared" si="16"/>
        <v>1.05</v>
      </c>
      <c r="K131" s="6">
        <f t="shared" si="17"/>
        <v>1.45</v>
      </c>
      <c r="L131" s="6">
        <f t="shared" si="18"/>
        <v>1.6500000000000001</v>
      </c>
      <c r="M131" s="6">
        <f>'[1]PDI-Site_Nov20+ Diffa janv21'!$K122+'[1]PDI-Site_Nov20+ Diffa janv21'!$L122</f>
        <v>1198.46</v>
      </c>
      <c r="N131" s="6">
        <f t="shared" si="14"/>
        <v>1</v>
      </c>
      <c r="O131" s="2" t="s">
        <v>18</v>
      </c>
    </row>
    <row r="132" spans="1:15" ht="14.25" customHeight="1" x14ac:dyDescent="0.2">
      <c r="A132" s="2" t="s">
        <v>95</v>
      </c>
      <c r="B132" s="2" t="s">
        <v>95</v>
      </c>
      <c r="C132" s="2" t="s">
        <v>116</v>
      </c>
      <c r="D132" s="2" t="s">
        <v>178</v>
      </c>
      <c r="E132" s="3">
        <v>14.580649999999901</v>
      </c>
      <c r="F132" s="3">
        <v>1.05498</v>
      </c>
      <c r="G132" s="4">
        <v>3</v>
      </c>
      <c r="H132" s="4">
        <v>11</v>
      </c>
      <c r="I132" s="6">
        <f t="shared" si="15"/>
        <v>1.87</v>
      </c>
      <c r="J132" s="6">
        <f t="shared" si="16"/>
        <v>2.31</v>
      </c>
      <c r="K132" s="6">
        <f t="shared" si="17"/>
        <v>3.19</v>
      </c>
      <c r="L132" s="6">
        <f t="shared" si="18"/>
        <v>3.6300000000000003</v>
      </c>
      <c r="M132" s="6">
        <f>'[1]PDI-Site_Nov20+ Diffa janv21'!$K123+'[1]PDI-Site_Nov20+ Diffa janv21'!$L123</f>
        <v>6.2</v>
      </c>
      <c r="N132" s="6">
        <f t="shared" si="14"/>
        <v>2.2000000000000002</v>
      </c>
      <c r="O132" s="2" t="s">
        <v>18</v>
      </c>
    </row>
    <row r="133" spans="1:15" ht="14.25" customHeight="1" x14ac:dyDescent="0.2">
      <c r="A133" s="2" t="s">
        <v>95</v>
      </c>
      <c r="B133" s="2" t="s">
        <v>96</v>
      </c>
      <c r="C133" s="2" t="s">
        <v>96</v>
      </c>
      <c r="D133" s="2" t="s">
        <v>179</v>
      </c>
      <c r="E133" s="3">
        <v>14.933343333333299</v>
      </c>
      <c r="F133" s="3">
        <v>3.4349333333333298</v>
      </c>
      <c r="G133" s="4">
        <v>1</v>
      </c>
      <c r="H133" s="4">
        <v>8</v>
      </c>
      <c r="I133" s="6">
        <f t="shared" si="15"/>
        <v>1.36</v>
      </c>
      <c r="J133" s="6">
        <f t="shared" si="16"/>
        <v>1.68</v>
      </c>
      <c r="K133" s="6">
        <f t="shared" si="17"/>
        <v>2.3199999999999998</v>
      </c>
      <c r="L133" s="6">
        <f t="shared" si="18"/>
        <v>2.64</v>
      </c>
      <c r="M133" s="6">
        <f>'[1]PDI-Site_Nov20+ Diffa janv21'!$K125+'[1]PDI-Site_Nov20+ Diffa janv21'!$L125</f>
        <v>1860</v>
      </c>
      <c r="N133" s="6">
        <f t="shared" si="14"/>
        <v>1.6</v>
      </c>
      <c r="O133" s="2" t="s">
        <v>18</v>
      </c>
    </row>
    <row r="134" spans="1:15" ht="14.25" customHeight="1" x14ac:dyDescent="0.2">
      <c r="A134" s="2" t="s">
        <v>95</v>
      </c>
      <c r="B134" s="2" t="s">
        <v>102</v>
      </c>
      <c r="C134" s="2" t="s">
        <v>102</v>
      </c>
      <c r="D134" s="2" t="s">
        <v>180</v>
      </c>
      <c r="E134" s="3">
        <v>15.091983333333333</v>
      </c>
      <c r="F134" s="3">
        <v>2.7071833333333331</v>
      </c>
      <c r="G134" s="4">
        <v>149</v>
      </c>
      <c r="H134" s="4">
        <v>780</v>
      </c>
      <c r="I134" s="6">
        <f t="shared" si="15"/>
        <v>132.60000000000002</v>
      </c>
      <c r="J134" s="6">
        <f t="shared" si="16"/>
        <v>163.79999999999998</v>
      </c>
      <c r="K134" s="6">
        <f t="shared" si="17"/>
        <v>226.2</v>
      </c>
      <c r="L134" s="6">
        <f t="shared" si="18"/>
        <v>257.40000000000003</v>
      </c>
      <c r="M134" s="6">
        <f>'[1]PDI-Site_Nov20+ Diffa janv21'!$K126+'[1]PDI-Site_Nov20+ Diffa janv21'!$L126</f>
        <v>155</v>
      </c>
      <c r="N134" s="6">
        <f t="shared" si="14"/>
        <v>156</v>
      </c>
      <c r="O134" s="2" t="s">
        <v>100</v>
      </c>
    </row>
    <row r="135" spans="1:15" ht="14.25" customHeight="1" x14ac:dyDescent="0.2">
      <c r="A135" s="2" t="s">
        <v>95</v>
      </c>
      <c r="B135" s="2" t="s">
        <v>95</v>
      </c>
      <c r="C135" s="2" t="s">
        <v>116</v>
      </c>
      <c r="D135" s="2" t="s">
        <v>181</v>
      </c>
      <c r="E135" s="3">
        <v>14.580648333333301</v>
      </c>
      <c r="F135" s="3">
        <v>1.0549183333333301</v>
      </c>
      <c r="G135" s="4">
        <v>4</v>
      </c>
      <c r="H135" s="4">
        <v>25</v>
      </c>
      <c r="I135" s="6">
        <f t="shared" si="15"/>
        <v>4.25</v>
      </c>
      <c r="J135" s="6">
        <f t="shared" si="16"/>
        <v>5.25</v>
      </c>
      <c r="K135" s="6">
        <f t="shared" si="17"/>
        <v>7.2499999999999991</v>
      </c>
      <c r="L135" s="6">
        <f t="shared" si="18"/>
        <v>8.25</v>
      </c>
      <c r="M135" s="6">
        <f>'[1]PDI-Site_Nov20+ Diffa janv21'!$K127+'[1]PDI-Site_Nov20+ Diffa janv21'!$L127</f>
        <v>8.0599999999999987</v>
      </c>
      <c r="N135" s="6">
        <f t="shared" si="14"/>
        <v>5</v>
      </c>
      <c r="O135" s="2" t="s">
        <v>18</v>
      </c>
    </row>
    <row r="136" spans="1:15" ht="14.25" customHeight="1" x14ac:dyDescent="0.2">
      <c r="A136" s="2" t="s">
        <v>95</v>
      </c>
      <c r="B136" s="2" t="s">
        <v>95</v>
      </c>
      <c r="C136" s="2" t="s">
        <v>116</v>
      </c>
      <c r="D136" s="2" t="s">
        <v>182</v>
      </c>
      <c r="E136" s="3">
        <v>14.6296583333333</v>
      </c>
      <c r="F136" s="3">
        <v>1.03701666666666</v>
      </c>
      <c r="G136" s="4">
        <v>547</v>
      </c>
      <c r="H136" s="4">
        <v>3045</v>
      </c>
      <c r="I136" s="6">
        <f t="shared" si="15"/>
        <v>517.65000000000009</v>
      </c>
      <c r="J136" s="6">
        <f t="shared" si="16"/>
        <v>639.44999999999993</v>
      </c>
      <c r="K136" s="6">
        <f t="shared" si="17"/>
        <v>883.05</v>
      </c>
      <c r="L136" s="6">
        <f t="shared" si="18"/>
        <v>1004.85</v>
      </c>
      <c r="M136" s="6">
        <f>'[1]PDI-Site_Nov20+ Diffa janv21'!$K128+'[1]PDI-Site_Nov20+ Diffa janv21'!$L128</f>
        <v>8.0599999999999987</v>
      </c>
      <c r="N136" s="6">
        <f t="shared" si="14"/>
        <v>609</v>
      </c>
      <c r="O136" s="2" t="s">
        <v>18</v>
      </c>
    </row>
    <row r="137" spans="1:15" ht="14.25" customHeight="1" x14ac:dyDescent="0.2">
      <c r="A137" s="2" t="s">
        <v>95</v>
      </c>
      <c r="B137" s="2" t="s">
        <v>96</v>
      </c>
      <c r="C137" s="2" t="s">
        <v>96</v>
      </c>
      <c r="D137" s="2" t="s">
        <v>183</v>
      </c>
      <c r="E137" s="3">
        <v>14.933343333333299</v>
      </c>
      <c r="F137" s="3">
        <v>3.4349333333333298</v>
      </c>
      <c r="G137" s="4">
        <v>2</v>
      </c>
      <c r="H137" s="4">
        <v>23</v>
      </c>
      <c r="I137" s="6">
        <f t="shared" si="15"/>
        <v>3.91</v>
      </c>
      <c r="J137" s="6">
        <f t="shared" si="16"/>
        <v>4.83</v>
      </c>
      <c r="K137" s="6">
        <f t="shared" si="17"/>
        <v>6.67</v>
      </c>
      <c r="L137" s="6">
        <f t="shared" si="18"/>
        <v>7.5900000000000007</v>
      </c>
      <c r="M137" s="6">
        <f>'[1]PDI-Site_Nov20+ Diffa janv21'!$K129+'[1]PDI-Site_Nov20+ Diffa janv21'!$L129</f>
        <v>3.7199999999999998</v>
      </c>
      <c r="N137" s="6">
        <f t="shared" si="14"/>
        <v>4.6000000000000005</v>
      </c>
      <c r="O137" s="2" t="s">
        <v>18</v>
      </c>
    </row>
    <row r="138" spans="1:15" ht="14.25" customHeight="1" x14ac:dyDescent="0.2">
      <c r="A138" s="2" t="s">
        <v>95</v>
      </c>
      <c r="B138" s="2" t="s">
        <v>96</v>
      </c>
      <c r="C138" s="2" t="s">
        <v>96</v>
      </c>
      <c r="D138" s="2" t="s">
        <v>184</v>
      </c>
      <c r="E138" s="3">
        <v>14.924689999999901</v>
      </c>
      <c r="F138" s="3">
        <v>3.4317816666666601</v>
      </c>
      <c r="G138" s="4">
        <v>2</v>
      </c>
      <c r="H138" s="4">
        <v>15</v>
      </c>
      <c r="I138" s="6">
        <f t="shared" si="15"/>
        <v>2.5500000000000003</v>
      </c>
      <c r="J138" s="6">
        <f t="shared" si="16"/>
        <v>3.15</v>
      </c>
      <c r="K138" s="6">
        <f t="shared" si="17"/>
        <v>4.3499999999999996</v>
      </c>
      <c r="L138" s="6">
        <f t="shared" si="18"/>
        <v>4.95</v>
      </c>
      <c r="M138" s="6">
        <f>'[1]PDI-Site_Nov20+ Diffa janv21'!$K130+'[1]PDI-Site_Nov20+ Diffa janv21'!$L130</f>
        <v>2228.9</v>
      </c>
      <c r="N138" s="6">
        <f t="shared" si="14"/>
        <v>3</v>
      </c>
      <c r="O138" s="2" t="s">
        <v>18</v>
      </c>
    </row>
    <row r="139" spans="1:15" ht="14.25" customHeight="1" x14ac:dyDescent="0.2">
      <c r="A139" s="2" t="s">
        <v>95</v>
      </c>
      <c r="B139" s="2" t="s">
        <v>96</v>
      </c>
      <c r="C139" s="2" t="s">
        <v>96</v>
      </c>
      <c r="D139" s="2" t="s">
        <v>185</v>
      </c>
      <c r="E139" s="22">
        <v>14.9336099999999</v>
      </c>
      <c r="F139" s="22">
        <v>3.4356466666666599</v>
      </c>
      <c r="G139" s="4">
        <v>8</v>
      </c>
      <c r="H139" s="4">
        <v>63</v>
      </c>
      <c r="I139" s="6">
        <f t="shared" si="15"/>
        <v>10.71</v>
      </c>
      <c r="J139" s="6">
        <f t="shared" si="16"/>
        <v>13.229999999999999</v>
      </c>
      <c r="K139" s="6">
        <f t="shared" si="17"/>
        <v>18.27</v>
      </c>
      <c r="L139" s="6">
        <f t="shared" si="18"/>
        <v>20.790000000000003</v>
      </c>
      <c r="M139" s="6">
        <f>'[1]PDI-Site_Nov20+ Diffa janv21'!$K131+'[1]PDI-Site_Nov20+ Diffa janv21'!$L131</f>
        <v>3.1</v>
      </c>
      <c r="N139" s="6">
        <f t="shared" si="14"/>
        <v>12.600000000000001</v>
      </c>
      <c r="O139" s="2" t="s">
        <v>18</v>
      </c>
    </row>
    <row r="140" spans="1:15" ht="14.25" customHeight="1" x14ac:dyDescent="0.2">
      <c r="A140" s="2" t="s">
        <v>95</v>
      </c>
      <c r="B140" s="2" t="s">
        <v>96</v>
      </c>
      <c r="C140" s="2" t="s">
        <v>97</v>
      </c>
      <c r="D140" s="2" t="s">
        <v>186</v>
      </c>
      <c r="E140" s="3">
        <v>14.933965000000001</v>
      </c>
      <c r="F140" s="3">
        <v>3.43526833333333</v>
      </c>
      <c r="G140" s="2">
        <v>10</v>
      </c>
      <c r="H140" s="2">
        <v>134</v>
      </c>
      <c r="I140" s="6">
        <f t="shared" si="15"/>
        <v>22.78</v>
      </c>
      <c r="J140" s="6">
        <f t="shared" si="16"/>
        <v>28.14</v>
      </c>
      <c r="K140" s="6">
        <f t="shared" si="17"/>
        <v>38.86</v>
      </c>
      <c r="L140" s="6">
        <f t="shared" si="18"/>
        <v>44.22</v>
      </c>
      <c r="M140" s="6">
        <f>'[1]PDI-Site_Nov20+ Diffa janv21'!$K132+'[1]PDI-Site_Nov20+ Diffa janv21'!$L132</f>
        <v>6.82</v>
      </c>
      <c r="N140" s="6">
        <f t="shared" si="14"/>
        <v>26.8</v>
      </c>
      <c r="O140" s="2" t="s">
        <v>18</v>
      </c>
    </row>
    <row r="141" spans="1:15" ht="14.25" customHeight="1" x14ac:dyDescent="0.2">
      <c r="A141" s="2" t="s">
        <v>95</v>
      </c>
      <c r="B141" s="2" t="s">
        <v>96</v>
      </c>
      <c r="C141" s="2" t="s">
        <v>96</v>
      </c>
      <c r="D141" s="2" t="s">
        <v>187</v>
      </c>
      <c r="E141" s="22">
        <v>14.93366</v>
      </c>
      <c r="F141" s="22">
        <v>3.4353699999999998</v>
      </c>
      <c r="G141" s="4">
        <v>2</v>
      </c>
      <c r="H141" s="4">
        <v>24</v>
      </c>
      <c r="I141" s="6">
        <f t="shared" si="15"/>
        <v>4.08</v>
      </c>
      <c r="J141" s="6">
        <f t="shared" si="16"/>
        <v>5.04</v>
      </c>
      <c r="K141" s="6">
        <f t="shared" si="17"/>
        <v>6.9599999999999991</v>
      </c>
      <c r="L141" s="6">
        <f t="shared" si="18"/>
        <v>7.92</v>
      </c>
      <c r="M141" s="6">
        <f>'[1]PDI-Site_Nov20+ Diffa janv21'!$K133+'[1]PDI-Site_Nov20+ Diffa janv21'!$L133</f>
        <v>4.96</v>
      </c>
      <c r="N141" s="6">
        <f t="shared" si="14"/>
        <v>4.8000000000000007</v>
      </c>
      <c r="O141" s="2" t="s">
        <v>18</v>
      </c>
    </row>
    <row r="142" spans="1:15" ht="14.25" customHeight="1" x14ac:dyDescent="0.2">
      <c r="A142" s="2" t="s">
        <v>95</v>
      </c>
      <c r="B142" s="2" t="s">
        <v>96</v>
      </c>
      <c r="C142" s="2" t="s">
        <v>97</v>
      </c>
      <c r="D142" s="2" t="s">
        <v>188</v>
      </c>
      <c r="E142" s="3">
        <v>14.933641666666601</v>
      </c>
      <c r="F142" s="3">
        <v>3.4353750000000001</v>
      </c>
      <c r="G142" s="2">
        <v>1</v>
      </c>
      <c r="H142" s="2">
        <v>14</v>
      </c>
      <c r="I142" s="6">
        <f t="shared" si="15"/>
        <v>2.3800000000000003</v>
      </c>
      <c r="J142" s="6">
        <f t="shared" si="16"/>
        <v>2.94</v>
      </c>
      <c r="K142" s="6">
        <f t="shared" si="17"/>
        <v>4.0599999999999996</v>
      </c>
      <c r="L142" s="6">
        <f t="shared" si="18"/>
        <v>4.62</v>
      </c>
      <c r="M142" s="6">
        <f>'[1]PDI-Site_Nov20+ Diffa janv21'!$K134+'[1]PDI-Site_Nov20+ Diffa janv21'!$L134</f>
        <v>483.6</v>
      </c>
      <c r="N142" s="6">
        <f t="shared" si="14"/>
        <v>2.8000000000000003</v>
      </c>
      <c r="O142" s="2" t="s">
        <v>18</v>
      </c>
    </row>
    <row r="143" spans="1:15" ht="14.25" customHeight="1" x14ac:dyDescent="0.2">
      <c r="A143" s="2" t="s">
        <v>95</v>
      </c>
      <c r="B143" s="2" t="s">
        <v>104</v>
      </c>
      <c r="C143" s="2" t="s">
        <v>126</v>
      </c>
      <c r="D143" s="2" t="s">
        <v>189</v>
      </c>
      <c r="E143" s="3">
        <v>12.8367199999999</v>
      </c>
      <c r="F143" s="3">
        <v>1.68702499999999</v>
      </c>
      <c r="G143" s="2">
        <v>61</v>
      </c>
      <c r="H143" s="2">
        <v>441</v>
      </c>
      <c r="I143" s="6">
        <f t="shared" si="15"/>
        <v>74.97</v>
      </c>
      <c r="J143" s="6">
        <f t="shared" si="16"/>
        <v>92.61</v>
      </c>
      <c r="K143" s="6">
        <f t="shared" si="17"/>
        <v>127.88999999999999</v>
      </c>
      <c r="L143" s="6">
        <f t="shared" si="18"/>
        <v>145.53</v>
      </c>
      <c r="M143" s="6">
        <f>'[1]PDI-Site_Nov20+ Diffa janv21'!$K135+'[1]PDI-Site_Nov20+ Diffa janv21'!$L135</f>
        <v>15.5</v>
      </c>
      <c r="N143" s="6">
        <f t="shared" si="14"/>
        <v>88.2</v>
      </c>
      <c r="O143" s="2" t="s">
        <v>18</v>
      </c>
    </row>
    <row r="144" spans="1:15" ht="14.25" customHeight="1" x14ac:dyDescent="0.2">
      <c r="A144" s="2" t="s">
        <v>95</v>
      </c>
      <c r="B144" s="2" t="s">
        <v>147</v>
      </c>
      <c r="C144" s="2" t="s">
        <v>148</v>
      </c>
      <c r="D144" s="2" t="s">
        <v>190</v>
      </c>
      <c r="E144" s="3">
        <v>14.6826666666666</v>
      </c>
      <c r="F144" s="3">
        <v>1.95282666666666</v>
      </c>
      <c r="G144" s="2">
        <v>248</v>
      </c>
      <c r="H144" s="2">
        <v>379</v>
      </c>
      <c r="I144" s="6">
        <f t="shared" si="15"/>
        <v>64.430000000000007</v>
      </c>
      <c r="J144" s="6">
        <f t="shared" si="16"/>
        <v>79.59</v>
      </c>
      <c r="K144" s="6">
        <f t="shared" si="17"/>
        <v>109.91</v>
      </c>
      <c r="L144" s="6">
        <f t="shared" si="18"/>
        <v>125.07000000000001</v>
      </c>
      <c r="M144" s="6">
        <f>'[1]PDI-Site_Nov20+ Diffa janv21'!$K136+'[1]PDI-Site_Nov20+ Diffa janv21'!$L136</f>
        <v>1887.9</v>
      </c>
      <c r="N144" s="6">
        <f t="shared" si="14"/>
        <v>75.8</v>
      </c>
      <c r="O144" s="2" t="s">
        <v>18</v>
      </c>
    </row>
    <row r="145" spans="1:15" ht="14.25" customHeight="1" x14ac:dyDescent="0.2">
      <c r="A145" s="2" t="s">
        <v>95</v>
      </c>
      <c r="B145" s="2" t="s">
        <v>95</v>
      </c>
      <c r="C145" s="2" t="s">
        <v>116</v>
      </c>
      <c r="D145" s="2" t="s">
        <v>191</v>
      </c>
      <c r="E145" s="3">
        <v>14.6166983333333</v>
      </c>
      <c r="F145" s="3">
        <v>1.0245566666666599</v>
      </c>
      <c r="G145" s="4">
        <v>2</v>
      </c>
      <c r="H145" s="4">
        <v>10</v>
      </c>
      <c r="I145" s="6">
        <f t="shared" si="15"/>
        <v>1.7000000000000002</v>
      </c>
      <c r="J145" s="6">
        <f t="shared" si="16"/>
        <v>2.1</v>
      </c>
      <c r="K145" s="6">
        <f t="shared" si="17"/>
        <v>2.9</v>
      </c>
      <c r="L145" s="6">
        <f t="shared" si="18"/>
        <v>3.3000000000000003</v>
      </c>
      <c r="M145" s="6">
        <f>'[1]PDI-Site_Nov20+ Diffa janv21'!$K138+'[1]PDI-Site_Nov20+ Diffa janv21'!$L138</f>
        <v>9.3000000000000007</v>
      </c>
      <c r="N145" s="6">
        <f t="shared" si="14"/>
        <v>2</v>
      </c>
      <c r="O145" s="2" t="s">
        <v>18</v>
      </c>
    </row>
    <row r="146" spans="1:15" ht="14.25" customHeight="1" x14ac:dyDescent="0.2">
      <c r="A146" s="2" t="s">
        <v>95</v>
      </c>
      <c r="B146" s="2" t="s">
        <v>95</v>
      </c>
      <c r="C146" s="2" t="s">
        <v>121</v>
      </c>
      <c r="D146" s="2" t="s">
        <v>192</v>
      </c>
      <c r="E146" s="3">
        <v>14.35083</v>
      </c>
      <c r="F146" s="3">
        <v>1.2572733333333299</v>
      </c>
      <c r="G146" s="2">
        <v>23</v>
      </c>
      <c r="H146" s="2">
        <v>157</v>
      </c>
      <c r="I146" s="6">
        <f t="shared" si="15"/>
        <v>26.69</v>
      </c>
      <c r="J146" s="6">
        <f t="shared" si="16"/>
        <v>32.97</v>
      </c>
      <c r="K146" s="6">
        <f t="shared" si="17"/>
        <v>45.529999999999994</v>
      </c>
      <c r="L146" s="6">
        <f t="shared" si="18"/>
        <v>51.81</v>
      </c>
      <c r="M146" s="6">
        <f>'[1]PDI-Site_Nov20+ Diffa janv21'!$K139+'[1]PDI-Site_Nov20+ Diffa janv21'!$L139</f>
        <v>39.06</v>
      </c>
      <c r="N146" s="6">
        <f t="shared" si="14"/>
        <v>31.400000000000002</v>
      </c>
      <c r="O146" s="2" t="s">
        <v>18</v>
      </c>
    </row>
    <row r="147" spans="1:15" ht="14.25" customHeight="1" x14ac:dyDescent="0.2">
      <c r="A147" s="2" t="s">
        <v>95</v>
      </c>
      <c r="B147" s="2" t="s">
        <v>147</v>
      </c>
      <c r="C147" s="2" t="s">
        <v>147</v>
      </c>
      <c r="D147" s="2" t="s">
        <v>193</v>
      </c>
      <c r="E147" s="22">
        <v>14.3171166666666</v>
      </c>
      <c r="F147" s="22">
        <v>2.104155</v>
      </c>
      <c r="G147" s="2">
        <v>1</v>
      </c>
      <c r="H147" s="2">
        <v>7</v>
      </c>
      <c r="I147" s="6">
        <f t="shared" si="15"/>
        <v>1.1900000000000002</v>
      </c>
      <c r="J147" s="6">
        <f t="shared" si="16"/>
        <v>1.47</v>
      </c>
      <c r="K147" s="6">
        <f t="shared" si="17"/>
        <v>2.0299999999999998</v>
      </c>
      <c r="L147" s="6">
        <f t="shared" si="18"/>
        <v>2.31</v>
      </c>
      <c r="M147" s="6">
        <f>'[1]PDI-Site_Nov20+ Diffa janv21'!$K140+'[1]PDI-Site_Nov20+ Diffa janv21'!$L140</f>
        <v>83.08</v>
      </c>
      <c r="N147" s="6">
        <f t="shared" si="14"/>
        <v>1.4000000000000001</v>
      </c>
      <c r="O147" s="2" t="s">
        <v>18</v>
      </c>
    </row>
    <row r="148" spans="1:15" ht="14.25" customHeight="1" x14ac:dyDescent="0.2">
      <c r="A148" s="2" t="s">
        <v>95</v>
      </c>
      <c r="B148" s="2" t="s">
        <v>96</v>
      </c>
      <c r="C148" s="2" t="s">
        <v>97</v>
      </c>
      <c r="D148" s="2" t="s">
        <v>194</v>
      </c>
      <c r="E148" s="3">
        <v>15.4027199702</v>
      </c>
      <c r="F148" s="3">
        <v>3.92531049245</v>
      </c>
      <c r="G148" s="2">
        <v>185</v>
      </c>
      <c r="H148" s="2">
        <v>1400</v>
      </c>
      <c r="I148" s="6">
        <f t="shared" si="15"/>
        <v>238.00000000000003</v>
      </c>
      <c r="J148" s="6">
        <f t="shared" si="16"/>
        <v>294</v>
      </c>
      <c r="K148" s="6">
        <f t="shared" si="17"/>
        <v>406</v>
      </c>
      <c r="L148" s="6">
        <f t="shared" si="18"/>
        <v>462</v>
      </c>
      <c r="M148" s="6">
        <f>'[1]PDI-Site_Nov20+ Diffa janv21'!$K141+'[1]PDI-Site_Nov20+ Diffa janv21'!$L141</f>
        <v>14.879999999999999</v>
      </c>
      <c r="N148" s="6">
        <f t="shared" si="14"/>
        <v>280</v>
      </c>
      <c r="O148" s="2" t="s">
        <v>100</v>
      </c>
    </row>
    <row r="149" spans="1:15" ht="14.25" customHeight="1" x14ac:dyDescent="0.2">
      <c r="A149" s="2" t="s">
        <v>95</v>
      </c>
      <c r="B149" s="2" t="s">
        <v>147</v>
      </c>
      <c r="C149" s="2" t="s">
        <v>147</v>
      </c>
      <c r="D149" s="2" t="s">
        <v>147</v>
      </c>
      <c r="E149" s="3">
        <v>14.3155466666666</v>
      </c>
      <c r="F149" s="3">
        <v>2.1041083333333299</v>
      </c>
      <c r="G149" s="7">
        <v>283</v>
      </c>
      <c r="H149" s="7">
        <v>1154</v>
      </c>
      <c r="I149" s="6">
        <f t="shared" si="15"/>
        <v>196.18</v>
      </c>
      <c r="J149" s="6">
        <f t="shared" si="16"/>
        <v>242.34</v>
      </c>
      <c r="K149" s="6">
        <f t="shared" si="17"/>
        <v>334.65999999999997</v>
      </c>
      <c r="L149" s="6">
        <f t="shared" si="18"/>
        <v>380.82</v>
      </c>
      <c r="M149" s="6">
        <f>'[1]PDI-Site_Nov20+ Diffa janv21'!$K142+'[1]PDI-Site_Nov20+ Diffa janv21'!$L142</f>
        <v>8.68</v>
      </c>
      <c r="N149" s="6">
        <f t="shared" si="14"/>
        <v>230.8</v>
      </c>
      <c r="O149" s="2" t="s">
        <v>18</v>
      </c>
    </row>
    <row r="150" spans="1:15" ht="14.25" customHeight="1" x14ac:dyDescent="0.2">
      <c r="A150" s="2" t="s">
        <v>95</v>
      </c>
      <c r="B150" s="2" t="s">
        <v>104</v>
      </c>
      <c r="C150" s="2" t="s">
        <v>104</v>
      </c>
      <c r="D150" s="2" t="s">
        <v>195</v>
      </c>
      <c r="E150" s="3">
        <v>13.120386666666599</v>
      </c>
      <c r="F150" s="3">
        <v>1.7952399999999999</v>
      </c>
      <c r="G150" s="2">
        <v>38</v>
      </c>
      <c r="H150" s="2">
        <v>447</v>
      </c>
      <c r="I150" s="6">
        <f t="shared" si="15"/>
        <v>75.990000000000009</v>
      </c>
      <c r="J150" s="6">
        <f t="shared" si="16"/>
        <v>93.86999999999999</v>
      </c>
      <c r="K150" s="6">
        <f t="shared" si="17"/>
        <v>129.63</v>
      </c>
      <c r="L150" s="6">
        <f t="shared" si="18"/>
        <v>147.51000000000002</v>
      </c>
      <c r="M150" s="6">
        <f>'[1]PDI-Site_Nov20+ Diffa janv21'!$K143+'[1]PDI-Site_Nov20+ Diffa janv21'!$L143</f>
        <v>273.41999999999996</v>
      </c>
      <c r="N150" s="6">
        <f t="shared" si="14"/>
        <v>89.4</v>
      </c>
      <c r="O150" s="2" t="s">
        <v>18</v>
      </c>
    </row>
    <row r="151" spans="1:15" ht="14.25" customHeight="1" x14ac:dyDescent="0.2">
      <c r="A151" s="2" t="s">
        <v>95</v>
      </c>
      <c r="B151" s="2" t="s">
        <v>102</v>
      </c>
      <c r="C151" s="2" t="s">
        <v>102</v>
      </c>
      <c r="D151" s="2" t="s">
        <v>196</v>
      </c>
      <c r="E151" s="3">
        <v>15.117116666666666</v>
      </c>
      <c r="F151" s="3">
        <v>1.9954666666666667</v>
      </c>
      <c r="G151" s="4">
        <v>190</v>
      </c>
      <c r="H151" s="4">
        <v>1125</v>
      </c>
      <c r="I151" s="6">
        <f t="shared" si="15"/>
        <v>191.25</v>
      </c>
      <c r="J151" s="6">
        <f t="shared" si="16"/>
        <v>236.25</v>
      </c>
      <c r="K151" s="6">
        <f t="shared" si="17"/>
        <v>326.25</v>
      </c>
      <c r="L151" s="6">
        <f t="shared" si="18"/>
        <v>371.25</v>
      </c>
      <c r="M151" s="6">
        <f>'[1]PDI-Site_Nov20+ Diffa janv21'!$K144+'[1]PDI-Site_Nov20+ Diffa janv21'!$L144</f>
        <v>234.98000000000002</v>
      </c>
      <c r="N151" s="6">
        <f t="shared" si="14"/>
        <v>225</v>
      </c>
      <c r="O151" s="2" t="s">
        <v>100</v>
      </c>
    </row>
    <row r="152" spans="1:15" ht="14.25" customHeight="1" x14ac:dyDescent="0.2">
      <c r="A152" s="2" t="s">
        <v>95</v>
      </c>
      <c r="B152" s="2" t="s">
        <v>104</v>
      </c>
      <c r="C152" s="2" t="s">
        <v>104</v>
      </c>
      <c r="D152" s="2" t="s">
        <v>197</v>
      </c>
      <c r="E152" s="3">
        <v>13.120429999999899</v>
      </c>
      <c r="F152" s="3">
        <v>1.7950649999999999</v>
      </c>
      <c r="G152" s="2">
        <v>48</v>
      </c>
      <c r="H152" s="2">
        <v>532</v>
      </c>
      <c r="I152" s="6">
        <f t="shared" si="15"/>
        <v>90.440000000000012</v>
      </c>
      <c r="J152" s="6">
        <f t="shared" si="16"/>
        <v>111.72</v>
      </c>
      <c r="K152" s="6">
        <f t="shared" si="17"/>
        <v>154.28</v>
      </c>
      <c r="L152" s="6">
        <f t="shared" si="18"/>
        <v>175.56</v>
      </c>
      <c r="M152" s="6">
        <f>'[1]PDI-Site_Nov20+ Diffa janv21'!$K145+'[1]PDI-Site_Nov20+ Diffa janv21'!$L145</f>
        <v>6.2</v>
      </c>
      <c r="N152" s="6">
        <f t="shared" si="14"/>
        <v>106.4</v>
      </c>
      <c r="O152" s="2" t="s">
        <v>18</v>
      </c>
    </row>
    <row r="153" spans="1:15" ht="14.25" customHeight="1" x14ac:dyDescent="0.2">
      <c r="A153" s="2" t="s">
        <v>95</v>
      </c>
      <c r="B153" s="2" t="s">
        <v>95</v>
      </c>
      <c r="C153" s="2" t="s">
        <v>95</v>
      </c>
      <c r="D153" s="2" t="s">
        <v>198</v>
      </c>
      <c r="E153" s="3">
        <v>14.58053</v>
      </c>
      <c r="F153" s="3">
        <v>1.05517833333333</v>
      </c>
      <c r="G153" s="2">
        <v>1</v>
      </c>
      <c r="H153" s="2">
        <v>4</v>
      </c>
      <c r="I153" s="6">
        <f t="shared" si="15"/>
        <v>0.68</v>
      </c>
      <c r="J153" s="6">
        <f t="shared" si="16"/>
        <v>0.84</v>
      </c>
      <c r="K153" s="6">
        <f t="shared" si="17"/>
        <v>1.1599999999999999</v>
      </c>
      <c r="L153" s="6">
        <f t="shared" si="18"/>
        <v>1.32</v>
      </c>
      <c r="M153" s="6">
        <f>'[1]PDI-Site_Nov20+ Diffa janv21'!$K146+'[1]PDI-Site_Nov20+ Diffa janv21'!$L146</f>
        <v>97.34</v>
      </c>
      <c r="N153" s="6">
        <f t="shared" si="14"/>
        <v>0.8</v>
      </c>
      <c r="O153" s="2" t="s">
        <v>18</v>
      </c>
    </row>
    <row r="154" spans="1:15" ht="14.25" customHeight="1" x14ac:dyDescent="0.2">
      <c r="A154" s="2" t="s">
        <v>95</v>
      </c>
      <c r="B154" s="2" t="s">
        <v>96</v>
      </c>
      <c r="C154" s="2" t="s">
        <v>96</v>
      </c>
      <c r="D154" s="2" t="s">
        <v>199</v>
      </c>
      <c r="E154" s="22">
        <v>14.933868333333301</v>
      </c>
      <c r="F154" s="22">
        <v>3.4355449999999998</v>
      </c>
      <c r="G154" s="4">
        <v>4</v>
      </c>
      <c r="H154" s="4">
        <v>39</v>
      </c>
      <c r="I154" s="6">
        <f t="shared" si="15"/>
        <v>6.6300000000000008</v>
      </c>
      <c r="J154" s="6">
        <f t="shared" si="16"/>
        <v>8.19</v>
      </c>
      <c r="K154" s="6">
        <f t="shared" si="17"/>
        <v>11.309999999999999</v>
      </c>
      <c r="L154" s="6">
        <f t="shared" si="18"/>
        <v>12.870000000000001</v>
      </c>
      <c r="M154" s="6">
        <f>'[1]PDI-Site_Nov20+ Diffa janv21'!$K147+'[1]PDI-Site_Nov20+ Diffa janv21'!$L147</f>
        <v>4.34</v>
      </c>
      <c r="N154" s="6">
        <f t="shared" si="14"/>
        <v>7.8000000000000007</v>
      </c>
      <c r="O154" s="2" t="s">
        <v>18</v>
      </c>
    </row>
    <row r="155" spans="1:15" ht="14.25" customHeight="1" x14ac:dyDescent="0.2">
      <c r="A155" s="2" t="s">
        <v>95</v>
      </c>
      <c r="B155" s="2" t="s">
        <v>96</v>
      </c>
      <c r="C155" s="2" t="s">
        <v>96</v>
      </c>
      <c r="D155" s="2" t="s">
        <v>200</v>
      </c>
      <c r="E155" s="3">
        <v>14.933676666666599</v>
      </c>
      <c r="F155" s="3">
        <v>3.4353199999999902</v>
      </c>
      <c r="G155" s="4">
        <v>2</v>
      </c>
      <c r="H155" s="4">
        <v>16</v>
      </c>
      <c r="I155" s="6">
        <f t="shared" si="15"/>
        <v>2.72</v>
      </c>
      <c r="J155" s="6">
        <f t="shared" si="16"/>
        <v>3.36</v>
      </c>
      <c r="K155" s="6">
        <f t="shared" si="17"/>
        <v>4.6399999999999997</v>
      </c>
      <c r="L155" s="6">
        <f t="shared" si="18"/>
        <v>5.28</v>
      </c>
      <c r="M155" s="6">
        <f>'[1]PDI-Site_Nov20+ Diffa janv21'!$K148+'[1]PDI-Site_Nov20+ Diffa janv21'!$L148</f>
        <v>868</v>
      </c>
      <c r="N155" s="6">
        <f t="shared" si="14"/>
        <v>3.2</v>
      </c>
      <c r="O155" s="2" t="s">
        <v>18</v>
      </c>
    </row>
    <row r="156" spans="1:15" ht="14.25" customHeight="1" x14ac:dyDescent="0.2">
      <c r="A156" s="2" t="s">
        <v>95</v>
      </c>
      <c r="B156" s="2" t="s">
        <v>95</v>
      </c>
      <c r="C156" s="2" t="s">
        <v>121</v>
      </c>
      <c r="D156" s="2" t="s">
        <v>121</v>
      </c>
      <c r="E156" s="3">
        <v>14.279924999999899</v>
      </c>
      <c r="F156" s="3">
        <v>1.40072833333333</v>
      </c>
      <c r="G156" s="2">
        <v>55</v>
      </c>
      <c r="H156" s="2">
        <v>360</v>
      </c>
      <c r="I156" s="6">
        <f t="shared" si="15"/>
        <v>61.2</v>
      </c>
      <c r="J156" s="6">
        <f t="shared" si="16"/>
        <v>75.599999999999994</v>
      </c>
      <c r="K156" s="6">
        <f t="shared" si="17"/>
        <v>104.39999999999999</v>
      </c>
      <c r="L156" s="6">
        <f t="shared" si="18"/>
        <v>118.80000000000001</v>
      </c>
      <c r="M156" s="6">
        <f>'[1]PDI-Site_Nov20+ Diffa janv21'!$K149+'[1]PDI-Site_Nov20+ Diffa janv21'!$L149</f>
        <v>715.48</v>
      </c>
      <c r="N156" s="6">
        <f t="shared" si="14"/>
        <v>72</v>
      </c>
      <c r="O156" s="2" t="s">
        <v>18</v>
      </c>
    </row>
    <row r="157" spans="1:15" ht="14.25" customHeight="1" x14ac:dyDescent="0.2">
      <c r="A157" s="2" t="s">
        <v>95</v>
      </c>
      <c r="B157" s="2" t="s">
        <v>147</v>
      </c>
      <c r="C157" s="2" t="s">
        <v>148</v>
      </c>
      <c r="D157" s="2" t="s">
        <v>121</v>
      </c>
      <c r="E157" s="3">
        <v>14.2804166666666</v>
      </c>
      <c r="F157" s="3">
        <v>1.3951833333333299</v>
      </c>
      <c r="G157" s="2">
        <v>1</v>
      </c>
      <c r="H157" s="2">
        <v>4</v>
      </c>
      <c r="I157" s="6">
        <f t="shared" si="15"/>
        <v>0.68</v>
      </c>
      <c r="J157" s="6">
        <f t="shared" si="16"/>
        <v>0.84</v>
      </c>
      <c r="K157" s="6">
        <f t="shared" si="17"/>
        <v>1.1599999999999999</v>
      </c>
      <c r="L157" s="6">
        <f t="shared" si="18"/>
        <v>1.32</v>
      </c>
      <c r="M157" s="6">
        <f>'[1]PDI-Site_Nov20+ Diffa janv21'!$K150+'[1]PDI-Site_Nov20+ Diffa janv21'!$L150</f>
        <v>277.14</v>
      </c>
      <c r="N157" s="6">
        <f t="shared" si="14"/>
        <v>0.8</v>
      </c>
      <c r="O157" s="2" t="s">
        <v>18</v>
      </c>
    </row>
    <row r="158" spans="1:15" ht="14.25" customHeight="1" x14ac:dyDescent="0.2">
      <c r="A158" s="2" t="s">
        <v>95</v>
      </c>
      <c r="B158" s="2" t="s">
        <v>96</v>
      </c>
      <c r="C158" s="2" t="s">
        <v>97</v>
      </c>
      <c r="D158" s="2" t="s">
        <v>97</v>
      </c>
      <c r="E158" s="3">
        <v>14.9339516666666</v>
      </c>
      <c r="F158" s="3">
        <v>3.4353866666666599</v>
      </c>
      <c r="G158" s="2">
        <v>3</v>
      </c>
      <c r="H158" s="2">
        <v>37</v>
      </c>
      <c r="I158" s="6">
        <f t="shared" si="15"/>
        <v>6.29</v>
      </c>
      <c r="J158" s="6">
        <f t="shared" si="16"/>
        <v>7.77</v>
      </c>
      <c r="K158" s="6">
        <f t="shared" si="17"/>
        <v>10.729999999999999</v>
      </c>
      <c r="L158" s="6">
        <f t="shared" si="18"/>
        <v>12.21</v>
      </c>
      <c r="M158" s="6">
        <f>'[1]PDI-Site_Nov20+ Diffa janv21'!$K151+'[1]PDI-Site_Nov20+ Diffa janv21'!$L151</f>
        <v>697.5</v>
      </c>
      <c r="N158" s="6">
        <f t="shared" si="14"/>
        <v>7.4</v>
      </c>
      <c r="O158" s="2" t="s">
        <v>18</v>
      </c>
    </row>
    <row r="159" spans="1:15" ht="14.25" customHeight="1" x14ac:dyDescent="0.2">
      <c r="A159" s="2" t="s">
        <v>95</v>
      </c>
      <c r="B159" s="2" t="s">
        <v>95</v>
      </c>
      <c r="C159" s="2" t="s">
        <v>201</v>
      </c>
      <c r="D159" s="2" t="s">
        <v>202</v>
      </c>
      <c r="E159" s="12">
        <v>14.5169</v>
      </c>
      <c r="F159" s="12">
        <v>1.2283333333333333</v>
      </c>
      <c r="G159" s="4">
        <v>2</v>
      </c>
      <c r="H159" s="4">
        <v>16</v>
      </c>
      <c r="I159" s="6">
        <f t="shared" si="15"/>
        <v>2.72</v>
      </c>
      <c r="J159" s="6">
        <f t="shared" si="16"/>
        <v>3.36</v>
      </c>
      <c r="K159" s="6">
        <f t="shared" si="17"/>
        <v>4.6399999999999997</v>
      </c>
      <c r="L159" s="6">
        <f t="shared" si="18"/>
        <v>5.28</v>
      </c>
      <c r="M159" s="6">
        <f>'[1]PDI-Site_Nov20+ Diffa janv21'!$K152+'[1]PDI-Site_Nov20+ Diffa janv21'!$L152</f>
        <v>329.84000000000003</v>
      </c>
      <c r="N159" s="6">
        <f t="shared" si="14"/>
        <v>3.2</v>
      </c>
      <c r="O159" s="2" t="s">
        <v>18</v>
      </c>
    </row>
    <row r="160" spans="1:15" ht="14.25" customHeight="1" x14ac:dyDescent="0.2">
      <c r="A160" s="2" t="s">
        <v>95</v>
      </c>
      <c r="B160" s="2" t="s">
        <v>104</v>
      </c>
      <c r="C160" s="2" t="s">
        <v>104</v>
      </c>
      <c r="D160" s="2" t="s">
        <v>203</v>
      </c>
      <c r="E160" s="3">
        <v>13.120286666666599</v>
      </c>
      <c r="F160" s="3">
        <v>1.7955433333333299</v>
      </c>
      <c r="G160" s="2">
        <v>13</v>
      </c>
      <c r="H160" s="2">
        <v>121</v>
      </c>
      <c r="I160" s="6">
        <f t="shared" si="15"/>
        <v>20.57</v>
      </c>
      <c r="J160" s="6">
        <f t="shared" si="16"/>
        <v>25.41</v>
      </c>
      <c r="K160" s="6">
        <f t="shared" si="17"/>
        <v>35.089999999999996</v>
      </c>
      <c r="L160" s="6">
        <f t="shared" si="18"/>
        <v>39.93</v>
      </c>
      <c r="M160" s="6">
        <f>'[1]PDI-Site_Nov20+ Diffa janv21'!$K153+'[1]PDI-Site_Nov20+ Diffa janv21'!$L153</f>
        <v>2.48</v>
      </c>
      <c r="N160" s="6">
        <f t="shared" si="14"/>
        <v>24.200000000000003</v>
      </c>
      <c r="O160" s="2" t="s">
        <v>18</v>
      </c>
    </row>
    <row r="161" spans="1:15" ht="14.25" customHeight="1" x14ac:dyDescent="0.2">
      <c r="A161" s="2" t="s">
        <v>95</v>
      </c>
      <c r="B161" s="2" t="s">
        <v>147</v>
      </c>
      <c r="C161" s="2" t="s">
        <v>148</v>
      </c>
      <c r="D161" s="2" t="s">
        <v>204</v>
      </c>
      <c r="E161" s="3">
        <v>14.592616666666601</v>
      </c>
      <c r="F161" s="3">
        <v>1.97102333333333</v>
      </c>
      <c r="G161" s="2">
        <v>2</v>
      </c>
      <c r="H161" s="2">
        <v>2</v>
      </c>
      <c r="I161" s="6">
        <f t="shared" si="15"/>
        <v>0.34</v>
      </c>
      <c r="J161" s="6">
        <f t="shared" si="16"/>
        <v>0.42</v>
      </c>
      <c r="K161" s="6">
        <f t="shared" si="17"/>
        <v>0.57999999999999996</v>
      </c>
      <c r="L161" s="6">
        <f t="shared" si="18"/>
        <v>0.66</v>
      </c>
      <c r="M161" s="6">
        <f>'[1]PDI-Site_Nov20+ Diffa janv21'!$K154+'[1]PDI-Site_Nov20+ Diffa janv21'!$L154</f>
        <v>24.18</v>
      </c>
      <c r="N161" s="6">
        <f t="shared" si="14"/>
        <v>0.4</v>
      </c>
      <c r="O161" s="2" t="s">
        <v>18</v>
      </c>
    </row>
    <row r="162" spans="1:15" ht="14.25" customHeight="1" x14ac:dyDescent="0.2">
      <c r="A162" s="2" t="s">
        <v>95</v>
      </c>
      <c r="B162" s="2" t="s">
        <v>112</v>
      </c>
      <c r="C162" s="2" t="s">
        <v>113</v>
      </c>
      <c r="D162" s="2" t="s">
        <v>205</v>
      </c>
      <c r="E162" s="3">
        <v>14.7149516666666</v>
      </c>
      <c r="F162" s="3">
        <v>0.93118833333333295</v>
      </c>
      <c r="G162" s="2">
        <v>1</v>
      </c>
      <c r="H162" s="2">
        <v>16</v>
      </c>
      <c r="I162" s="6">
        <f t="shared" si="15"/>
        <v>2.72</v>
      </c>
      <c r="J162" s="6">
        <f t="shared" si="16"/>
        <v>3.36</v>
      </c>
      <c r="K162" s="6">
        <f t="shared" si="17"/>
        <v>4.6399999999999997</v>
      </c>
      <c r="L162" s="6">
        <f t="shared" si="18"/>
        <v>5.28</v>
      </c>
      <c r="M162" s="6">
        <f>'[1]PDI-Site_Nov20+ Diffa janv21'!$K155+'[1]PDI-Site_Nov20+ Diffa janv21'!$L155</f>
        <v>9.92</v>
      </c>
      <c r="N162" s="6">
        <f t="shared" si="14"/>
        <v>3.2</v>
      </c>
      <c r="O162" s="2" t="s">
        <v>18</v>
      </c>
    </row>
    <row r="163" spans="1:15" ht="14.25" customHeight="1" x14ac:dyDescent="0.2">
      <c r="A163" s="2" t="s">
        <v>95</v>
      </c>
      <c r="B163" s="2" t="s">
        <v>96</v>
      </c>
      <c r="C163" s="2" t="s">
        <v>96</v>
      </c>
      <c r="D163" s="2" t="s">
        <v>206</v>
      </c>
      <c r="E163" s="3">
        <v>14.934006666666599</v>
      </c>
      <c r="F163" s="3">
        <v>3.43533</v>
      </c>
      <c r="G163" s="4">
        <v>3</v>
      </c>
      <c r="H163" s="4">
        <v>24</v>
      </c>
      <c r="I163" s="6">
        <f t="shared" si="15"/>
        <v>4.08</v>
      </c>
      <c r="J163" s="6">
        <f t="shared" si="16"/>
        <v>5.04</v>
      </c>
      <c r="K163" s="6">
        <f t="shared" si="17"/>
        <v>6.9599999999999991</v>
      </c>
      <c r="L163" s="6">
        <f t="shared" si="18"/>
        <v>7.92</v>
      </c>
      <c r="M163" s="6">
        <f>'[1]PDI-Site_Nov20+ Diffa janv21'!$K156+'[1]PDI-Site_Nov20+ Diffa janv21'!$L156</f>
        <v>223.2</v>
      </c>
      <c r="N163" s="6">
        <f t="shared" si="14"/>
        <v>4.8000000000000007</v>
      </c>
      <c r="O163" s="2" t="s">
        <v>18</v>
      </c>
    </row>
    <row r="164" spans="1:15" ht="14.25" customHeight="1" x14ac:dyDescent="0.2">
      <c r="A164" s="2" t="s">
        <v>95</v>
      </c>
      <c r="B164" s="2" t="s">
        <v>96</v>
      </c>
      <c r="C164" s="2" t="s">
        <v>96</v>
      </c>
      <c r="D164" s="2" t="s">
        <v>207</v>
      </c>
      <c r="E164" s="22">
        <v>14.931385000000001</v>
      </c>
      <c r="F164" s="22">
        <v>3.4279783333333298</v>
      </c>
      <c r="G164" s="4">
        <v>11</v>
      </c>
      <c r="H164" s="4">
        <v>74</v>
      </c>
      <c r="I164" s="6">
        <f t="shared" si="15"/>
        <v>12.58</v>
      </c>
      <c r="J164" s="6">
        <f t="shared" si="16"/>
        <v>15.54</v>
      </c>
      <c r="K164" s="6">
        <f t="shared" si="17"/>
        <v>21.459999999999997</v>
      </c>
      <c r="L164" s="6">
        <f t="shared" si="18"/>
        <v>24.42</v>
      </c>
      <c r="M164" s="6">
        <f>'[1]PDI-Site_Nov20+ Diffa janv21'!$K157+'[1]PDI-Site_Nov20+ Diffa janv21'!$L157</f>
        <v>2.48</v>
      </c>
      <c r="N164" s="6">
        <f t="shared" si="14"/>
        <v>14.8</v>
      </c>
      <c r="O164" s="2" t="s">
        <v>18</v>
      </c>
    </row>
    <row r="165" spans="1:15" ht="14.25" customHeight="1" x14ac:dyDescent="0.2">
      <c r="A165" s="2" t="s">
        <v>95</v>
      </c>
      <c r="B165" s="2" t="s">
        <v>95</v>
      </c>
      <c r="C165" s="2" t="s">
        <v>116</v>
      </c>
      <c r="D165" s="2" t="s">
        <v>208</v>
      </c>
      <c r="E165" s="3">
        <v>14.580615</v>
      </c>
      <c r="F165" s="3">
        <v>1.05500333333333</v>
      </c>
      <c r="G165" s="4">
        <v>3</v>
      </c>
      <c r="H165" s="4">
        <v>23</v>
      </c>
      <c r="I165" s="6">
        <f t="shared" si="15"/>
        <v>3.91</v>
      </c>
      <c r="J165" s="6">
        <f t="shared" si="16"/>
        <v>4.83</v>
      </c>
      <c r="K165" s="6">
        <f t="shared" si="17"/>
        <v>6.67</v>
      </c>
      <c r="L165" s="6">
        <f t="shared" si="18"/>
        <v>7.5900000000000007</v>
      </c>
      <c r="M165" s="6">
        <f>'[1]PDI-Site_Nov20+ Diffa janv21'!$K159+'[1]PDI-Site_Nov20+ Diffa janv21'!$L159</f>
        <v>9.92</v>
      </c>
      <c r="N165" s="6">
        <f t="shared" si="14"/>
        <v>4.6000000000000005</v>
      </c>
      <c r="O165" s="2" t="s">
        <v>18</v>
      </c>
    </row>
    <row r="166" spans="1:15" ht="14.25" customHeight="1" x14ac:dyDescent="0.2">
      <c r="A166" s="2" t="s">
        <v>95</v>
      </c>
      <c r="B166" s="2" t="s">
        <v>95</v>
      </c>
      <c r="C166" s="2" t="s">
        <v>121</v>
      </c>
      <c r="D166" s="2" t="s">
        <v>209</v>
      </c>
      <c r="E166" s="3">
        <v>14.201328333333301</v>
      </c>
      <c r="F166" s="3">
        <v>1.4883916666666599</v>
      </c>
      <c r="G166" s="2">
        <v>1</v>
      </c>
      <c r="H166" s="2">
        <v>3</v>
      </c>
      <c r="I166" s="6">
        <f t="shared" si="15"/>
        <v>0.51</v>
      </c>
      <c r="J166" s="6">
        <f t="shared" si="16"/>
        <v>0.63</v>
      </c>
      <c r="K166" s="6">
        <f t="shared" si="17"/>
        <v>0.86999999999999988</v>
      </c>
      <c r="L166" s="6">
        <f t="shared" si="18"/>
        <v>0.99</v>
      </c>
      <c r="M166" s="6">
        <f>'[1]PDI-Site_Nov20+ Diffa janv21'!$K160+'[1]PDI-Site_Nov20+ Diffa janv21'!$L160</f>
        <v>75.02</v>
      </c>
      <c r="N166" s="6">
        <f t="shared" si="14"/>
        <v>0.60000000000000009</v>
      </c>
      <c r="O166" s="2" t="s">
        <v>18</v>
      </c>
    </row>
    <row r="167" spans="1:15" ht="14.25" customHeight="1" x14ac:dyDescent="0.2">
      <c r="A167" s="2" t="s">
        <v>95</v>
      </c>
      <c r="B167" s="2" t="s">
        <v>95</v>
      </c>
      <c r="C167" s="2" t="s">
        <v>95</v>
      </c>
      <c r="D167" s="2" t="s">
        <v>209</v>
      </c>
      <c r="E167" s="3">
        <v>14.2013483333333</v>
      </c>
      <c r="F167" s="3">
        <v>1.4882916666666599</v>
      </c>
      <c r="G167" s="2">
        <v>109</v>
      </c>
      <c r="H167" s="2">
        <v>902</v>
      </c>
      <c r="I167" s="6">
        <f t="shared" si="15"/>
        <v>153.34</v>
      </c>
      <c r="J167" s="6">
        <f t="shared" si="16"/>
        <v>189.42</v>
      </c>
      <c r="K167" s="6">
        <f t="shared" si="17"/>
        <v>261.58</v>
      </c>
      <c r="L167" s="6">
        <f t="shared" si="18"/>
        <v>297.66000000000003</v>
      </c>
      <c r="M167" s="6">
        <f>'[1]PDI-Site_Nov20+ Diffa janv21'!$K161+'[1]PDI-Site_Nov20+ Diffa janv21'!$L161</f>
        <v>1.24</v>
      </c>
      <c r="N167" s="6">
        <f t="shared" si="14"/>
        <v>180.4</v>
      </c>
      <c r="O167" s="2" t="s">
        <v>18</v>
      </c>
    </row>
    <row r="168" spans="1:15" ht="14.25" customHeight="1" x14ac:dyDescent="0.2">
      <c r="A168" s="2" t="s">
        <v>95</v>
      </c>
      <c r="B168" s="2" t="s">
        <v>147</v>
      </c>
      <c r="C168" s="2" t="s">
        <v>148</v>
      </c>
      <c r="D168" s="2" t="s">
        <v>209</v>
      </c>
      <c r="E168" s="3">
        <v>14.2014066666666</v>
      </c>
      <c r="F168" s="3">
        <v>1.4882949999999999</v>
      </c>
      <c r="G168" s="2">
        <v>2</v>
      </c>
      <c r="H168" s="2">
        <v>12</v>
      </c>
      <c r="I168" s="6">
        <f t="shared" si="15"/>
        <v>2.04</v>
      </c>
      <c r="J168" s="6">
        <f t="shared" si="16"/>
        <v>2.52</v>
      </c>
      <c r="K168" s="6">
        <f t="shared" si="17"/>
        <v>3.4799999999999995</v>
      </c>
      <c r="L168" s="6">
        <f t="shared" si="18"/>
        <v>3.96</v>
      </c>
      <c r="M168" s="6">
        <f>'[1]PDI-Site_Nov20+ Diffa janv21'!$K162+'[1]PDI-Site_Nov20+ Diffa janv21'!$L162</f>
        <v>9.92</v>
      </c>
      <c r="N168" s="6">
        <f t="shared" si="14"/>
        <v>2.4000000000000004</v>
      </c>
      <c r="O168" s="2" t="s">
        <v>18</v>
      </c>
    </row>
    <row r="169" spans="1:15" ht="14.25" customHeight="1" x14ac:dyDescent="0.2">
      <c r="A169" s="2" t="s">
        <v>95</v>
      </c>
      <c r="B169" s="2" t="s">
        <v>96</v>
      </c>
      <c r="C169" s="2" t="s">
        <v>96</v>
      </c>
      <c r="D169" s="2" t="s">
        <v>210</v>
      </c>
      <c r="E169" s="22">
        <v>14.933781666666601</v>
      </c>
      <c r="F169" s="22">
        <v>3.4352383333333298</v>
      </c>
      <c r="G169" s="4">
        <v>8</v>
      </c>
      <c r="H169" s="4">
        <v>63</v>
      </c>
      <c r="I169" s="6">
        <f t="shared" si="15"/>
        <v>10.71</v>
      </c>
      <c r="J169" s="6">
        <f t="shared" si="16"/>
        <v>13.229999999999999</v>
      </c>
      <c r="K169" s="6">
        <f t="shared" si="17"/>
        <v>18.27</v>
      </c>
      <c r="L169" s="6">
        <f t="shared" si="18"/>
        <v>20.790000000000003</v>
      </c>
      <c r="M169" s="6">
        <f>'[1]PDI-Site_Nov20+ Diffa janv21'!$K164+'[1]PDI-Site_Nov20+ Diffa janv21'!$L164</f>
        <v>45.879999999999995</v>
      </c>
      <c r="N169" s="6">
        <f t="shared" si="14"/>
        <v>12.600000000000001</v>
      </c>
      <c r="O169" s="2" t="s">
        <v>18</v>
      </c>
    </row>
    <row r="170" spans="1:15" ht="14.25" customHeight="1" x14ac:dyDescent="0.2">
      <c r="A170" s="2" t="s">
        <v>95</v>
      </c>
      <c r="B170" s="2" t="s">
        <v>104</v>
      </c>
      <c r="C170" s="2" t="s">
        <v>126</v>
      </c>
      <c r="D170" s="2" t="s">
        <v>211</v>
      </c>
      <c r="E170" s="3">
        <v>12.8367666666666</v>
      </c>
      <c r="F170" s="3">
        <v>1.6870033333333301</v>
      </c>
      <c r="G170" s="2">
        <v>1</v>
      </c>
      <c r="H170" s="2">
        <v>7</v>
      </c>
      <c r="I170" s="6">
        <f t="shared" si="15"/>
        <v>1.1900000000000002</v>
      </c>
      <c r="J170" s="6">
        <f t="shared" si="16"/>
        <v>1.47</v>
      </c>
      <c r="K170" s="6">
        <f t="shared" si="17"/>
        <v>2.0299999999999998</v>
      </c>
      <c r="L170" s="6">
        <f t="shared" si="18"/>
        <v>2.31</v>
      </c>
      <c r="M170" s="6">
        <f>'[1]PDI-Site_Nov20+ Diffa janv21'!$K165+'[1]PDI-Site_Nov20+ Diffa janv21'!$L165</f>
        <v>14.260000000000002</v>
      </c>
      <c r="N170" s="6">
        <f t="shared" si="14"/>
        <v>1.4000000000000001</v>
      </c>
      <c r="O170" s="2" t="s">
        <v>18</v>
      </c>
    </row>
    <row r="171" spans="1:15" ht="14.25" customHeight="1" x14ac:dyDescent="0.2">
      <c r="A171" s="2" t="s">
        <v>95</v>
      </c>
      <c r="B171" s="2" t="s">
        <v>104</v>
      </c>
      <c r="C171" s="2" t="s">
        <v>126</v>
      </c>
      <c r="D171" s="2" t="s">
        <v>212</v>
      </c>
      <c r="E171" s="22">
        <v>12.8367666666666</v>
      </c>
      <c r="F171" s="22">
        <v>1.6870033333333301</v>
      </c>
      <c r="G171" s="2">
        <v>1</v>
      </c>
      <c r="H171" s="2">
        <v>14</v>
      </c>
      <c r="I171" s="6">
        <f t="shared" si="15"/>
        <v>2.3800000000000003</v>
      </c>
      <c r="J171" s="6">
        <f t="shared" si="16"/>
        <v>2.94</v>
      </c>
      <c r="K171" s="6">
        <f t="shared" si="17"/>
        <v>4.0599999999999996</v>
      </c>
      <c r="L171" s="6">
        <f t="shared" si="18"/>
        <v>4.62</v>
      </c>
      <c r="M171" s="6">
        <f>'[1]PDI-Site_Nov20+ Diffa janv21'!$K166+'[1]PDI-Site_Nov20+ Diffa janv21'!$L166</f>
        <v>1.8599999999999999</v>
      </c>
      <c r="N171" s="6">
        <f t="shared" si="14"/>
        <v>2.8000000000000003</v>
      </c>
      <c r="O171" s="2" t="s">
        <v>18</v>
      </c>
    </row>
    <row r="172" spans="1:15" ht="14.25" customHeight="1" x14ac:dyDescent="0.2">
      <c r="A172" s="2" t="s">
        <v>95</v>
      </c>
      <c r="B172" s="2" t="s">
        <v>123</v>
      </c>
      <c r="C172" s="2" t="s">
        <v>123</v>
      </c>
      <c r="D172" s="2" t="s">
        <v>213</v>
      </c>
      <c r="E172" s="3">
        <v>14.5698283333333</v>
      </c>
      <c r="F172" s="3">
        <v>0.72590666666666603</v>
      </c>
      <c r="G172" s="4">
        <v>4</v>
      </c>
      <c r="H172" s="4">
        <v>24</v>
      </c>
      <c r="I172" s="6">
        <f t="shared" si="15"/>
        <v>4.08</v>
      </c>
      <c r="J172" s="6">
        <f t="shared" si="16"/>
        <v>5.04</v>
      </c>
      <c r="K172" s="6">
        <f t="shared" si="17"/>
        <v>6.9599999999999991</v>
      </c>
      <c r="L172" s="6">
        <f t="shared" si="18"/>
        <v>7.92</v>
      </c>
      <c r="M172" s="6">
        <f>'[1]PDI-Site_Nov20+ Diffa janv21'!$K168+'[1]PDI-Site_Nov20+ Diffa janv21'!$L168</f>
        <v>7.4399999999999995</v>
      </c>
      <c r="N172" s="6">
        <f t="shared" si="14"/>
        <v>4.8000000000000007</v>
      </c>
      <c r="O172" s="2" t="s">
        <v>18</v>
      </c>
    </row>
    <row r="173" spans="1:15" ht="14.25" customHeight="1" x14ac:dyDescent="0.2">
      <c r="A173" s="2" t="s">
        <v>95</v>
      </c>
      <c r="B173" s="2" t="s">
        <v>133</v>
      </c>
      <c r="C173" s="5" t="s">
        <v>133</v>
      </c>
      <c r="D173" s="5" t="s">
        <v>133</v>
      </c>
      <c r="E173" s="3">
        <v>13.999625999999999</v>
      </c>
      <c r="F173" s="3">
        <v>0.752274</v>
      </c>
      <c r="G173" s="2">
        <v>183</v>
      </c>
      <c r="H173" s="2">
        <v>1325</v>
      </c>
      <c r="I173" s="6">
        <f t="shared" si="15"/>
        <v>225.25000000000003</v>
      </c>
      <c r="J173" s="6">
        <f t="shared" si="16"/>
        <v>278.25</v>
      </c>
      <c r="K173" s="6">
        <f t="shared" si="17"/>
        <v>384.25</v>
      </c>
      <c r="L173" s="6">
        <f t="shared" si="18"/>
        <v>437.25</v>
      </c>
      <c r="M173" s="6">
        <f>'[1]PDI-Site_Nov20+ Diffa janv21'!$K169+'[1]PDI-Site_Nov20+ Diffa janv21'!$L169</f>
        <v>39.06</v>
      </c>
      <c r="N173" s="6">
        <f t="shared" si="14"/>
        <v>265</v>
      </c>
      <c r="O173" s="2" t="s">
        <v>100</v>
      </c>
    </row>
    <row r="174" spans="1:15" ht="14.25" customHeight="1" x14ac:dyDescent="0.2">
      <c r="A174" s="2" t="s">
        <v>95</v>
      </c>
      <c r="B174" s="2" t="s">
        <v>112</v>
      </c>
      <c r="C174" s="2" t="s">
        <v>113</v>
      </c>
      <c r="D174" s="2" t="s">
        <v>214</v>
      </c>
      <c r="E174" s="21">
        <v>14.913116666666667</v>
      </c>
      <c r="F174" s="21">
        <v>1.0032166666666666</v>
      </c>
      <c r="G174" s="2">
        <v>1</v>
      </c>
      <c r="H174" s="2">
        <v>6</v>
      </c>
      <c r="I174" s="6">
        <f t="shared" si="15"/>
        <v>1.02</v>
      </c>
      <c r="J174" s="6">
        <f t="shared" si="16"/>
        <v>1.26</v>
      </c>
      <c r="K174" s="6">
        <f t="shared" si="17"/>
        <v>1.7399999999999998</v>
      </c>
      <c r="L174" s="6">
        <f t="shared" si="18"/>
        <v>1.98</v>
      </c>
      <c r="M174" s="6">
        <f>'[1]PDI-Site_Nov20+ Diffa janv21'!$K170+'[1]PDI-Site_Nov20+ Diffa janv21'!$L170</f>
        <v>4.34</v>
      </c>
      <c r="N174" s="6">
        <f t="shared" si="14"/>
        <v>1.2000000000000002</v>
      </c>
      <c r="O174" s="2" t="s">
        <v>18</v>
      </c>
    </row>
    <row r="175" spans="1:15" ht="14.25" customHeight="1" x14ac:dyDescent="0.2">
      <c r="A175" s="2" t="s">
        <v>95</v>
      </c>
      <c r="B175" s="2" t="s">
        <v>112</v>
      </c>
      <c r="C175" s="2" t="s">
        <v>113</v>
      </c>
      <c r="D175" s="2" t="s">
        <v>215</v>
      </c>
      <c r="E175" s="3">
        <v>14.614535</v>
      </c>
      <c r="F175" s="3">
        <v>1.0233733333333299</v>
      </c>
      <c r="G175" s="2">
        <v>1</v>
      </c>
      <c r="H175" s="2">
        <v>7</v>
      </c>
      <c r="I175" s="6">
        <f t="shared" si="15"/>
        <v>1.1900000000000002</v>
      </c>
      <c r="J175" s="6">
        <f t="shared" si="16"/>
        <v>1.47</v>
      </c>
      <c r="K175" s="6">
        <f t="shared" si="17"/>
        <v>2.0299999999999998</v>
      </c>
      <c r="L175" s="6">
        <f t="shared" si="18"/>
        <v>2.31</v>
      </c>
      <c r="M175" s="6">
        <f>'[1]PDI-Site_Nov20+ Diffa janv21'!$K171+'[1]PDI-Site_Nov20+ Diffa janv21'!$L171</f>
        <v>8.68</v>
      </c>
      <c r="N175" s="6">
        <f t="shared" si="14"/>
        <v>1.4000000000000001</v>
      </c>
      <c r="O175" s="2" t="s">
        <v>18</v>
      </c>
    </row>
    <row r="176" spans="1:15" ht="14.25" customHeight="1" x14ac:dyDescent="0.2">
      <c r="A176" s="2" t="s">
        <v>95</v>
      </c>
      <c r="B176" s="2" t="s">
        <v>95</v>
      </c>
      <c r="C176" s="2" t="s">
        <v>95</v>
      </c>
      <c r="D176" s="2" t="s">
        <v>95</v>
      </c>
      <c r="E176" s="3">
        <v>14.2013583333333</v>
      </c>
      <c r="F176" s="3">
        <v>1.48833499999999</v>
      </c>
      <c r="G176" s="2">
        <v>25</v>
      </c>
      <c r="H176" s="2">
        <v>196</v>
      </c>
      <c r="I176" s="6">
        <f t="shared" si="15"/>
        <v>33.32</v>
      </c>
      <c r="J176" s="6">
        <f t="shared" si="16"/>
        <v>41.16</v>
      </c>
      <c r="K176" s="6">
        <f t="shared" si="17"/>
        <v>56.839999999999996</v>
      </c>
      <c r="L176" s="6">
        <f t="shared" si="18"/>
        <v>64.680000000000007</v>
      </c>
      <c r="M176" s="6">
        <f>'[1]PDI-Site_Nov20+ Diffa janv21'!$K172+'[1]PDI-Site_Nov20+ Diffa janv21'!$L172</f>
        <v>14.879999999999999</v>
      </c>
      <c r="N176" s="6">
        <f t="shared" si="14"/>
        <v>39.200000000000003</v>
      </c>
      <c r="O176" s="2" t="s">
        <v>18</v>
      </c>
    </row>
    <row r="177" spans="1:15" ht="14.25" customHeight="1" x14ac:dyDescent="0.2">
      <c r="A177" s="2" t="s">
        <v>95</v>
      </c>
      <c r="B177" s="2" t="s">
        <v>147</v>
      </c>
      <c r="C177" s="2" t="s">
        <v>148</v>
      </c>
      <c r="D177" s="2" t="s">
        <v>216</v>
      </c>
      <c r="E177" s="3">
        <v>14.3171066666666</v>
      </c>
      <c r="F177" s="3">
        <v>2.10392</v>
      </c>
      <c r="G177" s="2">
        <v>5</v>
      </c>
      <c r="H177" s="2">
        <v>4</v>
      </c>
      <c r="I177" s="6">
        <f t="shared" si="15"/>
        <v>0.68</v>
      </c>
      <c r="J177" s="6">
        <f t="shared" si="16"/>
        <v>0.84</v>
      </c>
      <c r="K177" s="6">
        <f t="shared" si="17"/>
        <v>1.1599999999999999</v>
      </c>
      <c r="L177" s="6">
        <f t="shared" si="18"/>
        <v>1.32</v>
      </c>
      <c r="M177" s="6">
        <f>'[1]PDI-Site_Nov20+ Diffa janv21'!$K173+'[1]PDI-Site_Nov20+ Diffa janv21'!$L173</f>
        <v>821.5</v>
      </c>
      <c r="N177" s="6">
        <f t="shared" si="14"/>
        <v>0.8</v>
      </c>
      <c r="O177" s="2" t="s">
        <v>18</v>
      </c>
    </row>
    <row r="178" spans="1:15" ht="14.25" customHeight="1" x14ac:dyDescent="0.2">
      <c r="A178" s="2" t="s">
        <v>95</v>
      </c>
      <c r="B178" s="2" t="s">
        <v>147</v>
      </c>
      <c r="C178" s="2" t="s">
        <v>147</v>
      </c>
      <c r="D178" s="2" t="s">
        <v>217</v>
      </c>
      <c r="E178" s="22">
        <v>14.3170683333333</v>
      </c>
      <c r="F178" s="22">
        <v>2.1041099999999999</v>
      </c>
      <c r="G178" s="2">
        <v>3</v>
      </c>
      <c r="H178" s="2">
        <v>12</v>
      </c>
      <c r="I178" s="6">
        <f t="shared" si="15"/>
        <v>2.04</v>
      </c>
      <c r="J178" s="6">
        <f t="shared" si="16"/>
        <v>2.52</v>
      </c>
      <c r="K178" s="6">
        <f t="shared" si="17"/>
        <v>3.4799999999999995</v>
      </c>
      <c r="L178" s="6">
        <f t="shared" si="18"/>
        <v>3.96</v>
      </c>
      <c r="M178" s="6">
        <f>'[1]PDI-Site_Nov20+ Diffa janv21'!$K174+'[1]PDI-Site_Nov20+ Diffa janv21'!$L174</f>
        <v>3.7199999999999998</v>
      </c>
      <c r="N178" s="6">
        <f t="shared" si="14"/>
        <v>2.4000000000000004</v>
      </c>
      <c r="O178" s="2" t="s">
        <v>18</v>
      </c>
    </row>
    <row r="179" spans="1:15" ht="14.25" customHeight="1" x14ac:dyDescent="0.2">
      <c r="A179" s="2" t="s">
        <v>95</v>
      </c>
      <c r="B179" s="2" t="s">
        <v>147</v>
      </c>
      <c r="C179" s="2" t="s">
        <v>148</v>
      </c>
      <c r="D179" s="2" t="s">
        <v>218</v>
      </c>
      <c r="E179" s="3">
        <v>14.464658333333301</v>
      </c>
      <c r="F179" s="3">
        <v>2.0327266666666599</v>
      </c>
      <c r="G179" s="2">
        <v>2</v>
      </c>
      <c r="H179" s="2">
        <v>2</v>
      </c>
      <c r="I179" s="6">
        <f t="shared" si="15"/>
        <v>0.34</v>
      </c>
      <c r="J179" s="6">
        <f t="shared" si="16"/>
        <v>0.42</v>
      </c>
      <c r="K179" s="6">
        <f t="shared" si="17"/>
        <v>0.57999999999999996</v>
      </c>
      <c r="L179" s="6">
        <f t="shared" si="18"/>
        <v>0.66</v>
      </c>
      <c r="M179" s="6">
        <f>'[1]PDI-Site_Nov20+ Diffa janv21'!$K175+'[1]PDI-Site_Nov20+ Diffa janv21'!$L175</f>
        <v>4.34</v>
      </c>
      <c r="N179" s="6">
        <f t="shared" si="14"/>
        <v>0.4</v>
      </c>
      <c r="O179" s="2" t="s">
        <v>18</v>
      </c>
    </row>
    <row r="180" spans="1:15" ht="14.25" customHeight="1" x14ac:dyDescent="0.2">
      <c r="A180" s="2" t="s">
        <v>95</v>
      </c>
      <c r="B180" s="2" t="s">
        <v>110</v>
      </c>
      <c r="C180" s="2" t="s">
        <v>219</v>
      </c>
      <c r="D180" s="2" t="s">
        <v>220</v>
      </c>
      <c r="E180" s="22">
        <v>13.9199116666666</v>
      </c>
      <c r="F180" s="22">
        <v>1.24095166666666</v>
      </c>
      <c r="G180" s="4">
        <v>16</v>
      </c>
      <c r="H180" s="4">
        <v>79</v>
      </c>
      <c r="I180" s="6">
        <f t="shared" si="15"/>
        <v>13.430000000000001</v>
      </c>
      <c r="J180" s="6">
        <f t="shared" si="16"/>
        <v>16.59</v>
      </c>
      <c r="K180" s="6">
        <f t="shared" si="17"/>
        <v>22.91</v>
      </c>
      <c r="L180" s="6">
        <f t="shared" si="18"/>
        <v>26.07</v>
      </c>
      <c r="M180" s="6">
        <f>'[1]PDI-Site_Nov20+ Diffa janv21'!$K176+'[1]PDI-Site_Nov20+ Diffa janv21'!$L176</f>
        <v>121.52000000000001</v>
      </c>
      <c r="N180" s="6">
        <f t="shared" si="14"/>
        <v>15.8</v>
      </c>
      <c r="O180" s="2" t="s">
        <v>18</v>
      </c>
    </row>
    <row r="181" spans="1:15" ht="14.25" customHeight="1" x14ac:dyDescent="0.2">
      <c r="A181" s="2" t="s">
        <v>95</v>
      </c>
      <c r="B181" s="2" t="s">
        <v>96</v>
      </c>
      <c r="C181" s="2" t="s">
        <v>96</v>
      </c>
      <c r="D181" s="2" t="s">
        <v>221</v>
      </c>
      <c r="E181" s="22">
        <v>14.9339066666666</v>
      </c>
      <c r="F181" s="22">
        <v>3.43539666666666</v>
      </c>
      <c r="G181" s="4">
        <v>2</v>
      </c>
      <c r="H181" s="4">
        <v>20</v>
      </c>
      <c r="I181" s="6">
        <f t="shared" si="15"/>
        <v>3.4000000000000004</v>
      </c>
      <c r="J181" s="6">
        <f t="shared" si="16"/>
        <v>4.2</v>
      </c>
      <c r="K181" s="6">
        <f t="shared" si="17"/>
        <v>5.8</v>
      </c>
      <c r="L181" s="6">
        <f t="shared" si="18"/>
        <v>6.6000000000000005</v>
      </c>
      <c r="M181" s="6">
        <f>'[1]PDI-Site_Nov20+ Diffa janv21'!$K177+'[1]PDI-Site_Nov20+ Diffa janv21'!$L177</f>
        <v>2.48</v>
      </c>
      <c r="N181" s="6">
        <f t="shared" si="14"/>
        <v>4</v>
      </c>
      <c r="O181" s="2" t="s">
        <v>18</v>
      </c>
    </row>
    <row r="182" spans="1:15" ht="14.25" customHeight="1" x14ac:dyDescent="0.2">
      <c r="A182" s="2" t="s">
        <v>95</v>
      </c>
      <c r="B182" s="2" t="s">
        <v>147</v>
      </c>
      <c r="C182" s="2" t="s">
        <v>148</v>
      </c>
      <c r="D182" s="2" t="s">
        <v>148</v>
      </c>
      <c r="E182" s="3">
        <v>14.4645749999999</v>
      </c>
      <c r="F182" s="3">
        <v>2.0325433333333298</v>
      </c>
      <c r="G182" s="2">
        <v>80</v>
      </c>
      <c r="H182" s="2">
        <v>260</v>
      </c>
      <c r="I182" s="6">
        <f t="shared" si="15"/>
        <v>44.2</v>
      </c>
      <c r="J182" s="6">
        <f t="shared" si="16"/>
        <v>54.6</v>
      </c>
      <c r="K182" s="6">
        <f t="shared" si="17"/>
        <v>75.399999999999991</v>
      </c>
      <c r="L182" s="6">
        <f t="shared" si="18"/>
        <v>85.8</v>
      </c>
      <c r="M182" s="6">
        <f>'[1]PDI-Site_Nov20+ Diffa janv21'!$K178+'[1]PDI-Site_Nov20+ Diffa janv21'!$L178</f>
        <v>7.4399999999999995</v>
      </c>
      <c r="N182" s="6">
        <f t="shared" si="14"/>
        <v>52</v>
      </c>
      <c r="O182" s="2" t="s">
        <v>18</v>
      </c>
    </row>
    <row r="183" spans="1:15" ht="14.25" customHeight="1" x14ac:dyDescent="0.2">
      <c r="A183" s="2" t="s">
        <v>95</v>
      </c>
      <c r="B183" s="2" t="s">
        <v>104</v>
      </c>
      <c r="C183" s="2" t="s">
        <v>104</v>
      </c>
      <c r="D183" s="2" t="s">
        <v>222</v>
      </c>
      <c r="E183" s="3">
        <v>13.1204066666666</v>
      </c>
      <c r="F183" s="3">
        <v>1.7952633333333301</v>
      </c>
      <c r="G183" s="2">
        <v>137</v>
      </c>
      <c r="H183" s="2">
        <v>1390</v>
      </c>
      <c r="I183" s="6">
        <f t="shared" si="15"/>
        <v>236.3</v>
      </c>
      <c r="J183" s="6">
        <f t="shared" si="16"/>
        <v>291.89999999999998</v>
      </c>
      <c r="K183" s="6">
        <f t="shared" si="17"/>
        <v>403.09999999999997</v>
      </c>
      <c r="L183" s="6">
        <f t="shared" si="18"/>
        <v>458.70000000000005</v>
      </c>
      <c r="M183" s="6">
        <f>'[1]PDI-Site_Nov20+ Diffa janv21'!$K179+'[1]PDI-Site_Nov20+ Diffa janv21'!$L179</f>
        <v>1.24</v>
      </c>
      <c r="N183" s="6">
        <f t="shared" si="14"/>
        <v>278</v>
      </c>
      <c r="O183" s="2" t="s">
        <v>18</v>
      </c>
    </row>
    <row r="184" spans="1:15" ht="14.25" customHeight="1" x14ac:dyDescent="0.2">
      <c r="A184" s="2" t="s">
        <v>95</v>
      </c>
      <c r="B184" s="2" t="s">
        <v>104</v>
      </c>
      <c r="C184" s="2" t="s">
        <v>104</v>
      </c>
      <c r="D184" s="2" t="s">
        <v>104</v>
      </c>
      <c r="E184" s="3">
        <v>13.1200783333333</v>
      </c>
      <c r="F184" s="3">
        <v>1.79965833333333</v>
      </c>
      <c r="G184" s="2">
        <v>22</v>
      </c>
      <c r="H184" s="2">
        <v>199</v>
      </c>
      <c r="I184" s="6">
        <f t="shared" si="15"/>
        <v>33.830000000000005</v>
      </c>
      <c r="J184" s="6">
        <f t="shared" si="16"/>
        <v>41.79</v>
      </c>
      <c r="K184" s="6">
        <f t="shared" si="17"/>
        <v>57.709999999999994</v>
      </c>
      <c r="L184" s="6">
        <f t="shared" si="18"/>
        <v>65.67</v>
      </c>
      <c r="M184" s="6">
        <f>'[1]PDI-Site_Nov20+ Diffa janv21'!$K180+'[1]PDI-Site_Nov20+ Diffa janv21'!$L180</f>
        <v>48.980000000000004</v>
      </c>
      <c r="N184" s="6">
        <f t="shared" si="14"/>
        <v>39.800000000000004</v>
      </c>
      <c r="O184" s="2" t="s">
        <v>18</v>
      </c>
    </row>
    <row r="185" spans="1:15" ht="14.25" customHeight="1" x14ac:dyDescent="0.2">
      <c r="A185" s="2" t="s">
        <v>95</v>
      </c>
      <c r="B185" s="2" t="s">
        <v>112</v>
      </c>
      <c r="C185" s="2" t="s">
        <v>113</v>
      </c>
      <c r="D185" s="2" t="s">
        <v>223</v>
      </c>
      <c r="E185" s="3">
        <v>14.7234066666666</v>
      </c>
      <c r="F185" s="3">
        <v>0.93190666666666599</v>
      </c>
      <c r="G185" s="2">
        <v>2</v>
      </c>
      <c r="H185" s="2">
        <v>8</v>
      </c>
      <c r="I185" s="6">
        <f t="shared" si="15"/>
        <v>1.36</v>
      </c>
      <c r="J185" s="6">
        <f t="shared" si="16"/>
        <v>1.68</v>
      </c>
      <c r="K185" s="6">
        <f t="shared" si="17"/>
        <v>2.3199999999999998</v>
      </c>
      <c r="L185" s="6">
        <f t="shared" si="18"/>
        <v>2.64</v>
      </c>
      <c r="M185" s="6">
        <f>'[1]PDI-Site_Nov20+ Diffa janv21'!$K181+'[1]PDI-Site_Nov20+ Diffa janv21'!$L181</f>
        <v>12.4</v>
      </c>
      <c r="N185" s="6">
        <f t="shared" si="14"/>
        <v>1.6</v>
      </c>
      <c r="O185" s="2" t="s">
        <v>18</v>
      </c>
    </row>
    <row r="186" spans="1:15" ht="14.25" customHeight="1" x14ac:dyDescent="0.2">
      <c r="A186" s="2" t="s">
        <v>95</v>
      </c>
      <c r="B186" s="2" t="s">
        <v>95</v>
      </c>
      <c r="C186" s="2" t="s">
        <v>95</v>
      </c>
      <c r="D186" s="2" t="s">
        <v>224</v>
      </c>
      <c r="E186" s="3">
        <v>14.196154999999999</v>
      </c>
      <c r="F186" s="3">
        <v>1.4762833333333301</v>
      </c>
      <c r="G186" s="2">
        <v>103</v>
      </c>
      <c r="H186" s="2">
        <v>678</v>
      </c>
      <c r="I186" s="6">
        <f t="shared" si="15"/>
        <v>115.26</v>
      </c>
      <c r="J186" s="6">
        <f t="shared" si="16"/>
        <v>142.38</v>
      </c>
      <c r="K186" s="6">
        <f t="shared" si="17"/>
        <v>196.61999999999998</v>
      </c>
      <c r="L186" s="6">
        <f t="shared" si="18"/>
        <v>223.74</v>
      </c>
      <c r="M186" s="6">
        <f>'[1]PDI-Site_Nov20+ Diffa janv21'!$K182+'[1]PDI-Site_Nov20+ Diffa janv21'!$L182</f>
        <v>161.19999999999999</v>
      </c>
      <c r="N186" s="6">
        <f t="shared" si="14"/>
        <v>135.6</v>
      </c>
      <c r="O186" s="2" t="s">
        <v>18</v>
      </c>
    </row>
    <row r="187" spans="1:15" ht="14.25" customHeight="1" x14ac:dyDescent="0.2">
      <c r="A187" s="2" t="s">
        <v>95</v>
      </c>
      <c r="B187" s="2" t="s">
        <v>96</v>
      </c>
      <c r="C187" s="2" t="s">
        <v>96</v>
      </c>
      <c r="D187" s="2" t="s">
        <v>225</v>
      </c>
      <c r="E187" s="3">
        <v>14.931305</v>
      </c>
      <c r="F187" s="3">
        <v>3.4280166666666601</v>
      </c>
      <c r="G187" s="4">
        <v>3</v>
      </c>
      <c r="H187" s="4">
        <v>20</v>
      </c>
      <c r="I187" s="6">
        <f t="shared" si="15"/>
        <v>3.4000000000000004</v>
      </c>
      <c r="J187" s="6">
        <f t="shared" si="16"/>
        <v>4.2</v>
      </c>
      <c r="K187" s="6">
        <f t="shared" si="17"/>
        <v>5.8</v>
      </c>
      <c r="L187" s="6">
        <f t="shared" si="18"/>
        <v>6.6000000000000005</v>
      </c>
      <c r="M187" s="6">
        <f>'[1]PDI-Site_Nov20+ Diffa janv21'!$K183+'[1]PDI-Site_Nov20+ Diffa janv21'!$L183</f>
        <v>861.8</v>
      </c>
      <c r="N187" s="6">
        <f t="shared" si="14"/>
        <v>4</v>
      </c>
      <c r="O187" s="2" t="s">
        <v>18</v>
      </c>
    </row>
    <row r="188" spans="1:15" ht="14.25" customHeight="1" x14ac:dyDescent="0.2">
      <c r="A188" s="2" t="s">
        <v>95</v>
      </c>
      <c r="B188" s="2" t="s">
        <v>96</v>
      </c>
      <c r="C188" s="2" t="s">
        <v>97</v>
      </c>
      <c r="D188" s="2" t="s">
        <v>226</v>
      </c>
      <c r="E188" s="3">
        <v>14.9338916666666</v>
      </c>
      <c r="F188" s="3">
        <v>3.4353699999999998</v>
      </c>
      <c r="G188" s="2">
        <v>1</v>
      </c>
      <c r="H188" s="2">
        <v>7</v>
      </c>
      <c r="I188" s="6">
        <f t="shared" si="15"/>
        <v>1.1900000000000002</v>
      </c>
      <c r="J188" s="6">
        <f t="shared" si="16"/>
        <v>1.47</v>
      </c>
      <c r="K188" s="6">
        <f t="shared" si="17"/>
        <v>2.0299999999999998</v>
      </c>
      <c r="L188" s="6">
        <f t="shared" si="18"/>
        <v>2.31</v>
      </c>
      <c r="M188" s="6">
        <f>'[1]PDI-Site_Nov20+ Diffa janv21'!$K184+'[1]PDI-Site_Nov20+ Diffa janv21'!$L184</f>
        <v>123.38</v>
      </c>
      <c r="N188" s="6">
        <f t="shared" si="14"/>
        <v>1.4000000000000001</v>
      </c>
      <c r="O188" s="2" t="s">
        <v>18</v>
      </c>
    </row>
    <row r="189" spans="1:15" ht="14.25" customHeight="1" x14ac:dyDescent="0.2">
      <c r="A189" s="2" t="s">
        <v>95</v>
      </c>
      <c r="B189" s="2" t="s">
        <v>96</v>
      </c>
      <c r="C189" s="2" t="s">
        <v>97</v>
      </c>
      <c r="D189" s="2" t="s">
        <v>227</v>
      </c>
      <c r="E189" s="3">
        <v>14.9339416666666</v>
      </c>
      <c r="F189" s="3">
        <v>3.435425</v>
      </c>
      <c r="G189" s="2">
        <v>1</v>
      </c>
      <c r="H189" s="2">
        <v>5</v>
      </c>
      <c r="I189" s="6">
        <f t="shared" si="15"/>
        <v>0.85000000000000009</v>
      </c>
      <c r="J189" s="6">
        <f t="shared" si="16"/>
        <v>1.05</v>
      </c>
      <c r="K189" s="6">
        <f t="shared" si="17"/>
        <v>1.45</v>
      </c>
      <c r="L189" s="6">
        <f t="shared" si="18"/>
        <v>1.6500000000000001</v>
      </c>
      <c r="M189" s="6">
        <f>'[1]PDI-Site_Nov20+ Diffa janv21'!$K185+'[1]PDI-Site_Nov20+ Diffa janv21'!$L185</f>
        <v>4.96</v>
      </c>
      <c r="N189" s="6">
        <f t="shared" si="14"/>
        <v>1</v>
      </c>
      <c r="O189" s="2" t="s">
        <v>18</v>
      </c>
    </row>
    <row r="190" spans="1:15" ht="14.25" customHeight="1" x14ac:dyDescent="0.2">
      <c r="A190" s="2" t="s">
        <v>95</v>
      </c>
      <c r="B190" s="2" t="s">
        <v>110</v>
      </c>
      <c r="C190" s="2" t="s">
        <v>219</v>
      </c>
      <c r="D190" s="2" t="s">
        <v>228</v>
      </c>
      <c r="E190" s="3">
        <v>13.918423333333299</v>
      </c>
      <c r="F190" s="3">
        <v>1.2377133333333299</v>
      </c>
      <c r="G190" s="4">
        <v>12</v>
      </c>
      <c r="H190" s="4">
        <v>118</v>
      </c>
      <c r="I190" s="6">
        <f t="shared" si="15"/>
        <v>20.060000000000002</v>
      </c>
      <c r="J190" s="6">
        <f t="shared" si="16"/>
        <v>24.779999999999998</v>
      </c>
      <c r="K190" s="6">
        <f t="shared" si="17"/>
        <v>34.22</v>
      </c>
      <c r="L190" s="6">
        <f t="shared" si="18"/>
        <v>38.940000000000005</v>
      </c>
      <c r="M190" s="6">
        <f>'[1]PDI-Site_Nov20+ Diffa janv21'!$K186+'[1]PDI-Site_Nov20+ Diffa janv21'!$L186</f>
        <v>420.36</v>
      </c>
      <c r="N190" s="6">
        <f t="shared" si="14"/>
        <v>23.6</v>
      </c>
      <c r="O190" s="2" t="s">
        <v>18</v>
      </c>
    </row>
    <row r="191" spans="1:15" ht="14.25" customHeight="1" x14ac:dyDescent="0.2">
      <c r="A191" s="2" t="s">
        <v>95</v>
      </c>
      <c r="B191" s="2" t="s">
        <v>96</v>
      </c>
      <c r="C191" s="2" t="s">
        <v>96</v>
      </c>
      <c r="D191" s="2" t="s">
        <v>229</v>
      </c>
      <c r="E191" s="3">
        <v>14.9339466666666</v>
      </c>
      <c r="F191" s="3">
        <v>3.4354783333333301</v>
      </c>
      <c r="G191" s="4">
        <v>3</v>
      </c>
      <c r="H191" s="4">
        <v>34</v>
      </c>
      <c r="I191" s="6">
        <f t="shared" si="15"/>
        <v>5.78</v>
      </c>
      <c r="J191" s="6">
        <f t="shared" si="16"/>
        <v>7.14</v>
      </c>
      <c r="K191" s="6">
        <f t="shared" si="17"/>
        <v>9.86</v>
      </c>
      <c r="L191" s="6">
        <f t="shared" si="18"/>
        <v>11.22</v>
      </c>
      <c r="M191" s="6">
        <f>'[1]PDI-Site_Nov20+ Diffa janv21'!$K187+'[1]PDI-Site_Nov20+ Diffa janv21'!$L187</f>
        <v>12.4</v>
      </c>
      <c r="N191" s="6">
        <f t="shared" si="14"/>
        <v>6.8000000000000007</v>
      </c>
      <c r="O191" s="2" t="s">
        <v>18</v>
      </c>
    </row>
    <row r="192" spans="1:15" ht="14.25" customHeight="1" x14ac:dyDescent="0.2">
      <c r="A192" s="2" t="s">
        <v>95</v>
      </c>
      <c r="B192" s="2" t="s">
        <v>133</v>
      </c>
      <c r="C192" s="2" t="s">
        <v>230</v>
      </c>
      <c r="D192" s="2" t="s">
        <v>231</v>
      </c>
      <c r="E192" s="12">
        <v>13.895899999999999</v>
      </c>
      <c r="F192" s="12">
        <v>0.76016666666666666</v>
      </c>
      <c r="G192" s="4">
        <v>1</v>
      </c>
      <c r="H192" s="4">
        <v>11</v>
      </c>
      <c r="I192" s="6">
        <f t="shared" si="15"/>
        <v>1.87</v>
      </c>
      <c r="J192" s="6">
        <f t="shared" si="16"/>
        <v>2.31</v>
      </c>
      <c r="K192" s="6">
        <f t="shared" si="17"/>
        <v>3.19</v>
      </c>
      <c r="L192" s="6">
        <f t="shared" si="18"/>
        <v>3.6300000000000003</v>
      </c>
      <c r="M192" s="6">
        <f>'[1]PDI-Site_Nov20+ Diffa janv21'!$K188+'[1]PDI-Site_Nov20+ Diffa janv21'!$L188</f>
        <v>4.34</v>
      </c>
      <c r="N192" s="6">
        <f t="shared" si="14"/>
        <v>2.2000000000000002</v>
      </c>
      <c r="O192" s="2" t="s">
        <v>18</v>
      </c>
    </row>
    <row r="193" spans="1:26" ht="14.25" customHeight="1" x14ac:dyDescent="0.2">
      <c r="A193" s="2" t="s">
        <v>95</v>
      </c>
      <c r="B193" s="2" t="s">
        <v>147</v>
      </c>
      <c r="C193" s="2" t="s">
        <v>148</v>
      </c>
      <c r="D193" s="2" t="s">
        <v>232</v>
      </c>
      <c r="E193" s="3">
        <v>14.809916666666666</v>
      </c>
      <c r="F193" s="3">
        <v>2.0157666666666665</v>
      </c>
      <c r="G193" s="2">
        <v>57</v>
      </c>
      <c r="H193" s="2">
        <v>432</v>
      </c>
      <c r="I193" s="6">
        <f t="shared" si="15"/>
        <v>73.440000000000012</v>
      </c>
      <c r="J193" s="6">
        <f t="shared" si="16"/>
        <v>90.72</v>
      </c>
      <c r="K193" s="6">
        <f t="shared" si="17"/>
        <v>125.27999999999999</v>
      </c>
      <c r="L193" s="6">
        <f t="shared" si="18"/>
        <v>142.56</v>
      </c>
      <c r="M193" s="6">
        <f>'[1]PDI-Site_Nov20+ Diffa janv21'!$K189+'[1]PDI-Site_Nov20+ Diffa janv21'!$L189</f>
        <v>3.1</v>
      </c>
      <c r="N193" s="6">
        <f t="shared" si="14"/>
        <v>86.4</v>
      </c>
      <c r="O193" s="2" t="s">
        <v>100</v>
      </c>
    </row>
    <row r="194" spans="1:26" ht="14.25" customHeight="1" x14ac:dyDescent="0.2">
      <c r="A194" s="19" t="s">
        <v>95</v>
      </c>
      <c r="B194" s="19" t="s">
        <v>104</v>
      </c>
      <c r="C194" s="19" t="s">
        <v>104</v>
      </c>
      <c r="D194" s="19" t="s">
        <v>233</v>
      </c>
      <c r="E194" s="20">
        <v>13.120373333333299</v>
      </c>
      <c r="F194" s="20">
        <v>1.7952916666666601</v>
      </c>
      <c r="G194" s="19">
        <v>32</v>
      </c>
      <c r="H194" s="19">
        <v>272</v>
      </c>
      <c r="I194" s="6">
        <f t="shared" si="15"/>
        <v>46.24</v>
      </c>
      <c r="J194" s="6">
        <f t="shared" si="16"/>
        <v>57.12</v>
      </c>
      <c r="K194" s="6">
        <f t="shared" si="17"/>
        <v>78.88</v>
      </c>
      <c r="L194" s="6">
        <f t="shared" si="18"/>
        <v>89.76</v>
      </c>
      <c r="M194" s="6">
        <f>'[1]PDI-Site_Nov20+ Diffa janv21'!$K190+'[1]PDI-Site_Nov20+ Diffa janv21'!$L190</f>
        <v>73.16</v>
      </c>
      <c r="N194" s="6">
        <f t="shared" si="14"/>
        <v>54.400000000000006</v>
      </c>
      <c r="O194" s="19" t="s">
        <v>18</v>
      </c>
    </row>
    <row r="195" spans="1:26" ht="14.25" customHeight="1" x14ac:dyDescent="0.2">
      <c r="A195" s="2" t="s">
        <v>95</v>
      </c>
      <c r="B195" s="2" t="s">
        <v>147</v>
      </c>
      <c r="C195" s="2" t="s">
        <v>148</v>
      </c>
      <c r="D195" s="2" t="s">
        <v>234</v>
      </c>
      <c r="E195" s="3">
        <v>14.683210000000001</v>
      </c>
      <c r="F195" s="3">
        <v>1.9529766666666599</v>
      </c>
      <c r="G195" s="2">
        <v>2</v>
      </c>
      <c r="H195" s="2">
        <v>2</v>
      </c>
      <c r="I195" s="6">
        <f t="shared" si="15"/>
        <v>0.34</v>
      </c>
      <c r="J195" s="6">
        <f t="shared" si="16"/>
        <v>0.42</v>
      </c>
      <c r="K195" s="6">
        <f t="shared" si="17"/>
        <v>0.57999999999999996</v>
      </c>
      <c r="L195" s="6">
        <f t="shared" si="18"/>
        <v>0.66</v>
      </c>
      <c r="M195" s="6">
        <f>'[1]PDI-Site_Nov20+ Diffa janv21'!$K191+'[1]PDI-Site_Nov20+ Diffa janv21'!$L191</f>
        <v>21.08</v>
      </c>
      <c r="N195" s="6">
        <f t="shared" si="14"/>
        <v>0.4</v>
      </c>
      <c r="O195" s="2" t="s">
        <v>18</v>
      </c>
    </row>
    <row r="196" spans="1:26" ht="14.25" customHeight="1" x14ac:dyDescent="0.2">
      <c r="A196" s="2" t="s">
        <v>95</v>
      </c>
      <c r="B196" s="2" t="s">
        <v>110</v>
      </c>
      <c r="C196" s="2" t="s">
        <v>110</v>
      </c>
      <c r="D196" s="2" t="s">
        <v>235</v>
      </c>
      <c r="E196" s="3">
        <v>13.853063333333299</v>
      </c>
      <c r="F196" s="3">
        <v>1.5705849999999999</v>
      </c>
      <c r="G196" s="2">
        <v>25</v>
      </c>
      <c r="H196" s="2">
        <v>234</v>
      </c>
      <c r="I196" s="6">
        <f t="shared" si="15"/>
        <v>39.78</v>
      </c>
      <c r="J196" s="6">
        <f t="shared" si="16"/>
        <v>49.14</v>
      </c>
      <c r="K196" s="6">
        <f t="shared" si="17"/>
        <v>67.86</v>
      </c>
      <c r="L196" s="6">
        <f t="shared" si="18"/>
        <v>77.22</v>
      </c>
      <c r="M196" s="6">
        <f>'[1]PDI-Site_Nov20+ Diffa janv21'!$K192+'[1]PDI-Site_Nov20+ Diffa janv21'!$L192</f>
        <v>6.82</v>
      </c>
      <c r="N196" s="6">
        <f t="shared" si="14"/>
        <v>46.800000000000004</v>
      </c>
      <c r="O196" s="2" t="s">
        <v>18</v>
      </c>
    </row>
    <row r="197" spans="1:26" ht="14.25" customHeight="1" x14ac:dyDescent="0.2">
      <c r="A197" s="2" t="s">
        <v>95</v>
      </c>
      <c r="B197" s="2" t="s">
        <v>236</v>
      </c>
      <c r="C197" s="2" t="s">
        <v>237</v>
      </c>
      <c r="D197" s="2" t="s">
        <v>238</v>
      </c>
      <c r="E197" s="3">
        <v>13.7833583333333</v>
      </c>
      <c r="F197" s="3">
        <v>2.95295833333333</v>
      </c>
      <c r="G197" s="2">
        <v>84</v>
      </c>
      <c r="H197" s="2">
        <v>721</v>
      </c>
      <c r="I197" s="6">
        <f t="shared" si="15"/>
        <v>122.57000000000001</v>
      </c>
      <c r="J197" s="6">
        <f t="shared" si="16"/>
        <v>151.41</v>
      </c>
      <c r="K197" s="6">
        <f t="shared" si="17"/>
        <v>209.08999999999997</v>
      </c>
      <c r="L197" s="6">
        <f t="shared" si="18"/>
        <v>237.93</v>
      </c>
      <c r="M197" s="6">
        <f>'[1]PDI-Site_Nov20+ Diffa janv21'!$K193+'[1]PDI-Site_Nov20+ Diffa janv21'!$L193</f>
        <v>267.83999999999997</v>
      </c>
      <c r="N197" s="6">
        <f t="shared" si="14"/>
        <v>144.20000000000002</v>
      </c>
      <c r="O197" s="2" t="s">
        <v>18</v>
      </c>
    </row>
    <row r="198" spans="1:26" ht="14.25" customHeight="1" x14ac:dyDescent="0.2">
      <c r="A198" s="2" t="s">
        <v>95</v>
      </c>
      <c r="B198" s="2" t="s">
        <v>133</v>
      </c>
      <c r="C198" s="5" t="s">
        <v>133</v>
      </c>
      <c r="D198" s="2" t="s">
        <v>238</v>
      </c>
      <c r="E198" s="3">
        <v>14.006611666666601</v>
      </c>
      <c r="F198" s="3">
        <v>0.75290166666666603</v>
      </c>
      <c r="G198" s="2">
        <v>20</v>
      </c>
      <c r="H198" s="2">
        <v>147</v>
      </c>
      <c r="I198" s="6">
        <f t="shared" si="15"/>
        <v>24.990000000000002</v>
      </c>
      <c r="J198" s="6">
        <f t="shared" si="16"/>
        <v>30.869999999999997</v>
      </c>
      <c r="K198" s="6">
        <f t="shared" si="17"/>
        <v>42.629999999999995</v>
      </c>
      <c r="L198" s="6">
        <f t="shared" si="18"/>
        <v>48.510000000000005</v>
      </c>
      <c r="M198" s="6">
        <f>'[1]PDI-Site_Nov20+ Diffa janv21'!$K194+'[1]PDI-Site_Nov20+ Diffa janv21'!$L194</f>
        <v>168.64</v>
      </c>
      <c r="N198" s="6">
        <f t="shared" si="14"/>
        <v>29.400000000000002</v>
      </c>
      <c r="O198" s="2" t="s">
        <v>18</v>
      </c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 x14ac:dyDescent="0.2">
      <c r="H199" s="4"/>
    </row>
    <row r="200" spans="1:26" ht="14.25" customHeight="1" x14ac:dyDescent="0.2"/>
    <row r="201" spans="1:26" ht="14.25" customHeight="1" x14ac:dyDescent="0.2">
      <c r="G201" s="4"/>
      <c r="H201" s="4"/>
      <c r="I201" s="4"/>
      <c r="J201" s="4"/>
      <c r="K201" s="4"/>
      <c r="L201" s="4"/>
      <c r="M201" s="4"/>
      <c r="N201" s="4"/>
    </row>
    <row r="202" spans="1:26" ht="14.25" customHeight="1" x14ac:dyDescent="0.2">
      <c r="A202" s="23"/>
    </row>
    <row r="203" spans="1:26" ht="14.25" customHeight="1" x14ac:dyDescent="0.2"/>
    <row r="204" spans="1:26" ht="14.25" customHeight="1" x14ac:dyDescent="0.2"/>
    <row r="205" spans="1:26" ht="14.25" customHeight="1" x14ac:dyDescent="0.2">
      <c r="B205" s="23"/>
    </row>
    <row r="206" spans="1:26" ht="14.25" customHeight="1" x14ac:dyDescent="0.2">
      <c r="B206" s="23"/>
    </row>
    <row r="207" spans="1:26" ht="14.25" customHeight="1" x14ac:dyDescent="0.2">
      <c r="A207" s="24"/>
      <c r="B207" s="23"/>
    </row>
    <row r="208" spans="1:26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2023-07-26T14:22:40Z</dcterms:created>
  <dcterms:modified xsi:type="dcterms:W3CDTF">2023-07-27T00:31:04Z</dcterms:modified>
</cp:coreProperties>
</file>