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UN ~学习文档\my code\C++学习\称盐研究\"/>
    </mc:Choice>
  </mc:AlternateContent>
  <bookViews>
    <workbookView xWindow="0" yWindow="0" windowWidth="19104" windowHeight="7728" activeTab="4"/>
  </bookViews>
  <sheets>
    <sheet name="总分析" sheetId="1" r:id="rId1"/>
    <sheet name="n=1" sheetId="7" r:id="rId2"/>
    <sheet name="n=2" sheetId="10" r:id="rId3"/>
    <sheet name="n=3" sheetId="13" r:id="rId4"/>
    <sheet name="n=n" sheetId="14" r:id="rId5"/>
    <sheet name="程序图" sheetId="11" r:id="rId6"/>
  </sheets>
  <calcPr calcId="162913"/>
</workbook>
</file>

<file path=xl/calcChain.xml><?xml version="1.0" encoding="utf-8"?>
<calcChain xmlns="http://schemas.openxmlformats.org/spreadsheetml/2006/main">
  <c r="X66" i="14" l="1"/>
  <c r="W66" i="14"/>
  <c r="R66" i="14"/>
  <c r="Q66" i="14"/>
  <c r="P66" i="14"/>
  <c r="X65" i="14"/>
  <c r="W65" i="14"/>
  <c r="R65" i="14"/>
  <c r="Q65" i="14"/>
  <c r="P65" i="14"/>
  <c r="X64" i="14"/>
  <c r="W64" i="14"/>
  <c r="R64" i="14"/>
  <c r="Q64" i="14"/>
  <c r="P64" i="14"/>
  <c r="X63" i="14"/>
  <c r="W63" i="14"/>
  <c r="R63" i="14"/>
  <c r="Q63" i="14"/>
  <c r="P63" i="14"/>
  <c r="X62" i="14"/>
  <c r="W62" i="14"/>
  <c r="R62" i="14"/>
  <c r="Q62" i="14"/>
  <c r="P62" i="14"/>
  <c r="X61" i="14"/>
  <c r="W61" i="14"/>
  <c r="R61" i="14"/>
  <c r="Q61" i="14"/>
  <c r="P61" i="14"/>
  <c r="X60" i="14"/>
  <c r="W60" i="14"/>
  <c r="R60" i="14"/>
  <c r="Q60" i="14"/>
  <c r="P60" i="14"/>
  <c r="X59" i="14"/>
  <c r="W59" i="14"/>
  <c r="R59" i="14"/>
  <c r="Q59" i="14"/>
  <c r="P59" i="14"/>
  <c r="X58" i="14"/>
  <c r="W58" i="14"/>
  <c r="R58" i="14"/>
  <c r="Q58" i="14"/>
  <c r="P58" i="14"/>
  <c r="X57" i="14"/>
  <c r="W57" i="14"/>
  <c r="R57" i="14"/>
  <c r="Q57" i="14"/>
  <c r="P57" i="14"/>
  <c r="X56" i="14"/>
  <c r="W56" i="14"/>
  <c r="R56" i="14"/>
  <c r="Q56" i="14"/>
  <c r="P56" i="14"/>
  <c r="X55" i="14"/>
  <c r="W55" i="14"/>
  <c r="R55" i="14"/>
  <c r="Q55" i="14"/>
  <c r="P55" i="14"/>
  <c r="X54" i="14"/>
  <c r="W54" i="14"/>
  <c r="R54" i="14"/>
  <c r="Q54" i="14"/>
  <c r="P54" i="14"/>
  <c r="X53" i="14"/>
  <c r="W53" i="14"/>
  <c r="R53" i="14"/>
  <c r="Q53" i="14"/>
  <c r="P53" i="14"/>
  <c r="X52" i="14"/>
  <c r="W52" i="14"/>
  <c r="R52" i="14"/>
  <c r="Q52" i="14"/>
  <c r="P52" i="14"/>
  <c r="X51" i="14"/>
  <c r="W51" i="14"/>
  <c r="R51" i="14"/>
  <c r="Q51" i="14"/>
  <c r="P51" i="14"/>
  <c r="X50" i="14"/>
  <c r="W50" i="14"/>
  <c r="R50" i="14"/>
  <c r="Q50" i="14"/>
  <c r="P50" i="14"/>
  <c r="X49" i="14"/>
  <c r="W49" i="14"/>
  <c r="R49" i="14"/>
  <c r="Q49" i="14"/>
  <c r="P49" i="14"/>
  <c r="X48" i="14"/>
  <c r="W48" i="14"/>
  <c r="R48" i="14"/>
  <c r="Q48" i="14"/>
  <c r="P48" i="14"/>
  <c r="X47" i="14"/>
  <c r="W47" i="14"/>
  <c r="R47" i="14"/>
  <c r="Q47" i="14"/>
  <c r="P47" i="14"/>
  <c r="X46" i="14"/>
  <c r="W46" i="14"/>
  <c r="R46" i="14"/>
  <c r="Q46" i="14"/>
  <c r="P46" i="14"/>
  <c r="X45" i="14"/>
  <c r="W45" i="14"/>
  <c r="R45" i="14"/>
  <c r="Q45" i="14"/>
  <c r="P45" i="14"/>
  <c r="X44" i="14"/>
  <c r="W44" i="14"/>
  <c r="R44" i="14"/>
  <c r="Q44" i="14"/>
  <c r="P44" i="14"/>
  <c r="X43" i="14"/>
  <c r="W43" i="14"/>
  <c r="R43" i="14"/>
  <c r="Q43" i="14"/>
  <c r="P43" i="14"/>
  <c r="X42" i="14"/>
  <c r="W42" i="14"/>
  <c r="R42" i="14"/>
  <c r="Q42" i="14"/>
  <c r="P42" i="14"/>
  <c r="X41" i="14"/>
  <c r="W41" i="14"/>
  <c r="R41" i="14"/>
  <c r="Q41" i="14"/>
  <c r="P41" i="14"/>
  <c r="X40" i="14"/>
  <c r="W40" i="14"/>
  <c r="R40" i="14"/>
  <c r="Q40" i="14"/>
  <c r="P40" i="14"/>
  <c r="X39" i="14"/>
  <c r="W39" i="14"/>
  <c r="R39" i="14"/>
  <c r="Q39" i="14"/>
  <c r="P39" i="14"/>
  <c r="X38" i="14"/>
  <c r="W38" i="14"/>
  <c r="R38" i="14"/>
  <c r="Q38" i="14"/>
  <c r="P38" i="14"/>
  <c r="X37" i="14"/>
  <c r="W37" i="14"/>
  <c r="R37" i="14"/>
  <c r="Q37" i="14"/>
  <c r="P37" i="14"/>
  <c r="X36" i="14"/>
  <c r="W36" i="14"/>
  <c r="R36" i="14"/>
  <c r="Q36" i="14"/>
  <c r="P36" i="14"/>
  <c r="X35" i="14"/>
  <c r="W35" i="14"/>
  <c r="R35" i="14"/>
  <c r="Q35" i="14"/>
  <c r="P35" i="14"/>
  <c r="X34" i="14"/>
  <c r="W34" i="14"/>
  <c r="R34" i="14"/>
  <c r="Q34" i="14"/>
  <c r="P34" i="14"/>
  <c r="X33" i="14"/>
  <c r="W33" i="14"/>
  <c r="R33" i="14"/>
  <c r="Q33" i="14"/>
  <c r="P33" i="14"/>
  <c r="X32" i="14"/>
  <c r="W32" i="14"/>
  <c r="R32" i="14"/>
  <c r="Q32" i="14"/>
  <c r="P32" i="14"/>
  <c r="X31" i="14"/>
  <c r="W31" i="14"/>
  <c r="R31" i="14"/>
  <c r="Q31" i="14"/>
  <c r="P31" i="14"/>
  <c r="X30" i="14"/>
  <c r="W30" i="14"/>
  <c r="R30" i="14"/>
  <c r="Q30" i="14"/>
  <c r="P30" i="14"/>
  <c r="X29" i="14"/>
  <c r="W29" i="14"/>
  <c r="R29" i="14"/>
  <c r="Q29" i="14"/>
  <c r="P29" i="14"/>
  <c r="X28" i="14"/>
  <c r="W28" i="14"/>
  <c r="R28" i="14"/>
  <c r="Q28" i="14"/>
  <c r="P28" i="14"/>
  <c r="X27" i="14"/>
  <c r="W27" i="14"/>
  <c r="R27" i="14"/>
  <c r="Q27" i="14"/>
  <c r="P27" i="14"/>
  <c r="X26" i="14"/>
  <c r="W26" i="14"/>
  <c r="R26" i="14"/>
  <c r="Q26" i="14"/>
  <c r="P26" i="14"/>
  <c r="X25" i="14"/>
  <c r="W25" i="14"/>
  <c r="R25" i="14"/>
  <c r="Q25" i="14"/>
  <c r="P25" i="14"/>
  <c r="X24" i="14"/>
  <c r="W24" i="14"/>
  <c r="R24" i="14"/>
  <c r="Q24" i="14"/>
  <c r="P24" i="14"/>
  <c r="X23" i="14"/>
  <c r="W23" i="14"/>
  <c r="R23" i="14"/>
  <c r="Q23" i="14"/>
  <c r="P23" i="14"/>
  <c r="X22" i="14"/>
  <c r="W22" i="14"/>
  <c r="R22" i="14"/>
  <c r="Q22" i="14"/>
  <c r="P22" i="14"/>
  <c r="X21" i="14"/>
  <c r="W21" i="14"/>
  <c r="R21" i="14"/>
  <c r="Q21" i="14"/>
  <c r="P21" i="14"/>
  <c r="X20" i="14"/>
  <c r="W20" i="14"/>
  <c r="R20" i="14"/>
  <c r="Q20" i="14"/>
  <c r="P20" i="14"/>
  <c r="X19" i="14"/>
  <c r="W19" i="14"/>
  <c r="R19" i="14"/>
  <c r="Q19" i="14"/>
  <c r="P19" i="14"/>
  <c r="X18" i="14"/>
  <c r="W18" i="14"/>
  <c r="R18" i="14"/>
  <c r="Q18" i="14"/>
  <c r="P18" i="14"/>
  <c r="X17" i="14"/>
  <c r="W17" i="14"/>
  <c r="R17" i="14"/>
  <c r="Q17" i="14"/>
  <c r="P17" i="14"/>
  <c r="X16" i="14"/>
  <c r="W16" i="14"/>
  <c r="R16" i="14"/>
  <c r="Q16" i="14"/>
  <c r="P16" i="14"/>
  <c r="X15" i="14"/>
  <c r="W15" i="14"/>
  <c r="R15" i="14"/>
  <c r="Q15" i="14"/>
  <c r="P15" i="14"/>
  <c r="X14" i="14"/>
  <c r="W14" i="14"/>
  <c r="R14" i="14"/>
  <c r="Q14" i="14"/>
  <c r="P14" i="14"/>
  <c r="X13" i="14"/>
  <c r="W13" i="14"/>
  <c r="R13" i="14"/>
  <c r="Q13" i="14"/>
  <c r="P13" i="14"/>
  <c r="X12" i="14"/>
  <c r="W12" i="14"/>
  <c r="R12" i="14"/>
  <c r="Q12" i="14"/>
  <c r="P12" i="14"/>
  <c r="X11" i="14"/>
  <c r="W11" i="14"/>
  <c r="R11" i="14"/>
  <c r="Q11" i="14"/>
  <c r="P11" i="14"/>
  <c r="X10" i="14"/>
  <c r="W10" i="14"/>
  <c r="R10" i="14"/>
  <c r="Q10" i="14"/>
  <c r="P10" i="14"/>
  <c r="X9" i="14"/>
  <c r="W9" i="14"/>
  <c r="R9" i="14"/>
  <c r="Q9" i="14"/>
  <c r="P9" i="14"/>
  <c r="X8" i="14"/>
  <c r="W8" i="14"/>
  <c r="R8" i="14"/>
  <c r="Q8" i="14"/>
  <c r="P8" i="14"/>
  <c r="X7" i="14"/>
  <c r="W7" i="14"/>
  <c r="R7" i="14"/>
  <c r="Q7" i="14"/>
  <c r="P7" i="14"/>
  <c r="X6" i="14"/>
  <c r="W6" i="14"/>
  <c r="R6" i="14"/>
  <c r="Q6" i="14"/>
  <c r="P6" i="14"/>
  <c r="X5" i="14"/>
  <c r="W5" i="14"/>
  <c r="R5" i="14"/>
  <c r="Q5" i="14"/>
  <c r="P5" i="14"/>
  <c r="X4" i="14"/>
  <c r="W4" i="14"/>
  <c r="R4" i="14"/>
  <c r="Q4" i="14"/>
  <c r="P4" i="14"/>
  <c r="X3" i="14"/>
  <c r="W3" i="14"/>
  <c r="R3" i="14"/>
  <c r="Q3" i="14"/>
  <c r="P3" i="14"/>
  <c r="C24" i="1"/>
  <c r="C23" i="1"/>
  <c r="C22" i="1"/>
  <c r="C21" i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F15" i="1" s="1"/>
  <c r="D3" i="1" l="1"/>
  <c r="F3" i="1"/>
  <c r="F4" i="1"/>
  <c r="F5" i="1"/>
  <c r="F6" i="1"/>
  <c r="F7" i="1"/>
  <c r="F8" i="1"/>
  <c r="F9" i="1"/>
  <c r="F10" i="1"/>
  <c r="F11" i="1"/>
  <c r="F12" i="1"/>
  <c r="F13" i="1"/>
  <c r="F14" i="1"/>
  <c r="G15" i="1" l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<sst xmlns="http://schemas.openxmlformats.org/spreadsheetml/2006/main" count="2143" uniqueCount="507">
  <si>
    <t>n=1</t>
  </si>
  <si>
    <t>a[n=0]-a[n=1]</t>
  </si>
  <si>
    <t>n=2</t>
  </si>
  <si>
    <t>a[n=1]-a[n=2]</t>
  </si>
  <si>
    <t>n=3</t>
  </si>
  <si>
    <t>a[n=2]+aa[]</t>
  </si>
  <si>
    <t>a[n=2]-aa[]</t>
  </si>
  <si>
    <t>a[n=1]</t>
  </si>
  <si>
    <t>b[n=1]</t>
  </si>
  <si>
    <t>a[n=2]</t>
  </si>
  <si>
    <t>b[]</t>
  </si>
  <si>
    <t>a[]</t>
  </si>
  <si>
    <t>case 0: xx = (_x + 0) / 2; show(_x, xx); break;</t>
  </si>
  <si>
    <t>case 1: xx = (_x + 2) / 2; show(_x, xx); break;</t>
  </si>
  <si>
    <t>case 2: xx = (_x + 2) / 2 - 2; show(_x, xx); break;</t>
  </si>
  <si>
    <t>case 3: xx = (_x + 7) / 2; show(_x, xx); break;</t>
  </si>
  <si>
    <t>case 4: xx = (_x + 7) / 2 - 7; show(_x, xx); break;</t>
  </si>
  <si>
    <t>case 5: xx = (_x + 9) / 2; show(_x, xx); break;</t>
  </si>
  <si>
    <t>case 6: xx = (_x + 9) / 2 - 2; show(_x, xx); break;</t>
  </si>
  <si>
    <t>case 7: xx = (_x + 9) / 2 - 7; show(_x, xx); break;</t>
  </si>
  <si>
    <t>case 8: xx = (_x + 9) / 2 - 9; show(_x, xx); break;</t>
  </si>
  <si>
    <t>case 9:  xx = _x - 2; show(_x, xx); break;</t>
  </si>
  <si>
    <t>case 10: xx = _x - 5; show(_x, xx); break;</t>
  </si>
  <si>
    <t>case 11: xx = _x - 7; show(_x, xx); break;</t>
  </si>
  <si>
    <t>case 12: xx = _x - 9; show(_x, xx); break;</t>
  </si>
  <si>
    <t>b1[]</t>
  </si>
  <si>
    <t>case13-25: a[n=2]+aa[]</t>
  </si>
  <si>
    <t>a[k++]13次循环</t>
  </si>
  <si>
    <t>f13</t>
  </si>
  <si>
    <t>b2[]</t>
  </si>
  <si>
    <t>case26-38: a[n=2]-aa[]</t>
  </si>
  <si>
    <t>b3[]</t>
  </si>
  <si>
    <t>case39-55:</t>
  </si>
  <si>
    <t>case0-17新</t>
  </si>
  <si>
    <t>f18</t>
  </si>
  <si>
    <t>a[k=12]</t>
  </si>
  <si>
    <t>k-12</t>
  </si>
  <si>
    <t>case 13:  xx = _x + 2; show(_x, xx); break;</t>
  </si>
  <si>
    <t>case 14: xx = _x + 5; show(_x, xx); break;</t>
  </si>
  <si>
    <t>case 15: xx = _x + 7; show(_x, xx); break;</t>
  </si>
  <si>
    <t>case 16: xx = _x + 9; show(_x, xx); break;</t>
  </si>
  <si>
    <t>使用数组</t>
  </si>
  <si>
    <t>序号</t>
  </si>
  <si>
    <t>方式</t>
  </si>
  <si>
    <t>存入数组</t>
  </si>
  <si>
    <t>分量存入</t>
  </si>
  <si>
    <t>b[f1]存在否</t>
  </si>
  <si>
    <t>b[f1]用之后存在否</t>
  </si>
  <si>
    <t>b[f2]存在否</t>
  </si>
  <si>
    <t>b[f2]用之后存在否</t>
  </si>
  <si>
    <t>a[0]</t>
  </si>
  <si>
    <t>case 0:</t>
  </si>
  <si>
    <t>xx = (_x + 0) / 2; show(_x, xx); break;</t>
  </si>
  <si>
    <t>a[1-13]</t>
  </si>
  <si>
    <t>af[f1]</t>
  </si>
  <si>
    <t>case 1:</t>
  </si>
  <si>
    <t>xx = (_x + 2) / 2; show(_x, xx); break;</t>
  </si>
  <si>
    <t>case 2:</t>
  </si>
  <si>
    <t>xx = (_x + 2) / 2 - 2; show(_x, xx); break;</t>
  </si>
  <si>
    <t>case 3:</t>
  </si>
  <si>
    <t>xx = (_x + 7) / 2; show(_x, xx); break;</t>
  </si>
  <si>
    <t>case 4:</t>
  </si>
  <si>
    <t>xx = (_x + 7) / 2 - 7; show(_x, xx); break;</t>
  </si>
  <si>
    <t>case 5:</t>
  </si>
  <si>
    <t>xx = (_x + 9) / 2; show(_x, xx); break;</t>
  </si>
  <si>
    <t>case 6:</t>
  </si>
  <si>
    <t>xx = (_x + 9) / 2 - 2; show(_x, xx); break;</t>
  </si>
  <si>
    <t>case 7:</t>
  </si>
  <si>
    <t>xx = (_x + 9) / 2 - 7; show(_x, xx); break;</t>
  </si>
  <si>
    <t>case 8:</t>
  </si>
  <si>
    <t>xx = (_x + 9) / 2 - 9; show(_x, xx); break;</t>
  </si>
  <si>
    <t>case 9:</t>
  </si>
  <si>
    <t>xx = _x - 2; show(_x, xx); break;</t>
  </si>
  <si>
    <t>case 10:</t>
  </si>
  <si>
    <t>xx = _x - 5; show(_x, xx); break;</t>
  </si>
  <si>
    <t>case 11:</t>
  </si>
  <si>
    <t>xx = _x - 7; show(_x, xx); break;</t>
  </si>
  <si>
    <t>case 12:</t>
  </si>
  <si>
    <t>xx = _x - 9; show(_x, xx); break;</t>
  </si>
  <si>
    <t>f(x)</t>
  </si>
  <si>
    <t>不考虑分量</t>
  </si>
  <si>
    <r>
      <rPr>
        <sz val="11"/>
        <color theme="1"/>
        <rFont val="等线"/>
        <charset val="134"/>
      </rPr>
      <t xml:space="preserve">y = (x + </t>
    </r>
    <r>
      <rPr>
        <sz val="11"/>
        <color rgb="FFFF0000"/>
        <rFont val="等线"/>
        <charset val="134"/>
      </rPr>
      <t>a1</t>
    </r>
    <r>
      <rPr>
        <sz val="11"/>
        <color theme="1"/>
        <rFont val="等线"/>
        <charset val="134"/>
      </rPr>
      <t>*2+</t>
    </r>
    <r>
      <rPr>
        <sz val="11"/>
        <color rgb="FFFF0000"/>
        <rFont val="等线"/>
        <charset val="134"/>
      </rPr>
      <t>a2</t>
    </r>
    <r>
      <rPr>
        <sz val="11"/>
        <color theme="1"/>
        <rFont val="等线"/>
        <charset val="134"/>
      </rPr>
      <t>*7+</t>
    </r>
    <r>
      <rPr>
        <sz val="11"/>
        <color rgb="FFFF0000"/>
        <rFont val="等线"/>
        <charset val="134"/>
      </rPr>
      <t>a3</t>
    </r>
    <r>
      <rPr>
        <sz val="11"/>
        <color theme="1"/>
        <rFont val="等线"/>
        <charset val="134"/>
      </rPr>
      <t>*b[n] ) /2 -</t>
    </r>
    <r>
      <rPr>
        <sz val="11"/>
        <color rgb="FFFF0000"/>
        <rFont val="等线"/>
        <charset val="134"/>
      </rPr>
      <t>b1</t>
    </r>
    <r>
      <rPr>
        <sz val="11"/>
        <color theme="1"/>
        <rFont val="等线"/>
        <charset val="134"/>
      </rPr>
      <t>*2-</t>
    </r>
    <r>
      <rPr>
        <sz val="11"/>
        <color rgb="FFFF0000"/>
        <rFont val="等线"/>
        <charset val="134"/>
      </rPr>
      <t>b2</t>
    </r>
    <r>
      <rPr>
        <sz val="11"/>
        <color theme="1"/>
        <rFont val="等线"/>
        <charset val="134"/>
      </rPr>
      <t>*7-</t>
    </r>
    <r>
      <rPr>
        <sz val="11"/>
        <color rgb="FFFF0000"/>
        <rFont val="等线"/>
        <charset val="134"/>
      </rPr>
      <t>b3</t>
    </r>
    <r>
      <rPr>
        <sz val="11"/>
        <color theme="1"/>
        <rFont val="等线"/>
        <charset val="134"/>
      </rPr>
      <t xml:space="preserve">*b[n] </t>
    </r>
  </si>
  <si>
    <t>a1</t>
  </si>
  <si>
    <t>a2</t>
  </si>
  <si>
    <t>a3</t>
  </si>
  <si>
    <t>b1</t>
  </si>
  <si>
    <t>b2</t>
  </si>
  <si>
    <t>b3</t>
  </si>
  <si>
    <t>y = (x + 0) / 2;  break;</t>
  </si>
  <si>
    <t>a[0-13*25]</t>
  </si>
  <si>
    <t>af[f2]</t>
  </si>
  <si>
    <t>y = (x + 2) / 2;  break;</t>
  </si>
  <si>
    <t>y = (x + 2) / 2 - 2;  break;</t>
  </si>
  <si>
    <t>y = (x + 7) / 2;  break;</t>
  </si>
  <si>
    <t>y = (x + 7) / 2 - 7;  break;</t>
  </si>
  <si>
    <t>y = (x + 9) / 2;  break;</t>
  </si>
  <si>
    <t>y = (x + 9) / 2 - 2;  break;</t>
  </si>
  <si>
    <t>y = (x + 9) / 2 - 7;  break;</t>
  </si>
  <si>
    <t>y = (x + 9) / 2 - 9;  break;</t>
  </si>
  <si>
    <t>y = x - 2;  break;</t>
  </si>
  <si>
    <t>y = x - 5;  break;</t>
  </si>
  <si>
    <t>y = x - 7;  break;</t>
  </si>
  <si>
    <t>y = x - 9;  break;</t>
  </si>
  <si>
    <t>g(x)</t>
  </si>
  <si>
    <t>只考虑分量</t>
  </si>
  <si>
    <t>case 13:</t>
  </si>
  <si>
    <t>y = (x + 0 + a2 ) / 2 - a2 ;  break;</t>
  </si>
  <si>
    <t>case 14:</t>
  </si>
  <si>
    <t>y = (x + 2 + a2 ) / 2 - a2 ;  break;</t>
  </si>
  <si>
    <t>case 15:</t>
  </si>
  <si>
    <t>y = (x + 2 + a2 ) / 2 - 2 - a2 ;  break;</t>
  </si>
  <si>
    <t>case 16:</t>
  </si>
  <si>
    <t>y = (x + 7 + a2 ) / 2 - a2 ;  break;</t>
  </si>
  <si>
    <t>case 17:</t>
  </si>
  <si>
    <t>y = (x + 7 + a2 ) / 2 - 7 - a2 ;  break;</t>
  </si>
  <si>
    <t>case 18:</t>
  </si>
  <si>
    <t>y = (x + 9 + a2 ) / 2 - a2 ;  break;</t>
  </si>
  <si>
    <t>case 19:</t>
  </si>
  <si>
    <t>y = (x + 9 + a2 ) / 2 - 2 - a2 ;  break;</t>
  </si>
  <si>
    <t>case 20:</t>
  </si>
  <si>
    <t>y = (x + 9 + a2 ) / 2 - 7 - a2 ;  break;</t>
  </si>
  <si>
    <t>case 21:</t>
  </si>
  <si>
    <t>y = (x + 9 + a2 ) / 2 - 9 - a2 ;  break;</t>
  </si>
  <si>
    <t>case 22:</t>
  </si>
  <si>
    <t>y = x - 2-a2;  break;</t>
  </si>
  <si>
    <t>case 23:</t>
  </si>
  <si>
    <t>y = x - 5-a2;  break;</t>
  </si>
  <si>
    <t>case 24:</t>
  </si>
  <si>
    <t>y = x - 7-a2;  break;</t>
  </si>
  <si>
    <t>case 25:</t>
  </si>
  <si>
    <t>y = x - 9-a2;  break;</t>
  </si>
  <si>
    <t>h(x)</t>
  </si>
  <si>
    <t>将分量合并进去</t>
  </si>
  <si>
    <t>case 26:</t>
  </si>
  <si>
    <t>y = (x + 0) / 2 + a2;  a2= -10000; break;</t>
  </si>
  <si>
    <t>b[0-13*21]</t>
  </si>
  <si>
    <t>bf[f]</t>
  </si>
  <si>
    <t xml:space="preserve"> a2= -10000; </t>
  </si>
  <si>
    <t>case 27:</t>
  </si>
  <si>
    <t>y = (x + 2) / 2 + a2;  a2= -10000; break;</t>
  </si>
  <si>
    <t>case 28:</t>
  </si>
  <si>
    <t>y = (x + 2) / 2 - 2 + a2;  a2= -10000; break;</t>
  </si>
  <si>
    <t>case 29:</t>
  </si>
  <si>
    <t>y = (x + 7) / 2 + a2;  a2= -10000; break;</t>
  </si>
  <si>
    <t>case 30:</t>
  </si>
  <si>
    <t>y = (x + 7) / 2 - 7 + a2;  a2= -10000; break;</t>
  </si>
  <si>
    <t>case 31:</t>
  </si>
  <si>
    <t>y = (x + 9) / 2 + a2;  a2= -10000; break;</t>
  </si>
  <si>
    <t>case 32:</t>
  </si>
  <si>
    <t>y = (x + 9) / 2 - 2 + a2;  a2= -10000; break;</t>
  </si>
  <si>
    <t>case 33:</t>
  </si>
  <si>
    <t>y = (x + 9) / 2 - 7 + a2;  a2= -10000; break;</t>
  </si>
  <si>
    <t>case 34:</t>
  </si>
  <si>
    <t>y = (x + 9) / 2 - 9 + a2;  a2= -10000; break;</t>
  </si>
  <si>
    <t>case 35:</t>
  </si>
  <si>
    <t>y = x - 2 + a2;  a2= -10000; break;</t>
  </si>
  <si>
    <t>case 36:</t>
  </si>
  <si>
    <t>y = x - 5 + a2;  a2= -10000; break;</t>
  </si>
  <si>
    <t>case 37:</t>
  </si>
  <si>
    <t>y = x - 7 + a2;  a2= -10000; break;</t>
  </si>
  <si>
    <t>case 38:</t>
  </si>
  <si>
    <t>y = x - 9 + a2;  a2= -10000; break;</t>
  </si>
  <si>
    <t>case 39:</t>
  </si>
  <si>
    <t>y = (x + 0 + a2 ) / 2;  a2= -10000; break;</t>
  </si>
  <si>
    <t>case 40:</t>
  </si>
  <si>
    <t>y = (x + 2 + a2 ) / 2;  a2= -10000; break;</t>
  </si>
  <si>
    <t>case 41:</t>
  </si>
  <si>
    <t>y = (x + 2 + a2 ) / 2 - 2;  a2= -10000; break;</t>
  </si>
  <si>
    <t>case 42:</t>
  </si>
  <si>
    <t>y = (x + 7 + a2 ) / 2;  a2= -10000; break;</t>
  </si>
  <si>
    <t>case 43:</t>
  </si>
  <si>
    <t>y = (x + 7 + a2 ) / 2 - 7;  a2= -10000; break;</t>
  </si>
  <si>
    <t>case 44:</t>
  </si>
  <si>
    <t>y = (x + 9 + a2 ) / 2;  a2= -10000; break;</t>
  </si>
  <si>
    <t>case 45:</t>
  </si>
  <si>
    <t>y = (x + 9 + a2 ) / 2 - 2;  a2= -10000; break;</t>
  </si>
  <si>
    <t>case 46:</t>
  </si>
  <si>
    <t>y = (x + 9 + a2 ) / 2 - 7;  a2= -10000; break;</t>
  </si>
  <si>
    <t>case 47:</t>
  </si>
  <si>
    <t>y = (x + 9 + a2 ) / 2 - 9;  a2= -10000; break;</t>
  </si>
  <si>
    <t>存在否</t>
  </si>
  <si>
    <t>a2用之后存在否</t>
  </si>
  <si>
    <t>a[13*35]</t>
  </si>
  <si>
    <t>用之后存在否</t>
  </si>
  <si>
    <t>case 61:</t>
  </si>
  <si>
    <t>y = (x + 0 + a2 + b2 ) / 2 - a2 ;  b2=-10000;  break;</t>
  </si>
  <si>
    <t>无需</t>
  </si>
  <si>
    <t>b2=-10000</t>
  </si>
  <si>
    <t>case 62:</t>
  </si>
  <si>
    <t>y = (x + 2 + a2 + b2 ) / 2 - a2 ;  b2=-10000;  break;</t>
  </si>
  <si>
    <t>case 63:</t>
  </si>
  <si>
    <t>y = (x + 2 + a2 + b2 ) / 2 - 2 - a2 ;  b2=-10000;  break;</t>
  </si>
  <si>
    <t>case 64:</t>
  </si>
  <si>
    <t>y = (x + 7 + a2 + b2 ) / 2 - a2 ;  b2=-10000;  break;</t>
  </si>
  <si>
    <t>case 65:</t>
  </si>
  <si>
    <t>y = (x + 7 + a2 + b2 ) / 2 - 7 - a2 ;  b2=-10000;  break;</t>
  </si>
  <si>
    <t>case 66:</t>
  </si>
  <si>
    <t>y = (x + 9 + a2 + b2 ) / 2 - a2 ;  b2=-10000;  break;</t>
  </si>
  <si>
    <t>case 67:</t>
  </si>
  <si>
    <t>y = (x + 9 + a2 + b2 ) / 2 - 2 - a2 ;  b2=-10000;  break;</t>
  </si>
  <si>
    <t>case 68:</t>
  </si>
  <si>
    <t>y = (x + 9 + a2 + b2 ) / 2 - 7 - a2 ;  b2=-10000;  break;</t>
  </si>
  <si>
    <t>case 69:</t>
  </si>
  <si>
    <t>y = (x + 9 + a2 + b2 ) / 2 - 9 - a2 ;  b2=-10000;  break;</t>
  </si>
  <si>
    <t>case 70:</t>
  </si>
  <si>
    <t>y = (x + 0 + a2 + b2 ) / 2 - b2 ;  a2=-10000;  break;</t>
  </si>
  <si>
    <t>a2=-10000</t>
  </si>
  <si>
    <t>case 71:</t>
  </si>
  <si>
    <t>y = (x + 2 + a2 + b2 ) / 2 - b2 ;  a2=-10000;  break;</t>
  </si>
  <si>
    <t>case 72:</t>
  </si>
  <si>
    <t>y = (x + 2 + a2 + b2 ) / 2 - 2 - b2 ;  a2=-10000;  break;</t>
  </si>
  <si>
    <t>case 73:</t>
  </si>
  <si>
    <t>y = (x + 7 + a2 + b2 ) / 2 - b2 ;  a2=-10000;  break;</t>
  </si>
  <si>
    <t>case 74:</t>
  </si>
  <si>
    <t>y = (x + 7 + a2 + b2 ) / 2 - 7 - b2 ;  a2=-10000;  break;</t>
  </si>
  <si>
    <t>case 75:</t>
  </si>
  <si>
    <t>y = (x + 9 + a2 + b2 ) / 2 - b2 ;  a2=-10000;  break;</t>
  </si>
  <si>
    <t>case 76:</t>
  </si>
  <si>
    <t>y = (x + 9 + a2 + b2 ) / 2 - 2 - b2 ;  a2=-10000;  break;</t>
  </si>
  <si>
    <t>case 48:</t>
  </si>
  <si>
    <t>y = (x + 0 + b2 ) / 2 - b2 ;  break;</t>
  </si>
  <si>
    <t>case 77:</t>
  </si>
  <si>
    <t>y = (x + 9 + a2 + b2 ) / 2 - 7 - b2 ;  a2=-10000;  break;</t>
  </si>
  <si>
    <t>case 49:</t>
  </si>
  <si>
    <t>y = (x + 2 + b2 ) / 2 - b2 ;  break;</t>
  </si>
  <si>
    <t>case 78:</t>
  </si>
  <si>
    <t>y = (x + 9 + a2 + b2 ) / 2 - 9 - b2 ;  a2=-10000;  break;</t>
  </si>
  <si>
    <t>case 50:</t>
  </si>
  <si>
    <t>y = (x + 2 + b2 ) / 2 - 2 - b2 ;  break;</t>
  </si>
  <si>
    <t>case 79:</t>
  </si>
  <si>
    <t>y = (x + 0 + a2 + b2 ) / 2 - a2 - b2 ;  break;</t>
  </si>
  <si>
    <t>case 51:</t>
  </si>
  <si>
    <t>y = (x + 7 + b2 ) / 2 - b2 ;  break;</t>
  </si>
  <si>
    <t>case 80:</t>
  </si>
  <si>
    <t>y = (x + 2 + a2 + b2 ) / 2 - a2 - b2 ;  break;</t>
  </si>
  <si>
    <t>case 52:</t>
  </si>
  <si>
    <t>y = (x + 7 + b2 ) / 2 - 7 - b2 ;  break;</t>
  </si>
  <si>
    <t>case 81:</t>
  </si>
  <si>
    <t>y = (x + 2 + a2 + b2 ) / 2 - 2 - a2 - b2 ;  break;</t>
  </si>
  <si>
    <t>case 53:</t>
  </si>
  <si>
    <t>y = (x + 9 + b2 ) / 2 - b2 ;  break;</t>
  </si>
  <si>
    <t>case 82:</t>
  </si>
  <si>
    <t>y = (x + 7 + a2 + b2 ) / 2 - a2 - b2 ;  break;</t>
  </si>
  <si>
    <t>case 54:</t>
  </si>
  <si>
    <t>y = (x + 9 + b2 ) / 2 - 2 - b2 ;  break;</t>
  </si>
  <si>
    <t>case 83:</t>
  </si>
  <si>
    <t>y = (x + 7 + a2 + b2 ) / 2 - 7 - a2 - b2 ;  break;</t>
  </si>
  <si>
    <t>case 55:</t>
  </si>
  <si>
    <t>y = (x + 9 + b2 ) / 2 - 7 - b2 ;  break;</t>
  </si>
  <si>
    <t>case 84:</t>
  </si>
  <si>
    <t>y = (x + 9 + a2 + b2 ) / 2 - a2 - b2 ;  break;</t>
  </si>
  <si>
    <t>case 56:</t>
  </si>
  <si>
    <t>y = (x + 9 + b2 ) / 2 - 9 - b2 ;  break;</t>
  </si>
  <si>
    <t>case 85:</t>
  </si>
  <si>
    <t>y = (x + 9 + a2 + b2 ) / 2 - 2 - a2 - b2 ;  break;</t>
  </si>
  <si>
    <t>case 57:</t>
  </si>
  <si>
    <t>y = x - 2-b2;  break;</t>
  </si>
  <si>
    <t>case 86:</t>
  </si>
  <si>
    <t>y = (x + 9 + a2 + b2 ) / 2 - 7 - a2 - b2 ;  break;</t>
  </si>
  <si>
    <t>case 58:</t>
  </si>
  <si>
    <t>y = x - 5-b2;  break;</t>
  </si>
  <si>
    <t>case 87:</t>
  </si>
  <si>
    <t>y = (x + 9 + a2 + b2 ) / 2 - 9 - a2 - b2 ;  break;</t>
  </si>
  <si>
    <t>case 59:</t>
  </si>
  <si>
    <t>y = x - 7-b2;  break;</t>
  </si>
  <si>
    <t>case 88:</t>
  </si>
  <si>
    <t>y = x - 2-a2-b2;  break;</t>
  </si>
  <si>
    <t>case 60:</t>
  </si>
  <si>
    <t>y = x - 9-b2;  break;</t>
  </si>
  <si>
    <t>case 89:</t>
  </si>
  <si>
    <t>y = x - 5-a2-b2;  break;</t>
  </si>
  <si>
    <t>case 90:</t>
  </si>
  <si>
    <t>y = x - 7-a2-b2;  break;</t>
  </si>
  <si>
    <t>case 91:</t>
  </si>
  <si>
    <t>y = x - 9-a2-b2;  break;</t>
  </si>
  <si>
    <t>b2存在否</t>
  </si>
  <si>
    <t>b2用之后存在否</t>
  </si>
  <si>
    <t>y = (x + 0) / 2 + a2;  a2=-10000;  break;</t>
  </si>
  <si>
    <t>case 92:</t>
  </si>
  <si>
    <t>y = (x + 0) / 2 + b2;  b2=-10000;  break;</t>
  </si>
  <si>
    <t>y = (x + 2) / 2 + a2;  a2=-10000;  break;</t>
  </si>
  <si>
    <t>case 93:</t>
  </si>
  <si>
    <t>y = (x + 2) / 2 + b2;  b2=-10000;  break;</t>
  </si>
  <si>
    <t>y = (x + 2) / 2 - 2 + a2;  a2=-10000;  break;</t>
  </si>
  <si>
    <t>case 94:</t>
  </si>
  <si>
    <t>y = (x + 2) / 2 - 2 + b2;  b2=-10000;  break;</t>
  </si>
  <si>
    <t>y = (x + 7) / 2 + a2;  a2=-10000;  break;</t>
  </si>
  <si>
    <t>case 95:</t>
  </si>
  <si>
    <t>y = (x + 7) / 2 + b2;  b2=-10000;  break;</t>
  </si>
  <si>
    <t>y = (x + 7) / 2 - 7 + a2;  a2=-10000;  break;</t>
  </si>
  <si>
    <t>case 96:</t>
  </si>
  <si>
    <t>y = (x + 7) / 2 - 7 + b2;  b2=-10000;  break;</t>
  </si>
  <si>
    <t>y = (x + 9) / 2 + a2;  a2=-10000;  break;</t>
  </si>
  <si>
    <t>case 97:</t>
  </si>
  <si>
    <t>y = (x + 9) / 2 + b2;  b2=-10000;  break;</t>
  </si>
  <si>
    <t>y = (x + 9) / 2 - 2 + a2;  a2=-10000;  break;</t>
  </si>
  <si>
    <t>case 98:</t>
  </si>
  <si>
    <t>y = (x + 9) / 2 - 2 + b2;  b2=-10000;  break;</t>
  </si>
  <si>
    <t>y = (x + 9) / 2 - 7 + a2;  a2=-10000;  break;</t>
  </si>
  <si>
    <t>case 99:</t>
  </si>
  <si>
    <t>y = (x + 9) / 2 - 7 + b2;  b2=-10000;  break;</t>
  </si>
  <si>
    <t>y = (x + 9) / 2 - 9 + a2;  a2=-10000;  break;</t>
  </si>
  <si>
    <t>case 100:</t>
  </si>
  <si>
    <t>y = (x + 9) / 2 - 9 + b2;  b2=-10000;  break;</t>
  </si>
  <si>
    <t>y = x - 2 + a2;  a2=-10000;  break;</t>
  </si>
  <si>
    <t>case 101:</t>
  </si>
  <si>
    <t>y = x - 2 + b2;  b2=-10000;  break;</t>
  </si>
  <si>
    <t>y = x - 5 + a2;  a2=-10000;  break;</t>
  </si>
  <si>
    <t>case 102:</t>
  </si>
  <si>
    <t>y = x - 5 + b2;  b2=-10000;  break;</t>
  </si>
  <si>
    <t>y = x - 7 + a2;  a2=-10000;  break;</t>
  </si>
  <si>
    <t>case 103:</t>
  </si>
  <si>
    <t>y = x - 7 + b2;  b2=-10000;  break;</t>
  </si>
  <si>
    <t>y = x - 9 + a2;  a2=-10000;  break;</t>
  </si>
  <si>
    <t>case 104:</t>
  </si>
  <si>
    <t>y = x - 9 + b2;  b2=-10000;  break;</t>
  </si>
  <si>
    <t>y = (x + 0 + a2 ) / 2;  a2=-10000;  break;</t>
  </si>
  <si>
    <t>case 105:</t>
  </si>
  <si>
    <t>y = (x + 0 + b2 ) / 2;  b2=-10000;  break;</t>
  </si>
  <si>
    <t>y = (x + 2 + a2 ) / 2;  a2=-10000;  break;</t>
  </si>
  <si>
    <t>case 106:</t>
  </si>
  <si>
    <t>y = (x + 2 + b2 ) / 2;  b2=-10000;  break;</t>
  </si>
  <si>
    <t>y = (x + 2 + a2 ) / 2 - 2;  a2=-10000;  break;</t>
  </si>
  <si>
    <t>case 107:</t>
  </si>
  <si>
    <t>y = (x + 2 + b2 ) / 2 - 2;  b2=-10000;  break;</t>
  </si>
  <si>
    <t>y = (x + 7 + a2 ) / 2;  a2=-10000;  break;</t>
  </si>
  <si>
    <t>case 108:</t>
  </si>
  <si>
    <t>y = (x + 7 + b2 ) / 2;  b2=-10000;  break;</t>
  </si>
  <si>
    <t>y = (x + 7 + a2 ) / 2 - 7;  a2=-10000;  break;</t>
  </si>
  <si>
    <t>case 109:</t>
  </si>
  <si>
    <t>y = (x + 7 + b2 ) / 2 - 7;  b2=-10000;  break;</t>
  </si>
  <si>
    <t>y = (x + 9 + a2 ) / 2;  a2=-10000;  break;</t>
  </si>
  <si>
    <t>case 110:</t>
  </si>
  <si>
    <t>y = (x + 9 + b2 ) / 2;  b2=-10000;  break;</t>
  </si>
  <si>
    <t>y = (x + 9 + a2 ) / 2 - 2;  a2=-10000;  break;</t>
  </si>
  <si>
    <t>case 111:</t>
  </si>
  <si>
    <t>y = (x + 9 + b2 ) / 2 - 2;  b2=-10000;  break;</t>
  </si>
  <si>
    <t>y = (x + 9 + a2 ) / 2 - 7;  a2=-10000;  break;</t>
  </si>
  <si>
    <t>case 112:</t>
  </si>
  <si>
    <t>y = (x + 9 + b2 ) / 2 - 7;  b2=-10000;  break;</t>
  </si>
  <si>
    <t>y = (x + 9 + a2 ) / 2 - 9;  a2=-10000;  break;</t>
  </si>
  <si>
    <t>case 113:</t>
  </si>
  <si>
    <t>y = (x + 9 + b2 ) / 2 - 9;  b2=-10000;  break;</t>
  </si>
  <si>
    <t>case 114:</t>
  </si>
  <si>
    <t>y = (x + 0) / 2 + a2 + b2;  a2=-10000;  b2=-10000;  break;</t>
  </si>
  <si>
    <t>bb[f]</t>
  </si>
  <si>
    <t xml:space="preserve">a2=-10000;  b2=-10000;  </t>
  </si>
  <si>
    <t>case 115:</t>
  </si>
  <si>
    <t>y = (x + 2) / 2 + a2 + b2;  a2=-10000;  b2=-10000;  break;</t>
  </si>
  <si>
    <t>case 116:</t>
  </si>
  <si>
    <t>y = (x + 2) / 2 - 2 + a2 + b2;  a2=-10000;  b2=-10000;  break;</t>
  </si>
  <si>
    <t>case 117:</t>
  </si>
  <si>
    <t>y = (x + 7) / 2 + a2 + b2;  a2=-10000;  b2=-10000;  break;</t>
  </si>
  <si>
    <t>case 118:</t>
  </si>
  <si>
    <t>y = (x + 7) / 2 - 7 + a2 + b2;  a2=-10000;  b2=-10000;  break;</t>
  </si>
  <si>
    <t>case 119:</t>
  </si>
  <si>
    <t>y = (x + 9) / 2 + a2 + b2;  a2=-10000;  b2=-10000;  break;</t>
  </si>
  <si>
    <t>case 120:</t>
  </si>
  <si>
    <t>y = (x + 9) / 2 - 2 + a2 + b2;  a2=-10000;  b2=-10000;  break;</t>
  </si>
  <si>
    <t>case 121:</t>
  </si>
  <si>
    <t>y = (x + 9) / 2 - 7 + a2 + b2;  a2=-10000;  b2=-10000;  break;</t>
  </si>
  <si>
    <t>case 122:</t>
  </si>
  <si>
    <t>y = (x + 9) / 2 - 9 + a2 + b2;  a2=-10000;  b2=-10000;  break;</t>
  </si>
  <si>
    <t>case 123:</t>
  </si>
  <si>
    <t>y = x - 2 + a2 + b2;  a2=-10000;  b2=-10000;  break;</t>
  </si>
  <si>
    <t>case 124:</t>
  </si>
  <si>
    <t>y = x - 5 + a2 + b2;  a2=-10000;  b2=-10000;  break;</t>
  </si>
  <si>
    <t>case 125:</t>
  </si>
  <si>
    <t>y = x - 7 + a2 + b2;  a2=-10000;  b2=-10000;  break;</t>
  </si>
  <si>
    <t>case 126:</t>
  </si>
  <si>
    <t>y = x - 9 + a2 + b2;  a2=-10000;  b2=-10000;  break;</t>
  </si>
  <si>
    <t>case 127:</t>
  </si>
  <si>
    <t>y = (x + 0 + a2 + b2 ) / 2;  a2=-10000;  b2=-10000;  break;</t>
  </si>
  <si>
    <t>case 128:</t>
  </si>
  <si>
    <t>y = (x + 2 + a2 + b2 ) / 2;  a2=-10000;  b2=-10000;  break;</t>
  </si>
  <si>
    <t>case 129:</t>
  </si>
  <si>
    <t>y = (x + 2 + a2 + b2 ) / 2 - 2;  a2=-10000;  b2=-10000;  break;</t>
  </si>
  <si>
    <t>case 130:</t>
  </si>
  <si>
    <t>y = (x + 7 + a2 + b2 ) / 2;  a2=-10000;  b2=-10000;  break;</t>
  </si>
  <si>
    <t>case 131:</t>
  </si>
  <si>
    <t>y = (x + 7 + a2 + b2 ) / 2 - 7;  a2=-10000;  b2=-10000;  break;</t>
  </si>
  <si>
    <t>case 132:</t>
  </si>
  <si>
    <t>y = (x + 9 + a2 + b2 ) / 2;  a2=-10000;  b2=-10000;  break;</t>
  </si>
  <si>
    <t>case 133:</t>
  </si>
  <si>
    <t>y = (x + 9 + a2 + b2 ) / 2 - 2;  a2=-10000;  b2=-10000;  break;</t>
  </si>
  <si>
    <t>case 134:</t>
  </si>
  <si>
    <t>y = (x + 9 + a2 + b2 ) / 2 - 7;  a2=-10000;  b2=-10000;  break;</t>
  </si>
  <si>
    <t>case 135:</t>
  </si>
  <si>
    <t>y = (x + 9 + a2 + b2 ) / 2 - 9;  a2=-10000;  b2=-10000;  break;</t>
  </si>
  <si>
    <t>a</t>
  </si>
  <si>
    <t>b</t>
  </si>
  <si>
    <t>c</t>
  </si>
  <si>
    <t>d</t>
  </si>
  <si>
    <t>e</t>
  </si>
  <si>
    <t>f()</t>
  </si>
  <si>
    <t>g</t>
  </si>
  <si>
    <t>h</t>
  </si>
  <si>
    <t>i</t>
  </si>
  <si>
    <t>j</t>
  </si>
  <si>
    <t>k</t>
  </si>
  <si>
    <t>列4</t>
  </si>
  <si>
    <t>x</t>
  </si>
  <si>
    <t>y</t>
  </si>
  <si>
    <t>y2</t>
  </si>
  <si>
    <t>nn</t>
  </si>
  <si>
    <t>eha2</t>
  </si>
  <si>
    <t>ehb2</t>
  </si>
  <si>
    <t>f</t>
  </si>
  <si>
    <t>`</t>
  </si>
  <si>
    <t>_f</t>
  </si>
  <si>
    <t>``</t>
  </si>
  <si>
    <t>_a2</t>
  </si>
  <si>
    <t>_b2</t>
  </si>
  <si>
    <t>列1</t>
  </si>
  <si>
    <t>列8</t>
  </si>
  <si>
    <t>a22</t>
  </si>
  <si>
    <t xml:space="preserve">y = x - 2; </t>
  </si>
  <si>
    <t>if(n==1){a2=start-y;y2=a2;};</t>
  </si>
  <si>
    <t>if(n==2){</t>
  </si>
  <si>
    <t>b2=a1-y;</t>
  </si>
  <si>
    <t>y2=b2;};</t>
  </si>
  <si>
    <t>if(n==3){</t>
  </si>
  <si>
    <t>c2=b1-y;</t>
  </si>
  <si>
    <t>y2=c2;};</t>
  </si>
  <si>
    <t>data(</t>
  </si>
  <si>
    <t>x,</t>
  </si>
  <si>
    <t>y,</t>
  </si>
  <si>
    <t>y2,</t>
  </si>
  <si>
    <t>,</t>
  </si>
  <si>
    <t>);</t>
  </si>
  <si>
    <t xml:space="preserve"> break;</t>
  </si>
  <si>
    <t xml:space="preserve">y = x - 5; </t>
  </si>
  <si>
    <t xml:space="preserve">y = x - 7; </t>
  </si>
  <si>
    <t xml:space="preserve">y = x - 9; </t>
  </si>
  <si>
    <t xml:space="preserve">y = (x + 0) / 2; </t>
  </si>
  <si>
    <t xml:space="preserve">y = (x + 2) / 2; </t>
  </si>
  <si>
    <t xml:space="preserve">y = (x + 2) / 2 - 2; </t>
  </si>
  <si>
    <t xml:space="preserve">y = (x + 7) / 2; </t>
  </si>
  <si>
    <t xml:space="preserve">y = (x + 7) / 2 - 7; </t>
  </si>
  <si>
    <t xml:space="preserve">y = (x + 9) / 2; </t>
  </si>
  <si>
    <t xml:space="preserve">y = (x + 9) / 2 - 2; </t>
  </si>
  <si>
    <t xml:space="preserve">y = (x + 9) / 2 - 7; </t>
  </si>
  <si>
    <t xml:space="preserve">y = (x + 9) / 2 - 9; </t>
  </si>
  <si>
    <t xml:space="preserve">y = x - 2 - aa2; </t>
  </si>
  <si>
    <t xml:space="preserve">y = x - 5 - aa2; </t>
  </si>
  <si>
    <t xml:space="preserve">y = x - 7 - aa2; </t>
  </si>
  <si>
    <t xml:space="preserve">y = x - 9 - aa2; </t>
  </si>
  <si>
    <t xml:space="preserve">y = x - 2 + aa2; </t>
  </si>
  <si>
    <t>b2=a1-(y-a2);</t>
  </si>
  <si>
    <t>c2=b1-(y-a2);</t>
  </si>
  <si>
    <t>a2=0;</t>
  </si>
  <si>
    <t xml:space="preserve">y = x - 5 + aa2; </t>
  </si>
  <si>
    <t xml:space="preserve">y = x - 7 + aa2; </t>
  </si>
  <si>
    <t xml:space="preserve">y = x - 9 + aa2; </t>
  </si>
  <si>
    <t xml:space="preserve">y = (x + 0) / 2 + aa2; </t>
  </si>
  <si>
    <t xml:space="preserve">y = (x + 2) / 2 + aa2; </t>
  </si>
  <si>
    <t xml:space="preserve">y = (x + 2) / 2 - 2 + aa2; </t>
  </si>
  <si>
    <t xml:space="preserve">y = (x + 7) / 2 + aa2; </t>
  </si>
  <si>
    <t xml:space="preserve">y = (x + 7) / 2 - 7 + aa2; </t>
  </si>
  <si>
    <t xml:space="preserve">y = (x + 9) / 2 + aa2; </t>
  </si>
  <si>
    <t xml:space="preserve">y = (x + 9) / 2 - 2 + aa2; </t>
  </si>
  <si>
    <t xml:space="preserve">y = (x + 9) / 2 - 7 + aa2; </t>
  </si>
  <si>
    <t xml:space="preserve">y = (x + 9) / 2 - 9 + aa2; </t>
  </si>
  <si>
    <t xml:space="preserve">y = x - 2 - bb2; </t>
  </si>
  <si>
    <t xml:space="preserve">y = x - 5 - bb2; </t>
  </si>
  <si>
    <t xml:space="preserve">y = x - 7 - bb2; </t>
  </si>
  <si>
    <t xml:space="preserve">y = x - 9 - bb2; </t>
  </si>
  <si>
    <t>y = x - 2 + bb2;</t>
  </si>
  <si>
    <t>c2=b1-(y-b2);</t>
  </si>
  <si>
    <t>y = x - 5 + bb2;</t>
  </si>
  <si>
    <t>y = x - 7 + bb2;</t>
  </si>
  <si>
    <t>y = x - 9 + bb2;</t>
  </si>
  <si>
    <t>y = (x + 0) / 2 + bb2;</t>
  </si>
  <si>
    <t>y = (x + 2) / 2 + bb2;</t>
  </si>
  <si>
    <t>y = (x + 2) / 2 - 2 + bb2;</t>
  </si>
  <si>
    <t>y = (x + 7) / 2 + bb2;</t>
  </si>
  <si>
    <t>y = (x + 7) / 2 - 7 + bb2;</t>
  </si>
  <si>
    <t>y = (x + 9) / 2 + bb2;</t>
  </si>
  <si>
    <t>y = (x + 9) / 2 - 2 + bb2;</t>
  </si>
  <si>
    <t>y = (x + 9) / 2 - 7 + bb2;</t>
  </si>
  <si>
    <t>y = (x + 9) / 2 - 9 + bb2;</t>
  </si>
  <si>
    <t>if(a2&gt;0){</t>
  </si>
  <si>
    <t xml:space="preserve">y = x - 2 - aa2- bb2; </t>
  </si>
  <si>
    <t>}else{y=-10000;};</t>
  </si>
  <si>
    <t xml:space="preserve">y = x - 5 - aa2- bb2; </t>
  </si>
  <si>
    <t xml:space="preserve">y = x - 7 - aa2- bb2; </t>
  </si>
  <si>
    <t xml:space="preserve">y = x - 9 - aa2- bb2; </t>
  </si>
  <si>
    <t xml:space="preserve">y = x - 2 + aa2 + bb2;  </t>
  </si>
  <si>
    <t>c2=b1-(y-a2-b2);</t>
  </si>
  <si>
    <t xml:space="preserve">y = x - 5 + aa2 + bb2;  </t>
  </si>
  <si>
    <t xml:space="preserve">y = x - 7 + aa2 + bb2;  </t>
  </si>
  <si>
    <t xml:space="preserve">y = x - 9 + aa2 + bb2;  </t>
  </si>
  <si>
    <t xml:space="preserve">y = (x + 0) / 2 + aa2 + bb2;  </t>
  </si>
  <si>
    <t xml:space="preserve">y = (x + 2) / 2 + aa2 + bb2;  </t>
  </si>
  <si>
    <t xml:space="preserve">y = (x + 2) / 2 - 2 + aa2 + bb2;  </t>
  </si>
  <si>
    <t xml:space="preserve">y = (x + 7) / 2 + aa2 + bb2;  </t>
  </si>
  <si>
    <t xml:space="preserve">y = (x + 7) / 2 - 7 + aa2 + bb2;  </t>
  </si>
  <si>
    <t xml:space="preserve">y = (x + 9) / 2 + aa2 + bb2;  </t>
  </si>
  <si>
    <t xml:space="preserve">y = (x + 9) / 2 - 2 + aa2 + bb2;  </t>
  </si>
  <si>
    <t xml:space="preserve">y = (x + 9) / 2 - 7 + aa2 + bb2;  </t>
  </si>
  <si>
    <t xml:space="preserve">y = (x + 9) / 2 - 9 + aa2 + bb2;  </t>
  </si>
  <si>
    <t>if(m3=0)f(13)</t>
  </si>
  <si>
    <t>if(m3=1)g</t>
  </si>
  <si>
    <t>m1=2</t>
  </si>
  <si>
    <t>m2=7</t>
  </si>
  <si>
    <t>m3?</t>
  </si>
  <si>
    <t>ifb[]&lt;a[]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</si>
</sst>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FF898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14" borderId="0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15" borderId="2" xfId="0" applyFont="1" applyFill="1" applyBorder="1">
      <alignment vertical="center"/>
    </xf>
    <xf numFmtId="0" fontId="0" fillId="13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5" borderId="0" xfId="0" applyFont="1" applyFill="1" applyBorder="1">
      <alignment vertical="center"/>
    </xf>
    <xf numFmtId="0" fontId="0" fillId="13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6" borderId="0" xfId="0" applyFont="1" applyFill="1" applyBorder="1">
      <alignment vertical="center"/>
    </xf>
    <xf numFmtId="0" fontId="0" fillId="13" borderId="6" xfId="0" applyFill="1" applyBorder="1" applyAlignment="1">
      <alignment horizontal="center" vertical="center"/>
    </xf>
    <xf numFmtId="0" fontId="0" fillId="16" borderId="7" xfId="0" applyFont="1" applyFill="1" applyBorder="1">
      <alignment vertical="center"/>
    </xf>
    <xf numFmtId="0" fontId="0" fillId="13" borderId="7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5" borderId="0" xfId="0" applyFont="1" applyFill="1">
      <alignment vertical="center"/>
    </xf>
    <xf numFmtId="0" fontId="0" fillId="13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6" borderId="0" xfId="0" applyFont="1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7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9" xfId="0" applyFont="1" applyFill="1" applyBorder="1">
      <alignment vertical="center"/>
    </xf>
    <xf numFmtId="0" fontId="7" fillId="12" borderId="9" xfId="0" applyFont="1" applyFill="1" applyBorder="1" applyAlignment="1">
      <alignment horizontal="left" vertical="center"/>
    </xf>
    <xf numFmtId="0" fontId="0" fillId="3" borderId="0" xfId="0" applyFont="1" applyFill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0" fontId="7" fillId="14" borderId="9" xfId="0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16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19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2" borderId="10" xfId="0" applyFont="1" applyFill="1" applyBorder="1">
      <alignment vertical="center"/>
    </xf>
    <xf numFmtId="0" fontId="0" fillId="3" borderId="10" xfId="0" applyFont="1" applyFill="1" applyBorder="1">
      <alignment vertical="center"/>
    </xf>
    <xf numFmtId="0" fontId="0" fillId="5" borderId="10" xfId="0" applyFont="1" applyFill="1" applyBorder="1">
      <alignment vertical="center"/>
    </xf>
    <xf numFmtId="0" fontId="2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2" borderId="11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5" borderId="11" xfId="0" applyFont="1" applyFill="1" applyBorder="1">
      <alignment vertical="center"/>
    </xf>
    <xf numFmtId="0" fontId="2" fillId="0" borderId="11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Font="1" applyFill="1" applyBorder="1">
      <alignment vertical="center"/>
    </xf>
    <xf numFmtId="0" fontId="0" fillId="11" borderId="11" xfId="0" applyFill="1" applyBorder="1" applyAlignment="1">
      <alignment horizontal="center" vertical="center"/>
    </xf>
    <xf numFmtId="0" fontId="0" fillId="6" borderId="11" xfId="0" applyFont="1" applyFill="1" applyBorder="1">
      <alignment vertical="center"/>
    </xf>
    <xf numFmtId="0" fontId="0" fillId="12" borderId="11" xfId="0" applyFill="1" applyBorder="1" applyAlignment="1">
      <alignment horizontal="center" vertical="center"/>
    </xf>
    <xf numFmtId="0" fontId="0" fillId="7" borderId="11" xfId="0" applyFont="1" applyFill="1" applyBorder="1">
      <alignment vertical="center"/>
    </xf>
    <xf numFmtId="0" fontId="8" fillId="20" borderId="11" xfId="1" applyBorder="1">
      <alignment vertical="center"/>
    </xf>
    <xf numFmtId="0" fontId="3" fillId="7" borderId="11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0" fillId="2" borderId="12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7" borderId="12" xfId="0" applyFont="1" applyFill="1" applyBorder="1">
      <alignment vertical="center"/>
    </xf>
    <xf numFmtId="0" fontId="2" fillId="0" borderId="12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2" xfId="0" applyBorder="1">
      <alignment vertical="center"/>
    </xf>
  </cellXfs>
  <cellStyles count="2">
    <cellStyle name="差" xfId="1" builtinId="27"/>
    <cellStyle name="常规" xfId="0" builtinId="0"/>
  </cellStyles>
  <dxfs count="27"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1_35" displayName="表1_35" ref="A1:I14" totalsRowShown="0">
  <autoFilter ref="A1:I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使用数组"/>
    <tableColumn id="2" name="序号"/>
    <tableColumn id="3" name="方式"/>
    <tableColumn id="4" name="存入数组"/>
    <tableColumn id="5" name="分量存入"/>
    <tableColumn id="6" name="b[f1]存在否"/>
    <tableColumn id="7" name="b[f1]用之后存在否"/>
    <tableColumn id="8" name="b[f2]存在否"/>
    <tableColumn id="9" name="b[f2]用之后存在否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1" name="表6_91112" displayName="表6_91112" ref="A52:G74" totalsRowShown="0">
  <autoFilter ref="A52:G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a2用之后存在否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2" name="表6_9111213" displayName="表6_9111213" ref="I52:O74" totalsRowShown="0">
  <autoFilter ref="I52:O74"/>
  <tableColumns count="7">
    <tableColumn id="1" name="使用数组"/>
    <tableColumn id="2" name="序号"/>
    <tableColumn id="3" name="方式"/>
    <tableColumn id="4" name="存入数组"/>
    <tableColumn id="5" name="分量存入"/>
    <tableColumn id="6" name="b2存在否"/>
    <tableColumn id="7" name="b2用之后存在否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5" name="表5" displayName="表5" ref="A2:AA66" totalsRowShown="0">
  <autoFilter ref="A2:AA66">
    <filterColumn colId="0" hiddenButton="1"/>
    <filterColumn colId="1" hiddenButton="1"/>
    <filterColumn colId="2" hiddenButton="1"/>
    <filterColumn colId="3" hiddenButton="1"/>
    <filterColumn colId="5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sortState ref="A2:AA66">
    <sortCondition ref="A3"/>
  </sortState>
  <tableColumns count="27">
    <tableColumn id="1" name="a" dataDxfId="26"/>
    <tableColumn id="2" name="b" dataDxfId="25"/>
    <tableColumn id="3" name="c" dataDxfId="24"/>
    <tableColumn id="4" name="d" dataDxfId="23"/>
    <tableColumn id="5" name="e" dataDxfId="22"/>
    <tableColumn id="6" name="f()" dataDxfId="21"/>
    <tableColumn id="7" name="g" dataDxfId="20"/>
    <tableColumn id="8" name="h" dataDxfId="19"/>
    <tableColumn id="9" name="i" dataDxfId="18"/>
    <tableColumn id="10" name="j" dataDxfId="17"/>
    <tableColumn id="11" name="k" dataDxfId="16"/>
    <tableColumn id="12" name="列4" dataDxfId="15"/>
    <tableColumn id="13" name="x" dataDxfId="14"/>
    <tableColumn id="14" name="y" dataDxfId="13"/>
    <tableColumn id="15" name="y2" dataDxfId="12"/>
    <tableColumn id="16" name="nn" dataDxfId="11">
      <calculatedColumnFormula>IF(COUNTIF(表5[[#This Row],[c]],"*/*")=1,2,1)&amp;","</calculatedColumnFormula>
    </tableColumn>
    <tableColumn id="17" name="eha2" dataDxfId="10">
      <calculatedColumnFormula>IF(COUNTIF(表5[[#This Row],[c]],"*+ aa2*")=1,"aa2",0)&amp;","</calculatedColumnFormula>
    </tableColumn>
    <tableColumn id="18" name="ehb2" dataDxfId="9">
      <calculatedColumnFormula>IF(COUNTIF(表5[[#This Row],[c]],"*+ bb2*")=1,"bb2",0)&amp;","</calculatedColumnFormula>
    </tableColumn>
    <tableColumn id="19" name="f" dataDxfId="8"/>
    <tableColumn id="20" name="`" dataDxfId="7"/>
    <tableColumn id="21" name="_f" dataDxfId="6"/>
    <tableColumn id="22" name="``" dataDxfId="5"/>
    <tableColumn id="23" name="_a2" dataDxfId="4">
      <calculatedColumnFormula>IF(COUNTIF(表5[[#This Row],[c]],"*- aa2*")=1,"aa2",0)&amp;","</calculatedColumnFormula>
    </tableColumn>
    <tableColumn id="24" name="_b2" dataDxfId="3">
      <calculatedColumnFormula>IF(COUNTIF(表5[[#This Row],[c]],"*- bb2*")=1,"bb2",0)</calculatedColumnFormula>
    </tableColumn>
    <tableColumn id="25" name="列1" dataDxfId="2"/>
    <tableColumn id="26" name="列8" dataDxfId="1"/>
    <tableColumn id="27" name="a22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9" name="表1_36810" displayName="表1_36810" ref="A2:G15" totalsRowShown="0">
  <autoFilter ref="A2:G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b[f1]存在否"/>
    <tableColumn id="7" name="b[f1]用之后存在否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0" name="表6_911" displayName="表6_911" ref="A34:G56" totalsRowShown="0">
  <autoFilter ref="A34:G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b[f1]存在否"/>
    <tableColumn id="7" name="b[f1]用之后存在否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8:G31" totalsRowShown="0">
  <autoFilter ref="A18:G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b[f1]存在否"/>
    <tableColumn id="7" name="b[f1]用之后存在否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表1_368107" displayName="表1_368107" ref="A2:G15" totalsRowShown="0">
  <autoFilter ref="A2:G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a2用之后存在否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表6_9118" displayName="表6_9118" ref="A77:G99" totalsRowShown="0">
  <autoFilter ref="A77:G9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a2用之后存在否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表1_9" displayName="表1_9" ref="A18:G49" totalsRowShown="0">
  <autoFilter ref="A18:G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a2用之后存在否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" name="表1_3" displayName="表1_3" ref="I18:O31" totalsRowShown="0">
  <autoFilter ref="I18:O31"/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用之后存在否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3" name="表1_34" displayName="表1_34" ref="I33:O46" totalsRowShown="0">
  <autoFilter ref="I33:O46"/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用之后存在否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J10" sqref="J10"/>
    </sheetView>
  </sheetViews>
  <sheetFormatPr defaultColWidth="8.6640625" defaultRowHeight="13.8" x14ac:dyDescent="0.25"/>
  <cols>
    <col min="1" max="1" width="4.109375" style="71" customWidth="1"/>
    <col min="2" max="2" width="22.109375" style="71" customWidth="1"/>
    <col min="3" max="3" width="6.33203125" style="71" customWidth="1"/>
    <col min="4" max="4" width="12.5546875" style="71" customWidth="1"/>
    <col min="5" max="5" width="13.77734375" style="71" customWidth="1"/>
    <col min="6" max="6" width="7.88671875" style="71" customWidth="1"/>
    <col min="7" max="7" width="12.5546875" style="71" customWidth="1"/>
    <col min="8" max="8" width="10.44140625" style="71" customWidth="1"/>
    <col min="9" max="9" width="10.109375" style="71" customWidth="1"/>
    <col min="10" max="10" width="8.6640625" style="71"/>
    <col min="11" max="11" width="4.44140625" style="71" customWidth="1"/>
    <col min="12" max="12" width="10.44140625" style="71" customWidth="1"/>
    <col min="13" max="13" width="10.109375" style="71" customWidth="1"/>
    <col min="14" max="16384" width="8.6640625" style="71"/>
  </cols>
  <sheetData>
    <row r="1" spans="1:13" x14ac:dyDescent="0.25">
      <c r="C1" s="71" t="s">
        <v>0</v>
      </c>
      <c r="D1" s="71" t="s">
        <v>1</v>
      </c>
      <c r="F1" s="71" t="s">
        <v>2</v>
      </c>
      <c r="G1" s="71" t="s">
        <v>3</v>
      </c>
      <c r="K1" s="71" t="s">
        <v>4</v>
      </c>
      <c r="L1" s="71" t="s">
        <v>5</v>
      </c>
      <c r="M1" s="71" t="s">
        <v>6</v>
      </c>
    </row>
    <row r="2" spans="1:13" s="70" customFormat="1" x14ac:dyDescent="0.25">
      <c r="C2" s="70" t="s">
        <v>7</v>
      </c>
      <c r="D2" s="70" t="s">
        <v>8</v>
      </c>
      <c r="F2" s="70" t="s">
        <v>9</v>
      </c>
      <c r="G2" s="70" t="s">
        <v>10</v>
      </c>
      <c r="K2" s="70" t="s">
        <v>11</v>
      </c>
    </row>
    <row r="3" spans="1:13" x14ac:dyDescent="0.25">
      <c r="A3" s="72">
        <v>140</v>
      </c>
      <c r="B3" s="71" t="s">
        <v>12</v>
      </c>
      <c r="C3" s="72">
        <f>A$3/2</f>
        <v>70</v>
      </c>
      <c r="D3" s="71">
        <f>A$3-C3</f>
        <v>70</v>
      </c>
      <c r="F3" s="71">
        <f>C$3/2</f>
        <v>35</v>
      </c>
      <c r="G3" s="71">
        <f>D$3-F3</f>
        <v>35</v>
      </c>
    </row>
    <row r="4" spans="1:13" x14ac:dyDescent="0.25">
      <c r="B4" s="71" t="s">
        <v>13</v>
      </c>
      <c r="C4" s="71">
        <f>(A$3+2)/2</f>
        <v>71</v>
      </c>
      <c r="D4" s="71">
        <f t="shared" ref="D4:D15" si="0">A$3-C4</f>
        <v>69</v>
      </c>
      <c r="F4" s="71">
        <f>(C$3+2)/2</f>
        <v>36</v>
      </c>
      <c r="G4" s="71">
        <f t="shared" ref="G4:G15" si="1">D$3-F4</f>
        <v>34</v>
      </c>
    </row>
    <row r="5" spans="1:13" x14ac:dyDescent="0.25">
      <c r="B5" s="71" t="s">
        <v>14</v>
      </c>
      <c r="C5" s="71">
        <f>(A$3+2)/2-2</f>
        <v>69</v>
      </c>
      <c r="D5" s="71">
        <f t="shared" si="0"/>
        <v>71</v>
      </c>
      <c r="F5" s="71">
        <f>(C$3+2)/2-2</f>
        <v>34</v>
      </c>
      <c r="G5" s="71">
        <f t="shared" si="1"/>
        <v>36</v>
      </c>
    </row>
    <row r="6" spans="1:13" x14ac:dyDescent="0.25">
      <c r="B6" s="71" t="s">
        <v>15</v>
      </c>
      <c r="C6" s="71">
        <f>(A$3+7)/2</f>
        <v>73.5</v>
      </c>
      <c r="D6" s="71">
        <f t="shared" si="0"/>
        <v>66.5</v>
      </c>
      <c r="F6" s="71">
        <f>(C$3+7)/2</f>
        <v>38.5</v>
      </c>
      <c r="G6" s="71">
        <f t="shared" si="1"/>
        <v>31.5</v>
      </c>
    </row>
    <row r="7" spans="1:13" x14ac:dyDescent="0.25">
      <c r="B7" s="71" t="s">
        <v>16</v>
      </c>
      <c r="C7" s="71">
        <f>(A$3+7)/2-7</f>
        <v>66.5</v>
      </c>
      <c r="D7" s="71">
        <f t="shared" si="0"/>
        <v>73.5</v>
      </c>
      <c r="F7" s="71">
        <f>(C$3+7)/2-7</f>
        <v>31.5</v>
      </c>
      <c r="G7" s="71">
        <f t="shared" si="1"/>
        <v>38.5</v>
      </c>
    </row>
    <row r="8" spans="1:13" x14ac:dyDescent="0.25">
      <c r="B8" s="71" t="s">
        <v>17</v>
      </c>
      <c r="C8" s="71">
        <f>(A$3+9)/2</f>
        <v>74.5</v>
      </c>
      <c r="D8" s="71">
        <f t="shared" si="0"/>
        <v>65.5</v>
      </c>
      <c r="F8" s="71">
        <f>(C$3+9)/2</f>
        <v>39.5</v>
      </c>
      <c r="G8" s="71">
        <f t="shared" si="1"/>
        <v>30.5</v>
      </c>
    </row>
    <row r="9" spans="1:13" x14ac:dyDescent="0.25">
      <c r="B9" s="71" t="s">
        <v>18</v>
      </c>
      <c r="C9" s="71">
        <f>(A$3+9)/2-2</f>
        <v>72.5</v>
      </c>
      <c r="D9" s="71">
        <f t="shared" si="0"/>
        <v>67.5</v>
      </c>
      <c r="F9" s="71">
        <f>(C$3+9)/2-2</f>
        <v>37.5</v>
      </c>
      <c r="G9" s="71">
        <f t="shared" si="1"/>
        <v>32.5</v>
      </c>
    </row>
    <row r="10" spans="1:13" x14ac:dyDescent="0.25">
      <c r="B10" s="71" t="s">
        <v>19</v>
      </c>
      <c r="C10" s="71">
        <f>(A$3+9)/2-7</f>
        <v>67.5</v>
      </c>
      <c r="D10" s="71">
        <f t="shared" si="0"/>
        <v>72.5</v>
      </c>
      <c r="F10" s="71">
        <f>(C$3+9)/2-7</f>
        <v>32.5</v>
      </c>
      <c r="G10" s="71">
        <f t="shared" si="1"/>
        <v>37.5</v>
      </c>
    </row>
    <row r="11" spans="1:13" x14ac:dyDescent="0.25">
      <c r="B11" s="71" t="s">
        <v>20</v>
      </c>
      <c r="C11" s="71">
        <f>(A$3+9)/2-9</f>
        <v>65.5</v>
      </c>
      <c r="D11" s="71">
        <f t="shared" si="0"/>
        <v>74.5</v>
      </c>
      <c r="F11" s="71">
        <f>(C$3+9)/2-9</f>
        <v>30.5</v>
      </c>
      <c r="G11" s="71">
        <f t="shared" si="1"/>
        <v>39.5</v>
      </c>
    </row>
    <row r="12" spans="1:13" x14ac:dyDescent="0.25">
      <c r="B12" s="71" t="s">
        <v>21</v>
      </c>
      <c r="C12" s="71">
        <f>A$3-2</f>
        <v>138</v>
      </c>
      <c r="D12" s="71">
        <f t="shared" si="0"/>
        <v>2</v>
      </c>
      <c r="F12" s="71">
        <f>C$3-2</f>
        <v>68</v>
      </c>
      <c r="G12" s="71">
        <f t="shared" si="1"/>
        <v>2</v>
      </c>
    </row>
    <row r="13" spans="1:13" x14ac:dyDescent="0.25">
      <c r="B13" s="71" t="s">
        <v>22</v>
      </c>
      <c r="C13" s="71">
        <f>A$3-5</f>
        <v>135</v>
      </c>
      <c r="D13" s="71">
        <f t="shared" si="0"/>
        <v>5</v>
      </c>
      <c r="F13" s="71">
        <f>C$3-5</f>
        <v>65</v>
      </c>
      <c r="G13" s="71">
        <f t="shared" si="1"/>
        <v>5</v>
      </c>
    </row>
    <row r="14" spans="1:13" x14ac:dyDescent="0.25">
      <c r="B14" s="71" t="s">
        <v>23</v>
      </c>
      <c r="C14" s="71">
        <f>A$3-7</f>
        <v>133</v>
      </c>
      <c r="D14" s="71">
        <f t="shared" si="0"/>
        <v>7</v>
      </c>
      <c r="F14" s="71">
        <f>C$3-7</f>
        <v>63</v>
      </c>
      <c r="G14" s="71">
        <f t="shared" si="1"/>
        <v>7</v>
      </c>
    </row>
    <row r="15" spans="1:13" x14ac:dyDescent="0.25">
      <c r="B15" s="71" t="s">
        <v>24</v>
      </c>
      <c r="C15" s="71">
        <f>A$3-9</f>
        <v>131</v>
      </c>
      <c r="D15" s="71">
        <f t="shared" si="0"/>
        <v>9</v>
      </c>
      <c r="F15" s="71">
        <f>C$3-9</f>
        <v>61</v>
      </c>
      <c r="G15" s="71">
        <f t="shared" si="1"/>
        <v>9</v>
      </c>
    </row>
    <row r="16" spans="1:13" x14ac:dyDescent="0.25">
      <c r="A16" s="71" t="s">
        <v>25</v>
      </c>
      <c r="B16" s="71" t="s">
        <v>26</v>
      </c>
      <c r="E16" s="71" t="s">
        <v>27</v>
      </c>
      <c r="F16" s="71" t="s">
        <v>28</v>
      </c>
    </row>
    <row r="17" spans="1:6" x14ac:dyDescent="0.25">
      <c r="A17" s="71" t="s">
        <v>29</v>
      </c>
      <c r="B17" s="71" t="s">
        <v>30</v>
      </c>
      <c r="F17" s="71" t="s">
        <v>28</v>
      </c>
    </row>
    <row r="18" spans="1:6" x14ac:dyDescent="0.25">
      <c r="A18" s="71" t="s">
        <v>31</v>
      </c>
      <c r="B18" s="71" t="s">
        <v>32</v>
      </c>
      <c r="E18" s="71" t="s">
        <v>33</v>
      </c>
      <c r="F18" s="71" t="s">
        <v>34</v>
      </c>
    </row>
    <row r="19" spans="1:6" x14ac:dyDescent="0.25">
      <c r="C19" s="71" t="s">
        <v>35</v>
      </c>
      <c r="F19" s="71" t="s">
        <v>11</v>
      </c>
    </row>
    <row r="20" spans="1:6" x14ac:dyDescent="0.25">
      <c r="F20" s="71" t="s">
        <v>36</v>
      </c>
    </row>
    <row r="21" spans="1:6" x14ac:dyDescent="0.25">
      <c r="B21" s="71" t="s">
        <v>37</v>
      </c>
      <c r="C21" s="73">
        <f>A$3+2</f>
        <v>142</v>
      </c>
    </row>
    <row r="22" spans="1:6" x14ac:dyDescent="0.25">
      <c r="B22" s="71" t="s">
        <v>38</v>
      </c>
      <c r="C22" s="73">
        <f>A$3+5</f>
        <v>145</v>
      </c>
    </row>
    <row r="23" spans="1:6" x14ac:dyDescent="0.25">
      <c r="B23" s="71" t="s">
        <v>39</v>
      </c>
      <c r="C23" s="73">
        <f>A$3+7</f>
        <v>147</v>
      </c>
    </row>
    <row r="24" spans="1:6" x14ac:dyDescent="0.25">
      <c r="B24" s="71" t="s">
        <v>40</v>
      </c>
      <c r="C24" s="73">
        <f>A$3+9</f>
        <v>149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0" zoomScaleNormal="80" workbookViewId="0">
      <selection activeCell="E2" sqref="E2:E14"/>
    </sheetView>
  </sheetViews>
  <sheetFormatPr defaultColWidth="9" defaultRowHeight="13.8" x14ac:dyDescent="0.25"/>
  <cols>
    <col min="1" max="1" width="7.88671875" customWidth="1"/>
    <col min="2" max="2" width="7.44140625" customWidth="1"/>
    <col min="3" max="3" width="34" style="14" customWidth="1"/>
    <col min="4" max="5" width="8.44140625" style="14" customWidth="1"/>
    <col min="6" max="6" width="10.6640625" style="14" customWidth="1"/>
    <col min="7" max="7" width="16.5546875" customWidth="1"/>
    <col min="8" max="8" width="10.6640625" customWidth="1"/>
    <col min="9" max="9" width="16.5546875" customWidth="1"/>
    <col min="11" max="11" width="4.109375" customWidth="1"/>
    <col min="12" max="12" width="3.77734375" customWidth="1"/>
    <col min="13" max="13" width="3.109375" customWidth="1"/>
  </cols>
  <sheetData>
    <row r="1" spans="1:13" x14ac:dyDescent="0.25">
      <c r="A1" s="14" t="s">
        <v>41</v>
      </c>
      <c r="B1" t="s">
        <v>42</v>
      </c>
      <c r="C1" t="s">
        <v>43</v>
      </c>
      <c r="D1" s="15" t="s">
        <v>44</v>
      </c>
      <c r="E1" t="s">
        <v>45</v>
      </c>
      <c r="F1" s="21" t="s">
        <v>46</v>
      </c>
      <c r="G1" s="21" t="s">
        <v>47</v>
      </c>
      <c r="H1" s="68" t="s">
        <v>48</v>
      </c>
      <c r="I1" s="68" t="s">
        <v>49</v>
      </c>
    </row>
    <row r="2" spans="1:13" x14ac:dyDescent="0.25">
      <c r="A2" s="14" t="s">
        <v>50</v>
      </c>
      <c r="B2" t="s">
        <v>51</v>
      </c>
      <c r="C2" s="20" t="s">
        <v>52</v>
      </c>
      <c r="D2" s="18" t="s">
        <v>53</v>
      </c>
      <c r="E2" s="69" t="s">
        <v>54</v>
      </c>
      <c r="F2" s="21">
        <v>1</v>
      </c>
      <c r="G2" s="21">
        <v>1</v>
      </c>
      <c r="H2" s="68">
        <v>0</v>
      </c>
      <c r="I2" s="68">
        <v>0</v>
      </c>
      <c r="L2" s="14">
        <v>140</v>
      </c>
      <c r="M2" s="14"/>
    </row>
    <row r="3" spans="1:13" x14ac:dyDescent="0.25">
      <c r="A3" s="14" t="s">
        <v>50</v>
      </c>
      <c r="B3" t="s">
        <v>55</v>
      </c>
      <c r="C3" s="20" t="s">
        <v>56</v>
      </c>
      <c r="D3" s="18" t="s">
        <v>53</v>
      </c>
      <c r="E3" s="69" t="s">
        <v>54</v>
      </c>
      <c r="F3" s="21">
        <v>1</v>
      </c>
      <c r="G3" s="21">
        <v>1</v>
      </c>
      <c r="H3" s="68">
        <v>0</v>
      </c>
      <c r="I3" s="68">
        <v>0</v>
      </c>
      <c r="K3" t="s">
        <v>0</v>
      </c>
      <c r="L3" s="14">
        <v>70</v>
      </c>
      <c r="M3" s="14">
        <v>70</v>
      </c>
    </row>
    <row r="4" spans="1:13" x14ac:dyDescent="0.25">
      <c r="A4" s="14" t="s">
        <v>50</v>
      </c>
      <c r="B4" t="s">
        <v>57</v>
      </c>
      <c r="C4" s="20" t="s">
        <v>58</v>
      </c>
      <c r="D4" s="18" t="s">
        <v>53</v>
      </c>
      <c r="E4" s="69" t="s">
        <v>54</v>
      </c>
      <c r="F4" s="21">
        <v>1</v>
      </c>
      <c r="G4" s="21">
        <v>1</v>
      </c>
      <c r="H4" s="68">
        <v>0</v>
      </c>
      <c r="I4" s="68">
        <v>0</v>
      </c>
    </row>
    <row r="5" spans="1:13" x14ac:dyDescent="0.25">
      <c r="A5" s="14" t="s">
        <v>50</v>
      </c>
      <c r="B5" t="s">
        <v>59</v>
      </c>
      <c r="C5" s="20" t="s">
        <v>60</v>
      </c>
      <c r="D5" s="18" t="s">
        <v>53</v>
      </c>
      <c r="E5" s="69" t="s">
        <v>54</v>
      </c>
      <c r="F5" s="21">
        <v>1</v>
      </c>
      <c r="G5" s="21">
        <v>1</v>
      </c>
      <c r="H5" s="68">
        <v>0</v>
      </c>
      <c r="I5" s="68">
        <v>0</v>
      </c>
    </row>
    <row r="6" spans="1:13" x14ac:dyDescent="0.25">
      <c r="A6" s="14" t="s">
        <v>50</v>
      </c>
      <c r="B6" t="s">
        <v>61</v>
      </c>
      <c r="C6" s="20" t="s">
        <v>62</v>
      </c>
      <c r="D6" s="18" t="s">
        <v>53</v>
      </c>
      <c r="E6" s="69" t="s">
        <v>54</v>
      </c>
      <c r="F6" s="21">
        <v>1</v>
      </c>
      <c r="G6" s="21">
        <v>1</v>
      </c>
      <c r="H6" s="68">
        <v>0</v>
      </c>
      <c r="I6" s="68">
        <v>0</v>
      </c>
    </row>
    <row r="7" spans="1:13" x14ac:dyDescent="0.25">
      <c r="A7" s="14" t="s">
        <v>50</v>
      </c>
      <c r="B7" t="s">
        <v>63</v>
      </c>
      <c r="C7" s="20" t="s">
        <v>64</v>
      </c>
      <c r="D7" s="18" t="s">
        <v>53</v>
      </c>
      <c r="E7" s="69" t="s">
        <v>54</v>
      </c>
      <c r="F7" s="21">
        <v>1</v>
      </c>
      <c r="G7" s="21">
        <v>1</v>
      </c>
      <c r="H7" s="68">
        <v>0</v>
      </c>
      <c r="I7" s="68">
        <v>0</v>
      </c>
    </row>
    <row r="8" spans="1:13" x14ac:dyDescent="0.25">
      <c r="A8" s="14" t="s">
        <v>50</v>
      </c>
      <c r="B8" t="s">
        <v>65</v>
      </c>
      <c r="C8" s="20" t="s">
        <v>66</v>
      </c>
      <c r="D8" s="18" t="s">
        <v>53</v>
      </c>
      <c r="E8" s="69" t="s">
        <v>54</v>
      </c>
      <c r="F8" s="21">
        <v>1</v>
      </c>
      <c r="G8" s="21">
        <v>1</v>
      </c>
      <c r="H8" s="68">
        <v>0</v>
      </c>
      <c r="I8" s="68">
        <v>0</v>
      </c>
    </row>
    <row r="9" spans="1:13" x14ac:dyDescent="0.25">
      <c r="A9" s="14" t="s">
        <v>50</v>
      </c>
      <c r="B9" t="s">
        <v>67</v>
      </c>
      <c r="C9" s="20" t="s">
        <v>68</v>
      </c>
      <c r="D9" s="18" t="s">
        <v>53</v>
      </c>
      <c r="E9" s="69" t="s">
        <v>54</v>
      </c>
      <c r="F9" s="21">
        <v>1</v>
      </c>
      <c r="G9" s="21">
        <v>1</v>
      </c>
      <c r="H9" s="68">
        <v>0</v>
      </c>
      <c r="I9" s="68">
        <v>0</v>
      </c>
    </row>
    <row r="10" spans="1:13" x14ac:dyDescent="0.25">
      <c r="A10" s="14" t="s">
        <v>50</v>
      </c>
      <c r="B10" t="s">
        <v>69</v>
      </c>
      <c r="C10" s="20" t="s">
        <v>70</v>
      </c>
      <c r="D10" s="18" t="s">
        <v>53</v>
      </c>
      <c r="E10" s="69" t="s">
        <v>54</v>
      </c>
      <c r="F10" s="21">
        <v>1</v>
      </c>
      <c r="G10" s="21">
        <v>1</v>
      </c>
      <c r="H10" s="68">
        <v>0</v>
      </c>
      <c r="I10" s="68">
        <v>0</v>
      </c>
    </row>
    <row r="11" spans="1:13" x14ac:dyDescent="0.25">
      <c r="A11" s="14" t="s">
        <v>50</v>
      </c>
      <c r="B11" t="s">
        <v>71</v>
      </c>
      <c r="C11" s="20" t="s">
        <v>72</v>
      </c>
      <c r="D11" s="18" t="s">
        <v>53</v>
      </c>
      <c r="E11" s="69" t="s">
        <v>54</v>
      </c>
      <c r="F11" s="21">
        <v>1</v>
      </c>
      <c r="G11" s="21">
        <v>1</v>
      </c>
      <c r="H11" s="68">
        <v>0</v>
      </c>
      <c r="I11" s="68">
        <v>0</v>
      </c>
    </row>
    <row r="12" spans="1:13" x14ac:dyDescent="0.25">
      <c r="A12" s="14" t="s">
        <v>50</v>
      </c>
      <c r="B12" t="s">
        <v>73</v>
      </c>
      <c r="C12" s="20" t="s">
        <v>74</v>
      </c>
      <c r="D12" s="18" t="s">
        <v>53</v>
      </c>
      <c r="E12" s="69" t="s">
        <v>54</v>
      </c>
      <c r="F12" s="21">
        <v>1</v>
      </c>
      <c r="G12" s="21">
        <v>1</v>
      </c>
      <c r="H12" s="68">
        <v>0</v>
      </c>
      <c r="I12" s="68">
        <v>0</v>
      </c>
    </row>
    <row r="13" spans="1:13" x14ac:dyDescent="0.25">
      <c r="A13" s="14" t="s">
        <v>50</v>
      </c>
      <c r="B13" t="s">
        <v>75</v>
      </c>
      <c r="C13" s="20" t="s">
        <v>76</v>
      </c>
      <c r="D13" s="18" t="s">
        <v>53</v>
      </c>
      <c r="E13" s="69" t="s">
        <v>54</v>
      </c>
      <c r="F13" s="21">
        <v>1</v>
      </c>
      <c r="G13" s="21">
        <v>1</v>
      </c>
      <c r="H13" s="68">
        <v>0</v>
      </c>
      <c r="I13" s="68">
        <v>0</v>
      </c>
    </row>
    <row r="14" spans="1:13" x14ac:dyDescent="0.25">
      <c r="A14" s="14" t="s">
        <v>50</v>
      </c>
      <c r="B14" t="s">
        <v>77</v>
      </c>
      <c r="C14" s="20" t="s">
        <v>78</v>
      </c>
      <c r="D14" s="18" t="s">
        <v>53</v>
      </c>
      <c r="E14" s="69" t="s">
        <v>54</v>
      </c>
      <c r="F14" s="21">
        <v>1</v>
      </c>
      <c r="G14" s="21">
        <v>1</v>
      </c>
      <c r="H14" s="68">
        <v>0</v>
      </c>
      <c r="I14" s="68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="70" zoomScaleNormal="70" workbookViewId="0">
      <selection activeCell="D46" sqref="D46"/>
    </sheetView>
  </sheetViews>
  <sheetFormatPr defaultColWidth="9" defaultRowHeight="13.8" x14ac:dyDescent="0.25"/>
  <cols>
    <col min="1" max="1" width="10" customWidth="1"/>
    <col min="2" max="2" width="7.44140625" customWidth="1"/>
    <col min="3" max="3" width="35.33203125" style="14" customWidth="1"/>
    <col min="4" max="5" width="10" style="14" customWidth="1"/>
    <col min="6" max="6" width="12.21875" style="14" customWidth="1"/>
    <col min="7" max="7" width="14.6640625" customWidth="1"/>
    <col min="8" max="8" width="3.44140625" customWidth="1"/>
    <col min="9" max="9" width="12" customWidth="1"/>
    <col min="10" max="10" width="3.44140625" customWidth="1"/>
    <col min="11" max="11" width="3.33203125" customWidth="1"/>
    <col min="12" max="16" width="8.6640625" style="14"/>
    <col min="17" max="17" width="8.6640625" style="63"/>
  </cols>
  <sheetData>
    <row r="1" spans="1:17" x14ac:dyDescent="0.25">
      <c r="A1" s="14" t="s">
        <v>79</v>
      </c>
      <c r="B1" t="s">
        <v>80</v>
      </c>
      <c r="L1" t="s">
        <v>81</v>
      </c>
    </row>
    <row r="2" spans="1:17" x14ac:dyDescent="0.25">
      <c r="A2" s="14" t="s">
        <v>41</v>
      </c>
      <c r="B2" t="s">
        <v>42</v>
      </c>
      <c r="C2" t="s">
        <v>43</v>
      </c>
      <c r="D2" s="14" t="s">
        <v>44</v>
      </c>
      <c r="E2" s="14" t="s">
        <v>45</v>
      </c>
      <c r="F2" s="21" t="s">
        <v>46</v>
      </c>
      <c r="G2" s="21" t="s">
        <v>47</v>
      </c>
      <c r="H2" s="14"/>
      <c r="I2" s="14"/>
      <c r="L2" s="14" t="s">
        <v>82</v>
      </c>
      <c r="M2" s="14" t="s">
        <v>83</v>
      </c>
      <c r="N2" s="14" t="s">
        <v>84</v>
      </c>
      <c r="O2" s="14" t="s">
        <v>85</v>
      </c>
      <c r="P2" s="14" t="s">
        <v>86</v>
      </c>
      <c r="Q2" s="63" t="s">
        <v>87</v>
      </c>
    </row>
    <row r="3" spans="1:17" x14ac:dyDescent="0.25">
      <c r="A3" s="18" t="s">
        <v>53</v>
      </c>
      <c r="B3" s="19" t="s">
        <v>51</v>
      </c>
      <c r="C3" s="20" t="s">
        <v>88</v>
      </c>
      <c r="D3" s="18" t="s">
        <v>89</v>
      </c>
      <c r="E3" s="18" t="s">
        <v>90</v>
      </c>
      <c r="F3" s="21">
        <v>1</v>
      </c>
      <c r="G3" s="21">
        <v>1</v>
      </c>
      <c r="H3" s="14"/>
      <c r="I3" s="14"/>
      <c r="K3">
        <v>1</v>
      </c>
      <c r="L3" s="64">
        <v>0</v>
      </c>
      <c r="M3" s="64">
        <v>0</v>
      </c>
      <c r="N3" s="64">
        <v>0</v>
      </c>
      <c r="O3" s="64">
        <v>0</v>
      </c>
      <c r="P3" s="64">
        <v>0</v>
      </c>
      <c r="Q3" s="66">
        <v>0</v>
      </c>
    </row>
    <row r="4" spans="1:17" x14ac:dyDescent="0.25">
      <c r="A4" s="18" t="s">
        <v>53</v>
      </c>
      <c r="B4" s="19" t="s">
        <v>55</v>
      </c>
      <c r="C4" s="20" t="s">
        <v>91</v>
      </c>
      <c r="D4" s="18" t="s">
        <v>89</v>
      </c>
      <c r="E4" s="18" t="s">
        <v>90</v>
      </c>
      <c r="F4" s="21">
        <v>1</v>
      </c>
      <c r="G4" s="21">
        <v>1</v>
      </c>
      <c r="H4" s="14"/>
      <c r="I4" s="14"/>
      <c r="K4">
        <v>2</v>
      </c>
      <c r="L4" s="65">
        <v>1</v>
      </c>
      <c r="M4" s="65">
        <v>0</v>
      </c>
      <c r="N4" s="65">
        <v>0</v>
      </c>
      <c r="O4" s="65">
        <v>0</v>
      </c>
      <c r="P4" s="65">
        <v>0</v>
      </c>
      <c r="Q4" s="67">
        <v>0</v>
      </c>
    </row>
    <row r="5" spans="1:17" x14ac:dyDescent="0.25">
      <c r="A5" s="18" t="s">
        <v>53</v>
      </c>
      <c r="B5" s="19" t="s">
        <v>57</v>
      </c>
      <c r="C5" s="20" t="s">
        <v>92</v>
      </c>
      <c r="D5" s="18" t="s">
        <v>89</v>
      </c>
      <c r="E5" s="18" t="s">
        <v>90</v>
      </c>
      <c r="F5" s="21">
        <v>1</v>
      </c>
      <c r="G5" s="21">
        <v>1</v>
      </c>
      <c r="H5" s="14"/>
      <c r="I5" s="14"/>
      <c r="K5">
        <v>3</v>
      </c>
      <c r="L5" s="65"/>
      <c r="M5" s="65"/>
      <c r="N5" s="65"/>
      <c r="O5" s="65">
        <v>1</v>
      </c>
      <c r="P5" s="65"/>
      <c r="Q5" s="67"/>
    </row>
    <row r="6" spans="1:17" x14ac:dyDescent="0.25">
      <c r="A6" s="18" t="s">
        <v>53</v>
      </c>
      <c r="B6" s="19" t="s">
        <v>59</v>
      </c>
      <c r="C6" s="20" t="s">
        <v>93</v>
      </c>
      <c r="D6" s="18" t="s">
        <v>89</v>
      </c>
      <c r="E6" s="18" t="s">
        <v>90</v>
      </c>
      <c r="F6" s="21">
        <v>1</v>
      </c>
      <c r="G6" s="21">
        <v>1</v>
      </c>
      <c r="H6" s="14"/>
      <c r="I6" s="14"/>
      <c r="K6">
        <v>4</v>
      </c>
      <c r="L6" s="64">
        <v>0</v>
      </c>
      <c r="M6" s="64">
        <v>1</v>
      </c>
      <c r="N6" s="64">
        <v>0</v>
      </c>
      <c r="O6" s="64">
        <v>0</v>
      </c>
      <c r="P6" s="64">
        <v>0</v>
      </c>
      <c r="Q6" s="66">
        <v>0</v>
      </c>
    </row>
    <row r="7" spans="1:17" x14ac:dyDescent="0.25">
      <c r="A7" s="18" t="s">
        <v>53</v>
      </c>
      <c r="B7" s="19" t="s">
        <v>61</v>
      </c>
      <c r="C7" s="20" t="s">
        <v>94</v>
      </c>
      <c r="D7" s="18" t="s">
        <v>89</v>
      </c>
      <c r="E7" s="18" t="s">
        <v>90</v>
      </c>
      <c r="F7" s="21">
        <v>1</v>
      </c>
      <c r="G7" s="21">
        <v>1</v>
      </c>
      <c r="H7" s="14"/>
      <c r="I7" s="14"/>
      <c r="K7">
        <v>5</v>
      </c>
      <c r="L7" s="64"/>
      <c r="M7" s="64"/>
      <c r="N7" s="64"/>
      <c r="O7" s="64"/>
      <c r="P7" s="64">
        <v>1</v>
      </c>
      <c r="Q7" s="66"/>
    </row>
    <row r="8" spans="1:17" x14ac:dyDescent="0.25">
      <c r="A8" s="18" t="s">
        <v>53</v>
      </c>
      <c r="B8" s="19" t="s">
        <v>63</v>
      </c>
      <c r="C8" s="20" t="s">
        <v>95</v>
      </c>
      <c r="D8" s="18" t="s">
        <v>89</v>
      </c>
      <c r="E8" s="18" t="s">
        <v>90</v>
      </c>
      <c r="F8" s="21">
        <v>1</v>
      </c>
      <c r="G8" s="21">
        <v>1</v>
      </c>
      <c r="H8" s="14"/>
      <c r="I8" s="14"/>
      <c r="K8">
        <v>6</v>
      </c>
      <c r="L8" s="65">
        <v>0</v>
      </c>
      <c r="M8" s="65">
        <v>0</v>
      </c>
      <c r="N8" s="65">
        <v>1</v>
      </c>
      <c r="O8" s="65">
        <v>0</v>
      </c>
      <c r="P8" s="65">
        <v>0</v>
      </c>
      <c r="Q8" s="67">
        <v>0</v>
      </c>
    </row>
    <row r="9" spans="1:17" x14ac:dyDescent="0.25">
      <c r="A9" s="18" t="s">
        <v>53</v>
      </c>
      <c r="B9" s="19" t="s">
        <v>65</v>
      </c>
      <c r="C9" s="20" t="s">
        <v>96</v>
      </c>
      <c r="D9" s="18" t="s">
        <v>89</v>
      </c>
      <c r="E9" s="18" t="s">
        <v>90</v>
      </c>
      <c r="F9" s="21">
        <v>1</v>
      </c>
      <c r="G9" s="21">
        <v>1</v>
      </c>
      <c r="H9" s="14"/>
      <c r="I9" s="14"/>
      <c r="K9">
        <v>7</v>
      </c>
      <c r="L9" s="65"/>
      <c r="M9" s="65"/>
      <c r="N9" s="65"/>
      <c r="O9" s="65"/>
      <c r="P9" s="65"/>
      <c r="Q9" s="67">
        <v>1</v>
      </c>
    </row>
    <row r="10" spans="1:17" x14ac:dyDescent="0.25">
      <c r="A10" s="18" t="s">
        <v>53</v>
      </c>
      <c r="B10" s="19" t="s">
        <v>67</v>
      </c>
      <c r="C10" s="20" t="s">
        <v>97</v>
      </c>
      <c r="D10" s="18" t="s">
        <v>89</v>
      </c>
      <c r="E10" s="18" t="s">
        <v>90</v>
      </c>
      <c r="F10" s="21">
        <v>1</v>
      </c>
      <c r="G10" s="21">
        <v>1</v>
      </c>
      <c r="H10" s="14"/>
      <c r="I10" s="14"/>
      <c r="K10">
        <v>8</v>
      </c>
      <c r="L10" s="64">
        <v>1</v>
      </c>
      <c r="M10" s="64">
        <v>1</v>
      </c>
      <c r="N10" s="64">
        <v>0</v>
      </c>
      <c r="O10" s="64">
        <v>0</v>
      </c>
      <c r="P10" s="64">
        <v>0</v>
      </c>
      <c r="Q10" s="66">
        <v>0</v>
      </c>
    </row>
    <row r="11" spans="1:17" x14ac:dyDescent="0.25">
      <c r="A11" s="18" t="s">
        <v>53</v>
      </c>
      <c r="B11" s="19" t="s">
        <v>69</v>
      </c>
      <c r="C11" s="20" t="s">
        <v>98</v>
      </c>
      <c r="D11" s="18" t="s">
        <v>89</v>
      </c>
      <c r="E11" s="18" t="s">
        <v>90</v>
      </c>
      <c r="F11" s="21">
        <v>1</v>
      </c>
      <c r="G11" s="21">
        <v>1</v>
      </c>
      <c r="H11" s="14"/>
      <c r="I11" s="14"/>
      <c r="K11">
        <v>9</v>
      </c>
      <c r="L11" s="64"/>
      <c r="M11" s="64"/>
      <c r="N11" s="64"/>
      <c r="O11" s="64">
        <v>1</v>
      </c>
      <c r="P11" s="64"/>
      <c r="Q11" s="66"/>
    </row>
    <row r="12" spans="1:17" x14ac:dyDescent="0.25">
      <c r="A12" s="18" t="s">
        <v>53</v>
      </c>
      <c r="B12" s="19" t="s">
        <v>71</v>
      </c>
      <c r="C12" s="22" t="s">
        <v>99</v>
      </c>
      <c r="D12" s="18" t="s">
        <v>89</v>
      </c>
      <c r="E12" s="18" t="s">
        <v>90</v>
      </c>
      <c r="F12" s="21">
        <v>1</v>
      </c>
      <c r="G12" s="21">
        <v>1</v>
      </c>
      <c r="H12" s="14"/>
      <c r="I12" s="14"/>
      <c r="K12">
        <v>10</v>
      </c>
      <c r="L12" s="64"/>
      <c r="M12" s="64"/>
      <c r="N12" s="64"/>
      <c r="O12" s="64"/>
      <c r="P12" s="64">
        <v>1</v>
      </c>
      <c r="Q12" s="66"/>
    </row>
    <row r="13" spans="1:17" x14ac:dyDescent="0.25">
      <c r="A13" s="18" t="s">
        <v>53</v>
      </c>
      <c r="B13" s="19" t="s">
        <v>73</v>
      </c>
      <c r="C13" s="22" t="s">
        <v>100</v>
      </c>
      <c r="D13" s="18" t="s">
        <v>89</v>
      </c>
      <c r="E13" s="18" t="s">
        <v>90</v>
      </c>
      <c r="F13" s="21">
        <v>1</v>
      </c>
      <c r="G13" s="21">
        <v>1</v>
      </c>
      <c r="H13" s="14"/>
      <c r="I13" s="14"/>
      <c r="K13">
        <v>11</v>
      </c>
      <c r="L13" s="64"/>
      <c r="M13" s="64"/>
      <c r="N13" s="64"/>
      <c r="O13" s="64">
        <v>1</v>
      </c>
      <c r="P13" s="64">
        <v>1</v>
      </c>
      <c r="Q13" s="66"/>
    </row>
    <row r="14" spans="1:17" x14ac:dyDescent="0.25">
      <c r="A14" s="18" t="s">
        <v>53</v>
      </c>
      <c r="B14" s="19" t="s">
        <v>75</v>
      </c>
      <c r="C14" s="22" t="s">
        <v>101</v>
      </c>
      <c r="D14" s="18" t="s">
        <v>89</v>
      </c>
      <c r="E14" s="18" t="s">
        <v>90</v>
      </c>
      <c r="F14" s="21">
        <v>1</v>
      </c>
      <c r="G14" s="21">
        <v>1</v>
      </c>
      <c r="H14" s="14"/>
      <c r="I14" s="14"/>
      <c r="K14">
        <v>12</v>
      </c>
      <c r="L14" s="65">
        <v>1</v>
      </c>
      <c r="M14" s="65">
        <v>0</v>
      </c>
      <c r="N14" s="65">
        <v>1</v>
      </c>
      <c r="O14" s="65">
        <v>0</v>
      </c>
      <c r="P14" s="65">
        <v>0</v>
      </c>
      <c r="Q14" s="67">
        <v>0</v>
      </c>
    </row>
    <row r="15" spans="1:17" x14ac:dyDescent="0.25">
      <c r="A15" s="18" t="s">
        <v>53</v>
      </c>
      <c r="B15" s="19" t="s">
        <v>77</v>
      </c>
      <c r="C15" s="22" t="s">
        <v>102</v>
      </c>
      <c r="D15" s="18" t="s">
        <v>89</v>
      </c>
      <c r="E15" s="18" t="s">
        <v>90</v>
      </c>
      <c r="F15" s="21">
        <v>1</v>
      </c>
      <c r="G15" s="21">
        <v>1</v>
      </c>
      <c r="H15" s="14"/>
      <c r="I15" s="14"/>
      <c r="K15">
        <v>13</v>
      </c>
      <c r="L15" s="65"/>
      <c r="M15" s="65"/>
      <c r="N15" s="65"/>
      <c r="O15" s="65">
        <v>1</v>
      </c>
      <c r="P15" s="65"/>
      <c r="Q15" s="67"/>
    </row>
    <row r="16" spans="1:17" x14ac:dyDescent="0.25">
      <c r="A16" s="18"/>
      <c r="C16" s="2"/>
      <c r="D16" s="18"/>
      <c r="E16" s="18"/>
      <c r="F16" s="21"/>
      <c r="G16" s="21"/>
      <c r="K16">
        <v>14</v>
      </c>
      <c r="L16" s="65"/>
      <c r="M16" s="65"/>
      <c r="N16" s="65"/>
      <c r="O16" s="65"/>
      <c r="P16" s="65"/>
      <c r="Q16" s="67">
        <v>1</v>
      </c>
    </row>
    <row r="17" spans="1:17" x14ac:dyDescent="0.25">
      <c r="A17" s="14" t="s">
        <v>103</v>
      </c>
      <c r="B17" t="s">
        <v>104</v>
      </c>
      <c r="C17" s="23"/>
      <c r="D17" s="18"/>
      <c r="E17" s="18"/>
      <c r="F17" s="21"/>
      <c r="G17" s="21"/>
      <c r="K17">
        <v>15</v>
      </c>
      <c r="L17" s="65"/>
      <c r="M17" s="65"/>
      <c r="N17" s="65"/>
      <c r="O17" s="65">
        <v>1</v>
      </c>
      <c r="P17" s="65"/>
      <c r="Q17" s="67">
        <v>1</v>
      </c>
    </row>
    <row r="18" spans="1:17" x14ac:dyDescent="0.25">
      <c r="A18" s="57" t="s">
        <v>41</v>
      </c>
      <c r="B18" s="58" t="s">
        <v>42</v>
      </c>
      <c r="C18" s="58" t="s">
        <v>43</v>
      </c>
      <c r="D18" s="57" t="s">
        <v>44</v>
      </c>
      <c r="E18" s="57" t="s">
        <v>45</v>
      </c>
      <c r="F18" s="59" t="s">
        <v>46</v>
      </c>
      <c r="G18" s="59" t="s">
        <v>47</v>
      </c>
      <c r="H18" s="13"/>
      <c r="I18" s="13"/>
      <c r="K18">
        <v>16</v>
      </c>
      <c r="L18" s="64">
        <v>0</v>
      </c>
      <c r="M18" s="64">
        <v>1</v>
      </c>
      <c r="N18" s="64">
        <v>1</v>
      </c>
      <c r="O18" s="64">
        <v>0</v>
      </c>
      <c r="P18" s="64">
        <v>0</v>
      </c>
      <c r="Q18" s="66">
        <v>0</v>
      </c>
    </row>
    <row r="19" spans="1:17" x14ac:dyDescent="0.25">
      <c r="A19" s="45" t="s">
        <v>53</v>
      </c>
      <c r="B19" s="28" t="s">
        <v>105</v>
      </c>
      <c r="C19" s="44" t="s">
        <v>106</v>
      </c>
      <c r="D19" s="18" t="s">
        <v>89</v>
      </c>
      <c r="E19" s="45" t="s">
        <v>90</v>
      </c>
      <c r="F19" s="46">
        <v>1</v>
      </c>
      <c r="G19" s="46">
        <v>1</v>
      </c>
      <c r="K19">
        <v>17</v>
      </c>
      <c r="L19" s="64"/>
      <c r="M19" s="64"/>
      <c r="N19" s="64"/>
      <c r="O19" s="64"/>
      <c r="P19" s="64">
        <v>1</v>
      </c>
      <c r="Q19" s="66"/>
    </row>
    <row r="20" spans="1:17" x14ac:dyDescent="0.25">
      <c r="A20" s="45" t="s">
        <v>53</v>
      </c>
      <c r="B20" s="56" t="s">
        <v>107</v>
      </c>
      <c r="C20" s="44" t="s">
        <v>108</v>
      </c>
      <c r="D20" s="18" t="s">
        <v>89</v>
      </c>
      <c r="E20" s="45" t="s">
        <v>90</v>
      </c>
      <c r="F20" s="46">
        <v>1</v>
      </c>
      <c r="G20" s="46">
        <v>1</v>
      </c>
      <c r="K20">
        <v>18</v>
      </c>
      <c r="L20" s="64"/>
      <c r="M20" s="64"/>
      <c r="N20" s="64"/>
      <c r="O20" s="64"/>
      <c r="P20" s="64"/>
      <c r="Q20" s="66">
        <v>1</v>
      </c>
    </row>
    <row r="21" spans="1:17" x14ac:dyDescent="0.25">
      <c r="A21" s="45" t="s">
        <v>53</v>
      </c>
      <c r="B21" s="28" t="s">
        <v>109</v>
      </c>
      <c r="C21" s="44" t="s">
        <v>110</v>
      </c>
      <c r="D21" s="18" t="s">
        <v>89</v>
      </c>
      <c r="E21" s="45" t="s">
        <v>90</v>
      </c>
      <c r="F21" s="46">
        <v>1</v>
      </c>
      <c r="G21" s="46">
        <v>1</v>
      </c>
      <c r="K21">
        <v>19</v>
      </c>
      <c r="L21" s="64"/>
      <c r="M21" s="64"/>
      <c r="N21" s="64"/>
      <c r="O21" s="64"/>
      <c r="P21" s="64">
        <v>1</v>
      </c>
      <c r="Q21" s="66">
        <v>1</v>
      </c>
    </row>
    <row r="22" spans="1:17" x14ac:dyDescent="0.25">
      <c r="A22" s="45" t="s">
        <v>53</v>
      </c>
      <c r="B22" s="56" t="s">
        <v>111</v>
      </c>
      <c r="C22" s="44" t="s">
        <v>112</v>
      </c>
      <c r="D22" s="18" t="s">
        <v>89</v>
      </c>
      <c r="E22" s="45" t="s">
        <v>90</v>
      </c>
      <c r="F22" s="46">
        <v>1</v>
      </c>
      <c r="G22" s="46">
        <v>1</v>
      </c>
      <c r="K22">
        <v>20</v>
      </c>
      <c r="L22" s="65">
        <v>1</v>
      </c>
      <c r="M22" s="65">
        <v>1</v>
      </c>
      <c r="N22" s="65">
        <v>1</v>
      </c>
      <c r="O22" s="65">
        <v>0</v>
      </c>
      <c r="P22" s="65">
        <v>0</v>
      </c>
      <c r="Q22" s="67">
        <v>0</v>
      </c>
    </row>
    <row r="23" spans="1:17" x14ac:dyDescent="0.25">
      <c r="A23" s="45" t="s">
        <v>53</v>
      </c>
      <c r="B23" s="28" t="s">
        <v>113</v>
      </c>
      <c r="C23" s="34" t="s">
        <v>114</v>
      </c>
      <c r="D23" s="18" t="s">
        <v>89</v>
      </c>
      <c r="E23" s="45" t="s">
        <v>90</v>
      </c>
      <c r="F23" s="46">
        <v>1</v>
      </c>
      <c r="G23" s="46">
        <v>1</v>
      </c>
      <c r="K23">
        <v>21</v>
      </c>
      <c r="L23" s="65"/>
      <c r="M23" s="65"/>
      <c r="N23" s="65"/>
      <c r="O23" s="65">
        <v>1</v>
      </c>
      <c r="P23" s="65"/>
      <c r="Q23" s="67"/>
    </row>
    <row r="24" spans="1:17" x14ac:dyDescent="0.25">
      <c r="A24" s="45" t="s">
        <v>53</v>
      </c>
      <c r="B24" s="56" t="s">
        <v>115</v>
      </c>
      <c r="C24" s="34" t="s">
        <v>116</v>
      </c>
      <c r="D24" s="18" t="s">
        <v>89</v>
      </c>
      <c r="E24" s="45" t="s">
        <v>90</v>
      </c>
      <c r="F24" s="46">
        <v>1</v>
      </c>
      <c r="G24" s="46">
        <v>1</v>
      </c>
      <c r="K24">
        <v>22</v>
      </c>
      <c r="L24" s="65"/>
      <c r="M24" s="65"/>
      <c r="N24" s="65"/>
      <c r="O24" s="65"/>
      <c r="P24" s="65">
        <v>1</v>
      </c>
      <c r="Q24" s="67"/>
    </row>
    <row r="25" spans="1:17" x14ac:dyDescent="0.25">
      <c r="A25" s="45" t="s">
        <v>53</v>
      </c>
      <c r="B25" s="28" t="s">
        <v>117</v>
      </c>
      <c r="C25" s="34" t="s">
        <v>118</v>
      </c>
      <c r="D25" s="18" t="s">
        <v>89</v>
      </c>
      <c r="E25" s="45" t="s">
        <v>90</v>
      </c>
      <c r="F25" s="46">
        <v>1</v>
      </c>
      <c r="G25" s="46">
        <v>1</v>
      </c>
      <c r="K25">
        <v>23</v>
      </c>
      <c r="L25" s="65"/>
      <c r="M25" s="65"/>
      <c r="N25" s="65"/>
      <c r="O25" s="65"/>
      <c r="P25" s="65"/>
      <c r="Q25" s="67">
        <v>1</v>
      </c>
    </row>
    <row r="26" spans="1:17" x14ac:dyDescent="0.25">
      <c r="A26" s="45" t="s">
        <v>53</v>
      </c>
      <c r="B26" s="56" t="s">
        <v>119</v>
      </c>
      <c r="C26" s="34" t="s">
        <v>120</v>
      </c>
      <c r="D26" s="18" t="s">
        <v>89</v>
      </c>
      <c r="E26" s="45" t="s">
        <v>90</v>
      </c>
      <c r="F26" s="46">
        <v>1</v>
      </c>
      <c r="G26" s="46">
        <v>1</v>
      </c>
      <c r="K26">
        <v>24</v>
      </c>
      <c r="L26" s="65"/>
      <c r="M26" s="65"/>
      <c r="N26" s="65"/>
      <c r="O26" s="65">
        <v>1</v>
      </c>
      <c r="P26" s="65">
        <v>1</v>
      </c>
      <c r="Q26" s="67"/>
    </row>
    <row r="27" spans="1:17" x14ac:dyDescent="0.25">
      <c r="A27" s="45" t="s">
        <v>53</v>
      </c>
      <c r="B27" s="28" t="s">
        <v>121</v>
      </c>
      <c r="C27" s="34" t="s">
        <v>122</v>
      </c>
      <c r="D27" s="18" t="s">
        <v>89</v>
      </c>
      <c r="E27" s="45" t="s">
        <v>90</v>
      </c>
      <c r="F27" s="46">
        <v>1</v>
      </c>
      <c r="G27" s="46">
        <v>1</v>
      </c>
      <c r="K27">
        <v>25</v>
      </c>
      <c r="L27" s="65"/>
      <c r="M27" s="65"/>
      <c r="N27" s="65"/>
      <c r="O27" s="65">
        <v>1</v>
      </c>
      <c r="P27" s="65"/>
      <c r="Q27" s="67">
        <v>1</v>
      </c>
    </row>
    <row r="28" spans="1:17" x14ac:dyDescent="0.25">
      <c r="A28" s="45" t="s">
        <v>53</v>
      </c>
      <c r="B28" s="56" t="s">
        <v>123</v>
      </c>
      <c r="C28" s="47" t="s">
        <v>124</v>
      </c>
      <c r="D28" s="18" t="s">
        <v>89</v>
      </c>
      <c r="E28" s="45" t="s">
        <v>90</v>
      </c>
      <c r="F28" s="46">
        <v>1</v>
      </c>
      <c r="G28" s="46">
        <v>1</v>
      </c>
      <c r="K28">
        <v>26</v>
      </c>
      <c r="L28" s="65"/>
      <c r="M28" s="65"/>
      <c r="N28" s="65"/>
      <c r="O28" s="65"/>
      <c r="P28" s="65">
        <v>1</v>
      </c>
      <c r="Q28" s="67">
        <v>1</v>
      </c>
    </row>
    <row r="29" spans="1:17" x14ac:dyDescent="0.25">
      <c r="A29" s="45" t="s">
        <v>53</v>
      </c>
      <c r="B29" s="28" t="s">
        <v>125</v>
      </c>
      <c r="C29" s="47" t="s">
        <v>126</v>
      </c>
      <c r="D29" s="18" t="s">
        <v>89</v>
      </c>
      <c r="E29" s="45" t="s">
        <v>90</v>
      </c>
      <c r="F29" s="46">
        <v>1</v>
      </c>
      <c r="G29" s="46">
        <v>1</v>
      </c>
      <c r="K29">
        <v>27</v>
      </c>
      <c r="L29" s="65"/>
      <c r="M29" s="65"/>
      <c r="N29" s="65"/>
      <c r="O29" s="65">
        <v>1</v>
      </c>
      <c r="P29" s="65">
        <v>1</v>
      </c>
      <c r="Q29" s="67">
        <v>1</v>
      </c>
    </row>
    <row r="30" spans="1:17" x14ac:dyDescent="0.25">
      <c r="A30" s="45" t="s">
        <v>53</v>
      </c>
      <c r="B30" s="56" t="s">
        <v>127</v>
      </c>
      <c r="C30" s="47" t="s">
        <v>128</v>
      </c>
      <c r="D30" s="18" t="s">
        <v>89</v>
      </c>
      <c r="E30" s="45" t="s">
        <v>90</v>
      </c>
      <c r="F30" s="46">
        <v>1</v>
      </c>
      <c r="G30" s="46">
        <v>1</v>
      </c>
      <c r="K30" s="14"/>
      <c r="P30" s="63"/>
      <c r="Q30"/>
    </row>
    <row r="31" spans="1:17" x14ac:dyDescent="0.25">
      <c r="A31" s="45" t="s">
        <v>53</v>
      </c>
      <c r="B31" s="28" t="s">
        <v>129</v>
      </c>
      <c r="C31" s="47" t="s">
        <v>130</v>
      </c>
      <c r="D31" s="18" t="s">
        <v>89</v>
      </c>
      <c r="E31" s="45" t="s">
        <v>90</v>
      </c>
      <c r="F31" s="46">
        <v>1</v>
      </c>
      <c r="G31" s="46">
        <v>1</v>
      </c>
      <c r="K31" s="14"/>
      <c r="P31" s="63"/>
      <c r="Q31"/>
    </row>
    <row r="32" spans="1:17" x14ac:dyDescent="0.25">
      <c r="A32" s="48"/>
      <c r="B32" s="8"/>
      <c r="C32" s="8"/>
      <c r="D32" s="48"/>
      <c r="E32" s="48"/>
      <c r="F32" s="48"/>
      <c r="G32" s="48"/>
      <c r="H32" s="23"/>
      <c r="I32" s="23"/>
      <c r="J32" s="23"/>
    </row>
    <row r="33" spans="1:17" x14ac:dyDescent="0.25">
      <c r="A33" t="s">
        <v>131</v>
      </c>
      <c r="B33" t="s">
        <v>132</v>
      </c>
      <c r="C33" s="23"/>
      <c r="D33" s="23"/>
      <c r="E33" s="23"/>
      <c r="F33" s="23"/>
      <c r="G33" s="23"/>
    </row>
    <row r="34" spans="1:17" x14ac:dyDescent="0.25">
      <c r="A34" s="14" t="s">
        <v>41</v>
      </c>
      <c r="B34" t="s">
        <v>42</v>
      </c>
      <c r="C34" s="52" t="s">
        <v>43</v>
      </c>
      <c r="D34" s="18" t="s">
        <v>44</v>
      </c>
      <c r="E34" s="18" t="s">
        <v>45</v>
      </c>
      <c r="F34" s="21" t="s">
        <v>46</v>
      </c>
      <c r="G34" s="21" t="s">
        <v>47</v>
      </c>
      <c r="K34" s="14"/>
      <c r="P34" s="63"/>
      <c r="Q34"/>
    </row>
    <row r="35" spans="1:17" x14ac:dyDescent="0.25">
      <c r="A35" s="49" t="s">
        <v>53</v>
      </c>
      <c r="B35" t="s">
        <v>133</v>
      </c>
      <c r="C35" s="50" t="s">
        <v>134</v>
      </c>
      <c r="D35" s="18" t="s">
        <v>135</v>
      </c>
      <c r="E35" s="18" t="s">
        <v>136</v>
      </c>
      <c r="F35" s="51">
        <v>1</v>
      </c>
      <c r="G35" s="51" t="s">
        <v>137</v>
      </c>
    </row>
    <row r="36" spans="1:17" x14ac:dyDescent="0.25">
      <c r="A36" s="18" t="s">
        <v>53</v>
      </c>
      <c r="B36" t="s">
        <v>138</v>
      </c>
      <c r="C36" s="52" t="s">
        <v>139</v>
      </c>
      <c r="D36" s="18" t="s">
        <v>135</v>
      </c>
      <c r="E36" s="18" t="s">
        <v>136</v>
      </c>
      <c r="F36" s="21">
        <v>1</v>
      </c>
      <c r="G36" s="51" t="s">
        <v>137</v>
      </c>
    </row>
    <row r="37" spans="1:17" x14ac:dyDescent="0.25">
      <c r="A37" s="18" t="s">
        <v>53</v>
      </c>
      <c r="B37" t="s">
        <v>140</v>
      </c>
      <c r="C37" s="52" t="s">
        <v>141</v>
      </c>
      <c r="D37" s="18" t="s">
        <v>135</v>
      </c>
      <c r="E37" s="18" t="s">
        <v>136</v>
      </c>
      <c r="F37" s="21">
        <v>1</v>
      </c>
      <c r="G37" s="51" t="s">
        <v>137</v>
      </c>
    </row>
    <row r="38" spans="1:17" x14ac:dyDescent="0.25">
      <c r="A38" s="18" t="s">
        <v>53</v>
      </c>
      <c r="B38" t="s">
        <v>142</v>
      </c>
      <c r="C38" s="52" t="s">
        <v>143</v>
      </c>
      <c r="D38" s="18" t="s">
        <v>135</v>
      </c>
      <c r="E38" s="18" t="s">
        <v>136</v>
      </c>
      <c r="F38" s="21">
        <v>1</v>
      </c>
      <c r="G38" s="51" t="s">
        <v>137</v>
      </c>
    </row>
    <row r="39" spans="1:17" x14ac:dyDescent="0.25">
      <c r="A39" s="18" t="s">
        <v>53</v>
      </c>
      <c r="B39" t="s">
        <v>144</v>
      </c>
      <c r="C39" s="52" t="s">
        <v>145</v>
      </c>
      <c r="D39" s="18" t="s">
        <v>135</v>
      </c>
      <c r="E39" s="18" t="s">
        <v>136</v>
      </c>
      <c r="F39" s="21">
        <v>1</v>
      </c>
      <c r="G39" s="51" t="s">
        <v>137</v>
      </c>
    </row>
    <row r="40" spans="1:17" x14ac:dyDescent="0.25">
      <c r="A40" s="18" t="s">
        <v>53</v>
      </c>
      <c r="B40" t="s">
        <v>146</v>
      </c>
      <c r="C40" s="52" t="s">
        <v>147</v>
      </c>
      <c r="D40" s="18" t="s">
        <v>135</v>
      </c>
      <c r="E40" s="18" t="s">
        <v>136</v>
      </c>
      <c r="F40" s="21">
        <v>1</v>
      </c>
      <c r="G40" s="51" t="s">
        <v>137</v>
      </c>
    </row>
    <row r="41" spans="1:17" x14ac:dyDescent="0.25">
      <c r="A41" s="18" t="s">
        <v>53</v>
      </c>
      <c r="B41" t="s">
        <v>148</v>
      </c>
      <c r="C41" s="52" t="s">
        <v>149</v>
      </c>
      <c r="D41" s="18" t="s">
        <v>135</v>
      </c>
      <c r="E41" s="18" t="s">
        <v>136</v>
      </c>
      <c r="F41" s="21">
        <v>1</v>
      </c>
      <c r="G41" s="51" t="s">
        <v>137</v>
      </c>
    </row>
    <row r="42" spans="1:17" x14ac:dyDescent="0.25">
      <c r="A42" s="18" t="s">
        <v>53</v>
      </c>
      <c r="B42" t="s">
        <v>150</v>
      </c>
      <c r="C42" s="52" t="s">
        <v>151</v>
      </c>
      <c r="D42" s="18" t="s">
        <v>135</v>
      </c>
      <c r="E42" s="18" t="s">
        <v>136</v>
      </c>
      <c r="F42" s="21">
        <v>1</v>
      </c>
      <c r="G42" s="51" t="s">
        <v>137</v>
      </c>
    </row>
    <row r="43" spans="1:17" x14ac:dyDescent="0.25">
      <c r="A43" s="18" t="s">
        <v>53</v>
      </c>
      <c r="B43" t="s">
        <v>152</v>
      </c>
      <c r="C43" s="52" t="s">
        <v>153</v>
      </c>
      <c r="D43" s="18" t="s">
        <v>135</v>
      </c>
      <c r="E43" s="18" t="s">
        <v>136</v>
      </c>
      <c r="F43" s="21">
        <v>1</v>
      </c>
      <c r="G43" s="51" t="s">
        <v>137</v>
      </c>
    </row>
    <row r="44" spans="1:17" x14ac:dyDescent="0.25">
      <c r="A44" s="18" t="s">
        <v>53</v>
      </c>
      <c r="B44" t="s">
        <v>154</v>
      </c>
      <c r="C44" s="52" t="s">
        <v>155</v>
      </c>
      <c r="D44" s="18" t="s">
        <v>135</v>
      </c>
      <c r="E44" s="18" t="s">
        <v>136</v>
      </c>
      <c r="F44" s="21">
        <v>1</v>
      </c>
      <c r="G44" s="51" t="s">
        <v>137</v>
      </c>
      <c r="K44" s="14"/>
      <c r="P44" s="63"/>
      <c r="Q44"/>
    </row>
    <row r="45" spans="1:17" x14ac:dyDescent="0.25">
      <c r="A45" s="18" t="s">
        <v>53</v>
      </c>
      <c r="B45" t="s">
        <v>156</v>
      </c>
      <c r="C45" s="52" t="s">
        <v>157</v>
      </c>
      <c r="D45" s="18" t="s">
        <v>135</v>
      </c>
      <c r="E45" s="18" t="s">
        <v>136</v>
      </c>
      <c r="F45" s="21">
        <v>1</v>
      </c>
      <c r="G45" s="51" t="s">
        <v>137</v>
      </c>
      <c r="K45" s="14"/>
      <c r="P45" s="63"/>
      <c r="Q45"/>
    </row>
    <row r="46" spans="1:17" x14ac:dyDescent="0.25">
      <c r="A46" s="18" t="s">
        <v>53</v>
      </c>
      <c r="B46" t="s">
        <v>158</v>
      </c>
      <c r="C46" s="52" t="s">
        <v>159</v>
      </c>
      <c r="D46" s="18" t="s">
        <v>135</v>
      </c>
      <c r="E46" s="18" t="s">
        <v>136</v>
      </c>
      <c r="F46" s="21">
        <v>1</v>
      </c>
      <c r="G46" s="51" t="s">
        <v>137</v>
      </c>
      <c r="K46" s="14"/>
      <c r="P46" s="63"/>
      <c r="Q46"/>
    </row>
    <row r="47" spans="1:17" x14ac:dyDescent="0.25">
      <c r="A47" s="18" t="s">
        <v>53</v>
      </c>
      <c r="B47" t="s">
        <v>160</v>
      </c>
      <c r="C47" s="52" t="s">
        <v>161</v>
      </c>
      <c r="D47" s="18" t="s">
        <v>135</v>
      </c>
      <c r="E47" s="18" t="s">
        <v>136</v>
      </c>
      <c r="F47" s="21">
        <v>1</v>
      </c>
      <c r="G47" s="51" t="s">
        <v>137</v>
      </c>
      <c r="K47" s="14"/>
      <c r="P47" s="63"/>
      <c r="Q47"/>
    </row>
    <row r="48" spans="1:17" x14ac:dyDescent="0.25">
      <c r="A48" s="18" t="s">
        <v>53</v>
      </c>
      <c r="B48" t="s">
        <v>162</v>
      </c>
      <c r="C48" s="62" t="s">
        <v>163</v>
      </c>
      <c r="D48" s="18" t="s">
        <v>135</v>
      </c>
      <c r="E48" s="18" t="s">
        <v>136</v>
      </c>
      <c r="F48" s="21">
        <v>1</v>
      </c>
      <c r="G48" s="51" t="s">
        <v>137</v>
      </c>
      <c r="K48" s="14"/>
      <c r="P48" s="63"/>
      <c r="Q48"/>
    </row>
    <row r="49" spans="1:17" x14ac:dyDescent="0.25">
      <c r="A49" s="18" t="s">
        <v>53</v>
      </c>
      <c r="B49" t="s">
        <v>164</v>
      </c>
      <c r="C49" s="62" t="s">
        <v>165</v>
      </c>
      <c r="D49" s="18" t="s">
        <v>135</v>
      </c>
      <c r="E49" s="18" t="s">
        <v>136</v>
      </c>
      <c r="F49" s="21">
        <v>1</v>
      </c>
      <c r="G49" s="51" t="s">
        <v>137</v>
      </c>
      <c r="K49" s="14"/>
      <c r="P49" s="63"/>
      <c r="Q49"/>
    </row>
    <row r="50" spans="1:17" x14ac:dyDescent="0.25">
      <c r="A50" s="18" t="s">
        <v>53</v>
      </c>
      <c r="B50" t="s">
        <v>166</v>
      </c>
      <c r="C50" s="62" t="s">
        <v>167</v>
      </c>
      <c r="D50" s="18" t="s">
        <v>135</v>
      </c>
      <c r="E50" s="18" t="s">
        <v>136</v>
      </c>
      <c r="F50" s="21">
        <v>1</v>
      </c>
      <c r="G50" s="51" t="s">
        <v>137</v>
      </c>
      <c r="K50" s="14"/>
      <c r="P50" s="63"/>
      <c r="Q50"/>
    </row>
    <row r="51" spans="1:17" x14ac:dyDescent="0.25">
      <c r="A51" s="18" t="s">
        <v>53</v>
      </c>
      <c r="B51" t="s">
        <v>168</v>
      </c>
      <c r="C51" s="62" t="s">
        <v>169</v>
      </c>
      <c r="D51" s="18" t="s">
        <v>135</v>
      </c>
      <c r="E51" s="18" t="s">
        <v>136</v>
      </c>
      <c r="F51" s="21">
        <v>1</v>
      </c>
      <c r="G51" s="51" t="s">
        <v>137</v>
      </c>
      <c r="K51" s="14"/>
      <c r="P51" s="63"/>
      <c r="Q51"/>
    </row>
    <row r="52" spans="1:17" x14ac:dyDescent="0.25">
      <c r="A52" s="18" t="s">
        <v>53</v>
      </c>
      <c r="B52" t="s">
        <v>170</v>
      </c>
      <c r="C52" s="62" t="s">
        <v>171</v>
      </c>
      <c r="D52" s="18" t="s">
        <v>135</v>
      </c>
      <c r="E52" s="18" t="s">
        <v>136</v>
      </c>
      <c r="F52" s="21">
        <v>1</v>
      </c>
      <c r="G52" s="51" t="s">
        <v>137</v>
      </c>
      <c r="K52" s="14"/>
      <c r="P52" s="63"/>
      <c r="Q52"/>
    </row>
    <row r="53" spans="1:17" x14ac:dyDescent="0.25">
      <c r="A53" s="18" t="s">
        <v>53</v>
      </c>
      <c r="B53" t="s">
        <v>172</v>
      </c>
      <c r="C53" s="62" t="s">
        <v>173</v>
      </c>
      <c r="D53" s="18" t="s">
        <v>135</v>
      </c>
      <c r="E53" s="18" t="s">
        <v>136</v>
      </c>
      <c r="F53" s="21">
        <v>1</v>
      </c>
      <c r="G53" s="51" t="s">
        <v>137</v>
      </c>
      <c r="K53" s="14"/>
      <c r="P53" s="63"/>
      <c r="Q53"/>
    </row>
    <row r="54" spans="1:17" x14ac:dyDescent="0.25">
      <c r="A54" s="18" t="s">
        <v>53</v>
      </c>
      <c r="B54" t="s">
        <v>174</v>
      </c>
      <c r="C54" s="62" t="s">
        <v>175</v>
      </c>
      <c r="D54" s="18" t="s">
        <v>135</v>
      </c>
      <c r="E54" s="18" t="s">
        <v>136</v>
      </c>
      <c r="F54" s="21">
        <v>1</v>
      </c>
      <c r="G54" s="51" t="s">
        <v>137</v>
      </c>
      <c r="K54" s="14"/>
      <c r="P54" s="63"/>
      <c r="Q54"/>
    </row>
    <row r="55" spans="1:17" x14ac:dyDescent="0.25">
      <c r="A55" s="18" t="s">
        <v>53</v>
      </c>
      <c r="B55" t="s">
        <v>176</v>
      </c>
      <c r="C55" s="62" t="s">
        <v>177</v>
      </c>
      <c r="D55" s="18" t="s">
        <v>135</v>
      </c>
      <c r="E55" s="18" t="s">
        <v>136</v>
      </c>
      <c r="F55" s="21">
        <v>1</v>
      </c>
      <c r="G55" s="51" t="s">
        <v>137</v>
      </c>
      <c r="K55" s="14"/>
      <c r="P55" s="63"/>
      <c r="Q55"/>
    </row>
    <row r="56" spans="1:17" x14ac:dyDescent="0.25">
      <c r="A56" s="18" t="s">
        <v>53</v>
      </c>
      <c r="B56" t="s">
        <v>178</v>
      </c>
      <c r="C56" s="62" t="s">
        <v>179</v>
      </c>
      <c r="D56" s="18" t="s">
        <v>135</v>
      </c>
      <c r="E56" s="18" t="s">
        <v>136</v>
      </c>
      <c r="F56" s="21">
        <v>1</v>
      </c>
      <c r="G56" s="51" t="s">
        <v>137</v>
      </c>
      <c r="K56" s="14"/>
      <c r="P56" s="63"/>
      <c r="Q56"/>
    </row>
    <row r="57" spans="1:17" x14ac:dyDescent="0.25">
      <c r="K57" s="14"/>
      <c r="P57" s="63"/>
      <c r="Q57"/>
    </row>
    <row r="58" spans="1:17" x14ac:dyDescent="0.25">
      <c r="K58" s="14"/>
      <c r="P58" s="63"/>
      <c r="Q58"/>
    </row>
    <row r="59" spans="1:17" x14ac:dyDescent="0.25">
      <c r="K59" s="14"/>
      <c r="P59" s="63"/>
      <c r="Q59"/>
    </row>
    <row r="60" spans="1:17" x14ac:dyDescent="0.25">
      <c r="K60" s="14"/>
      <c r="P60" s="63"/>
      <c r="Q60"/>
    </row>
    <row r="61" spans="1:17" x14ac:dyDescent="0.25">
      <c r="K61" s="14"/>
      <c r="P61" s="63"/>
      <c r="Q61"/>
    </row>
    <row r="62" spans="1:17" x14ac:dyDescent="0.25">
      <c r="K62" s="14"/>
      <c r="P62" s="63"/>
      <c r="Q62"/>
    </row>
    <row r="63" spans="1:17" x14ac:dyDescent="0.25">
      <c r="K63" s="14"/>
      <c r="P63" s="63"/>
      <c r="Q63"/>
    </row>
    <row r="64" spans="1:17" x14ac:dyDescent="0.25">
      <c r="K64" s="14"/>
      <c r="P64" s="63"/>
      <c r="Q64"/>
    </row>
    <row r="65" spans="11:17" x14ac:dyDescent="0.25">
      <c r="K65" s="14"/>
      <c r="P65" s="63"/>
      <c r="Q65"/>
    </row>
  </sheetData>
  <phoneticPr fontId="11" type="noConversion"/>
  <pageMargins left="0.69930555555555596" right="0.69930555555555596" top="0.75" bottom="0.75" header="0.3" footer="0.3"/>
  <pageSetup paperSize="9" orientation="portrait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50" zoomScale="70" zoomScaleNormal="70" workbookViewId="0">
      <selection activeCell="I91" sqref="I91"/>
    </sheetView>
  </sheetViews>
  <sheetFormatPr defaultColWidth="9" defaultRowHeight="13.8" x14ac:dyDescent="0.25"/>
  <cols>
    <col min="1" max="1" width="10" customWidth="1"/>
    <col min="2" max="2" width="7.44140625" customWidth="1"/>
    <col min="3" max="3" width="51.21875" style="14" customWidth="1"/>
    <col min="4" max="5" width="10" style="14" customWidth="1"/>
    <col min="6" max="6" width="6.77734375" style="14" customWidth="1"/>
    <col min="7" max="7" width="20.33203125" customWidth="1"/>
    <col min="8" max="8" width="3.44140625" customWidth="1"/>
    <col min="9" max="9" width="10.88671875" customWidth="1"/>
    <col min="10" max="10" width="7.88671875" customWidth="1"/>
    <col min="11" max="11" width="43.88671875" customWidth="1"/>
    <col min="15" max="15" width="8.6640625" style="15"/>
  </cols>
  <sheetData>
    <row r="1" spans="1:9" x14ac:dyDescent="0.25">
      <c r="A1" s="14" t="s">
        <v>79</v>
      </c>
      <c r="B1" t="s">
        <v>80</v>
      </c>
    </row>
    <row r="2" spans="1:9" x14ac:dyDescent="0.25">
      <c r="A2" s="16" t="s">
        <v>41</v>
      </c>
      <c r="B2" s="17" t="s">
        <v>42</v>
      </c>
      <c r="C2" s="17" t="s">
        <v>43</v>
      </c>
      <c r="D2" s="16" t="s">
        <v>44</v>
      </c>
      <c r="E2" s="16" t="s">
        <v>45</v>
      </c>
      <c r="F2" s="16" t="s">
        <v>180</v>
      </c>
      <c r="G2" s="16" t="s">
        <v>181</v>
      </c>
      <c r="H2" s="14"/>
      <c r="I2" s="14"/>
    </row>
    <row r="3" spans="1:9" x14ac:dyDescent="0.25">
      <c r="A3" s="18" t="s">
        <v>89</v>
      </c>
      <c r="B3" s="19" t="s">
        <v>51</v>
      </c>
      <c r="C3" s="20" t="s">
        <v>88</v>
      </c>
      <c r="D3" s="18" t="s">
        <v>182</v>
      </c>
      <c r="E3" s="18" t="s">
        <v>83</v>
      </c>
      <c r="F3" s="21">
        <v>1</v>
      </c>
      <c r="G3" s="21">
        <v>1</v>
      </c>
      <c r="H3" s="14"/>
      <c r="I3" s="14"/>
    </row>
    <row r="4" spans="1:9" x14ac:dyDescent="0.25">
      <c r="A4" s="18" t="s">
        <v>89</v>
      </c>
      <c r="B4" s="19" t="s">
        <v>55</v>
      </c>
      <c r="C4" s="20" t="s">
        <v>91</v>
      </c>
      <c r="D4" s="18" t="s">
        <v>182</v>
      </c>
      <c r="E4" s="18" t="s">
        <v>83</v>
      </c>
      <c r="F4" s="21">
        <v>1</v>
      </c>
      <c r="G4" s="21">
        <v>1</v>
      </c>
      <c r="H4" s="14"/>
      <c r="I4" s="14"/>
    </row>
    <row r="5" spans="1:9" x14ac:dyDescent="0.25">
      <c r="A5" s="18" t="s">
        <v>89</v>
      </c>
      <c r="B5" s="19" t="s">
        <v>57</v>
      </c>
      <c r="C5" s="20" t="s">
        <v>92</v>
      </c>
      <c r="D5" s="18" t="s">
        <v>182</v>
      </c>
      <c r="E5" s="18" t="s">
        <v>83</v>
      </c>
      <c r="F5" s="21">
        <v>1</v>
      </c>
      <c r="G5" s="21">
        <v>1</v>
      </c>
      <c r="H5" s="14"/>
      <c r="I5" s="14"/>
    </row>
    <row r="6" spans="1:9" x14ac:dyDescent="0.25">
      <c r="A6" s="18" t="s">
        <v>89</v>
      </c>
      <c r="B6" s="19" t="s">
        <v>59</v>
      </c>
      <c r="C6" s="20" t="s">
        <v>93</v>
      </c>
      <c r="D6" s="18" t="s">
        <v>182</v>
      </c>
      <c r="E6" s="18" t="s">
        <v>83</v>
      </c>
      <c r="F6" s="21">
        <v>1</v>
      </c>
      <c r="G6" s="21">
        <v>1</v>
      </c>
      <c r="H6" s="14"/>
      <c r="I6" s="14"/>
    </row>
    <row r="7" spans="1:9" x14ac:dyDescent="0.25">
      <c r="A7" s="18" t="s">
        <v>89</v>
      </c>
      <c r="B7" s="19" t="s">
        <v>61</v>
      </c>
      <c r="C7" s="20" t="s">
        <v>94</v>
      </c>
      <c r="D7" s="18" t="s">
        <v>182</v>
      </c>
      <c r="E7" s="18" t="s">
        <v>83</v>
      </c>
      <c r="F7" s="21">
        <v>1</v>
      </c>
      <c r="G7" s="21">
        <v>1</v>
      </c>
      <c r="H7" s="14"/>
      <c r="I7" s="14"/>
    </row>
    <row r="8" spans="1:9" x14ac:dyDescent="0.25">
      <c r="A8" s="18" t="s">
        <v>89</v>
      </c>
      <c r="B8" s="19" t="s">
        <v>63</v>
      </c>
      <c r="C8" s="20" t="s">
        <v>95</v>
      </c>
      <c r="D8" s="18" t="s">
        <v>182</v>
      </c>
      <c r="E8" s="18" t="s">
        <v>83</v>
      </c>
      <c r="F8" s="21">
        <v>1</v>
      </c>
      <c r="G8" s="21">
        <v>1</v>
      </c>
      <c r="H8" s="14"/>
      <c r="I8" s="14"/>
    </row>
    <row r="9" spans="1:9" x14ac:dyDescent="0.25">
      <c r="A9" s="18" t="s">
        <v>89</v>
      </c>
      <c r="B9" s="19" t="s">
        <v>65</v>
      </c>
      <c r="C9" s="20" t="s">
        <v>96</v>
      </c>
      <c r="D9" s="18" t="s">
        <v>182</v>
      </c>
      <c r="E9" s="18" t="s">
        <v>83</v>
      </c>
      <c r="F9" s="21">
        <v>1</v>
      </c>
      <c r="G9" s="21">
        <v>1</v>
      </c>
      <c r="H9" s="14"/>
      <c r="I9" s="14"/>
    </row>
    <row r="10" spans="1:9" x14ac:dyDescent="0.25">
      <c r="A10" s="18" t="s">
        <v>89</v>
      </c>
      <c r="B10" s="19" t="s">
        <v>67</v>
      </c>
      <c r="C10" s="20" t="s">
        <v>97</v>
      </c>
      <c r="D10" s="18" t="s">
        <v>182</v>
      </c>
      <c r="E10" s="18" t="s">
        <v>83</v>
      </c>
      <c r="F10" s="21">
        <v>1</v>
      </c>
      <c r="G10" s="21">
        <v>1</v>
      </c>
      <c r="H10" s="14"/>
      <c r="I10" s="14"/>
    </row>
    <row r="11" spans="1:9" x14ac:dyDescent="0.25">
      <c r="A11" s="18" t="s">
        <v>89</v>
      </c>
      <c r="B11" s="19" t="s">
        <v>69</v>
      </c>
      <c r="C11" s="20" t="s">
        <v>98</v>
      </c>
      <c r="D11" s="18" t="s">
        <v>182</v>
      </c>
      <c r="E11" s="18" t="s">
        <v>83</v>
      </c>
      <c r="F11" s="21">
        <v>1</v>
      </c>
      <c r="G11" s="21">
        <v>1</v>
      </c>
      <c r="H11" s="14"/>
      <c r="I11" s="14"/>
    </row>
    <row r="12" spans="1:9" x14ac:dyDescent="0.25">
      <c r="A12" s="18" t="s">
        <v>89</v>
      </c>
      <c r="B12" s="19" t="s">
        <v>71</v>
      </c>
      <c r="C12" s="22" t="s">
        <v>99</v>
      </c>
      <c r="D12" s="18" t="s">
        <v>182</v>
      </c>
      <c r="E12" s="18" t="s">
        <v>83</v>
      </c>
      <c r="F12" s="21">
        <v>1</v>
      </c>
      <c r="G12" s="21">
        <v>1</v>
      </c>
      <c r="H12" s="14"/>
      <c r="I12" s="14"/>
    </row>
    <row r="13" spans="1:9" x14ac:dyDescent="0.25">
      <c r="A13" s="18" t="s">
        <v>89</v>
      </c>
      <c r="B13" s="19" t="s">
        <v>73</v>
      </c>
      <c r="C13" s="22" t="s">
        <v>100</v>
      </c>
      <c r="D13" s="18" t="s">
        <v>182</v>
      </c>
      <c r="E13" s="18" t="s">
        <v>83</v>
      </c>
      <c r="F13" s="21">
        <v>1</v>
      </c>
      <c r="G13" s="21">
        <v>1</v>
      </c>
      <c r="H13" s="14"/>
      <c r="I13" s="14"/>
    </row>
    <row r="14" spans="1:9" x14ac:dyDescent="0.25">
      <c r="A14" s="18" t="s">
        <v>89</v>
      </c>
      <c r="B14" s="19" t="s">
        <v>75</v>
      </c>
      <c r="C14" s="22" t="s">
        <v>101</v>
      </c>
      <c r="D14" s="18" t="s">
        <v>182</v>
      </c>
      <c r="E14" s="18" t="s">
        <v>83</v>
      </c>
      <c r="F14" s="21">
        <v>1</v>
      </c>
      <c r="G14" s="21">
        <v>1</v>
      </c>
      <c r="H14" s="14"/>
      <c r="I14" s="14"/>
    </row>
    <row r="15" spans="1:9" x14ac:dyDescent="0.25">
      <c r="A15" s="18" t="s">
        <v>89</v>
      </c>
      <c r="B15" s="19" t="s">
        <v>77</v>
      </c>
      <c r="C15" s="22" t="s">
        <v>102</v>
      </c>
      <c r="D15" s="18" t="s">
        <v>182</v>
      </c>
      <c r="E15" s="18" t="s">
        <v>83</v>
      </c>
      <c r="F15" s="21">
        <v>1</v>
      </c>
      <c r="G15" s="21">
        <v>1</v>
      </c>
      <c r="H15" s="14"/>
      <c r="I15" s="14"/>
    </row>
    <row r="16" spans="1:9" x14ac:dyDescent="0.25">
      <c r="A16" s="23"/>
      <c r="C16" s="2"/>
      <c r="D16" s="23"/>
      <c r="E16" s="23"/>
      <c r="F16" s="23"/>
      <c r="G16" s="23"/>
    </row>
    <row r="17" spans="1:15" x14ac:dyDescent="0.25">
      <c r="A17" s="14" t="s">
        <v>103</v>
      </c>
      <c r="B17" t="s">
        <v>104</v>
      </c>
      <c r="C17" s="23"/>
      <c r="D17" s="23"/>
      <c r="E17" s="23"/>
      <c r="F17" s="23"/>
      <c r="G17" s="23"/>
    </row>
    <row r="18" spans="1:15" x14ac:dyDescent="0.25">
      <c r="A18" s="24" t="s">
        <v>41</v>
      </c>
      <c r="B18" s="25" t="s">
        <v>42</v>
      </c>
      <c r="C18" s="25" t="s">
        <v>43</v>
      </c>
      <c r="D18" s="24" t="s">
        <v>44</v>
      </c>
      <c r="E18" s="24" t="s">
        <v>45</v>
      </c>
      <c r="F18" s="26" t="s">
        <v>180</v>
      </c>
      <c r="G18" s="26" t="s">
        <v>181</v>
      </c>
      <c r="H18" s="13"/>
      <c r="I18" s="53" t="s">
        <v>41</v>
      </c>
      <c r="J18" s="54" t="s">
        <v>42</v>
      </c>
      <c r="K18" s="54" t="s">
        <v>43</v>
      </c>
      <c r="L18" s="53" t="s">
        <v>44</v>
      </c>
      <c r="M18" s="53" t="s">
        <v>45</v>
      </c>
      <c r="N18" s="53" t="s">
        <v>180</v>
      </c>
      <c r="O18" s="55" t="s">
        <v>183</v>
      </c>
    </row>
    <row r="19" spans="1:15" x14ac:dyDescent="0.25">
      <c r="A19" s="27" t="s">
        <v>89</v>
      </c>
      <c r="B19" s="28" t="s">
        <v>184</v>
      </c>
      <c r="C19" s="29" t="s">
        <v>185</v>
      </c>
      <c r="D19" s="30"/>
      <c r="E19" s="30" t="s">
        <v>186</v>
      </c>
      <c r="F19" s="31">
        <v>1</v>
      </c>
      <c r="G19" s="32" t="s">
        <v>187</v>
      </c>
      <c r="I19" s="18" t="s">
        <v>89</v>
      </c>
      <c r="J19" s="28" t="s">
        <v>105</v>
      </c>
      <c r="K19" s="44" t="s">
        <v>106</v>
      </c>
      <c r="L19" s="45"/>
      <c r="M19" s="45"/>
      <c r="N19" s="46">
        <v>1</v>
      </c>
      <c r="O19" s="46">
        <v>1</v>
      </c>
    </row>
    <row r="20" spans="1:15" x14ac:dyDescent="0.25">
      <c r="A20" s="33" t="s">
        <v>89</v>
      </c>
      <c r="B20" s="28" t="s">
        <v>188</v>
      </c>
      <c r="C20" s="34" t="s">
        <v>189</v>
      </c>
      <c r="D20" s="35"/>
      <c r="E20" s="35" t="s">
        <v>186</v>
      </c>
      <c r="F20" s="36">
        <v>1</v>
      </c>
      <c r="G20" s="37" t="s">
        <v>187</v>
      </c>
      <c r="I20" s="18" t="s">
        <v>89</v>
      </c>
      <c r="J20" s="56" t="s">
        <v>107</v>
      </c>
      <c r="K20" s="44" t="s">
        <v>108</v>
      </c>
      <c r="L20" s="45"/>
      <c r="M20" s="45"/>
      <c r="N20" s="46">
        <v>1</v>
      </c>
      <c r="O20" s="46">
        <v>1</v>
      </c>
    </row>
    <row r="21" spans="1:15" x14ac:dyDescent="0.25">
      <c r="A21" s="33" t="s">
        <v>89</v>
      </c>
      <c r="B21" s="28" t="s">
        <v>190</v>
      </c>
      <c r="C21" s="34" t="s">
        <v>191</v>
      </c>
      <c r="D21" s="35"/>
      <c r="E21" s="35" t="s">
        <v>186</v>
      </c>
      <c r="F21" s="36">
        <v>1</v>
      </c>
      <c r="G21" s="37" t="s">
        <v>187</v>
      </c>
      <c r="I21" s="18" t="s">
        <v>89</v>
      </c>
      <c r="J21" s="28" t="s">
        <v>109</v>
      </c>
      <c r="K21" s="44" t="s">
        <v>110</v>
      </c>
      <c r="L21" s="45"/>
      <c r="M21" s="45"/>
      <c r="N21" s="46">
        <v>1</v>
      </c>
      <c r="O21" s="46">
        <v>1</v>
      </c>
    </row>
    <row r="22" spans="1:15" x14ac:dyDescent="0.25">
      <c r="A22" s="33" t="s">
        <v>89</v>
      </c>
      <c r="B22" s="28" t="s">
        <v>192</v>
      </c>
      <c r="C22" s="34" t="s">
        <v>193</v>
      </c>
      <c r="D22" s="35"/>
      <c r="E22" s="35" t="s">
        <v>186</v>
      </c>
      <c r="F22" s="36">
        <v>1</v>
      </c>
      <c r="G22" s="37" t="s">
        <v>187</v>
      </c>
      <c r="I22" s="18" t="s">
        <v>89</v>
      </c>
      <c r="J22" s="56" t="s">
        <v>111</v>
      </c>
      <c r="K22" s="44" t="s">
        <v>112</v>
      </c>
      <c r="L22" s="45"/>
      <c r="M22" s="45"/>
      <c r="N22" s="46">
        <v>1</v>
      </c>
      <c r="O22" s="46">
        <v>1</v>
      </c>
    </row>
    <row r="23" spans="1:15" x14ac:dyDescent="0.25">
      <c r="A23" s="33" t="s">
        <v>89</v>
      </c>
      <c r="B23" s="28" t="s">
        <v>194</v>
      </c>
      <c r="C23" s="34" t="s">
        <v>195</v>
      </c>
      <c r="D23" s="35"/>
      <c r="E23" s="35" t="s">
        <v>186</v>
      </c>
      <c r="F23" s="36">
        <v>1</v>
      </c>
      <c r="G23" s="37" t="s">
        <v>187</v>
      </c>
      <c r="I23" s="18" t="s">
        <v>89</v>
      </c>
      <c r="J23" s="28" t="s">
        <v>113</v>
      </c>
      <c r="K23" s="34" t="s">
        <v>114</v>
      </c>
      <c r="L23" s="45"/>
      <c r="M23" s="45"/>
      <c r="N23" s="46">
        <v>1</v>
      </c>
      <c r="O23" s="46">
        <v>1</v>
      </c>
    </row>
    <row r="24" spans="1:15" x14ac:dyDescent="0.25">
      <c r="A24" s="33" t="s">
        <v>89</v>
      </c>
      <c r="B24" s="28" t="s">
        <v>196</v>
      </c>
      <c r="C24" s="34" t="s">
        <v>197</v>
      </c>
      <c r="D24" s="35"/>
      <c r="E24" s="35" t="s">
        <v>186</v>
      </c>
      <c r="F24" s="36">
        <v>1</v>
      </c>
      <c r="G24" s="37" t="s">
        <v>187</v>
      </c>
      <c r="I24" s="18" t="s">
        <v>89</v>
      </c>
      <c r="J24" s="56" t="s">
        <v>115</v>
      </c>
      <c r="K24" s="34" t="s">
        <v>116</v>
      </c>
      <c r="L24" s="45"/>
      <c r="M24" s="45"/>
      <c r="N24" s="46">
        <v>1</v>
      </c>
      <c r="O24" s="46">
        <v>1</v>
      </c>
    </row>
    <row r="25" spans="1:15" x14ac:dyDescent="0.25">
      <c r="A25" s="33" t="s">
        <v>89</v>
      </c>
      <c r="B25" s="28" t="s">
        <v>198</v>
      </c>
      <c r="C25" s="34" t="s">
        <v>199</v>
      </c>
      <c r="D25" s="35"/>
      <c r="E25" s="35" t="s">
        <v>186</v>
      </c>
      <c r="F25" s="36">
        <v>1</v>
      </c>
      <c r="G25" s="37" t="s">
        <v>187</v>
      </c>
      <c r="I25" s="18" t="s">
        <v>89</v>
      </c>
      <c r="J25" s="28" t="s">
        <v>117</v>
      </c>
      <c r="K25" s="34" t="s">
        <v>118</v>
      </c>
      <c r="L25" s="45"/>
      <c r="M25" s="45"/>
      <c r="N25" s="46">
        <v>1</v>
      </c>
      <c r="O25" s="46">
        <v>1</v>
      </c>
    </row>
    <row r="26" spans="1:15" x14ac:dyDescent="0.25">
      <c r="A26" s="33" t="s">
        <v>89</v>
      </c>
      <c r="B26" s="28" t="s">
        <v>200</v>
      </c>
      <c r="C26" s="34" t="s">
        <v>201</v>
      </c>
      <c r="D26" s="35"/>
      <c r="E26" s="35" t="s">
        <v>186</v>
      </c>
      <c r="F26" s="36">
        <v>1</v>
      </c>
      <c r="G26" s="37" t="s">
        <v>187</v>
      </c>
      <c r="I26" s="18" t="s">
        <v>89</v>
      </c>
      <c r="J26" s="56" t="s">
        <v>119</v>
      </c>
      <c r="K26" s="34" t="s">
        <v>120</v>
      </c>
      <c r="L26" s="45"/>
      <c r="M26" s="45"/>
      <c r="N26" s="46">
        <v>1</v>
      </c>
      <c r="O26" s="46">
        <v>1</v>
      </c>
    </row>
    <row r="27" spans="1:15" x14ac:dyDescent="0.25">
      <c r="A27" s="33" t="s">
        <v>89</v>
      </c>
      <c r="B27" s="28" t="s">
        <v>202</v>
      </c>
      <c r="C27" s="34" t="s">
        <v>203</v>
      </c>
      <c r="D27" s="35"/>
      <c r="E27" s="35" t="s">
        <v>186</v>
      </c>
      <c r="F27" s="36">
        <v>1</v>
      </c>
      <c r="G27" s="37" t="s">
        <v>187</v>
      </c>
      <c r="I27" s="18" t="s">
        <v>89</v>
      </c>
      <c r="J27" s="28" t="s">
        <v>121</v>
      </c>
      <c r="K27" s="34" t="s">
        <v>122</v>
      </c>
      <c r="L27" s="45"/>
      <c r="M27" s="45"/>
      <c r="N27" s="46">
        <v>1</v>
      </c>
      <c r="O27" s="46">
        <v>1</v>
      </c>
    </row>
    <row r="28" spans="1:15" x14ac:dyDescent="0.25">
      <c r="A28" s="33" t="s">
        <v>89</v>
      </c>
      <c r="B28" s="28" t="s">
        <v>204</v>
      </c>
      <c r="C28" s="38" t="s">
        <v>205</v>
      </c>
      <c r="D28" s="35"/>
      <c r="E28" s="35" t="s">
        <v>186</v>
      </c>
      <c r="F28" s="36">
        <v>1</v>
      </c>
      <c r="G28" s="37" t="s">
        <v>206</v>
      </c>
      <c r="I28" s="18" t="s">
        <v>89</v>
      </c>
      <c r="J28" s="56" t="s">
        <v>123</v>
      </c>
      <c r="K28" s="47" t="s">
        <v>124</v>
      </c>
      <c r="L28" s="45"/>
      <c r="M28" s="45"/>
      <c r="N28" s="46">
        <v>1</v>
      </c>
      <c r="O28" s="46">
        <v>1</v>
      </c>
    </row>
    <row r="29" spans="1:15" x14ac:dyDescent="0.25">
      <c r="A29" s="33" t="s">
        <v>89</v>
      </c>
      <c r="B29" s="28" t="s">
        <v>207</v>
      </c>
      <c r="C29" s="38" t="s">
        <v>208</v>
      </c>
      <c r="D29" s="35"/>
      <c r="E29" s="35" t="s">
        <v>186</v>
      </c>
      <c r="F29" s="36">
        <v>1</v>
      </c>
      <c r="G29" s="37" t="s">
        <v>206</v>
      </c>
      <c r="I29" s="18" t="s">
        <v>89</v>
      </c>
      <c r="J29" s="28" t="s">
        <v>125</v>
      </c>
      <c r="K29" s="47" t="s">
        <v>126</v>
      </c>
      <c r="L29" s="45"/>
      <c r="M29" s="45"/>
      <c r="N29" s="46">
        <v>1</v>
      </c>
      <c r="O29" s="46">
        <v>1</v>
      </c>
    </row>
    <row r="30" spans="1:15" x14ac:dyDescent="0.25">
      <c r="A30" s="33" t="s">
        <v>89</v>
      </c>
      <c r="B30" s="28" t="s">
        <v>209</v>
      </c>
      <c r="C30" s="38" t="s">
        <v>210</v>
      </c>
      <c r="D30" s="35"/>
      <c r="E30" s="35" t="s">
        <v>186</v>
      </c>
      <c r="F30" s="36">
        <v>1</v>
      </c>
      <c r="G30" s="37" t="s">
        <v>206</v>
      </c>
      <c r="I30" s="18" t="s">
        <v>89</v>
      </c>
      <c r="J30" s="56" t="s">
        <v>127</v>
      </c>
      <c r="K30" s="47" t="s">
        <v>128</v>
      </c>
      <c r="L30" s="45"/>
      <c r="M30" s="45"/>
      <c r="N30" s="46">
        <v>1</v>
      </c>
      <c r="O30" s="46">
        <v>1</v>
      </c>
    </row>
    <row r="31" spans="1:15" x14ac:dyDescent="0.25">
      <c r="A31" s="33" t="s">
        <v>89</v>
      </c>
      <c r="B31" s="28" t="s">
        <v>211</v>
      </c>
      <c r="C31" s="38" t="s">
        <v>212</v>
      </c>
      <c r="D31" s="35"/>
      <c r="E31" s="35" t="s">
        <v>186</v>
      </c>
      <c r="F31" s="36">
        <v>1</v>
      </c>
      <c r="G31" s="37" t="s">
        <v>206</v>
      </c>
      <c r="I31" s="18" t="s">
        <v>89</v>
      </c>
      <c r="J31" s="28" t="s">
        <v>129</v>
      </c>
      <c r="K31" s="47" t="s">
        <v>130</v>
      </c>
      <c r="L31" s="45"/>
      <c r="M31" s="45"/>
      <c r="N31" s="46">
        <v>1</v>
      </c>
      <c r="O31" s="46">
        <v>1</v>
      </c>
    </row>
    <row r="32" spans="1:15" x14ac:dyDescent="0.25">
      <c r="A32" s="33" t="s">
        <v>89</v>
      </c>
      <c r="B32" s="28" t="s">
        <v>213</v>
      </c>
      <c r="C32" s="38" t="s">
        <v>214</v>
      </c>
      <c r="D32" s="35"/>
      <c r="E32" s="35" t="s">
        <v>186</v>
      </c>
      <c r="F32" s="36">
        <v>1</v>
      </c>
      <c r="G32" s="37" t="s">
        <v>206</v>
      </c>
      <c r="H32" s="23"/>
      <c r="I32" s="23"/>
      <c r="J32" s="23"/>
    </row>
    <row r="33" spans="1:15" x14ac:dyDescent="0.25">
      <c r="A33" s="33" t="s">
        <v>89</v>
      </c>
      <c r="B33" s="28" t="s">
        <v>215</v>
      </c>
      <c r="C33" s="38" t="s">
        <v>216</v>
      </c>
      <c r="D33" s="35"/>
      <c r="E33" s="35" t="s">
        <v>186</v>
      </c>
      <c r="F33" s="36">
        <v>1</v>
      </c>
      <c r="G33" s="37" t="s">
        <v>206</v>
      </c>
      <c r="I33" s="57" t="s">
        <v>41</v>
      </c>
      <c r="J33" s="58" t="s">
        <v>42</v>
      </c>
      <c r="K33" s="58" t="s">
        <v>43</v>
      </c>
      <c r="L33" s="57" t="s">
        <v>44</v>
      </c>
      <c r="M33" s="57" t="s">
        <v>45</v>
      </c>
      <c r="N33" s="59" t="s">
        <v>180</v>
      </c>
      <c r="O33" s="60" t="s">
        <v>183</v>
      </c>
    </row>
    <row r="34" spans="1:15" x14ac:dyDescent="0.25">
      <c r="A34" s="33" t="s">
        <v>89</v>
      </c>
      <c r="B34" s="28" t="s">
        <v>217</v>
      </c>
      <c r="C34" s="38" t="s">
        <v>218</v>
      </c>
      <c r="D34" s="35"/>
      <c r="E34" s="35" t="s">
        <v>186</v>
      </c>
      <c r="F34" s="36">
        <v>1</v>
      </c>
      <c r="G34" s="37" t="s">
        <v>206</v>
      </c>
      <c r="I34" s="18" t="s">
        <v>89</v>
      </c>
      <c r="J34" s="28" t="s">
        <v>219</v>
      </c>
      <c r="K34" s="44" t="s">
        <v>220</v>
      </c>
      <c r="L34" s="45"/>
      <c r="M34" s="45"/>
      <c r="N34" s="46">
        <v>1</v>
      </c>
      <c r="O34" s="46">
        <v>1</v>
      </c>
    </row>
    <row r="35" spans="1:15" x14ac:dyDescent="0.25">
      <c r="A35" s="33" t="s">
        <v>89</v>
      </c>
      <c r="B35" s="28" t="s">
        <v>221</v>
      </c>
      <c r="C35" s="38" t="s">
        <v>222</v>
      </c>
      <c r="D35" s="35"/>
      <c r="E35" s="35" t="s">
        <v>186</v>
      </c>
      <c r="F35" s="36">
        <v>1</v>
      </c>
      <c r="G35" s="37" t="s">
        <v>206</v>
      </c>
      <c r="I35" s="18" t="s">
        <v>89</v>
      </c>
      <c r="J35" s="56" t="s">
        <v>223</v>
      </c>
      <c r="K35" s="44" t="s">
        <v>224</v>
      </c>
      <c r="L35" s="45"/>
      <c r="M35" s="45"/>
      <c r="N35" s="46">
        <v>1</v>
      </c>
      <c r="O35" s="46">
        <v>1</v>
      </c>
    </row>
    <row r="36" spans="1:15" x14ac:dyDescent="0.25">
      <c r="A36" s="39" t="s">
        <v>89</v>
      </c>
      <c r="B36" s="28" t="s">
        <v>225</v>
      </c>
      <c r="C36" s="40" t="s">
        <v>226</v>
      </c>
      <c r="D36" s="41"/>
      <c r="E36" s="41" t="s">
        <v>186</v>
      </c>
      <c r="F36" s="42">
        <v>1</v>
      </c>
      <c r="G36" s="43" t="s">
        <v>206</v>
      </c>
      <c r="I36" s="18" t="s">
        <v>89</v>
      </c>
      <c r="J36" s="28" t="s">
        <v>227</v>
      </c>
      <c r="K36" s="44" t="s">
        <v>228</v>
      </c>
      <c r="L36" s="45"/>
      <c r="M36" s="45"/>
      <c r="N36" s="46">
        <v>1</v>
      </c>
      <c r="O36" s="46">
        <v>1</v>
      </c>
    </row>
    <row r="37" spans="1:15" x14ac:dyDescent="0.25">
      <c r="A37" s="18" t="s">
        <v>89</v>
      </c>
      <c r="B37" s="28" t="s">
        <v>229</v>
      </c>
      <c r="C37" s="44" t="s">
        <v>230</v>
      </c>
      <c r="D37" s="45"/>
      <c r="E37" s="35" t="s">
        <v>186</v>
      </c>
      <c r="F37" s="46">
        <v>1</v>
      </c>
      <c r="G37" s="46">
        <v>1</v>
      </c>
      <c r="I37" s="18" t="s">
        <v>89</v>
      </c>
      <c r="J37" s="56" t="s">
        <v>231</v>
      </c>
      <c r="K37" s="44" t="s">
        <v>232</v>
      </c>
      <c r="L37" s="45"/>
      <c r="M37" s="45"/>
      <c r="N37" s="46">
        <v>1</v>
      </c>
      <c r="O37" s="46">
        <v>1</v>
      </c>
    </row>
    <row r="38" spans="1:15" x14ac:dyDescent="0.25">
      <c r="A38" s="18" t="s">
        <v>89</v>
      </c>
      <c r="B38" s="28" t="s">
        <v>233</v>
      </c>
      <c r="C38" s="44" t="s">
        <v>234</v>
      </c>
      <c r="D38" s="45"/>
      <c r="E38" s="35" t="s">
        <v>186</v>
      </c>
      <c r="F38" s="46">
        <v>1</v>
      </c>
      <c r="G38" s="46">
        <v>1</v>
      </c>
      <c r="I38" s="18" t="s">
        <v>89</v>
      </c>
      <c r="J38" s="28" t="s">
        <v>235</v>
      </c>
      <c r="K38" s="34" t="s">
        <v>236</v>
      </c>
      <c r="L38" s="45"/>
      <c r="M38" s="45"/>
      <c r="N38" s="46">
        <v>1</v>
      </c>
      <c r="O38" s="46">
        <v>1</v>
      </c>
    </row>
    <row r="39" spans="1:15" x14ac:dyDescent="0.25">
      <c r="A39" s="18" t="s">
        <v>89</v>
      </c>
      <c r="B39" s="28" t="s">
        <v>237</v>
      </c>
      <c r="C39" s="44" t="s">
        <v>238</v>
      </c>
      <c r="D39" s="45"/>
      <c r="E39" s="35" t="s">
        <v>186</v>
      </c>
      <c r="F39" s="46">
        <v>1</v>
      </c>
      <c r="G39" s="46">
        <v>1</v>
      </c>
      <c r="I39" s="18" t="s">
        <v>89</v>
      </c>
      <c r="J39" s="56" t="s">
        <v>239</v>
      </c>
      <c r="K39" s="34" t="s">
        <v>240</v>
      </c>
      <c r="L39" s="45"/>
      <c r="M39" s="45"/>
      <c r="N39" s="46">
        <v>1</v>
      </c>
      <c r="O39" s="46">
        <v>1</v>
      </c>
    </row>
    <row r="40" spans="1:15" x14ac:dyDescent="0.25">
      <c r="A40" s="18" t="s">
        <v>89</v>
      </c>
      <c r="B40" s="28" t="s">
        <v>241</v>
      </c>
      <c r="C40" s="44" t="s">
        <v>242</v>
      </c>
      <c r="D40" s="45"/>
      <c r="E40" s="35" t="s">
        <v>186</v>
      </c>
      <c r="F40" s="46">
        <v>1</v>
      </c>
      <c r="G40" s="46">
        <v>1</v>
      </c>
      <c r="I40" s="18" t="s">
        <v>89</v>
      </c>
      <c r="J40" s="28" t="s">
        <v>243</v>
      </c>
      <c r="K40" s="34" t="s">
        <v>244</v>
      </c>
      <c r="L40" s="45"/>
      <c r="M40" s="45"/>
      <c r="N40" s="46">
        <v>1</v>
      </c>
      <c r="O40" s="46">
        <v>1</v>
      </c>
    </row>
    <row r="41" spans="1:15" x14ac:dyDescent="0.25">
      <c r="A41" s="18" t="s">
        <v>89</v>
      </c>
      <c r="B41" s="28" t="s">
        <v>245</v>
      </c>
      <c r="C41" s="34" t="s">
        <v>246</v>
      </c>
      <c r="D41" s="45"/>
      <c r="E41" s="35" t="s">
        <v>186</v>
      </c>
      <c r="F41" s="46">
        <v>1</v>
      </c>
      <c r="G41" s="46">
        <v>1</v>
      </c>
      <c r="I41" s="18" t="s">
        <v>89</v>
      </c>
      <c r="J41" s="56" t="s">
        <v>247</v>
      </c>
      <c r="K41" s="34" t="s">
        <v>248</v>
      </c>
      <c r="L41" s="45"/>
      <c r="M41" s="45"/>
      <c r="N41" s="46">
        <v>1</v>
      </c>
      <c r="O41" s="46">
        <v>1</v>
      </c>
    </row>
    <row r="42" spans="1:15" x14ac:dyDescent="0.25">
      <c r="A42" s="18" t="s">
        <v>89</v>
      </c>
      <c r="B42" s="28" t="s">
        <v>249</v>
      </c>
      <c r="C42" s="34" t="s">
        <v>250</v>
      </c>
      <c r="D42" s="45"/>
      <c r="E42" s="35" t="s">
        <v>186</v>
      </c>
      <c r="F42" s="46">
        <v>1</v>
      </c>
      <c r="G42" s="46">
        <v>1</v>
      </c>
      <c r="I42" s="18" t="s">
        <v>89</v>
      </c>
      <c r="J42" s="28" t="s">
        <v>251</v>
      </c>
      <c r="K42" s="34" t="s">
        <v>252</v>
      </c>
      <c r="L42" s="45"/>
      <c r="M42" s="45"/>
      <c r="N42" s="46">
        <v>1</v>
      </c>
      <c r="O42" s="46">
        <v>1</v>
      </c>
    </row>
    <row r="43" spans="1:15" x14ac:dyDescent="0.25">
      <c r="A43" s="18" t="s">
        <v>89</v>
      </c>
      <c r="B43" s="28" t="s">
        <v>253</v>
      </c>
      <c r="C43" s="34" t="s">
        <v>254</v>
      </c>
      <c r="D43" s="45"/>
      <c r="E43" s="35" t="s">
        <v>186</v>
      </c>
      <c r="F43" s="46">
        <v>1</v>
      </c>
      <c r="G43" s="46">
        <v>1</v>
      </c>
      <c r="I43" s="18" t="s">
        <v>89</v>
      </c>
      <c r="J43" s="56" t="s">
        <v>255</v>
      </c>
      <c r="K43" s="47" t="s">
        <v>256</v>
      </c>
      <c r="L43" s="45"/>
      <c r="M43" s="45"/>
      <c r="N43" s="46">
        <v>1</v>
      </c>
      <c r="O43" s="46">
        <v>1</v>
      </c>
    </row>
    <row r="44" spans="1:15" x14ac:dyDescent="0.25">
      <c r="A44" s="18" t="s">
        <v>89</v>
      </c>
      <c r="B44" s="28" t="s">
        <v>257</v>
      </c>
      <c r="C44" s="34" t="s">
        <v>258</v>
      </c>
      <c r="D44" s="45"/>
      <c r="E44" s="35" t="s">
        <v>186</v>
      </c>
      <c r="F44" s="46">
        <v>1</v>
      </c>
      <c r="G44" s="46">
        <v>1</v>
      </c>
      <c r="I44" s="18" t="s">
        <v>89</v>
      </c>
      <c r="J44" s="28" t="s">
        <v>259</v>
      </c>
      <c r="K44" s="47" t="s">
        <v>260</v>
      </c>
      <c r="L44" s="45"/>
      <c r="M44" s="45"/>
      <c r="N44" s="46">
        <v>1</v>
      </c>
      <c r="O44" s="46">
        <v>1</v>
      </c>
    </row>
    <row r="45" spans="1:15" x14ac:dyDescent="0.25">
      <c r="A45" s="18" t="s">
        <v>89</v>
      </c>
      <c r="B45" s="28" t="s">
        <v>261</v>
      </c>
      <c r="C45" s="34" t="s">
        <v>262</v>
      </c>
      <c r="D45" s="45"/>
      <c r="E45" s="35" t="s">
        <v>186</v>
      </c>
      <c r="F45" s="46">
        <v>1</v>
      </c>
      <c r="G45" s="46">
        <v>1</v>
      </c>
      <c r="I45" s="18" t="s">
        <v>89</v>
      </c>
      <c r="J45" s="56" t="s">
        <v>263</v>
      </c>
      <c r="K45" s="47" t="s">
        <v>264</v>
      </c>
      <c r="L45" s="45"/>
      <c r="M45" s="45"/>
      <c r="N45" s="46">
        <v>1</v>
      </c>
      <c r="O45" s="46">
        <v>1</v>
      </c>
    </row>
    <row r="46" spans="1:15" x14ac:dyDescent="0.25">
      <c r="A46" s="18" t="s">
        <v>89</v>
      </c>
      <c r="B46" s="28" t="s">
        <v>265</v>
      </c>
      <c r="C46" s="47" t="s">
        <v>266</v>
      </c>
      <c r="D46" s="45"/>
      <c r="E46" s="35" t="s">
        <v>186</v>
      </c>
      <c r="F46" s="46">
        <v>1</v>
      </c>
      <c r="G46" s="46">
        <v>1</v>
      </c>
      <c r="I46" s="18" t="s">
        <v>89</v>
      </c>
      <c r="J46" s="28" t="s">
        <v>267</v>
      </c>
      <c r="K46" s="47" t="s">
        <v>268</v>
      </c>
      <c r="L46" s="45"/>
      <c r="M46" s="45"/>
      <c r="N46" s="46">
        <v>1</v>
      </c>
      <c r="O46" s="46">
        <v>1</v>
      </c>
    </row>
    <row r="47" spans="1:15" x14ac:dyDescent="0.25">
      <c r="A47" s="18" t="s">
        <v>89</v>
      </c>
      <c r="B47" s="28" t="s">
        <v>269</v>
      </c>
      <c r="C47" s="47" t="s">
        <v>270</v>
      </c>
      <c r="D47" s="45"/>
      <c r="E47" s="35" t="s">
        <v>186</v>
      </c>
      <c r="F47" s="46">
        <v>1</v>
      </c>
      <c r="G47" s="46">
        <v>1</v>
      </c>
    </row>
    <row r="48" spans="1:15" x14ac:dyDescent="0.25">
      <c r="A48" s="18" t="s">
        <v>89</v>
      </c>
      <c r="B48" s="28" t="s">
        <v>271</v>
      </c>
      <c r="C48" s="47" t="s">
        <v>272</v>
      </c>
      <c r="D48" s="45"/>
      <c r="E48" s="35" t="s">
        <v>186</v>
      </c>
      <c r="F48" s="46">
        <v>1</v>
      </c>
      <c r="G48" s="46">
        <v>1</v>
      </c>
    </row>
    <row r="49" spans="1:15" x14ac:dyDescent="0.25">
      <c r="A49" s="18" t="s">
        <v>89</v>
      </c>
      <c r="B49" s="28" t="s">
        <v>273</v>
      </c>
      <c r="C49" s="47" t="s">
        <v>274</v>
      </c>
      <c r="D49" s="45"/>
      <c r="E49" s="35" t="s">
        <v>186</v>
      </c>
      <c r="F49" s="46">
        <v>1</v>
      </c>
      <c r="G49" s="46">
        <v>1</v>
      </c>
    </row>
    <row r="50" spans="1:15" x14ac:dyDescent="0.25">
      <c r="A50" s="48"/>
      <c r="B50" s="8"/>
      <c r="C50" s="8"/>
      <c r="D50" s="48"/>
      <c r="E50" s="48"/>
      <c r="F50" s="48"/>
      <c r="G50" s="48"/>
    </row>
    <row r="51" spans="1:15" x14ac:dyDescent="0.25">
      <c r="A51" s="14" t="s">
        <v>131</v>
      </c>
      <c r="B51" t="s">
        <v>132</v>
      </c>
      <c r="C51" s="23"/>
      <c r="D51" s="23"/>
      <c r="E51" s="23"/>
      <c r="F51" s="23"/>
      <c r="G51" s="23"/>
    </row>
    <row r="52" spans="1:15" x14ac:dyDescent="0.25">
      <c r="A52" s="16" t="s">
        <v>41</v>
      </c>
      <c r="B52" s="17" t="s">
        <v>42</v>
      </c>
      <c r="C52" s="17" t="s">
        <v>43</v>
      </c>
      <c r="D52" s="16" t="s">
        <v>44</v>
      </c>
      <c r="E52" s="16" t="s">
        <v>45</v>
      </c>
      <c r="F52" s="16" t="s">
        <v>180</v>
      </c>
      <c r="G52" s="16" t="s">
        <v>181</v>
      </c>
      <c r="I52" s="14" t="s">
        <v>41</v>
      </c>
      <c r="J52" t="s">
        <v>42</v>
      </c>
      <c r="K52" s="52" t="s">
        <v>43</v>
      </c>
      <c r="L52" s="18" t="s">
        <v>44</v>
      </c>
      <c r="M52" s="18" t="s">
        <v>45</v>
      </c>
      <c r="N52" s="21" t="s">
        <v>275</v>
      </c>
      <c r="O52" s="61" t="s">
        <v>276</v>
      </c>
    </row>
    <row r="53" spans="1:15" x14ac:dyDescent="0.25">
      <c r="A53" s="49" t="s">
        <v>53</v>
      </c>
      <c r="B53" t="s">
        <v>133</v>
      </c>
      <c r="C53" s="50" t="s">
        <v>277</v>
      </c>
      <c r="D53" s="18" t="s">
        <v>135</v>
      </c>
      <c r="E53" s="18" t="s">
        <v>136</v>
      </c>
      <c r="F53" s="51">
        <v>1</v>
      </c>
      <c r="G53" s="51" t="s">
        <v>206</v>
      </c>
      <c r="I53" s="49" t="s">
        <v>53</v>
      </c>
      <c r="J53" t="s">
        <v>278</v>
      </c>
      <c r="K53" s="50" t="s">
        <v>279</v>
      </c>
      <c r="L53" s="18" t="s">
        <v>135</v>
      </c>
      <c r="M53" s="18" t="s">
        <v>136</v>
      </c>
      <c r="N53" s="51">
        <v>1</v>
      </c>
      <c r="O53" s="51" t="s">
        <v>187</v>
      </c>
    </row>
    <row r="54" spans="1:15" x14ac:dyDescent="0.25">
      <c r="A54" s="18" t="s">
        <v>53</v>
      </c>
      <c r="B54" t="s">
        <v>138</v>
      </c>
      <c r="C54" s="52" t="s">
        <v>280</v>
      </c>
      <c r="D54" s="18" t="s">
        <v>135</v>
      </c>
      <c r="E54" s="18" t="s">
        <v>136</v>
      </c>
      <c r="F54" s="21">
        <v>1</v>
      </c>
      <c r="G54" s="51" t="s">
        <v>206</v>
      </c>
      <c r="I54" s="18" t="s">
        <v>53</v>
      </c>
      <c r="J54" t="s">
        <v>281</v>
      </c>
      <c r="K54" s="52" t="s">
        <v>282</v>
      </c>
      <c r="L54" s="18" t="s">
        <v>135</v>
      </c>
      <c r="M54" s="18" t="s">
        <v>136</v>
      </c>
      <c r="N54" s="21">
        <v>1</v>
      </c>
      <c r="O54" s="51" t="s">
        <v>187</v>
      </c>
    </row>
    <row r="55" spans="1:15" x14ac:dyDescent="0.25">
      <c r="A55" s="18" t="s">
        <v>53</v>
      </c>
      <c r="B55" t="s">
        <v>140</v>
      </c>
      <c r="C55" s="52" t="s">
        <v>283</v>
      </c>
      <c r="D55" s="18" t="s">
        <v>135</v>
      </c>
      <c r="E55" s="18" t="s">
        <v>136</v>
      </c>
      <c r="F55" s="21">
        <v>1</v>
      </c>
      <c r="G55" s="51" t="s">
        <v>206</v>
      </c>
      <c r="I55" s="18" t="s">
        <v>53</v>
      </c>
      <c r="J55" t="s">
        <v>284</v>
      </c>
      <c r="K55" s="52" t="s">
        <v>285</v>
      </c>
      <c r="L55" s="18" t="s">
        <v>135</v>
      </c>
      <c r="M55" s="18" t="s">
        <v>136</v>
      </c>
      <c r="N55" s="21">
        <v>1</v>
      </c>
      <c r="O55" s="51" t="s">
        <v>187</v>
      </c>
    </row>
    <row r="56" spans="1:15" x14ac:dyDescent="0.25">
      <c r="A56" s="18" t="s">
        <v>53</v>
      </c>
      <c r="B56" t="s">
        <v>142</v>
      </c>
      <c r="C56" s="52" t="s">
        <v>286</v>
      </c>
      <c r="D56" s="18" t="s">
        <v>135</v>
      </c>
      <c r="E56" s="18" t="s">
        <v>136</v>
      </c>
      <c r="F56" s="21">
        <v>1</v>
      </c>
      <c r="G56" s="51" t="s">
        <v>206</v>
      </c>
      <c r="I56" s="18" t="s">
        <v>53</v>
      </c>
      <c r="J56" t="s">
        <v>287</v>
      </c>
      <c r="K56" s="52" t="s">
        <v>288</v>
      </c>
      <c r="L56" s="18" t="s">
        <v>135</v>
      </c>
      <c r="M56" s="18" t="s">
        <v>136</v>
      </c>
      <c r="N56" s="21">
        <v>1</v>
      </c>
      <c r="O56" s="51" t="s">
        <v>187</v>
      </c>
    </row>
    <row r="57" spans="1:15" x14ac:dyDescent="0.25">
      <c r="A57" s="18" t="s">
        <v>53</v>
      </c>
      <c r="B57" t="s">
        <v>144</v>
      </c>
      <c r="C57" s="52" t="s">
        <v>289</v>
      </c>
      <c r="D57" s="18" t="s">
        <v>135</v>
      </c>
      <c r="E57" s="18" t="s">
        <v>136</v>
      </c>
      <c r="F57" s="21">
        <v>1</v>
      </c>
      <c r="G57" s="51" t="s">
        <v>206</v>
      </c>
      <c r="I57" s="18" t="s">
        <v>53</v>
      </c>
      <c r="J57" t="s">
        <v>290</v>
      </c>
      <c r="K57" s="52" t="s">
        <v>291</v>
      </c>
      <c r="L57" s="18" t="s">
        <v>135</v>
      </c>
      <c r="M57" s="18" t="s">
        <v>136</v>
      </c>
      <c r="N57" s="21">
        <v>1</v>
      </c>
      <c r="O57" s="51" t="s">
        <v>187</v>
      </c>
    </row>
    <row r="58" spans="1:15" x14ac:dyDescent="0.25">
      <c r="A58" s="18" t="s">
        <v>53</v>
      </c>
      <c r="B58" t="s">
        <v>146</v>
      </c>
      <c r="C58" s="52" t="s">
        <v>292</v>
      </c>
      <c r="D58" s="18" t="s">
        <v>135</v>
      </c>
      <c r="E58" s="18" t="s">
        <v>136</v>
      </c>
      <c r="F58" s="21">
        <v>1</v>
      </c>
      <c r="G58" s="51" t="s">
        <v>206</v>
      </c>
      <c r="I58" s="18" t="s">
        <v>53</v>
      </c>
      <c r="J58" t="s">
        <v>293</v>
      </c>
      <c r="K58" s="52" t="s">
        <v>294</v>
      </c>
      <c r="L58" s="18" t="s">
        <v>135</v>
      </c>
      <c r="M58" s="18" t="s">
        <v>136</v>
      </c>
      <c r="N58" s="21">
        <v>1</v>
      </c>
      <c r="O58" s="51" t="s">
        <v>187</v>
      </c>
    </row>
    <row r="59" spans="1:15" x14ac:dyDescent="0.25">
      <c r="A59" s="18" t="s">
        <v>53</v>
      </c>
      <c r="B59" t="s">
        <v>148</v>
      </c>
      <c r="C59" s="52" t="s">
        <v>295</v>
      </c>
      <c r="D59" s="18" t="s">
        <v>135</v>
      </c>
      <c r="E59" s="18" t="s">
        <v>136</v>
      </c>
      <c r="F59" s="21">
        <v>1</v>
      </c>
      <c r="G59" s="51" t="s">
        <v>206</v>
      </c>
      <c r="I59" s="18" t="s">
        <v>53</v>
      </c>
      <c r="J59" t="s">
        <v>296</v>
      </c>
      <c r="K59" s="52" t="s">
        <v>297</v>
      </c>
      <c r="L59" s="18" t="s">
        <v>135</v>
      </c>
      <c r="M59" s="18" t="s">
        <v>136</v>
      </c>
      <c r="N59" s="21">
        <v>1</v>
      </c>
      <c r="O59" s="51" t="s">
        <v>187</v>
      </c>
    </row>
    <row r="60" spans="1:15" x14ac:dyDescent="0.25">
      <c r="A60" s="18" t="s">
        <v>53</v>
      </c>
      <c r="B60" t="s">
        <v>150</v>
      </c>
      <c r="C60" s="52" t="s">
        <v>298</v>
      </c>
      <c r="D60" s="18" t="s">
        <v>135</v>
      </c>
      <c r="E60" s="18" t="s">
        <v>136</v>
      </c>
      <c r="F60" s="21">
        <v>1</v>
      </c>
      <c r="G60" s="51" t="s">
        <v>206</v>
      </c>
      <c r="I60" s="18" t="s">
        <v>53</v>
      </c>
      <c r="J60" t="s">
        <v>299</v>
      </c>
      <c r="K60" s="52" t="s">
        <v>300</v>
      </c>
      <c r="L60" s="18" t="s">
        <v>135</v>
      </c>
      <c r="M60" s="18" t="s">
        <v>136</v>
      </c>
      <c r="N60" s="21">
        <v>1</v>
      </c>
      <c r="O60" s="51" t="s">
        <v>187</v>
      </c>
    </row>
    <row r="61" spans="1:15" x14ac:dyDescent="0.25">
      <c r="A61" s="18" t="s">
        <v>53</v>
      </c>
      <c r="B61" t="s">
        <v>152</v>
      </c>
      <c r="C61" s="52" t="s">
        <v>301</v>
      </c>
      <c r="D61" s="18" t="s">
        <v>135</v>
      </c>
      <c r="E61" s="18" t="s">
        <v>136</v>
      </c>
      <c r="F61" s="21">
        <v>1</v>
      </c>
      <c r="G61" s="51" t="s">
        <v>206</v>
      </c>
      <c r="I61" s="18" t="s">
        <v>53</v>
      </c>
      <c r="J61" t="s">
        <v>302</v>
      </c>
      <c r="K61" s="52" t="s">
        <v>303</v>
      </c>
      <c r="L61" s="18" t="s">
        <v>135</v>
      </c>
      <c r="M61" s="18" t="s">
        <v>136</v>
      </c>
      <c r="N61" s="21">
        <v>1</v>
      </c>
      <c r="O61" s="51" t="s">
        <v>187</v>
      </c>
    </row>
    <row r="62" spans="1:15" x14ac:dyDescent="0.25">
      <c r="A62" s="18" t="s">
        <v>53</v>
      </c>
      <c r="B62" t="s">
        <v>154</v>
      </c>
      <c r="C62" s="52" t="s">
        <v>304</v>
      </c>
      <c r="D62" s="18" t="s">
        <v>135</v>
      </c>
      <c r="E62" s="18" t="s">
        <v>136</v>
      </c>
      <c r="F62" s="21">
        <v>1</v>
      </c>
      <c r="G62" s="51" t="s">
        <v>206</v>
      </c>
      <c r="I62" s="18" t="s">
        <v>53</v>
      </c>
      <c r="J62" t="s">
        <v>305</v>
      </c>
      <c r="K62" s="52" t="s">
        <v>306</v>
      </c>
      <c r="L62" s="18" t="s">
        <v>135</v>
      </c>
      <c r="M62" s="18" t="s">
        <v>136</v>
      </c>
      <c r="N62" s="21">
        <v>1</v>
      </c>
      <c r="O62" s="51" t="s">
        <v>187</v>
      </c>
    </row>
    <row r="63" spans="1:15" x14ac:dyDescent="0.25">
      <c r="A63" s="18" t="s">
        <v>53</v>
      </c>
      <c r="B63" t="s">
        <v>156</v>
      </c>
      <c r="C63" s="52" t="s">
        <v>307</v>
      </c>
      <c r="D63" s="18" t="s">
        <v>135</v>
      </c>
      <c r="E63" s="18" t="s">
        <v>136</v>
      </c>
      <c r="F63" s="21">
        <v>1</v>
      </c>
      <c r="G63" s="51" t="s">
        <v>206</v>
      </c>
      <c r="I63" s="18" t="s">
        <v>53</v>
      </c>
      <c r="J63" t="s">
        <v>308</v>
      </c>
      <c r="K63" s="52" t="s">
        <v>309</v>
      </c>
      <c r="L63" s="18" t="s">
        <v>135</v>
      </c>
      <c r="M63" s="18" t="s">
        <v>136</v>
      </c>
      <c r="N63" s="21">
        <v>1</v>
      </c>
      <c r="O63" s="51" t="s">
        <v>187</v>
      </c>
    </row>
    <row r="64" spans="1:15" x14ac:dyDescent="0.25">
      <c r="A64" s="18" t="s">
        <v>53</v>
      </c>
      <c r="B64" t="s">
        <v>158</v>
      </c>
      <c r="C64" s="52" t="s">
        <v>310</v>
      </c>
      <c r="D64" s="18" t="s">
        <v>135</v>
      </c>
      <c r="E64" s="18" t="s">
        <v>136</v>
      </c>
      <c r="F64" s="21">
        <v>1</v>
      </c>
      <c r="G64" s="51" t="s">
        <v>206</v>
      </c>
      <c r="I64" s="18" t="s">
        <v>53</v>
      </c>
      <c r="J64" t="s">
        <v>311</v>
      </c>
      <c r="K64" s="52" t="s">
        <v>312</v>
      </c>
      <c r="L64" s="18" t="s">
        <v>135</v>
      </c>
      <c r="M64" s="18" t="s">
        <v>136</v>
      </c>
      <c r="N64" s="21">
        <v>1</v>
      </c>
      <c r="O64" s="51" t="s">
        <v>187</v>
      </c>
    </row>
    <row r="65" spans="1:15" x14ac:dyDescent="0.25">
      <c r="A65" s="18" t="s">
        <v>53</v>
      </c>
      <c r="B65" t="s">
        <v>160</v>
      </c>
      <c r="C65" s="52" t="s">
        <v>313</v>
      </c>
      <c r="D65" s="18" t="s">
        <v>135</v>
      </c>
      <c r="E65" s="18" t="s">
        <v>136</v>
      </c>
      <c r="F65" s="21">
        <v>1</v>
      </c>
      <c r="G65" s="51" t="s">
        <v>206</v>
      </c>
      <c r="I65" s="18" t="s">
        <v>53</v>
      </c>
      <c r="J65" t="s">
        <v>314</v>
      </c>
      <c r="K65" s="52" t="s">
        <v>315</v>
      </c>
      <c r="L65" s="18" t="s">
        <v>135</v>
      </c>
      <c r="M65" s="18" t="s">
        <v>136</v>
      </c>
      <c r="N65" s="21">
        <v>1</v>
      </c>
      <c r="O65" s="51" t="s">
        <v>187</v>
      </c>
    </row>
    <row r="66" spans="1:15" x14ac:dyDescent="0.25">
      <c r="A66" s="18" t="s">
        <v>53</v>
      </c>
      <c r="B66" t="s">
        <v>162</v>
      </c>
      <c r="C66" s="62" t="s">
        <v>316</v>
      </c>
      <c r="D66" s="18" t="s">
        <v>135</v>
      </c>
      <c r="E66" s="18" t="s">
        <v>136</v>
      </c>
      <c r="F66" s="21">
        <v>1</v>
      </c>
      <c r="G66" s="51" t="s">
        <v>206</v>
      </c>
      <c r="I66" s="18" t="s">
        <v>53</v>
      </c>
      <c r="J66" t="s">
        <v>317</v>
      </c>
      <c r="K66" s="62" t="s">
        <v>318</v>
      </c>
      <c r="L66" s="18" t="s">
        <v>135</v>
      </c>
      <c r="M66" s="18" t="s">
        <v>136</v>
      </c>
      <c r="N66" s="21">
        <v>1</v>
      </c>
      <c r="O66" s="51" t="s">
        <v>187</v>
      </c>
    </row>
    <row r="67" spans="1:15" x14ac:dyDescent="0.25">
      <c r="A67" s="18" t="s">
        <v>53</v>
      </c>
      <c r="B67" t="s">
        <v>164</v>
      </c>
      <c r="C67" s="62" t="s">
        <v>319</v>
      </c>
      <c r="D67" s="18" t="s">
        <v>135</v>
      </c>
      <c r="E67" s="18" t="s">
        <v>136</v>
      </c>
      <c r="F67" s="21">
        <v>1</v>
      </c>
      <c r="G67" s="51" t="s">
        <v>206</v>
      </c>
      <c r="I67" s="18" t="s">
        <v>53</v>
      </c>
      <c r="J67" t="s">
        <v>320</v>
      </c>
      <c r="K67" s="62" t="s">
        <v>321</v>
      </c>
      <c r="L67" s="18" t="s">
        <v>135</v>
      </c>
      <c r="M67" s="18" t="s">
        <v>136</v>
      </c>
      <c r="N67" s="21">
        <v>1</v>
      </c>
      <c r="O67" s="51" t="s">
        <v>187</v>
      </c>
    </row>
    <row r="68" spans="1:15" x14ac:dyDescent="0.25">
      <c r="A68" s="18" t="s">
        <v>53</v>
      </c>
      <c r="B68" t="s">
        <v>166</v>
      </c>
      <c r="C68" s="62" t="s">
        <v>322</v>
      </c>
      <c r="D68" s="18" t="s">
        <v>135</v>
      </c>
      <c r="E68" s="18" t="s">
        <v>136</v>
      </c>
      <c r="F68" s="21">
        <v>1</v>
      </c>
      <c r="G68" s="51" t="s">
        <v>206</v>
      </c>
      <c r="I68" s="18" t="s">
        <v>53</v>
      </c>
      <c r="J68" t="s">
        <v>323</v>
      </c>
      <c r="K68" s="62" t="s">
        <v>324</v>
      </c>
      <c r="L68" s="18" t="s">
        <v>135</v>
      </c>
      <c r="M68" s="18" t="s">
        <v>136</v>
      </c>
      <c r="N68" s="21">
        <v>1</v>
      </c>
      <c r="O68" s="51" t="s">
        <v>187</v>
      </c>
    </row>
    <row r="69" spans="1:15" x14ac:dyDescent="0.25">
      <c r="A69" s="18" t="s">
        <v>53</v>
      </c>
      <c r="B69" t="s">
        <v>168</v>
      </c>
      <c r="C69" s="62" t="s">
        <v>325</v>
      </c>
      <c r="D69" s="18" t="s">
        <v>135</v>
      </c>
      <c r="E69" s="18" t="s">
        <v>136</v>
      </c>
      <c r="F69" s="21">
        <v>1</v>
      </c>
      <c r="G69" s="51" t="s">
        <v>206</v>
      </c>
      <c r="I69" s="18" t="s">
        <v>53</v>
      </c>
      <c r="J69" t="s">
        <v>326</v>
      </c>
      <c r="K69" s="62" t="s">
        <v>327</v>
      </c>
      <c r="L69" s="18" t="s">
        <v>135</v>
      </c>
      <c r="M69" s="18" t="s">
        <v>136</v>
      </c>
      <c r="N69" s="21">
        <v>1</v>
      </c>
      <c r="O69" s="51" t="s">
        <v>187</v>
      </c>
    </row>
    <row r="70" spans="1:15" x14ac:dyDescent="0.25">
      <c r="A70" s="18" t="s">
        <v>53</v>
      </c>
      <c r="B70" t="s">
        <v>170</v>
      </c>
      <c r="C70" s="62" t="s">
        <v>328</v>
      </c>
      <c r="D70" s="18" t="s">
        <v>135</v>
      </c>
      <c r="E70" s="18" t="s">
        <v>136</v>
      </c>
      <c r="F70" s="21">
        <v>1</v>
      </c>
      <c r="G70" s="51" t="s">
        <v>206</v>
      </c>
      <c r="I70" s="18" t="s">
        <v>53</v>
      </c>
      <c r="J70" t="s">
        <v>329</v>
      </c>
      <c r="K70" s="62" t="s">
        <v>330</v>
      </c>
      <c r="L70" s="18" t="s">
        <v>135</v>
      </c>
      <c r="M70" s="18" t="s">
        <v>136</v>
      </c>
      <c r="N70" s="21">
        <v>1</v>
      </c>
      <c r="O70" s="51" t="s">
        <v>187</v>
      </c>
    </row>
    <row r="71" spans="1:15" x14ac:dyDescent="0.25">
      <c r="A71" s="18" t="s">
        <v>53</v>
      </c>
      <c r="B71" t="s">
        <v>172</v>
      </c>
      <c r="C71" s="62" t="s">
        <v>331</v>
      </c>
      <c r="D71" s="18" t="s">
        <v>135</v>
      </c>
      <c r="E71" s="18" t="s">
        <v>136</v>
      </c>
      <c r="F71" s="21">
        <v>1</v>
      </c>
      <c r="G71" s="51" t="s">
        <v>206</v>
      </c>
      <c r="I71" s="18" t="s">
        <v>53</v>
      </c>
      <c r="J71" t="s">
        <v>332</v>
      </c>
      <c r="K71" s="62" t="s">
        <v>333</v>
      </c>
      <c r="L71" s="18" t="s">
        <v>135</v>
      </c>
      <c r="M71" s="18" t="s">
        <v>136</v>
      </c>
      <c r="N71" s="21">
        <v>1</v>
      </c>
      <c r="O71" s="51" t="s">
        <v>187</v>
      </c>
    </row>
    <row r="72" spans="1:15" x14ac:dyDescent="0.25">
      <c r="A72" s="18" t="s">
        <v>53</v>
      </c>
      <c r="B72" t="s">
        <v>174</v>
      </c>
      <c r="C72" s="62" t="s">
        <v>334</v>
      </c>
      <c r="D72" s="18" t="s">
        <v>135</v>
      </c>
      <c r="E72" s="18" t="s">
        <v>136</v>
      </c>
      <c r="F72" s="21">
        <v>1</v>
      </c>
      <c r="G72" s="51" t="s">
        <v>206</v>
      </c>
      <c r="I72" s="18" t="s">
        <v>53</v>
      </c>
      <c r="J72" t="s">
        <v>335</v>
      </c>
      <c r="K72" s="62" t="s">
        <v>336</v>
      </c>
      <c r="L72" s="18" t="s">
        <v>135</v>
      </c>
      <c r="M72" s="18" t="s">
        <v>136</v>
      </c>
      <c r="N72" s="21">
        <v>1</v>
      </c>
      <c r="O72" s="51" t="s">
        <v>187</v>
      </c>
    </row>
    <row r="73" spans="1:15" x14ac:dyDescent="0.25">
      <c r="A73" s="18" t="s">
        <v>53</v>
      </c>
      <c r="B73" t="s">
        <v>176</v>
      </c>
      <c r="C73" s="62" t="s">
        <v>337</v>
      </c>
      <c r="D73" s="18" t="s">
        <v>135</v>
      </c>
      <c r="E73" s="18" t="s">
        <v>136</v>
      </c>
      <c r="F73" s="21">
        <v>1</v>
      </c>
      <c r="G73" s="51" t="s">
        <v>206</v>
      </c>
      <c r="I73" s="18" t="s">
        <v>53</v>
      </c>
      <c r="J73" t="s">
        <v>338</v>
      </c>
      <c r="K73" s="62" t="s">
        <v>339</v>
      </c>
      <c r="L73" s="18" t="s">
        <v>135</v>
      </c>
      <c r="M73" s="18" t="s">
        <v>136</v>
      </c>
      <c r="N73" s="21">
        <v>1</v>
      </c>
      <c r="O73" s="51" t="s">
        <v>187</v>
      </c>
    </row>
    <row r="74" spans="1:15" x14ac:dyDescent="0.25">
      <c r="A74" s="18" t="s">
        <v>53</v>
      </c>
      <c r="B74" t="s">
        <v>178</v>
      </c>
      <c r="C74" s="62" t="s">
        <v>340</v>
      </c>
      <c r="D74" s="18" t="s">
        <v>135</v>
      </c>
      <c r="E74" s="18" t="s">
        <v>136</v>
      </c>
      <c r="F74" s="21">
        <v>1</v>
      </c>
      <c r="G74" s="51" t="s">
        <v>206</v>
      </c>
      <c r="I74" s="18" t="s">
        <v>53</v>
      </c>
      <c r="J74" t="s">
        <v>341</v>
      </c>
      <c r="K74" s="62" t="s">
        <v>342</v>
      </c>
      <c r="L74" s="18" t="s">
        <v>135</v>
      </c>
      <c r="M74" s="18" t="s">
        <v>136</v>
      </c>
      <c r="N74" s="21">
        <v>1</v>
      </c>
      <c r="O74" s="51" t="s">
        <v>187</v>
      </c>
    </row>
    <row r="77" spans="1:15" x14ac:dyDescent="0.25">
      <c r="A77" s="14" t="s">
        <v>41</v>
      </c>
      <c r="B77" t="s">
        <v>42</v>
      </c>
      <c r="C77" s="52" t="s">
        <v>43</v>
      </c>
      <c r="D77" s="18" t="s">
        <v>44</v>
      </c>
      <c r="E77" s="18" t="s">
        <v>45</v>
      </c>
      <c r="F77" s="21" t="s">
        <v>180</v>
      </c>
      <c r="G77" s="21" t="s">
        <v>181</v>
      </c>
    </row>
    <row r="78" spans="1:15" x14ac:dyDescent="0.25">
      <c r="A78" s="18" t="s">
        <v>135</v>
      </c>
      <c r="B78" t="s">
        <v>343</v>
      </c>
      <c r="C78" s="50" t="s">
        <v>344</v>
      </c>
      <c r="D78" s="18"/>
      <c r="E78" s="18" t="s">
        <v>345</v>
      </c>
      <c r="F78" s="21">
        <v>1</v>
      </c>
      <c r="G78" s="21" t="s">
        <v>346</v>
      </c>
    </row>
    <row r="79" spans="1:15" x14ac:dyDescent="0.25">
      <c r="A79" s="18" t="s">
        <v>135</v>
      </c>
      <c r="B79" t="s">
        <v>347</v>
      </c>
      <c r="C79" s="52" t="s">
        <v>348</v>
      </c>
      <c r="D79" s="18"/>
      <c r="E79" s="18" t="s">
        <v>345</v>
      </c>
      <c r="F79" s="21">
        <v>1</v>
      </c>
      <c r="G79" s="21" t="s">
        <v>346</v>
      </c>
    </row>
    <row r="80" spans="1:15" x14ac:dyDescent="0.25">
      <c r="A80" s="18" t="s">
        <v>135</v>
      </c>
      <c r="B80" t="s">
        <v>349</v>
      </c>
      <c r="C80" s="52" t="s">
        <v>350</v>
      </c>
      <c r="D80" s="18"/>
      <c r="E80" s="18" t="s">
        <v>345</v>
      </c>
      <c r="F80" s="21">
        <v>1</v>
      </c>
      <c r="G80" s="21" t="s">
        <v>346</v>
      </c>
    </row>
    <row r="81" spans="1:7" x14ac:dyDescent="0.25">
      <c r="A81" s="18" t="s">
        <v>135</v>
      </c>
      <c r="B81" t="s">
        <v>351</v>
      </c>
      <c r="C81" s="52" t="s">
        <v>352</v>
      </c>
      <c r="D81" s="18"/>
      <c r="E81" s="18" t="s">
        <v>345</v>
      </c>
      <c r="F81" s="21">
        <v>1</v>
      </c>
      <c r="G81" s="21" t="s">
        <v>346</v>
      </c>
    </row>
    <row r="82" spans="1:7" x14ac:dyDescent="0.25">
      <c r="A82" s="18" t="s">
        <v>135</v>
      </c>
      <c r="B82" t="s">
        <v>353</v>
      </c>
      <c r="C82" s="52" t="s">
        <v>354</v>
      </c>
      <c r="D82" s="18"/>
      <c r="E82" s="18" t="s">
        <v>345</v>
      </c>
      <c r="F82" s="21">
        <v>1</v>
      </c>
      <c r="G82" s="21" t="s">
        <v>346</v>
      </c>
    </row>
    <row r="83" spans="1:7" x14ac:dyDescent="0.25">
      <c r="A83" s="18" t="s">
        <v>135</v>
      </c>
      <c r="B83" t="s">
        <v>355</v>
      </c>
      <c r="C83" s="52" t="s">
        <v>356</v>
      </c>
      <c r="D83" s="18"/>
      <c r="E83" s="18" t="s">
        <v>345</v>
      </c>
      <c r="F83" s="21">
        <v>1</v>
      </c>
      <c r="G83" s="21" t="s">
        <v>346</v>
      </c>
    </row>
    <row r="84" spans="1:7" x14ac:dyDescent="0.25">
      <c r="A84" s="18" t="s">
        <v>135</v>
      </c>
      <c r="B84" t="s">
        <v>357</v>
      </c>
      <c r="C84" s="52" t="s">
        <v>358</v>
      </c>
      <c r="D84" s="18"/>
      <c r="E84" s="18" t="s">
        <v>345</v>
      </c>
      <c r="F84" s="21">
        <v>1</v>
      </c>
      <c r="G84" s="21" t="s">
        <v>346</v>
      </c>
    </row>
    <row r="85" spans="1:7" x14ac:dyDescent="0.25">
      <c r="A85" s="18" t="s">
        <v>135</v>
      </c>
      <c r="B85" t="s">
        <v>359</v>
      </c>
      <c r="C85" s="52" t="s">
        <v>360</v>
      </c>
      <c r="D85" s="18"/>
      <c r="E85" s="18" t="s">
        <v>345</v>
      </c>
      <c r="F85" s="21">
        <v>1</v>
      </c>
      <c r="G85" s="21" t="s">
        <v>346</v>
      </c>
    </row>
    <row r="86" spans="1:7" x14ac:dyDescent="0.25">
      <c r="A86" s="18" t="s">
        <v>135</v>
      </c>
      <c r="B86" t="s">
        <v>361</v>
      </c>
      <c r="C86" s="52" t="s">
        <v>362</v>
      </c>
      <c r="D86" s="18"/>
      <c r="E86" s="18" t="s">
        <v>345</v>
      </c>
      <c r="F86" s="21">
        <v>1</v>
      </c>
      <c r="G86" s="21" t="s">
        <v>346</v>
      </c>
    </row>
    <row r="87" spans="1:7" x14ac:dyDescent="0.25">
      <c r="A87" s="18" t="s">
        <v>135</v>
      </c>
      <c r="B87" t="s">
        <v>363</v>
      </c>
      <c r="C87" s="52" t="s">
        <v>364</v>
      </c>
      <c r="D87" s="18"/>
      <c r="E87" s="18" t="s">
        <v>345</v>
      </c>
      <c r="F87" s="51">
        <v>1</v>
      </c>
      <c r="G87" s="21" t="s">
        <v>346</v>
      </c>
    </row>
    <row r="88" spans="1:7" x14ac:dyDescent="0.25">
      <c r="A88" s="18" t="s">
        <v>135</v>
      </c>
      <c r="B88" t="s">
        <v>365</v>
      </c>
      <c r="C88" s="52" t="s">
        <v>366</v>
      </c>
      <c r="D88" s="18"/>
      <c r="E88" s="18" t="s">
        <v>345</v>
      </c>
      <c r="F88" s="21">
        <v>1</v>
      </c>
      <c r="G88" s="21" t="s">
        <v>346</v>
      </c>
    </row>
    <row r="89" spans="1:7" x14ac:dyDescent="0.25">
      <c r="A89" s="18" t="s">
        <v>135</v>
      </c>
      <c r="B89" t="s">
        <v>367</v>
      </c>
      <c r="C89" s="52" t="s">
        <v>368</v>
      </c>
      <c r="D89" s="18"/>
      <c r="E89" s="18" t="s">
        <v>345</v>
      </c>
      <c r="F89" s="21">
        <v>1</v>
      </c>
      <c r="G89" s="21" t="s">
        <v>346</v>
      </c>
    </row>
    <row r="90" spans="1:7" x14ac:dyDescent="0.25">
      <c r="A90" s="18" t="s">
        <v>135</v>
      </c>
      <c r="B90" t="s">
        <v>369</v>
      </c>
      <c r="C90" s="52" t="s">
        <v>370</v>
      </c>
      <c r="D90" s="18"/>
      <c r="E90" s="18" t="s">
        <v>345</v>
      </c>
      <c r="F90" s="21">
        <v>1</v>
      </c>
      <c r="G90" s="21" t="s">
        <v>346</v>
      </c>
    </row>
    <row r="91" spans="1:7" x14ac:dyDescent="0.25">
      <c r="A91" s="18" t="s">
        <v>135</v>
      </c>
      <c r="B91" t="s">
        <v>371</v>
      </c>
      <c r="C91" s="62" t="s">
        <v>372</v>
      </c>
      <c r="D91" s="18"/>
      <c r="E91" s="18" t="s">
        <v>345</v>
      </c>
      <c r="F91" s="21">
        <v>1</v>
      </c>
      <c r="G91" s="21" t="s">
        <v>346</v>
      </c>
    </row>
    <row r="92" spans="1:7" x14ac:dyDescent="0.25">
      <c r="A92" s="18" t="s">
        <v>135</v>
      </c>
      <c r="B92" t="s">
        <v>373</v>
      </c>
      <c r="C92" s="62" t="s">
        <v>374</v>
      </c>
      <c r="D92" s="18"/>
      <c r="E92" s="18" t="s">
        <v>345</v>
      </c>
      <c r="F92" s="21">
        <v>1</v>
      </c>
      <c r="G92" s="21" t="s">
        <v>346</v>
      </c>
    </row>
    <row r="93" spans="1:7" x14ac:dyDescent="0.25">
      <c r="A93" s="18" t="s">
        <v>135</v>
      </c>
      <c r="B93" t="s">
        <v>375</v>
      </c>
      <c r="C93" s="62" t="s">
        <v>376</v>
      </c>
      <c r="D93" s="18"/>
      <c r="E93" s="18" t="s">
        <v>345</v>
      </c>
      <c r="F93" s="21">
        <v>1</v>
      </c>
      <c r="G93" s="21" t="s">
        <v>346</v>
      </c>
    </row>
    <row r="94" spans="1:7" x14ac:dyDescent="0.25">
      <c r="A94" s="18" t="s">
        <v>135</v>
      </c>
      <c r="B94" t="s">
        <v>377</v>
      </c>
      <c r="C94" s="62" t="s">
        <v>378</v>
      </c>
      <c r="D94" s="18"/>
      <c r="E94" s="18" t="s">
        <v>345</v>
      </c>
      <c r="F94" s="21">
        <v>1</v>
      </c>
      <c r="G94" s="21" t="s">
        <v>346</v>
      </c>
    </row>
    <row r="95" spans="1:7" x14ac:dyDescent="0.25">
      <c r="A95" s="18" t="s">
        <v>135</v>
      </c>
      <c r="B95" t="s">
        <v>379</v>
      </c>
      <c r="C95" s="62" t="s">
        <v>380</v>
      </c>
      <c r="D95" s="18"/>
      <c r="E95" s="18" t="s">
        <v>345</v>
      </c>
      <c r="F95" s="21">
        <v>1</v>
      </c>
      <c r="G95" s="21" t="s">
        <v>346</v>
      </c>
    </row>
    <row r="96" spans="1:7" x14ac:dyDescent="0.25">
      <c r="A96" s="18" t="s">
        <v>135</v>
      </c>
      <c r="B96" t="s">
        <v>381</v>
      </c>
      <c r="C96" s="62" t="s">
        <v>382</v>
      </c>
      <c r="D96" s="18"/>
      <c r="E96" s="18" t="s">
        <v>345</v>
      </c>
      <c r="F96" s="21">
        <v>1</v>
      </c>
      <c r="G96" s="21" t="s">
        <v>346</v>
      </c>
    </row>
    <row r="97" spans="1:7" x14ac:dyDescent="0.25">
      <c r="A97" s="18" t="s">
        <v>135</v>
      </c>
      <c r="B97" t="s">
        <v>383</v>
      </c>
      <c r="C97" s="62" t="s">
        <v>384</v>
      </c>
      <c r="D97" s="18"/>
      <c r="E97" s="18" t="s">
        <v>345</v>
      </c>
      <c r="F97" s="21">
        <v>1</v>
      </c>
      <c r="G97" s="21" t="s">
        <v>346</v>
      </c>
    </row>
    <row r="98" spans="1:7" x14ac:dyDescent="0.25">
      <c r="A98" s="18" t="s">
        <v>135</v>
      </c>
      <c r="B98" t="s">
        <v>385</v>
      </c>
      <c r="C98" s="62" t="s">
        <v>386</v>
      </c>
      <c r="D98" s="18"/>
      <c r="E98" s="18" t="s">
        <v>345</v>
      </c>
      <c r="F98" s="21">
        <v>1</v>
      </c>
      <c r="G98" s="21" t="s">
        <v>346</v>
      </c>
    </row>
    <row r="99" spans="1:7" x14ac:dyDescent="0.25">
      <c r="A99" s="18" t="s">
        <v>135</v>
      </c>
      <c r="B99" t="s">
        <v>387</v>
      </c>
      <c r="C99" s="62" t="s">
        <v>388</v>
      </c>
      <c r="D99" s="18"/>
      <c r="E99" s="18" t="s">
        <v>345</v>
      </c>
      <c r="F99" s="21">
        <v>1</v>
      </c>
      <c r="G99" s="21" t="s">
        <v>346</v>
      </c>
    </row>
  </sheetData>
  <phoneticPr fontId="11" type="noConversion"/>
  <pageMargins left="0.69930555555555596" right="0.69930555555555596" top="0.75" bottom="0.75" header="0.3" footer="0.3"/>
  <pageSetup paperSize="9" orientation="portrait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zoomScale="70" zoomScaleNormal="70" workbookViewId="0">
      <selection activeCell="I33" sqref="A3:AA66"/>
    </sheetView>
  </sheetViews>
  <sheetFormatPr defaultColWidth="9" defaultRowHeight="13.8" x14ac:dyDescent="0.25"/>
  <cols>
    <col min="1" max="1" width="7.5546875" customWidth="1"/>
    <col min="2" max="2" width="8" customWidth="1"/>
    <col min="3" max="3" width="28.109375" customWidth="1"/>
    <col min="4" max="4" width="27.6640625" customWidth="1"/>
    <col min="5" max="5" width="7.88671875" customWidth="1"/>
    <col min="6" max="6" width="12" customWidth="1"/>
    <col min="7" max="7" width="13.109375" customWidth="1"/>
    <col min="8" max="8" width="7.5546875" customWidth="1"/>
    <col min="9" max="9" width="15.88671875" customWidth="1"/>
    <col min="10" max="10" width="7.44140625" customWidth="1"/>
    <col min="11" max="11" width="10.5546875" customWidth="1"/>
    <col min="12" max="12" width="5.44140625" style="3" customWidth="1"/>
    <col min="13" max="18" width="5.33203125" style="3" customWidth="1"/>
    <col min="19" max="22" width="3.77734375" style="3" customWidth="1"/>
    <col min="23" max="24" width="5.33203125" style="3" customWidth="1"/>
    <col min="25" max="25" width="8" customWidth="1"/>
    <col min="26" max="26" width="13.109375" customWidth="1"/>
    <col min="27" max="28" width="6.6640625" customWidth="1"/>
  </cols>
  <sheetData>
    <row r="1" spans="1:27" x14ac:dyDescent="0.25">
      <c r="M1" s="3">
        <v>0</v>
      </c>
      <c r="N1" s="3">
        <v>1</v>
      </c>
      <c r="O1" s="3">
        <v>2</v>
      </c>
      <c r="P1" s="3">
        <v>3</v>
      </c>
      <c r="Q1" s="3">
        <v>4</v>
      </c>
      <c r="R1" s="3">
        <v>5</v>
      </c>
      <c r="S1" s="3">
        <v>6</v>
      </c>
      <c r="T1" s="3">
        <v>7</v>
      </c>
      <c r="U1" s="3">
        <v>8</v>
      </c>
      <c r="V1" s="3">
        <v>9</v>
      </c>
      <c r="W1" s="3">
        <v>10</v>
      </c>
      <c r="X1" s="3">
        <v>11</v>
      </c>
    </row>
    <row r="2" spans="1:27" x14ac:dyDescent="0.25">
      <c r="A2" s="4" t="s">
        <v>389</v>
      </c>
      <c r="B2" s="5" t="s">
        <v>390</v>
      </c>
      <c r="C2" s="6" t="s">
        <v>391</v>
      </c>
      <c r="D2" s="7" t="s">
        <v>392</v>
      </c>
      <c r="E2" s="7" t="s">
        <v>393</v>
      </c>
      <c r="F2" s="7" t="s">
        <v>394</v>
      </c>
      <c r="G2" s="7" t="s">
        <v>395</v>
      </c>
      <c r="H2" s="7" t="s">
        <v>396</v>
      </c>
      <c r="I2" s="7" t="s">
        <v>397</v>
      </c>
      <c r="J2" s="7" t="s">
        <v>398</v>
      </c>
      <c r="K2" s="7" t="s">
        <v>399</v>
      </c>
      <c r="L2" s="9" t="s">
        <v>400</v>
      </c>
      <c r="M2" s="10" t="s">
        <v>401</v>
      </c>
      <c r="N2" s="10" t="s">
        <v>402</v>
      </c>
      <c r="O2" s="10" t="s">
        <v>403</v>
      </c>
      <c r="P2" s="11" t="s">
        <v>404</v>
      </c>
      <c r="Q2" s="11" t="s">
        <v>405</v>
      </c>
      <c r="R2" s="11" t="s">
        <v>406</v>
      </c>
      <c r="S2" s="11" t="s">
        <v>407</v>
      </c>
      <c r="T2" s="11" t="s">
        <v>408</v>
      </c>
      <c r="U2" s="11" t="s">
        <v>409</v>
      </c>
      <c r="V2" s="11" t="s">
        <v>410</v>
      </c>
      <c r="W2" s="11" t="s">
        <v>411</v>
      </c>
      <c r="X2" s="10" t="s">
        <v>412</v>
      </c>
      <c r="Y2" s="12" t="s">
        <v>413</v>
      </c>
      <c r="Z2" s="13" t="s">
        <v>414</v>
      </c>
      <c r="AA2" s="12" t="s">
        <v>415</v>
      </c>
    </row>
    <row r="3" spans="1:27" ht="14.4" thickBot="1" x14ac:dyDescent="0.3">
      <c r="A3" s="74" t="s">
        <v>51</v>
      </c>
      <c r="B3" s="75"/>
      <c r="C3" s="76" t="s">
        <v>416</v>
      </c>
      <c r="D3" s="77" t="s">
        <v>417</v>
      </c>
      <c r="E3" s="77" t="s">
        <v>418</v>
      </c>
      <c r="F3" s="77" t="s">
        <v>419</v>
      </c>
      <c r="G3" s="77" t="s">
        <v>420</v>
      </c>
      <c r="H3" s="77" t="s">
        <v>421</v>
      </c>
      <c r="I3" s="77" t="s">
        <v>422</v>
      </c>
      <c r="J3" s="77" t="s">
        <v>423</v>
      </c>
      <c r="K3" s="77"/>
      <c r="L3" s="78" t="s">
        <v>424</v>
      </c>
      <c r="M3" s="79" t="s">
        <v>425</v>
      </c>
      <c r="N3" s="79" t="s">
        <v>426</v>
      </c>
      <c r="O3" s="79" t="s">
        <v>427</v>
      </c>
      <c r="P3" s="80" t="str">
        <f>IF(COUNTIF(表5[[#This Row],[c]],"*/*")=1,2,1)&amp;","</f>
        <v>1,</v>
      </c>
      <c r="Q3" s="80" t="str">
        <f>IF(COUNTIF(表5[[#This Row],[c]],"*+ aa2*")=1,"aa2",0)&amp;","</f>
        <v>0,</v>
      </c>
      <c r="R3" s="80" t="str">
        <f>IF(COUNTIF(表5[[#This Row],[c]],"*+ bb2*")=1,"bb2",0)&amp;","</f>
        <v>0,</v>
      </c>
      <c r="S3" s="81">
        <v>0</v>
      </c>
      <c r="T3" s="81" t="s">
        <v>428</v>
      </c>
      <c r="U3" s="81">
        <v>2</v>
      </c>
      <c r="V3" s="81" t="s">
        <v>428</v>
      </c>
      <c r="W3" s="80" t="str">
        <f>IF(COUNTIF(表5[[#This Row],[c]],"*- aa2*")=1,"aa2",0)&amp;","</f>
        <v>0,</v>
      </c>
      <c r="X3" s="80">
        <f>IF(COUNTIF(表5[[#This Row],[c]],"*- bb2*")=1,"bb2",0)</f>
        <v>0</v>
      </c>
      <c r="Y3" s="82" t="s">
        <v>429</v>
      </c>
      <c r="Z3" s="82"/>
      <c r="AA3" s="82" t="s">
        <v>430</v>
      </c>
    </row>
    <row r="4" spans="1:27" ht="15" thickTop="1" thickBot="1" x14ac:dyDescent="0.3">
      <c r="A4" s="83" t="s">
        <v>55</v>
      </c>
      <c r="B4" s="84"/>
      <c r="C4" s="85" t="s">
        <v>431</v>
      </c>
      <c r="D4" s="86" t="s">
        <v>417</v>
      </c>
      <c r="E4" s="86" t="s">
        <v>418</v>
      </c>
      <c r="F4" s="86" t="s">
        <v>419</v>
      </c>
      <c r="G4" s="86" t="s">
        <v>420</v>
      </c>
      <c r="H4" s="86" t="s">
        <v>421</v>
      </c>
      <c r="I4" s="86" t="s">
        <v>422</v>
      </c>
      <c r="J4" s="86" t="s">
        <v>423</v>
      </c>
      <c r="K4" s="86"/>
      <c r="L4" s="87" t="s">
        <v>424</v>
      </c>
      <c r="M4" s="88" t="s">
        <v>425</v>
      </c>
      <c r="N4" s="88" t="s">
        <v>426</v>
      </c>
      <c r="O4" s="88" t="s">
        <v>427</v>
      </c>
      <c r="P4" s="89" t="str">
        <f>IF(COUNTIF(表5[[#This Row],[c]],"*/*")=1,2,1)&amp;","</f>
        <v>1,</v>
      </c>
      <c r="Q4" s="89" t="str">
        <f>IF(COUNTIF(表5[[#This Row],[c]],"*+ aa2*")=1,"aa2",0)&amp;","</f>
        <v>0,</v>
      </c>
      <c r="R4" s="89" t="str">
        <f>IF(COUNTIF(表5[[#This Row],[c]],"*+ bb2*")=1,"bb2",0)&amp;","</f>
        <v>0,</v>
      </c>
      <c r="S4" s="90">
        <v>2</v>
      </c>
      <c r="T4" s="90" t="s">
        <v>428</v>
      </c>
      <c r="U4" s="90">
        <v>7</v>
      </c>
      <c r="V4" s="90" t="s">
        <v>428</v>
      </c>
      <c r="W4" s="89" t="str">
        <f>IF(COUNTIF(表5[[#This Row],[c]],"*- aa2*")=1,"aa2",0)&amp;","</f>
        <v>0,</v>
      </c>
      <c r="X4" s="89">
        <f>IF(COUNTIF(表5[[#This Row],[c]],"*- bb2*")=1,"bb2",0)</f>
        <v>0</v>
      </c>
      <c r="Y4" s="91" t="s">
        <v>429</v>
      </c>
      <c r="Z4" s="91"/>
      <c r="AA4" s="91" t="s">
        <v>430</v>
      </c>
    </row>
    <row r="5" spans="1:27" ht="15" thickTop="1" thickBot="1" x14ac:dyDescent="0.3">
      <c r="A5" s="83" t="s">
        <v>57</v>
      </c>
      <c r="B5" s="84"/>
      <c r="C5" s="85" t="s">
        <v>432</v>
      </c>
      <c r="D5" s="86" t="s">
        <v>417</v>
      </c>
      <c r="E5" s="86" t="s">
        <v>418</v>
      </c>
      <c r="F5" s="86" t="s">
        <v>419</v>
      </c>
      <c r="G5" s="86" t="s">
        <v>420</v>
      </c>
      <c r="H5" s="86" t="s">
        <v>421</v>
      </c>
      <c r="I5" s="86" t="s">
        <v>422</v>
      </c>
      <c r="J5" s="86" t="s">
        <v>423</v>
      </c>
      <c r="K5" s="86"/>
      <c r="L5" s="87" t="s">
        <v>424</v>
      </c>
      <c r="M5" s="88" t="s">
        <v>425</v>
      </c>
      <c r="N5" s="88" t="s">
        <v>426</v>
      </c>
      <c r="O5" s="88" t="s">
        <v>427</v>
      </c>
      <c r="P5" s="89" t="str">
        <f>IF(COUNTIF(表5[[#This Row],[c]],"*/*")=1,2,1)&amp;","</f>
        <v>1,</v>
      </c>
      <c r="Q5" s="89" t="str">
        <f>IF(COUNTIF(表5[[#This Row],[c]],"*+ aa2*")=1,"aa2",0)&amp;","</f>
        <v>0,</v>
      </c>
      <c r="R5" s="89" t="str">
        <f>IF(COUNTIF(表5[[#This Row],[c]],"*+ bb2*")=1,"bb2",0)&amp;","</f>
        <v>0,</v>
      </c>
      <c r="S5" s="90">
        <v>0</v>
      </c>
      <c r="T5" s="90" t="s">
        <v>428</v>
      </c>
      <c r="U5" s="90">
        <v>7</v>
      </c>
      <c r="V5" s="90" t="s">
        <v>428</v>
      </c>
      <c r="W5" s="89" t="str">
        <f>IF(COUNTIF(表5[[#This Row],[c]],"*- aa2*")=1,"aa2",0)&amp;","</f>
        <v>0,</v>
      </c>
      <c r="X5" s="89">
        <f>IF(COUNTIF(表5[[#This Row],[c]],"*- bb2*")=1,"bb2",0)</f>
        <v>0</v>
      </c>
      <c r="Y5" s="91" t="s">
        <v>429</v>
      </c>
      <c r="Z5" s="91"/>
      <c r="AA5" s="91" t="s">
        <v>430</v>
      </c>
    </row>
    <row r="6" spans="1:27" ht="15" thickTop="1" thickBot="1" x14ac:dyDescent="0.3">
      <c r="A6" s="83" t="s">
        <v>59</v>
      </c>
      <c r="B6" s="84"/>
      <c r="C6" s="85" t="s">
        <v>433</v>
      </c>
      <c r="D6" s="86" t="s">
        <v>417</v>
      </c>
      <c r="E6" s="86" t="s">
        <v>418</v>
      </c>
      <c r="F6" s="86" t="s">
        <v>419</v>
      </c>
      <c r="G6" s="86" t="s">
        <v>420</v>
      </c>
      <c r="H6" s="86" t="s">
        <v>421</v>
      </c>
      <c r="I6" s="86" t="s">
        <v>422</v>
      </c>
      <c r="J6" s="86" t="s">
        <v>423</v>
      </c>
      <c r="K6" s="86"/>
      <c r="L6" s="87" t="s">
        <v>424</v>
      </c>
      <c r="M6" s="88" t="s">
        <v>425</v>
      </c>
      <c r="N6" s="88" t="s">
        <v>426</v>
      </c>
      <c r="O6" s="88" t="s">
        <v>427</v>
      </c>
      <c r="P6" s="89" t="str">
        <f>IF(COUNTIF(表5[[#This Row],[c]],"*/*")=1,2,1)&amp;","</f>
        <v>1,</v>
      </c>
      <c r="Q6" s="89" t="str">
        <f>IF(COUNTIF(表5[[#This Row],[c]],"*+ aa2*")=1,"aa2",0)&amp;","</f>
        <v>0,</v>
      </c>
      <c r="R6" s="89" t="str">
        <f>IF(COUNTIF(表5[[#This Row],[c]],"*+ bb2*")=1,"bb2",0)&amp;","</f>
        <v>0,</v>
      </c>
      <c r="S6" s="90">
        <v>0</v>
      </c>
      <c r="T6" s="90" t="s">
        <v>428</v>
      </c>
      <c r="U6" s="90">
        <v>9</v>
      </c>
      <c r="V6" s="90" t="s">
        <v>428</v>
      </c>
      <c r="W6" s="89" t="str">
        <f>IF(COUNTIF(表5[[#This Row],[c]],"*- aa2*")=1,"aa2",0)&amp;","</f>
        <v>0,</v>
      </c>
      <c r="X6" s="89">
        <f>IF(COUNTIF(表5[[#This Row],[c]],"*- bb2*")=1,"bb2",0)</f>
        <v>0</v>
      </c>
      <c r="Y6" s="91" t="s">
        <v>429</v>
      </c>
      <c r="Z6" s="91"/>
      <c r="AA6" s="91" t="s">
        <v>430</v>
      </c>
    </row>
    <row r="7" spans="1:27" ht="15" thickTop="1" thickBot="1" x14ac:dyDescent="0.3">
      <c r="A7" s="83" t="s">
        <v>61</v>
      </c>
      <c r="B7" s="84"/>
      <c r="C7" s="92" t="s">
        <v>434</v>
      </c>
      <c r="D7" s="86" t="s">
        <v>417</v>
      </c>
      <c r="E7" s="86" t="s">
        <v>418</v>
      </c>
      <c r="F7" s="86" t="s">
        <v>419</v>
      </c>
      <c r="G7" s="86" t="s">
        <v>420</v>
      </c>
      <c r="H7" s="86" t="s">
        <v>421</v>
      </c>
      <c r="I7" s="86" t="s">
        <v>422</v>
      </c>
      <c r="J7" s="86" t="s">
        <v>423</v>
      </c>
      <c r="K7" s="86"/>
      <c r="L7" s="87" t="s">
        <v>424</v>
      </c>
      <c r="M7" s="88" t="s">
        <v>425</v>
      </c>
      <c r="N7" s="88" t="s">
        <v>426</v>
      </c>
      <c r="O7" s="88" t="s">
        <v>427</v>
      </c>
      <c r="P7" s="89" t="str">
        <f>IF(COUNTIF(表5[[#This Row],[c]],"*/*")=1,2,1)&amp;","</f>
        <v>2,</v>
      </c>
      <c r="Q7" s="89" t="str">
        <f>IF(COUNTIF(表5[[#This Row],[c]],"*+ aa2*")=1,"aa2",0)&amp;","</f>
        <v>0,</v>
      </c>
      <c r="R7" s="89" t="str">
        <f>IF(COUNTIF(表5[[#This Row],[c]],"*+ bb2*")=1,"bb2",0)&amp;","</f>
        <v>0,</v>
      </c>
      <c r="S7" s="93">
        <v>0</v>
      </c>
      <c r="T7" s="90" t="s">
        <v>428</v>
      </c>
      <c r="U7" s="93">
        <v>0</v>
      </c>
      <c r="V7" s="90" t="s">
        <v>428</v>
      </c>
      <c r="W7" s="89" t="str">
        <f>IF(COUNTIF(表5[[#This Row],[c]],"*- aa2*")=1,"aa2",0)&amp;","</f>
        <v>0,</v>
      </c>
      <c r="X7" s="89">
        <f>IF(COUNTIF(表5[[#This Row],[c]],"*- bb2*")=1,"bb2",0)</f>
        <v>0</v>
      </c>
      <c r="Y7" s="91" t="s">
        <v>429</v>
      </c>
      <c r="Z7" s="91"/>
      <c r="AA7" s="91" t="s">
        <v>430</v>
      </c>
    </row>
    <row r="8" spans="1:27" ht="15" thickTop="1" thickBot="1" x14ac:dyDescent="0.3">
      <c r="A8" s="83" t="s">
        <v>63</v>
      </c>
      <c r="B8" s="84"/>
      <c r="C8" s="92" t="s">
        <v>435</v>
      </c>
      <c r="D8" s="86" t="s">
        <v>417</v>
      </c>
      <c r="E8" s="86" t="s">
        <v>418</v>
      </c>
      <c r="F8" s="86" t="s">
        <v>419</v>
      </c>
      <c r="G8" s="86" t="s">
        <v>420</v>
      </c>
      <c r="H8" s="86" t="s">
        <v>421</v>
      </c>
      <c r="I8" s="86" t="s">
        <v>422</v>
      </c>
      <c r="J8" s="86" t="s">
        <v>423</v>
      </c>
      <c r="K8" s="86"/>
      <c r="L8" s="87" t="s">
        <v>424</v>
      </c>
      <c r="M8" s="88" t="s">
        <v>425</v>
      </c>
      <c r="N8" s="88" t="s">
        <v>426</v>
      </c>
      <c r="O8" s="88" t="s">
        <v>427</v>
      </c>
      <c r="P8" s="89" t="str">
        <f>IF(COUNTIF(表5[[#This Row],[c]],"*/*")=1,2,1)&amp;","</f>
        <v>2,</v>
      </c>
      <c r="Q8" s="89" t="str">
        <f>IF(COUNTIF(表5[[#This Row],[c]],"*+ aa2*")=1,"aa2",0)&amp;","</f>
        <v>0,</v>
      </c>
      <c r="R8" s="89" t="str">
        <f>IF(COUNTIF(表5[[#This Row],[c]],"*+ bb2*")=1,"bb2",0)&amp;","</f>
        <v>0,</v>
      </c>
      <c r="S8" s="93">
        <v>0</v>
      </c>
      <c r="T8" s="90" t="s">
        <v>428</v>
      </c>
      <c r="U8" s="93">
        <v>2</v>
      </c>
      <c r="V8" s="90" t="s">
        <v>428</v>
      </c>
      <c r="W8" s="89" t="str">
        <f>IF(COUNTIF(表5[[#This Row],[c]],"*- aa2*")=1,"aa2",0)&amp;","</f>
        <v>0,</v>
      </c>
      <c r="X8" s="89">
        <f>IF(COUNTIF(表5[[#This Row],[c]],"*- bb2*")=1,"bb2",0)</f>
        <v>0</v>
      </c>
      <c r="Y8" s="91" t="s">
        <v>429</v>
      </c>
      <c r="Z8" s="91"/>
      <c r="AA8" s="91" t="s">
        <v>430</v>
      </c>
    </row>
    <row r="9" spans="1:27" ht="15" thickTop="1" thickBot="1" x14ac:dyDescent="0.3">
      <c r="A9" s="83" t="s">
        <v>65</v>
      </c>
      <c r="B9" s="84"/>
      <c r="C9" s="92" t="s">
        <v>436</v>
      </c>
      <c r="D9" s="86" t="s">
        <v>417</v>
      </c>
      <c r="E9" s="86" t="s">
        <v>418</v>
      </c>
      <c r="F9" s="86" t="s">
        <v>419</v>
      </c>
      <c r="G9" s="86" t="s">
        <v>420</v>
      </c>
      <c r="H9" s="86" t="s">
        <v>421</v>
      </c>
      <c r="I9" s="86" t="s">
        <v>422</v>
      </c>
      <c r="J9" s="86" t="s">
        <v>423</v>
      </c>
      <c r="K9" s="86"/>
      <c r="L9" s="87" t="s">
        <v>424</v>
      </c>
      <c r="M9" s="88" t="s">
        <v>425</v>
      </c>
      <c r="N9" s="88" t="s">
        <v>426</v>
      </c>
      <c r="O9" s="88" t="s">
        <v>427</v>
      </c>
      <c r="P9" s="89" t="str">
        <f>IF(COUNTIF(表5[[#This Row],[c]],"*/*")=1,2,1)&amp;","</f>
        <v>2,</v>
      </c>
      <c r="Q9" s="89" t="str">
        <f>IF(COUNTIF(表5[[#This Row],[c]],"*+ aa2*")=1,"aa2",0)&amp;","</f>
        <v>0,</v>
      </c>
      <c r="R9" s="89" t="str">
        <f>IF(COUNTIF(表5[[#This Row],[c]],"*+ bb2*")=1,"bb2",0)&amp;","</f>
        <v>0,</v>
      </c>
      <c r="S9" s="93">
        <v>2</v>
      </c>
      <c r="T9" s="90" t="s">
        <v>428</v>
      </c>
      <c r="U9" s="93">
        <v>0</v>
      </c>
      <c r="V9" s="90" t="s">
        <v>428</v>
      </c>
      <c r="W9" s="89" t="str">
        <f>IF(COUNTIF(表5[[#This Row],[c]],"*- aa2*")=1,"aa2",0)&amp;","</f>
        <v>0,</v>
      </c>
      <c r="X9" s="89">
        <f>IF(COUNTIF(表5[[#This Row],[c]],"*- bb2*")=1,"bb2",0)</f>
        <v>0</v>
      </c>
      <c r="Y9" s="91" t="s">
        <v>429</v>
      </c>
      <c r="Z9" s="91"/>
      <c r="AA9" s="91" t="s">
        <v>430</v>
      </c>
    </row>
    <row r="10" spans="1:27" ht="15" thickTop="1" thickBot="1" x14ac:dyDescent="0.3">
      <c r="A10" s="83" t="s">
        <v>67</v>
      </c>
      <c r="B10" s="84"/>
      <c r="C10" s="92" t="s">
        <v>437</v>
      </c>
      <c r="D10" s="86" t="s">
        <v>417</v>
      </c>
      <c r="E10" s="86" t="s">
        <v>418</v>
      </c>
      <c r="F10" s="86" t="s">
        <v>419</v>
      </c>
      <c r="G10" s="86" t="s">
        <v>420</v>
      </c>
      <c r="H10" s="86" t="s">
        <v>421</v>
      </c>
      <c r="I10" s="86" t="s">
        <v>422</v>
      </c>
      <c r="J10" s="86" t="s">
        <v>423</v>
      </c>
      <c r="K10" s="86"/>
      <c r="L10" s="87" t="s">
        <v>424</v>
      </c>
      <c r="M10" s="88" t="s">
        <v>425</v>
      </c>
      <c r="N10" s="88" t="s">
        <v>426</v>
      </c>
      <c r="O10" s="88" t="s">
        <v>427</v>
      </c>
      <c r="P10" s="89" t="str">
        <f>IF(COUNTIF(表5[[#This Row],[c]],"*/*")=1,2,1)&amp;","</f>
        <v>2,</v>
      </c>
      <c r="Q10" s="89" t="str">
        <f>IF(COUNTIF(表5[[#This Row],[c]],"*+ aa2*")=1,"aa2",0)&amp;","</f>
        <v>0,</v>
      </c>
      <c r="R10" s="89" t="str">
        <f>IF(COUNTIF(表5[[#This Row],[c]],"*+ bb2*")=1,"bb2",0)&amp;","</f>
        <v>0,</v>
      </c>
      <c r="S10" s="93">
        <v>0</v>
      </c>
      <c r="T10" s="90" t="s">
        <v>428</v>
      </c>
      <c r="U10" s="93">
        <v>7</v>
      </c>
      <c r="V10" s="90" t="s">
        <v>428</v>
      </c>
      <c r="W10" s="89" t="str">
        <f>IF(COUNTIF(表5[[#This Row],[c]],"*- aa2*")=1,"aa2",0)&amp;","</f>
        <v>0,</v>
      </c>
      <c r="X10" s="89">
        <f>IF(COUNTIF(表5[[#This Row],[c]],"*- bb2*")=1,"bb2",0)</f>
        <v>0</v>
      </c>
      <c r="Y10" s="91" t="s">
        <v>429</v>
      </c>
      <c r="Z10" s="91"/>
      <c r="AA10" s="91" t="s">
        <v>430</v>
      </c>
    </row>
    <row r="11" spans="1:27" ht="15" thickTop="1" thickBot="1" x14ac:dyDescent="0.3">
      <c r="A11" s="83" t="s">
        <v>69</v>
      </c>
      <c r="B11" s="84"/>
      <c r="C11" s="92" t="s">
        <v>438</v>
      </c>
      <c r="D11" s="86" t="s">
        <v>417</v>
      </c>
      <c r="E11" s="86" t="s">
        <v>418</v>
      </c>
      <c r="F11" s="86" t="s">
        <v>419</v>
      </c>
      <c r="G11" s="86" t="s">
        <v>420</v>
      </c>
      <c r="H11" s="86" t="s">
        <v>421</v>
      </c>
      <c r="I11" s="86" t="s">
        <v>422</v>
      </c>
      <c r="J11" s="86" t="s">
        <v>423</v>
      </c>
      <c r="K11" s="86"/>
      <c r="L11" s="87" t="s">
        <v>424</v>
      </c>
      <c r="M11" s="88" t="s">
        <v>425</v>
      </c>
      <c r="N11" s="88" t="s">
        <v>426</v>
      </c>
      <c r="O11" s="88" t="s">
        <v>427</v>
      </c>
      <c r="P11" s="89" t="str">
        <f>IF(COUNTIF(表5[[#This Row],[c]],"*/*")=1,2,1)&amp;","</f>
        <v>2,</v>
      </c>
      <c r="Q11" s="89" t="str">
        <f>IF(COUNTIF(表5[[#This Row],[c]],"*+ aa2*")=1,"aa2",0)&amp;","</f>
        <v>0,</v>
      </c>
      <c r="R11" s="89" t="str">
        <f>IF(COUNTIF(表5[[#This Row],[c]],"*+ bb2*")=1,"bb2",0)&amp;","</f>
        <v>0,</v>
      </c>
      <c r="S11" s="93">
        <v>7</v>
      </c>
      <c r="T11" s="90" t="s">
        <v>428</v>
      </c>
      <c r="U11" s="93">
        <v>0</v>
      </c>
      <c r="V11" s="90" t="s">
        <v>428</v>
      </c>
      <c r="W11" s="89" t="str">
        <f>IF(COUNTIF(表5[[#This Row],[c]],"*- aa2*")=1,"aa2",0)&amp;","</f>
        <v>0,</v>
      </c>
      <c r="X11" s="89">
        <f>IF(COUNTIF(表5[[#This Row],[c]],"*- bb2*")=1,"bb2",0)</f>
        <v>0</v>
      </c>
      <c r="Y11" s="91" t="s">
        <v>429</v>
      </c>
      <c r="Z11" s="91"/>
      <c r="AA11" s="91" t="s">
        <v>430</v>
      </c>
    </row>
    <row r="12" spans="1:27" ht="15" thickTop="1" thickBot="1" x14ac:dyDescent="0.3">
      <c r="A12" s="83" t="s">
        <v>71</v>
      </c>
      <c r="B12" s="84"/>
      <c r="C12" s="92" t="s">
        <v>439</v>
      </c>
      <c r="D12" s="86" t="s">
        <v>417</v>
      </c>
      <c r="E12" s="86" t="s">
        <v>418</v>
      </c>
      <c r="F12" s="86" t="s">
        <v>419</v>
      </c>
      <c r="G12" s="86" t="s">
        <v>420</v>
      </c>
      <c r="H12" s="86" t="s">
        <v>421</v>
      </c>
      <c r="I12" s="86" t="s">
        <v>422</v>
      </c>
      <c r="J12" s="86" t="s">
        <v>423</v>
      </c>
      <c r="K12" s="86"/>
      <c r="L12" s="87" t="s">
        <v>424</v>
      </c>
      <c r="M12" s="88" t="s">
        <v>425</v>
      </c>
      <c r="N12" s="88" t="s">
        <v>426</v>
      </c>
      <c r="O12" s="88" t="s">
        <v>427</v>
      </c>
      <c r="P12" s="89" t="str">
        <f>IF(COUNTIF(表5[[#This Row],[c]],"*/*")=1,2,1)&amp;","</f>
        <v>2,</v>
      </c>
      <c r="Q12" s="89" t="str">
        <f>IF(COUNTIF(表5[[#This Row],[c]],"*+ aa2*")=1,"aa2",0)&amp;","</f>
        <v>0,</v>
      </c>
      <c r="R12" s="89" t="str">
        <f>IF(COUNTIF(表5[[#This Row],[c]],"*+ bb2*")=1,"bb2",0)&amp;","</f>
        <v>0,</v>
      </c>
      <c r="S12" s="93">
        <v>0</v>
      </c>
      <c r="T12" s="90" t="s">
        <v>428</v>
      </c>
      <c r="U12" s="93">
        <v>9</v>
      </c>
      <c r="V12" s="90" t="s">
        <v>428</v>
      </c>
      <c r="W12" s="89" t="str">
        <f>IF(COUNTIF(表5[[#This Row],[c]],"*- aa2*")=1,"aa2",0)&amp;","</f>
        <v>0,</v>
      </c>
      <c r="X12" s="89">
        <f>IF(COUNTIF(表5[[#This Row],[c]],"*- bb2*")=1,"bb2",0)</f>
        <v>0</v>
      </c>
      <c r="Y12" s="91" t="s">
        <v>429</v>
      </c>
      <c r="Z12" s="91"/>
      <c r="AA12" s="91" t="s">
        <v>430</v>
      </c>
    </row>
    <row r="13" spans="1:27" ht="15" thickTop="1" thickBot="1" x14ac:dyDescent="0.3">
      <c r="A13" s="83" t="s">
        <v>73</v>
      </c>
      <c r="B13" s="84"/>
      <c r="C13" s="92" t="s">
        <v>440</v>
      </c>
      <c r="D13" s="86" t="s">
        <v>417</v>
      </c>
      <c r="E13" s="86" t="s">
        <v>418</v>
      </c>
      <c r="F13" s="86" t="s">
        <v>419</v>
      </c>
      <c r="G13" s="86" t="s">
        <v>420</v>
      </c>
      <c r="H13" s="86" t="s">
        <v>421</v>
      </c>
      <c r="I13" s="86" t="s">
        <v>422</v>
      </c>
      <c r="J13" s="86" t="s">
        <v>423</v>
      </c>
      <c r="K13" s="86"/>
      <c r="L13" s="87" t="s">
        <v>424</v>
      </c>
      <c r="M13" s="88" t="s">
        <v>425</v>
      </c>
      <c r="N13" s="88" t="s">
        <v>426</v>
      </c>
      <c r="O13" s="88" t="s">
        <v>427</v>
      </c>
      <c r="P13" s="89" t="str">
        <f>IF(COUNTIF(表5[[#This Row],[c]],"*/*")=1,2,1)&amp;","</f>
        <v>2,</v>
      </c>
      <c r="Q13" s="89" t="str">
        <f>IF(COUNTIF(表5[[#This Row],[c]],"*+ aa2*")=1,"aa2",0)&amp;","</f>
        <v>0,</v>
      </c>
      <c r="R13" s="89" t="str">
        <f>IF(COUNTIF(表5[[#This Row],[c]],"*+ bb2*")=1,"bb2",0)&amp;","</f>
        <v>0,</v>
      </c>
      <c r="S13" s="93">
        <v>2</v>
      </c>
      <c r="T13" s="90" t="s">
        <v>428</v>
      </c>
      <c r="U13" s="93">
        <v>7</v>
      </c>
      <c r="V13" s="90" t="s">
        <v>428</v>
      </c>
      <c r="W13" s="89" t="str">
        <f>IF(COUNTIF(表5[[#This Row],[c]],"*- aa2*")=1,"aa2",0)&amp;","</f>
        <v>0,</v>
      </c>
      <c r="X13" s="89">
        <f>IF(COUNTIF(表5[[#This Row],[c]],"*- bb2*")=1,"bb2",0)</f>
        <v>0</v>
      </c>
      <c r="Y13" s="91" t="s">
        <v>429</v>
      </c>
      <c r="Z13" s="91"/>
      <c r="AA13" s="91" t="s">
        <v>430</v>
      </c>
    </row>
    <row r="14" spans="1:27" ht="15" thickTop="1" thickBot="1" x14ac:dyDescent="0.3">
      <c r="A14" s="83" t="s">
        <v>75</v>
      </c>
      <c r="B14" s="84"/>
      <c r="C14" s="92" t="s">
        <v>441</v>
      </c>
      <c r="D14" s="86" t="s">
        <v>417</v>
      </c>
      <c r="E14" s="86" t="s">
        <v>418</v>
      </c>
      <c r="F14" s="86" t="s">
        <v>419</v>
      </c>
      <c r="G14" s="86" t="s">
        <v>420</v>
      </c>
      <c r="H14" s="86" t="s">
        <v>421</v>
      </c>
      <c r="I14" s="86" t="s">
        <v>422</v>
      </c>
      <c r="J14" s="86" t="s">
        <v>423</v>
      </c>
      <c r="K14" s="86"/>
      <c r="L14" s="87" t="s">
        <v>424</v>
      </c>
      <c r="M14" s="88" t="s">
        <v>425</v>
      </c>
      <c r="N14" s="88" t="s">
        <v>426</v>
      </c>
      <c r="O14" s="88" t="s">
        <v>427</v>
      </c>
      <c r="P14" s="89" t="str">
        <f>IF(COUNTIF(表5[[#This Row],[c]],"*/*")=1,2,1)&amp;","</f>
        <v>2,</v>
      </c>
      <c r="Q14" s="89" t="str">
        <f>IF(COUNTIF(表5[[#This Row],[c]],"*+ aa2*")=1,"aa2",0)&amp;","</f>
        <v>0,</v>
      </c>
      <c r="R14" s="89" t="str">
        <f>IF(COUNTIF(表5[[#This Row],[c]],"*+ bb2*")=1,"bb2",0)&amp;","</f>
        <v>0,</v>
      </c>
      <c r="S14" s="93">
        <v>7</v>
      </c>
      <c r="T14" s="90" t="s">
        <v>428</v>
      </c>
      <c r="U14" s="93">
        <v>2</v>
      </c>
      <c r="V14" s="90" t="s">
        <v>428</v>
      </c>
      <c r="W14" s="89" t="str">
        <f>IF(COUNTIF(表5[[#This Row],[c]],"*- aa2*")=1,"aa2",0)&amp;","</f>
        <v>0,</v>
      </c>
      <c r="X14" s="89">
        <f>IF(COUNTIF(表5[[#This Row],[c]],"*- bb2*")=1,"bb2",0)</f>
        <v>0</v>
      </c>
      <c r="Y14" s="91" t="s">
        <v>429</v>
      </c>
      <c r="Z14" s="91"/>
      <c r="AA14" s="91" t="s">
        <v>430</v>
      </c>
    </row>
    <row r="15" spans="1:27" s="2" customFormat="1" ht="15" thickTop="1" thickBot="1" x14ac:dyDescent="0.3">
      <c r="A15" s="83" t="s">
        <v>77</v>
      </c>
      <c r="B15" s="84"/>
      <c r="C15" s="92" t="s">
        <v>442</v>
      </c>
      <c r="D15" s="86" t="s">
        <v>417</v>
      </c>
      <c r="E15" s="86" t="s">
        <v>418</v>
      </c>
      <c r="F15" s="86" t="s">
        <v>419</v>
      </c>
      <c r="G15" s="86" t="s">
        <v>420</v>
      </c>
      <c r="H15" s="86" t="s">
        <v>421</v>
      </c>
      <c r="I15" s="86" t="s">
        <v>422</v>
      </c>
      <c r="J15" s="86" t="s">
        <v>423</v>
      </c>
      <c r="K15" s="86"/>
      <c r="L15" s="87" t="s">
        <v>424</v>
      </c>
      <c r="M15" s="88" t="s">
        <v>425</v>
      </c>
      <c r="N15" s="88" t="s">
        <v>426</v>
      </c>
      <c r="O15" s="88" t="s">
        <v>427</v>
      </c>
      <c r="P15" s="89" t="str">
        <f>IF(COUNTIF(表5[[#This Row],[c]],"*/*")=1,2,1)&amp;","</f>
        <v>2,</v>
      </c>
      <c r="Q15" s="89" t="str">
        <f>IF(COUNTIF(表5[[#This Row],[c]],"*+ aa2*")=1,"aa2",0)&amp;","</f>
        <v>0,</v>
      </c>
      <c r="R15" s="89" t="str">
        <f>IF(COUNTIF(表5[[#This Row],[c]],"*+ bb2*")=1,"bb2",0)&amp;","</f>
        <v>0,</v>
      </c>
      <c r="S15" s="93">
        <v>9</v>
      </c>
      <c r="T15" s="90" t="s">
        <v>428</v>
      </c>
      <c r="U15" s="93">
        <v>0</v>
      </c>
      <c r="V15" s="90" t="s">
        <v>428</v>
      </c>
      <c r="W15" s="89" t="str">
        <f>IF(COUNTIF(表5[[#This Row],[c]],"*- aa2*")=1,"aa2",0)&amp;","</f>
        <v>0,</v>
      </c>
      <c r="X15" s="89">
        <f>IF(COUNTIF(表5[[#This Row],[c]],"*- bb2*")=1,"bb2",0)</f>
        <v>0</v>
      </c>
      <c r="Y15" s="91" t="s">
        <v>429</v>
      </c>
      <c r="Z15" s="91"/>
      <c r="AA15" s="91" t="s">
        <v>430</v>
      </c>
    </row>
    <row r="16" spans="1:27" ht="15" thickTop="1" thickBot="1" x14ac:dyDescent="0.3">
      <c r="A16" s="83" t="s">
        <v>105</v>
      </c>
      <c r="B16" s="84"/>
      <c r="C16" s="94" t="s">
        <v>443</v>
      </c>
      <c r="D16" s="86"/>
      <c r="E16" s="86" t="s">
        <v>418</v>
      </c>
      <c r="F16" s="86" t="s">
        <v>419</v>
      </c>
      <c r="G16" s="86" t="s">
        <v>420</v>
      </c>
      <c r="H16" s="86" t="s">
        <v>421</v>
      </c>
      <c r="I16" s="86" t="s">
        <v>422</v>
      </c>
      <c r="J16" s="86" t="s">
        <v>423</v>
      </c>
      <c r="K16" s="86"/>
      <c r="L16" s="87" t="s">
        <v>424</v>
      </c>
      <c r="M16" s="88" t="s">
        <v>425</v>
      </c>
      <c r="N16" s="88" t="s">
        <v>426</v>
      </c>
      <c r="O16" s="88" t="s">
        <v>427</v>
      </c>
      <c r="P16" s="89" t="str">
        <f>IF(COUNTIF(表5[[#This Row],[c]],"*/*")=1,2,1)&amp;","</f>
        <v>1,</v>
      </c>
      <c r="Q16" s="89" t="str">
        <f>IF(COUNTIF(表5[[#This Row],[c]],"*+ aa2*")=1,"aa2",0)&amp;","</f>
        <v>0,</v>
      </c>
      <c r="R16" s="89" t="str">
        <f>IF(COUNTIF(表5[[#This Row],[c]],"*+ bb2*")=1,"bb2",0)&amp;","</f>
        <v>0,</v>
      </c>
      <c r="S16" s="95">
        <v>0</v>
      </c>
      <c r="T16" s="90" t="s">
        <v>428</v>
      </c>
      <c r="U16" s="95">
        <v>2</v>
      </c>
      <c r="V16" s="90" t="s">
        <v>428</v>
      </c>
      <c r="W16" s="89" t="str">
        <f>IF(COUNTIF(表5[[#This Row],[c]],"*- aa2*")=1,"aa2",0)&amp;","</f>
        <v>aa2,</v>
      </c>
      <c r="X16" s="89">
        <f>IF(COUNTIF(表5[[#This Row],[c]],"*- bb2*")=1,"bb2",0)</f>
        <v>0</v>
      </c>
      <c r="Y16" s="91" t="s">
        <v>429</v>
      </c>
      <c r="Z16" s="91"/>
      <c r="AA16" s="91" t="s">
        <v>430</v>
      </c>
    </row>
    <row r="17" spans="1:27" ht="15" thickTop="1" thickBot="1" x14ac:dyDescent="0.3">
      <c r="A17" s="83" t="s">
        <v>107</v>
      </c>
      <c r="B17" s="84"/>
      <c r="C17" s="94" t="s">
        <v>444</v>
      </c>
      <c r="D17" s="86"/>
      <c r="E17" s="86" t="s">
        <v>418</v>
      </c>
      <c r="F17" s="86" t="s">
        <v>419</v>
      </c>
      <c r="G17" s="86" t="s">
        <v>420</v>
      </c>
      <c r="H17" s="86" t="s">
        <v>421</v>
      </c>
      <c r="I17" s="86" t="s">
        <v>422</v>
      </c>
      <c r="J17" s="86" t="s">
        <v>423</v>
      </c>
      <c r="K17" s="86"/>
      <c r="L17" s="87" t="s">
        <v>424</v>
      </c>
      <c r="M17" s="88" t="s">
        <v>425</v>
      </c>
      <c r="N17" s="88" t="s">
        <v>426</v>
      </c>
      <c r="O17" s="88" t="s">
        <v>427</v>
      </c>
      <c r="P17" s="89" t="str">
        <f>IF(COUNTIF(表5[[#This Row],[c]],"*/*")=1,2,1)&amp;","</f>
        <v>1,</v>
      </c>
      <c r="Q17" s="89" t="str">
        <f>IF(COUNTIF(表5[[#This Row],[c]],"*+ aa2*")=1,"aa2",0)&amp;","</f>
        <v>0,</v>
      </c>
      <c r="R17" s="89" t="str">
        <f>IF(COUNTIF(表5[[#This Row],[c]],"*+ bb2*")=1,"bb2",0)&amp;","</f>
        <v>0,</v>
      </c>
      <c r="S17" s="95">
        <v>2</v>
      </c>
      <c r="T17" s="90" t="s">
        <v>428</v>
      </c>
      <c r="U17" s="95">
        <v>7</v>
      </c>
      <c r="V17" s="90" t="s">
        <v>428</v>
      </c>
      <c r="W17" s="89" t="str">
        <f>IF(COUNTIF(表5[[#This Row],[c]],"*- aa2*")=1,"aa2",0)&amp;","</f>
        <v>aa2,</v>
      </c>
      <c r="X17" s="89">
        <f>IF(COUNTIF(表5[[#This Row],[c]],"*- bb2*")=1,"bb2",0)</f>
        <v>0</v>
      </c>
      <c r="Y17" s="91" t="s">
        <v>429</v>
      </c>
      <c r="Z17" s="91"/>
      <c r="AA17" s="91" t="s">
        <v>430</v>
      </c>
    </row>
    <row r="18" spans="1:27" ht="15" thickTop="1" thickBot="1" x14ac:dyDescent="0.3">
      <c r="A18" s="83" t="s">
        <v>109</v>
      </c>
      <c r="B18" s="84"/>
      <c r="C18" s="94" t="s">
        <v>445</v>
      </c>
      <c r="D18" s="86"/>
      <c r="E18" s="86" t="s">
        <v>418</v>
      </c>
      <c r="F18" s="86" t="s">
        <v>419</v>
      </c>
      <c r="G18" s="86" t="s">
        <v>420</v>
      </c>
      <c r="H18" s="86" t="s">
        <v>421</v>
      </c>
      <c r="I18" s="86" t="s">
        <v>422</v>
      </c>
      <c r="J18" s="86" t="s">
        <v>423</v>
      </c>
      <c r="K18" s="86"/>
      <c r="L18" s="87" t="s">
        <v>424</v>
      </c>
      <c r="M18" s="88" t="s">
        <v>425</v>
      </c>
      <c r="N18" s="88" t="s">
        <v>426</v>
      </c>
      <c r="O18" s="88" t="s">
        <v>427</v>
      </c>
      <c r="P18" s="89" t="str">
        <f>IF(COUNTIF(表5[[#This Row],[c]],"*/*")=1,2,1)&amp;","</f>
        <v>1,</v>
      </c>
      <c r="Q18" s="89" t="str">
        <f>IF(COUNTIF(表5[[#This Row],[c]],"*+ aa2*")=1,"aa2",0)&amp;","</f>
        <v>0,</v>
      </c>
      <c r="R18" s="89" t="str">
        <f>IF(COUNTIF(表5[[#This Row],[c]],"*+ bb2*")=1,"bb2",0)&amp;","</f>
        <v>0,</v>
      </c>
      <c r="S18" s="95">
        <v>0</v>
      </c>
      <c r="T18" s="90" t="s">
        <v>428</v>
      </c>
      <c r="U18" s="95">
        <v>7</v>
      </c>
      <c r="V18" s="90" t="s">
        <v>428</v>
      </c>
      <c r="W18" s="89" t="str">
        <f>IF(COUNTIF(表5[[#This Row],[c]],"*- aa2*")=1,"aa2",0)&amp;","</f>
        <v>aa2,</v>
      </c>
      <c r="X18" s="89">
        <f>IF(COUNTIF(表5[[#This Row],[c]],"*- bb2*")=1,"bb2",0)</f>
        <v>0</v>
      </c>
      <c r="Y18" s="91" t="s">
        <v>429</v>
      </c>
      <c r="Z18" s="91"/>
      <c r="AA18" s="91" t="s">
        <v>430</v>
      </c>
    </row>
    <row r="19" spans="1:27" ht="15" thickTop="1" thickBot="1" x14ac:dyDescent="0.3">
      <c r="A19" s="83" t="s">
        <v>111</v>
      </c>
      <c r="B19" s="84"/>
      <c r="C19" s="94" t="s">
        <v>446</v>
      </c>
      <c r="D19" s="86"/>
      <c r="E19" s="86" t="s">
        <v>418</v>
      </c>
      <c r="F19" s="86" t="s">
        <v>419</v>
      </c>
      <c r="G19" s="86" t="s">
        <v>420</v>
      </c>
      <c r="H19" s="86" t="s">
        <v>421</v>
      </c>
      <c r="I19" s="86" t="s">
        <v>422</v>
      </c>
      <c r="J19" s="86" t="s">
        <v>423</v>
      </c>
      <c r="K19" s="86"/>
      <c r="L19" s="87" t="s">
        <v>424</v>
      </c>
      <c r="M19" s="88" t="s">
        <v>425</v>
      </c>
      <c r="N19" s="88" t="s">
        <v>426</v>
      </c>
      <c r="O19" s="88" t="s">
        <v>427</v>
      </c>
      <c r="P19" s="89" t="str">
        <f>IF(COUNTIF(表5[[#This Row],[c]],"*/*")=1,2,1)&amp;","</f>
        <v>1,</v>
      </c>
      <c r="Q19" s="89" t="str">
        <f>IF(COUNTIF(表5[[#This Row],[c]],"*+ aa2*")=1,"aa2",0)&amp;","</f>
        <v>0,</v>
      </c>
      <c r="R19" s="89" t="str">
        <f>IF(COUNTIF(表5[[#This Row],[c]],"*+ bb2*")=1,"bb2",0)&amp;","</f>
        <v>0,</v>
      </c>
      <c r="S19" s="95">
        <v>0</v>
      </c>
      <c r="T19" s="90" t="s">
        <v>428</v>
      </c>
      <c r="U19" s="95">
        <v>9</v>
      </c>
      <c r="V19" s="90" t="s">
        <v>428</v>
      </c>
      <c r="W19" s="89" t="str">
        <f>IF(COUNTIF(表5[[#This Row],[c]],"*- aa2*")=1,"aa2",0)&amp;","</f>
        <v>aa2,</v>
      </c>
      <c r="X19" s="89">
        <f>IF(COUNTIF(表5[[#This Row],[c]],"*- bb2*")=1,"bb2",0)</f>
        <v>0</v>
      </c>
      <c r="Y19" s="91" t="s">
        <v>429</v>
      </c>
      <c r="Z19" s="91"/>
      <c r="AA19" s="91" t="s">
        <v>430</v>
      </c>
    </row>
    <row r="20" spans="1:27" ht="15" thickTop="1" thickBot="1" x14ac:dyDescent="0.3">
      <c r="A20" s="83" t="s">
        <v>113</v>
      </c>
      <c r="B20" s="84"/>
      <c r="C20" s="96" t="s">
        <v>447</v>
      </c>
      <c r="D20" s="86"/>
      <c r="E20" s="86" t="s">
        <v>418</v>
      </c>
      <c r="F20" s="86" t="s">
        <v>448</v>
      </c>
      <c r="G20" s="86" t="s">
        <v>420</v>
      </c>
      <c r="H20" s="86" t="s">
        <v>421</v>
      </c>
      <c r="I20" s="86" t="s">
        <v>449</v>
      </c>
      <c r="J20" s="86" t="s">
        <v>423</v>
      </c>
      <c r="K20" s="97" t="s">
        <v>450</v>
      </c>
      <c r="L20" s="87" t="s">
        <v>424</v>
      </c>
      <c r="M20" s="88" t="s">
        <v>425</v>
      </c>
      <c r="N20" s="88" t="s">
        <v>426</v>
      </c>
      <c r="O20" s="88" t="s">
        <v>427</v>
      </c>
      <c r="P20" s="89" t="str">
        <f>IF(COUNTIF(表5[[#This Row],[c]],"*/*")=1,2,1)&amp;","</f>
        <v>1,</v>
      </c>
      <c r="Q20" s="89" t="str">
        <f>IF(COUNTIF(表5[[#This Row],[c]],"*+ aa2*")=1,"aa2",0)&amp;","</f>
        <v>aa2,</v>
      </c>
      <c r="R20" s="89" t="str">
        <f>IF(COUNTIF(表5[[#This Row],[c]],"*+ bb2*")=1,"bb2",0)&amp;","</f>
        <v>0,</v>
      </c>
      <c r="S20" s="90">
        <v>0</v>
      </c>
      <c r="T20" s="90" t="s">
        <v>428</v>
      </c>
      <c r="U20" s="90">
        <v>2</v>
      </c>
      <c r="V20" s="90" t="s">
        <v>428</v>
      </c>
      <c r="W20" s="89" t="str">
        <f>IF(COUNTIF(表5[[#This Row],[c]],"*- aa2*")=1,"aa2",0)&amp;","</f>
        <v>0,</v>
      </c>
      <c r="X20" s="89">
        <f>IF(COUNTIF(表5[[#This Row],[c]],"*- bb2*")=1,"bb2",0)</f>
        <v>0</v>
      </c>
      <c r="Y20" s="91" t="s">
        <v>429</v>
      </c>
      <c r="Z20" s="91"/>
      <c r="AA20" s="91" t="s">
        <v>430</v>
      </c>
    </row>
    <row r="21" spans="1:27" ht="15" thickTop="1" thickBot="1" x14ac:dyDescent="0.3">
      <c r="A21" s="83" t="s">
        <v>115</v>
      </c>
      <c r="B21" s="84"/>
      <c r="C21" s="96" t="s">
        <v>451</v>
      </c>
      <c r="D21" s="86"/>
      <c r="E21" s="86" t="s">
        <v>418</v>
      </c>
      <c r="F21" s="86" t="s">
        <v>448</v>
      </c>
      <c r="G21" s="86" t="s">
        <v>420</v>
      </c>
      <c r="H21" s="86" t="s">
        <v>421</v>
      </c>
      <c r="I21" s="86" t="s">
        <v>449</v>
      </c>
      <c r="J21" s="86" t="s">
        <v>423</v>
      </c>
      <c r="K21" s="97" t="s">
        <v>450</v>
      </c>
      <c r="L21" s="87" t="s">
        <v>424</v>
      </c>
      <c r="M21" s="88" t="s">
        <v>425</v>
      </c>
      <c r="N21" s="88" t="s">
        <v>426</v>
      </c>
      <c r="O21" s="88" t="s">
        <v>427</v>
      </c>
      <c r="P21" s="89" t="str">
        <f>IF(COUNTIF(表5[[#This Row],[c]],"*/*")=1,2,1)&amp;","</f>
        <v>1,</v>
      </c>
      <c r="Q21" s="89" t="str">
        <f>IF(COUNTIF(表5[[#This Row],[c]],"*+ aa2*")=1,"aa2",0)&amp;","</f>
        <v>aa2,</v>
      </c>
      <c r="R21" s="89" t="str">
        <f>IF(COUNTIF(表5[[#This Row],[c]],"*+ bb2*")=1,"bb2",0)&amp;","</f>
        <v>0,</v>
      </c>
      <c r="S21" s="90">
        <v>2</v>
      </c>
      <c r="T21" s="90" t="s">
        <v>428</v>
      </c>
      <c r="U21" s="90">
        <v>7</v>
      </c>
      <c r="V21" s="90" t="s">
        <v>428</v>
      </c>
      <c r="W21" s="89" t="str">
        <f>IF(COUNTIF(表5[[#This Row],[c]],"*- aa2*")=1,"aa2",0)&amp;","</f>
        <v>0,</v>
      </c>
      <c r="X21" s="89">
        <f>IF(COUNTIF(表5[[#This Row],[c]],"*- bb2*")=1,"bb2",0)</f>
        <v>0</v>
      </c>
      <c r="Y21" s="91" t="s">
        <v>429</v>
      </c>
      <c r="Z21" s="91"/>
      <c r="AA21" s="91" t="s">
        <v>430</v>
      </c>
    </row>
    <row r="22" spans="1:27" ht="15" thickTop="1" thickBot="1" x14ac:dyDescent="0.3">
      <c r="A22" s="83" t="s">
        <v>117</v>
      </c>
      <c r="B22" s="84"/>
      <c r="C22" s="96" t="s">
        <v>452</v>
      </c>
      <c r="D22" s="86"/>
      <c r="E22" s="86" t="s">
        <v>418</v>
      </c>
      <c r="F22" s="86" t="s">
        <v>448</v>
      </c>
      <c r="G22" s="86" t="s">
        <v>420</v>
      </c>
      <c r="H22" s="86" t="s">
        <v>421</v>
      </c>
      <c r="I22" s="86" t="s">
        <v>449</v>
      </c>
      <c r="J22" s="86" t="s">
        <v>423</v>
      </c>
      <c r="K22" s="97" t="s">
        <v>450</v>
      </c>
      <c r="L22" s="87" t="s">
        <v>424</v>
      </c>
      <c r="M22" s="88" t="s">
        <v>425</v>
      </c>
      <c r="N22" s="88" t="s">
        <v>426</v>
      </c>
      <c r="O22" s="88" t="s">
        <v>427</v>
      </c>
      <c r="P22" s="89" t="str">
        <f>IF(COUNTIF(表5[[#This Row],[c]],"*/*")=1,2,1)&amp;","</f>
        <v>1,</v>
      </c>
      <c r="Q22" s="89" t="str">
        <f>IF(COUNTIF(表5[[#This Row],[c]],"*+ aa2*")=1,"aa2",0)&amp;","</f>
        <v>aa2,</v>
      </c>
      <c r="R22" s="89" t="str">
        <f>IF(COUNTIF(表5[[#This Row],[c]],"*+ bb2*")=1,"bb2",0)&amp;","</f>
        <v>0,</v>
      </c>
      <c r="S22" s="90">
        <v>0</v>
      </c>
      <c r="T22" s="90" t="s">
        <v>428</v>
      </c>
      <c r="U22" s="90">
        <v>7</v>
      </c>
      <c r="V22" s="90" t="s">
        <v>428</v>
      </c>
      <c r="W22" s="89" t="str">
        <f>IF(COUNTIF(表5[[#This Row],[c]],"*- aa2*")=1,"aa2",0)&amp;","</f>
        <v>0,</v>
      </c>
      <c r="X22" s="89">
        <f>IF(COUNTIF(表5[[#This Row],[c]],"*- bb2*")=1,"bb2",0)</f>
        <v>0</v>
      </c>
      <c r="Y22" s="91" t="s">
        <v>429</v>
      </c>
      <c r="Z22" s="91"/>
      <c r="AA22" s="91" t="s">
        <v>430</v>
      </c>
    </row>
    <row r="23" spans="1:27" ht="15" thickTop="1" thickBot="1" x14ac:dyDescent="0.3">
      <c r="A23" s="83" t="s">
        <v>119</v>
      </c>
      <c r="B23" s="84"/>
      <c r="C23" s="96" t="s">
        <v>453</v>
      </c>
      <c r="D23" s="86"/>
      <c r="E23" s="86" t="s">
        <v>418</v>
      </c>
      <c r="F23" s="86" t="s">
        <v>448</v>
      </c>
      <c r="G23" s="86" t="s">
        <v>420</v>
      </c>
      <c r="H23" s="86" t="s">
        <v>421</v>
      </c>
      <c r="I23" s="86" t="s">
        <v>449</v>
      </c>
      <c r="J23" s="86" t="s">
        <v>423</v>
      </c>
      <c r="K23" s="97" t="s">
        <v>450</v>
      </c>
      <c r="L23" s="87" t="s">
        <v>424</v>
      </c>
      <c r="M23" s="88" t="s">
        <v>425</v>
      </c>
      <c r="N23" s="88" t="s">
        <v>426</v>
      </c>
      <c r="O23" s="88" t="s">
        <v>427</v>
      </c>
      <c r="P23" s="89" t="str">
        <f>IF(COUNTIF(表5[[#This Row],[c]],"*/*")=1,2,1)&amp;","</f>
        <v>1,</v>
      </c>
      <c r="Q23" s="89" t="str">
        <f>IF(COUNTIF(表5[[#This Row],[c]],"*+ aa2*")=1,"aa2",0)&amp;","</f>
        <v>aa2,</v>
      </c>
      <c r="R23" s="89" t="str">
        <f>IF(COUNTIF(表5[[#This Row],[c]],"*+ bb2*")=1,"bb2",0)&amp;","</f>
        <v>0,</v>
      </c>
      <c r="S23" s="90">
        <v>0</v>
      </c>
      <c r="T23" s="90" t="s">
        <v>428</v>
      </c>
      <c r="U23" s="90">
        <v>9</v>
      </c>
      <c r="V23" s="90" t="s">
        <v>428</v>
      </c>
      <c r="W23" s="89" t="str">
        <f>IF(COUNTIF(表5[[#This Row],[c]],"*- aa2*")=1,"aa2",0)&amp;","</f>
        <v>0,</v>
      </c>
      <c r="X23" s="89">
        <f>IF(COUNTIF(表5[[#This Row],[c]],"*- bb2*")=1,"bb2",0)</f>
        <v>0</v>
      </c>
      <c r="Y23" s="91" t="s">
        <v>429</v>
      </c>
      <c r="Z23" s="91"/>
      <c r="AA23" s="91" t="s">
        <v>430</v>
      </c>
    </row>
    <row r="24" spans="1:27" s="2" customFormat="1" ht="15" thickTop="1" thickBot="1" x14ac:dyDescent="0.3">
      <c r="A24" s="83" t="s">
        <v>121</v>
      </c>
      <c r="B24" s="84"/>
      <c r="C24" s="98" t="s">
        <v>454</v>
      </c>
      <c r="D24" s="86"/>
      <c r="E24" s="86" t="s">
        <v>418</v>
      </c>
      <c r="F24" s="86" t="s">
        <v>448</v>
      </c>
      <c r="G24" s="86" t="s">
        <v>420</v>
      </c>
      <c r="H24" s="86" t="s">
        <v>421</v>
      </c>
      <c r="I24" s="86" t="s">
        <v>449</v>
      </c>
      <c r="J24" s="86" t="s">
        <v>423</v>
      </c>
      <c r="K24" s="97" t="s">
        <v>450</v>
      </c>
      <c r="L24" s="87" t="s">
        <v>424</v>
      </c>
      <c r="M24" s="88" t="s">
        <v>425</v>
      </c>
      <c r="N24" s="88" t="s">
        <v>426</v>
      </c>
      <c r="O24" s="88" t="s">
        <v>427</v>
      </c>
      <c r="P24" s="89" t="str">
        <f>IF(COUNTIF(表5[[#This Row],[c]],"*/*")=1,2,1)&amp;","</f>
        <v>2,</v>
      </c>
      <c r="Q24" s="89" t="str">
        <f>IF(COUNTIF(表5[[#This Row],[c]],"*+ aa2*")=1,"aa2",0)&amp;","</f>
        <v>aa2,</v>
      </c>
      <c r="R24" s="89" t="str">
        <f>IF(COUNTIF(表5[[#This Row],[c]],"*+ bb2*")=1,"bb2",0)&amp;","</f>
        <v>0,</v>
      </c>
      <c r="S24" s="93">
        <v>0</v>
      </c>
      <c r="T24" s="90" t="s">
        <v>428</v>
      </c>
      <c r="U24" s="93">
        <v>0</v>
      </c>
      <c r="V24" s="90" t="s">
        <v>428</v>
      </c>
      <c r="W24" s="89" t="str">
        <f>IF(COUNTIF(表5[[#This Row],[c]],"*- aa2*")=1,"aa2",0)&amp;","</f>
        <v>0,</v>
      </c>
      <c r="X24" s="89">
        <f>IF(COUNTIF(表5[[#This Row],[c]],"*- bb2*")=1,"bb2",0)</f>
        <v>0</v>
      </c>
      <c r="Y24" s="91" t="s">
        <v>429</v>
      </c>
      <c r="Z24" s="91"/>
      <c r="AA24" s="91" t="s">
        <v>430</v>
      </c>
    </row>
    <row r="25" spans="1:27" ht="15" thickTop="1" thickBot="1" x14ac:dyDescent="0.3">
      <c r="A25" s="83" t="s">
        <v>123</v>
      </c>
      <c r="B25" s="84"/>
      <c r="C25" s="96" t="s">
        <v>455</v>
      </c>
      <c r="D25" s="86"/>
      <c r="E25" s="86" t="s">
        <v>418</v>
      </c>
      <c r="F25" s="86" t="s">
        <v>448</v>
      </c>
      <c r="G25" s="86" t="s">
        <v>420</v>
      </c>
      <c r="H25" s="86" t="s">
        <v>421</v>
      </c>
      <c r="I25" s="86" t="s">
        <v>449</v>
      </c>
      <c r="J25" s="86" t="s">
        <v>423</v>
      </c>
      <c r="K25" s="97" t="s">
        <v>450</v>
      </c>
      <c r="L25" s="87" t="s">
        <v>424</v>
      </c>
      <c r="M25" s="88" t="s">
        <v>425</v>
      </c>
      <c r="N25" s="88" t="s">
        <v>426</v>
      </c>
      <c r="O25" s="88" t="s">
        <v>427</v>
      </c>
      <c r="P25" s="89" t="str">
        <f>IF(COUNTIF(表5[[#This Row],[c]],"*/*")=1,2,1)&amp;","</f>
        <v>2,</v>
      </c>
      <c r="Q25" s="89" t="str">
        <f>IF(COUNTIF(表5[[#This Row],[c]],"*+ aa2*")=1,"aa2",0)&amp;","</f>
        <v>aa2,</v>
      </c>
      <c r="R25" s="89" t="str">
        <f>IF(COUNTIF(表5[[#This Row],[c]],"*+ bb2*")=1,"bb2",0)&amp;","</f>
        <v>0,</v>
      </c>
      <c r="S25" s="93">
        <v>0</v>
      </c>
      <c r="T25" s="90" t="s">
        <v>428</v>
      </c>
      <c r="U25" s="93">
        <v>2</v>
      </c>
      <c r="V25" s="90" t="s">
        <v>428</v>
      </c>
      <c r="W25" s="89" t="str">
        <f>IF(COUNTIF(表5[[#This Row],[c]],"*- aa2*")=1,"aa2",0)&amp;","</f>
        <v>0,</v>
      </c>
      <c r="X25" s="89">
        <f>IF(COUNTIF(表5[[#This Row],[c]],"*- bb2*")=1,"bb2",0)</f>
        <v>0</v>
      </c>
      <c r="Y25" s="91" t="s">
        <v>429</v>
      </c>
      <c r="Z25" s="91"/>
      <c r="AA25" s="91" t="s">
        <v>430</v>
      </c>
    </row>
    <row r="26" spans="1:27" ht="15" thickTop="1" thickBot="1" x14ac:dyDescent="0.3">
      <c r="A26" s="83" t="s">
        <v>125</v>
      </c>
      <c r="B26" s="84"/>
      <c r="C26" s="96" t="s">
        <v>456</v>
      </c>
      <c r="D26" s="86"/>
      <c r="E26" s="86" t="s">
        <v>418</v>
      </c>
      <c r="F26" s="86" t="s">
        <v>448</v>
      </c>
      <c r="G26" s="86" t="s">
        <v>420</v>
      </c>
      <c r="H26" s="86" t="s">
        <v>421</v>
      </c>
      <c r="I26" s="86" t="s">
        <v>449</v>
      </c>
      <c r="J26" s="86" t="s">
        <v>423</v>
      </c>
      <c r="K26" s="97" t="s">
        <v>450</v>
      </c>
      <c r="L26" s="87" t="s">
        <v>424</v>
      </c>
      <c r="M26" s="88" t="s">
        <v>425</v>
      </c>
      <c r="N26" s="88" t="s">
        <v>426</v>
      </c>
      <c r="O26" s="88" t="s">
        <v>427</v>
      </c>
      <c r="P26" s="89" t="str">
        <f>IF(COUNTIF(表5[[#This Row],[c]],"*/*")=1,2,1)&amp;","</f>
        <v>2,</v>
      </c>
      <c r="Q26" s="89" t="str">
        <f>IF(COUNTIF(表5[[#This Row],[c]],"*+ aa2*")=1,"aa2",0)&amp;","</f>
        <v>aa2,</v>
      </c>
      <c r="R26" s="89" t="str">
        <f>IF(COUNTIF(表5[[#This Row],[c]],"*+ bb2*")=1,"bb2",0)&amp;","</f>
        <v>0,</v>
      </c>
      <c r="S26" s="93">
        <v>2</v>
      </c>
      <c r="T26" s="90" t="s">
        <v>428</v>
      </c>
      <c r="U26" s="93">
        <v>0</v>
      </c>
      <c r="V26" s="90" t="s">
        <v>428</v>
      </c>
      <c r="W26" s="89" t="str">
        <f>IF(COUNTIF(表5[[#This Row],[c]],"*- aa2*")=1,"aa2",0)&amp;","</f>
        <v>0,</v>
      </c>
      <c r="X26" s="89">
        <f>IF(COUNTIF(表5[[#This Row],[c]],"*- bb2*")=1,"bb2",0)</f>
        <v>0</v>
      </c>
      <c r="Y26" s="91" t="s">
        <v>429</v>
      </c>
      <c r="Z26" s="91"/>
      <c r="AA26" s="91" t="s">
        <v>430</v>
      </c>
    </row>
    <row r="27" spans="1:27" ht="15" thickTop="1" thickBot="1" x14ac:dyDescent="0.3">
      <c r="A27" s="83" t="s">
        <v>127</v>
      </c>
      <c r="B27" s="84"/>
      <c r="C27" s="96" t="s">
        <v>457</v>
      </c>
      <c r="D27" s="86"/>
      <c r="E27" s="86" t="s">
        <v>418</v>
      </c>
      <c r="F27" s="86" t="s">
        <v>448</v>
      </c>
      <c r="G27" s="86" t="s">
        <v>420</v>
      </c>
      <c r="H27" s="86" t="s">
        <v>421</v>
      </c>
      <c r="I27" s="86" t="s">
        <v>449</v>
      </c>
      <c r="J27" s="86" t="s">
        <v>423</v>
      </c>
      <c r="K27" s="97" t="s">
        <v>450</v>
      </c>
      <c r="L27" s="87" t="s">
        <v>424</v>
      </c>
      <c r="M27" s="88" t="s">
        <v>425</v>
      </c>
      <c r="N27" s="88" t="s">
        <v>426</v>
      </c>
      <c r="O27" s="88" t="s">
        <v>427</v>
      </c>
      <c r="P27" s="89" t="str">
        <f>IF(COUNTIF(表5[[#This Row],[c]],"*/*")=1,2,1)&amp;","</f>
        <v>2,</v>
      </c>
      <c r="Q27" s="89" t="str">
        <f>IF(COUNTIF(表5[[#This Row],[c]],"*+ aa2*")=1,"aa2",0)&amp;","</f>
        <v>aa2,</v>
      </c>
      <c r="R27" s="89" t="str">
        <f>IF(COUNTIF(表5[[#This Row],[c]],"*+ bb2*")=1,"bb2",0)&amp;","</f>
        <v>0,</v>
      </c>
      <c r="S27" s="93">
        <v>0</v>
      </c>
      <c r="T27" s="90" t="s">
        <v>428</v>
      </c>
      <c r="U27" s="93">
        <v>7</v>
      </c>
      <c r="V27" s="90" t="s">
        <v>428</v>
      </c>
      <c r="W27" s="89" t="str">
        <f>IF(COUNTIF(表5[[#This Row],[c]],"*- aa2*")=1,"aa2",0)&amp;","</f>
        <v>0,</v>
      </c>
      <c r="X27" s="89">
        <f>IF(COUNTIF(表5[[#This Row],[c]],"*- bb2*")=1,"bb2",0)</f>
        <v>0</v>
      </c>
      <c r="Y27" s="91" t="s">
        <v>429</v>
      </c>
      <c r="Z27" s="91"/>
      <c r="AA27" s="91" t="s">
        <v>430</v>
      </c>
    </row>
    <row r="28" spans="1:27" ht="15" thickTop="1" thickBot="1" x14ac:dyDescent="0.3">
      <c r="A28" s="83" t="s">
        <v>129</v>
      </c>
      <c r="B28" s="84"/>
      <c r="C28" s="96" t="s">
        <v>458</v>
      </c>
      <c r="D28" s="86"/>
      <c r="E28" s="86" t="s">
        <v>418</v>
      </c>
      <c r="F28" s="86" t="s">
        <v>448</v>
      </c>
      <c r="G28" s="86" t="s">
        <v>420</v>
      </c>
      <c r="H28" s="86" t="s">
        <v>421</v>
      </c>
      <c r="I28" s="86" t="s">
        <v>449</v>
      </c>
      <c r="J28" s="86" t="s">
        <v>423</v>
      </c>
      <c r="K28" s="97" t="s">
        <v>450</v>
      </c>
      <c r="L28" s="87" t="s">
        <v>424</v>
      </c>
      <c r="M28" s="88" t="s">
        <v>425</v>
      </c>
      <c r="N28" s="88" t="s">
        <v>426</v>
      </c>
      <c r="O28" s="88" t="s">
        <v>427</v>
      </c>
      <c r="P28" s="89" t="str">
        <f>IF(COUNTIF(表5[[#This Row],[c]],"*/*")=1,2,1)&amp;","</f>
        <v>2,</v>
      </c>
      <c r="Q28" s="89" t="str">
        <f>IF(COUNTIF(表5[[#This Row],[c]],"*+ aa2*")=1,"aa2",0)&amp;","</f>
        <v>aa2,</v>
      </c>
      <c r="R28" s="89" t="str">
        <f>IF(COUNTIF(表5[[#This Row],[c]],"*+ bb2*")=1,"bb2",0)&amp;","</f>
        <v>0,</v>
      </c>
      <c r="S28" s="93">
        <v>7</v>
      </c>
      <c r="T28" s="90" t="s">
        <v>428</v>
      </c>
      <c r="U28" s="93">
        <v>0</v>
      </c>
      <c r="V28" s="90" t="s">
        <v>428</v>
      </c>
      <c r="W28" s="89" t="str">
        <f>IF(COUNTIF(表5[[#This Row],[c]],"*- aa2*")=1,"aa2",0)&amp;","</f>
        <v>0,</v>
      </c>
      <c r="X28" s="89">
        <f>IF(COUNTIF(表5[[#This Row],[c]],"*- bb2*")=1,"bb2",0)</f>
        <v>0</v>
      </c>
      <c r="Y28" s="91" t="s">
        <v>429</v>
      </c>
      <c r="Z28" s="91"/>
      <c r="AA28" s="91" t="s">
        <v>430</v>
      </c>
    </row>
    <row r="29" spans="1:27" ht="15" thickTop="1" thickBot="1" x14ac:dyDescent="0.3">
      <c r="A29" s="83" t="s">
        <v>133</v>
      </c>
      <c r="B29" s="84"/>
      <c r="C29" s="96" t="s">
        <v>459</v>
      </c>
      <c r="D29" s="86"/>
      <c r="E29" s="86" t="s">
        <v>418</v>
      </c>
      <c r="F29" s="86" t="s">
        <v>448</v>
      </c>
      <c r="G29" s="86" t="s">
        <v>420</v>
      </c>
      <c r="H29" s="86" t="s">
        <v>421</v>
      </c>
      <c r="I29" s="86" t="s">
        <v>449</v>
      </c>
      <c r="J29" s="86" t="s">
        <v>423</v>
      </c>
      <c r="K29" s="97" t="s">
        <v>450</v>
      </c>
      <c r="L29" s="87" t="s">
        <v>424</v>
      </c>
      <c r="M29" s="88" t="s">
        <v>425</v>
      </c>
      <c r="N29" s="88" t="s">
        <v>426</v>
      </c>
      <c r="O29" s="88" t="s">
        <v>427</v>
      </c>
      <c r="P29" s="89" t="str">
        <f>IF(COUNTIF(表5[[#This Row],[c]],"*/*")=1,2,1)&amp;","</f>
        <v>2,</v>
      </c>
      <c r="Q29" s="89" t="str">
        <f>IF(COUNTIF(表5[[#This Row],[c]],"*+ aa2*")=1,"aa2",0)&amp;","</f>
        <v>aa2,</v>
      </c>
      <c r="R29" s="89" t="str">
        <f>IF(COUNTIF(表5[[#This Row],[c]],"*+ bb2*")=1,"bb2",0)&amp;","</f>
        <v>0,</v>
      </c>
      <c r="S29" s="93">
        <v>0</v>
      </c>
      <c r="T29" s="90" t="s">
        <v>428</v>
      </c>
      <c r="U29" s="93">
        <v>9</v>
      </c>
      <c r="V29" s="90" t="s">
        <v>428</v>
      </c>
      <c r="W29" s="89" t="str">
        <f>IF(COUNTIF(表5[[#This Row],[c]],"*- aa2*")=1,"aa2",0)&amp;","</f>
        <v>0,</v>
      </c>
      <c r="X29" s="89">
        <f>IF(COUNTIF(表5[[#This Row],[c]],"*- bb2*")=1,"bb2",0)</f>
        <v>0</v>
      </c>
      <c r="Y29" s="91" t="s">
        <v>429</v>
      </c>
      <c r="Z29" s="91"/>
      <c r="AA29" s="91" t="s">
        <v>430</v>
      </c>
    </row>
    <row r="30" spans="1:27" ht="15" thickTop="1" thickBot="1" x14ac:dyDescent="0.3">
      <c r="A30" s="83" t="s">
        <v>138</v>
      </c>
      <c r="B30" s="84"/>
      <c r="C30" s="96" t="s">
        <v>460</v>
      </c>
      <c r="D30" s="86"/>
      <c r="E30" s="86" t="s">
        <v>418</v>
      </c>
      <c r="F30" s="86" t="s">
        <v>448</v>
      </c>
      <c r="G30" s="86" t="s">
        <v>420</v>
      </c>
      <c r="H30" s="86" t="s">
        <v>421</v>
      </c>
      <c r="I30" s="86" t="s">
        <v>449</v>
      </c>
      <c r="J30" s="86" t="s">
        <v>423</v>
      </c>
      <c r="K30" s="97" t="s">
        <v>450</v>
      </c>
      <c r="L30" s="87" t="s">
        <v>424</v>
      </c>
      <c r="M30" s="88" t="s">
        <v>425</v>
      </c>
      <c r="N30" s="88" t="s">
        <v>426</v>
      </c>
      <c r="O30" s="88" t="s">
        <v>427</v>
      </c>
      <c r="P30" s="89" t="str">
        <f>IF(COUNTIF(表5[[#This Row],[c]],"*/*")=1,2,1)&amp;","</f>
        <v>2,</v>
      </c>
      <c r="Q30" s="89" t="str">
        <f>IF(COUNTIF(表5[[#This Row],[c]],"*+ aa2*")=1,"aa2",0)&amp;","</f>
        <v>aa2,</v>
      </c>
      <c r="R30" s="89" t="str">
        <f>IF(COUNTIF(表5[[#This Row],[c]],"*+ bb2*")=1,"bb2",0)&amp;","</f>
        <v>0,</v>
      </c>
      <c r="S30" s="93">
        <v>2</v>
      </c>
      <c r="T30" s="90" t="s">
        <v>428</v>
      </c>
      <c r="U30" s="93">
        <v>7</v>
      </c>
      <c r="V30" s="90" t="s">
        <v>428</v>
      </c>
      <c r="W30" s="89" t="str">
        <f>IF(COUNTIF(表5[[#This Row],[c]],"*- aa2*")=1,"aa2",0)&amp;","</f>
        <v>0,</v>
      </c>
      <c r="X30" s="89">
        <f>IF(COUNTIF(表5[[#This Row],[c]],"*- bb2*")=1,"bb2",0)</f>
        <v>0</v>
      </c>
      <c r="Y30" s="91" t="s">
        <v>429</v>
      </c>
      <c r="Z30" s="91"/>
      <c r="AA30" s="91" t="s">
        <v>430</v>
      </c>
    </row>
    <row r="31" spans="1:27" ht="15" thickTop="1" thickBot="1" x14ac:dyDescent="0.3">
      <c r="A31" s="83" t="s">
        <v>140</v>
      </c>
      <c r="B31" s="84"/>
      <c r="C31" s="96" t="s">
        <v>461</v>
      </c>
      <c r="D31" s="86"/>
      <c r="E31" s="86" t="s">
        <v>418</v>
      </c>
      <c r="F31" s="86" t="s">
        <v>448</v>
      </c>
      <c r="G31" s="86" t="s">
        <v>420</v>
      </c>
      <c r="H31" s="86" t="s">
        <v>421</v>
      </c>
      <c r="I31" s="86" t="s">
        <v>449</v>
      </c>
      <c r="J31" s="86" t="s">
        <v>423</v>
      </c>
      <c r="K31" s="97" t="s">
        <v>450</v>
      </c>
      <c r="L31" s="87" t="s">
        <v>424</v>
      </c>
      <c r="M31" s="88" t="s">
        <v>425</v>
      </c>
      <c r="N31" s="88" t="s">
        <v>426</v>
      </c>
      <c r="O31" s="88" t="s">
        <v>427</v>
      </c>
      <c r="P31" s="89" t="str">
        <f>IF(COUNTIF(表5[[#This Row],[c]],"*/*")=1,2,1)&amp;","</f>
        <v>2,</v>
      </c>
      <c r="Q31" s="89" t="str">
        <f>IF(COUNTIF(表5[[#This Row],[c]],"*+ aa2*")=1,"aa2",0)&amp;","</f>
        <v>aa2,</v>
      </c>
      <c r="R31" s="89" t="str">
        <f>IF(COUNTIF(表5[[#This Row],[c]],"*+ bb2*")=1,"bb2",0)&amp;","</f>
        <v>0,</v>
      </c>
      <c r="S31" s="93">
        <v>7</v>
      </c>
      <c r="T31" s="90" t="s">
        <v>428</v>
      </c>
      <c r="U31" s="93">
        <v>2</v>
      </c>
      <c r="V31" s="90" t="s">
        <v>428</v>
      </c>
      <c r="W31" s="89" t="str">
        <f>IF(COUNTIF(表5[[#This Row],[c]],"*- aa2*")=1,"aa2",0)&amp;","</f>
        <v>0,</v>
      </c>
      <c r="X31" s="89">
        <f>IF(COUNTIF(表5[[#This Row],[c]],"*- bb2*")=1,"bb2",0)</f>
        <v>0</v>
      </c>
      <c r="Y31" s="91" t="s">
        <v>429</v>
      </c>
      <c r="Z31" s="91"/>
      <c r="AA31" s="91" t="s">
        <v>430</v>
      </c>
    </row>
    <row r="32" spans="1:27" ht="15" thickTop="1" thickBot="1" x14ac:dyDescent="0.3">
      <c r="A32" s="83" t="s">
        <v>142</v>
      </c>
      <c r="B32" s="84"/>
      <c r="C32" s="96" t="s">
        <v>462</v>
      </c>
      <c r="D32" s="86"/>
      <c r="E32" s="86" t="s">
        <v>418</v>
      </c>
      <c r="F32" s="86" t="s">
        <v>448</v>
      </c>
      <c r="G32" s="86" t="s">
        <v>420</v>
      </c>
      <c r="H32" s="86" t="s">
        <v>421</v>
      </c>
      <c r="I32" s="86" t="s">
        <v>449</v>
      </c>
      <c r="J32" s="86" t="s">
        <v>423</v>
      </c>
      <c r="K32" s="97" t="s">
        <v>450</v>
      </c>
      <c r="L32" s="87" t="s">
        <v>424</v>
      </c>
      <c r="M32" s="88" t="s">
        <v>425</v>
      </c>
      <c r="N32" s="88" t="s">
        <v>426</v>
      </c>
      <c r="O32" s="88" t="s">
        <v>427</v>
      </c>
      <c r="P32" s="89" t="str">
        <f>IF(COUNTIF(表5[[#This Row],[c]],"*/*")=1,2,1)&amp;","</f>
        <v>2,</v>
      </c>
      <c r="Q32" s="89" t="str">
        <f>IF(COUNTIF(表5[[#This Row],[c]],"*+ aa2*")=1,"aa2",0)&amp;","</f>
        <v>aa2,</v>
      </c>
      <c r="R32" s="89" t="str">
        <f>IF(COUNTIF(表5[[#This Row],[c]],"*+ bb2*")=1,"bb2",0)&amp;","</f>
        <v>0,</v>
      </c>
      <c r="S32" s="93">
        <v>9</v>
      </c>
      <c r="T32" s="90" t="s">
        <v>428</v>
      </c>
      <c r="U32" s="93">
        <v>0</v>
      </c>
      <c r="V32" s="90" t="s">
        <v>428</v>
      </c>
      <c r="W32" s="89" t="str">
        <f>IF(COUNTIF(表5[[#This Row],[c]],"*- aa2*")=1,"aa2",0)&amp;","</f>
        <v>0,</v>
      </c>
      <c r="X32" s="89">
        <f>IF(COUNTIF(表5[[#This Row],[c]],"*- bb2*")=1,"bb2",0)</f>
        <v>0</v>
      </c>
      <c r="Y32" s="91" t="s">
        <v>429</v>
      </c>
      <c r="Z32" s="91"/>
      <c r="AA32" s="91" t="s">
        <v>430</v>
      </c>
    </row>
    <row r="33" spans="1:27" ht="15" thickTop="1" thickBot="1" x14ac:dyDescent="0.3">
      <c r="A33" s="99" t="s">
        <v>144</v>
      </c>
      <c r="B33" s="84"/>
      <c r="C33" s="94" t="s">
        <v>463</v>
      </c>
      <c r="D33" s="86"/>
      <c r="E33" s="86"/>
      <c r="F33" s="86"/>
      <c r="G33" s="86"/>
      <c r="H33" s="86" t="s">
        <v>421</v>
      </c>
      <c r="I33" s="86" t="s">
        <v>422</v>
      </c>
      <c r="J33" s="86" t="s">
        <v>423</v>
      </c>
      <c r="K33" s="86"/>
      <c r="L33" s="87" t="s">
        <v>424</v>
      </c>
      <c r="M33" s="88" t="s">
        <v>425</v>
      </c>
      <c r="N33" s="88" t="s">
        <v>426</v>
      </c>
      <c r="O33" s="88" t="s">
        <v>427</v>
      </c>
      <c r="P33" s="89" t="str">
        <f>IF(COUNTIF(表5[[#This Row],[c]],"*/*")=1,2,1)&amp;","</f>
        <v>1,</v>
      </c>
      <c r="Q33" s="89" t="str">
        <f>IF(COUNTIF(表5[[#This Row],[c]],"*+ aa2*")=1,"aa2",0)&amp;","</f>
        <v>0,</v>
      </c>
      <c r="R33" s="89" t="str">
        <f>IF(COUNTIF(表5[[#This Row],[c]],"*+ bb2*")=1,"bb2",0)&amp;","</f>
        <v>0,</v>
      </c>
      <c r="S33" s="95">
        <v>0</v>
      </c>
      <c r="T33" s="90" t="s">
        <v>428</v>
      </c>
      <c r="U33" s="95">
        <v>2</v>
      </c>
      <c r="V33" s="90" t="s">
        <v>428</v>
      </c>
      <c r="W33" s="89" t="str">
        <f>IF(COUNTIF(表5[[#This Row],[c]],"*- aa2*")=1,"aa2",0)&amp;","</f>
        <v>0,</v>
      </c>
      <c r="X33" s="89" t="str">
        <f>IF(COUNTIF(表5[[#This Row],[c]],"*- bb2*")=1,"bb2",0)</f>
        <v>bb2</v>
      </c>
      <c r="Y33" s="91" t="s">
        <v>429</v>
      </c>
      <c r="Z33" s="91"/>
      <c r="AA33" s="91" t="s">
        <v>430</v>
      </c>
    </row>
    <row r="34" spans="1:27" ht="15" thickTop="1" thickBot="1" x14ac:dyDescent="0.3">
      <c r="A34" s="83" t="s">
        <v>146</v>
      </c>
      <c r="B34" s="84"/>
      <c r="C34" s="94" t="s">
        <v>464</v>
      </c>
      <c r="D34" s="86"/>
      <c r="E34" s="86"/>
      <c r="F34" s="86"/>
      <c r="G34" s="86"/>
      <c r="H34" s="86" t="s">
        <v>421</v>
      </c>
      <c r="I34" s="86" t="s">
        <v>422</v>
      </c>
      <c r="J34" s="86" t="s">
        <v>423</v>
      </c>
      <c r="K34" s="86"/>
      <c r="L34" s="87" t="s">
        <v>424</v>
      </c>
      <c r="M34" s="88" t="s">
        <v>425</v>
      </c>
      <c r="N34" s="88" t="s">
        <v>426</v>
      </c>
      <c r="O34" s="88" t="s">
        <v>427</v>
      </c>
      <c r="P34" s="89" t="str">
        <f>IF(COUNTIF(表5[[#This Row],[c]],"*/*")=1,2,1)&amp;","</f>
        <v>1,</v>
      </c>
      <c r="Q34" s="89" t="str">
        <f>IF(COUNTIF(表5[[#This Row],[c]],"*+ aa2*")=1,"aa2",0)&amp;","</f>
        <v>0,</v>
      </c>
      <c r="R34" s="89" t="str">
        <f>IF(COUNTIF(表5[[#This Row],[c]],"*+ bb2*")=1,"bb2",0)&amp;","</f>
        <v>0,</v>
      </c>
      <c r="S34" s="95">
        <v>2</v>
      </c>
      <c r="T34" s="90" t="s">
        <v>428</v>
      </c>
      <c r="U34" s="95">
        <v>7</v>
      </c>
      <c r="V34" s="90" t="s">
        <v>428</v>
      </c>
      <c r="W34" s="89" t="str">
        <f>IF(COUNTIF(表5[[#This Row],[c]],"*- aa2*")=1,"aa2",0)&amp;","</f>
        <v>0,</v>
      </c>
      <c r="X34" s="89" t="str">
        <f>IF(COUNTIF(表5[[#This Row],[c]],"*- bb2*")=1,"bb2",0)</f>
        <v>bb2</v>
      </c>
      <c r="Y34" s="91" t="s">
        <v>429</v>
      </c>
      <c r="Z34" s="91"/>
      <c r="AA34" s="91" t="s">
        <v>430</v>
      </c>
    </row>
    <row r="35" spans="1:27" ht="15" thickTop="1" thickBot="1" x14ac:dyDescent="0.3">
      <c r="A35" s="83" t="s">
        <v>148</v>
      </c>
      <c r="B35" s="84"/>
      <c r="C35" s="94" t="s">
        <v>465</v>
      </c>
      <c r="D35" s="86"/>
      <c r="E35" s="86"/>
      <c r="F35" s="86"/>
      <c r="G35" s="86"/>
      <c r="H35" s="86" t="s">
        <v>421</v>
      </c>
      <c r="I35" s="86" t="s">
        <v>422</v>
      </c>
      <c r="J35" s="86" t="s">
        <v>423</v>
      </c>
      <c r="K35" s="86"/>
      <c r="L35" s="87" t="s">
        <v>424</v>
      </c>
      <c r="M35" s="88" t="s">
        <v>425</v>
      </c>
      <c r="N35" s="88" t="s">
        <v>426</v>
      </c>
      <c r="O35" s="88" t="s">
        <v>427</v>
      </c>
      <c r="P35" s="89" t="str">
        <f>IF(COUNTIF(表5[[#This Row],[c]],"*/*")=1,2,1)&amp;","</f>
        <v>1,</v>
      </c>
      <c r="Q35" s="89" t="str">
        <f>IF(COUNTIF(表5[[#This Row],[c]],"*+ aa2*")=1,"aa2",0)&amp;","</f>
        <v>0,</v>
      </c>
      <c r="R35" s="89" t="str">
        <f>IF(COUNTIF(表5[[#This Row],[c]],"*+ bb2*")=1,"bb2",0)&amp;","</f>
        <v>0,</v>
      </c>
      <c r="S35" s="95">
        <v>0</v>
      </c>
      <c r="T35" s="90" t="s">
        <v>428</v>
      </c>
      <c r="U35" s="95">
        <v>7</v>
      </c>
      <c r="V35" s="90" t="s">
        <v>428</v>
      </c>
      <c r="W35" s="89" t="str">
        <f>IF(COUNTIF(表5[[#This Row],[c]],"*- aa2*")=1,"aa2",0)&amp;","</f>
        <v>0,</v>
      </c>
      <c r="X35" s="89" t="str">
        <f>IF(COUNTIF(表5[[#This Row],[c]],"*- bb2*")=1,"bb2",0)</f>
        <v>bb2</v>
      </c>
      <c r="Y35" s="91" t="s">
        <v>429</v>
      </c>
      <c r="Z35" s="91"/>
      <c r="AA35" s="91" t="s">
        <v>430</v>
      </c>
    </row>
    <row r="36" spans="1:27" ht="15" thickTop="1" thickBot="1" x14ac:dyDescent="0.3">
      <c r="A36" s="83" t="s">
        <v>150</v>
      </c>
      <c r="B36" s="84"/>
      <c r="C36" s="94" t="s">
        <v>466</v>
      </c>
      <c r="D36" s="86"/>
      <c r="E36" s="86"/>
      <c r="F36" s="86"/>
      <c r="G36" s="86"/>
      <c r="H36" s="86" t="s">
        <v>421</v>
      </c>
      <c r="I36" s="86" t="s">
        <v>422</v>
      </c>
      <c r="J36" s="86" t="s">
        <v>423</v>
      </c>
      <c r="K36" s="86"/>
      <c r="L36" s="87" t="s">
        <v>424</v>
      </c>
      <c r="M36" s="88" t="s">
        <v>425</v>
      </c>
      <c r="N36" s="88" t="s">
        <v>426</v>
      </c>
      <c r="O36" s="88" t="s">
        <v>427</v>
      </c>
      <c r="P36" s="89" t="str">
        <f>IF(COUNTIF(表5[[#This Row],[c]],"*/*")=1,2,1)&amp;","</f>
        <v>1,</v>
      </c>
      <c r="Q36" s="89" t="str">
        <f>IF(COUNTIF(表5[[#This Row],[c]],"*+ aa2*")=1,"aa2",0)&amp;","</f>
        <v>0,</v>
      </c>
      <c r="R36" s="89" t="str">
        <f>IF(COUNTIF(表5[[#This Row],[c]],"*+ bb2*")=1,"bb2",0)&amp;","</f>
        <v>0,</v>
      </c>
      <c r="S36" s="95">
        <v>0</v>
      </c>
      <c r="T36" s="90" t="s">
        <v>428</v>
      </c>
      <c r="U36" s="95">
        <v>9</v>
      </c>
      <c r="V36" s="90" t="s">
        <v>428</v>
      </c>
      <c r="W36" s="89" t="str">
        <f>IF(COUNTIF(表5[[#This Row],[c]],"*- aa2*")=1,"aa2",0)&amp;","</f>
        <v>0,</v>
      </c>
      <c r="X36" s="89" t="str">
        <f>IF(COUNTIF(表5[[#This Row],[c]],"*- bb2*")=1,"bb2",0)</f>
        <v>bb2</v>
      </c>
      <c r="Y36" s="91" t="s">
        <v>429</v>
      </c>
      <c r="Z36" s="91"/>
      <c r="AA36" s="91" t="s">
        <v>430</v>
      </c>
    </row>
    <row r="37" spans="1:27" ht="15" thickTop="1" thickBot="1" x14ac:dyDescent="0.3">
      <c r="A37" s="83" t="s">
        <v>152</v>
      </c>
      <c r="B37" s="84"/>
      <c r="C37" s="96" t="s">
        <v>467</v>
      </c>
      <c r="D37" s="86"/>
      <c r="E37" s="86"/>
      <c r="F37" s="86"/>
      <c r="G37" s="86"/>
      <c r="H37" s="86" t="s">
        <v>421</v>
      </c>
      <c r="I37" s="86" t="s">
        <v>468</v>
      </c>
      <c r="J37" s="86" t="s">
        <v>423</v>
      </c>
      <c r="K37" s="86"/>
      <c r="L37" s="87" t="s">
        <v>424</v>
      </c>
      <c r="M37" s="88" t="s">
        <v>425</v>
      </c>
      <c r="N37" s="88" t="s">
        <v>426</v>
      </c>
      <c r="O37" s="88" t="s">
        <v>427</v>
      </c>
      <c r="P37" s="89" t="str">
        <f>IF(COUNTIF(表5[[#This Row],[c]],"*/*")=1,2,1)&amp;","</f>
        <v>1,</v>
      </c>
      <c r="Q37" s="89" t="str">
        <f>IF(COUNTIF(表5[[#This Row],[c]],"*+ aa2*")=1,"aa2",0)&amp;","</f>
        <v>0,</v>
      </c>
      <c r="R37" s="89" t="str">
        <f>IF(COUNTIF(表5[[#This Row],[c]],"*+ bb2*")=1,"bb2",0)&amp;","</f>
        <v>bb2,</v>
      </c>
      <c r="S37" s="90">
        <v>0</v>
      </c>
      <c r="T37" s="90" t="s">
        <v>428</v>
      </c>
      <c r="U37" s="90">
        <v>2</v>
      </c>
      <c r="V37" s="90" t="s">
        <v>428</v>
      </c>
      <c r="W37" s="89" t="str">
        <f>IF(COUNTIF(表5[[#This Row],[c]],"*- aa2*")=1,"aa2",0)&amp;","</f>
        <v>0,</v>
      </c>
      <c r="X37" s="89">
        <f>IF(COUNTIF(表5[[#This Row],[c]],"*- bb2*")=1,"bb2",0)</f>
        <v>0</v>
      </c>
      <c r="Y37" s="91" t="s">
        <v>429</v>
      </c>
      <c r="Z37" s="91"/>
      <c r="AA37" s="91" t="s">
        <v>430</v>
      </c>
    </row>
    <row r="38" spans="1:27" ht="15" thickTop="1" thickBot="1" x14ac:dyDescent="0.3">
      <c r="A38" s="83" t="s">
        <v>154</v>
      </c>
      <c r="B38" s="84"/>
      <c r="C38" s="96" t="s">
        <v>469</v>
      </c>
      <c r="D38" s="86"/>
      <c r="E38" s="86"/>
      <c r="F38" s="86"/>
      <c r="G38" s="86"/>
      <c r="H38" s="86" t="s">
        <v>421</v>
      </c>
      <c r="I38" s="86" t="s">
        <v>468</v>
      </c>
      <c r="J38" s="86" t="s">
        <v>423</v>
      </c>
      <c r="K38" s="86"/>
      <c r="L38" s="87" t="s">
        <v>424</v>
      </c>
      <c r="M38" s="88" t="s">
        <v>425</v>
      </c>
      <c r="N38" s="88" t="s">
        <v>426</v>
      </c>
      <c r="O38" s="88" t="s">
        <v>427</v>
      </c>
      <c r="P38" s="89" t="str">
        <f>IF(COUNTIF(表5[[#This Row],[c]],"*/*")=1,2,1)&amp;","</f>
        <v>1,</v>
      </c>
      <c r="Q38" s="89" t="str">
        <f>IF(COUNTIF(表5[[#This Row],[c]],"*+ aa2*")=1,"aa2",0)&amp;","</f>
        <v>0,</v>
      </c>
      <c r="R38" s="89" t="str">
        <f>IF(COUNTIF(表5[[#This Row],[c]],"*+ bb2*")=1,"bb2",0)&amp;","</f>
        <v>bb2,</v>
      </c>
      <c r="S38" s="90">
        <v>2</v>
      </c>
      <c r="T38" s="90" t="s">
        <v>428</v>
      </c>
      <c r="U38" s="90">
        <v>7</v>
      </c>
      <c r="V38" s="90" t="s">
        <v>428</v>
      </c>
      <c r="W38" s="89" t="str">
        <f>IF(COUNTIF(表5[[#This Row],[c]],"*- aa2*")=1,"aa2",0)&amp;","</f>
        <v>0,</v>
      </c>
      <c r="X38" s="89">
        <f>IF(COUNTIF(表5[[#This Row],[c]],"*- bb2*")=1,"bb2",0)</f>
        <v>0</v>
      </c>
      <c r="Y38" s="91" t="s">
        <v>429</v>
      </c>
      <c r="Z38" s="91"/>
      <c r="AA38" s="91" t="s">
        <v>430</v>
      </c>
    </row>
    <row r="39" spans="1:27" ht="15" thickTop="1" thickBot="1" x14ac:dyDescent="0.3">
      <c r="A39" s="83" t="s">
        <v>156</v>
      </c>
      <c r="B39" s="84"/>
      <c r="C39" s="96" t="s">
        <v>470</v>
      </c>
      <c r="D39" s="86"/>
      <c r="E39" s="86"/>
      <c r="F39" s="86"/>
      <c r="G39" s="86"/>
      <c r="H39" s="86" t="s">
        <v>421</v>
      </c>
      <c r="I39" s="86" t="s">
        <v>468</v>
      </c>
      <c r="J39" s="86" t="s">
        <v>423</v>
      </c>
      <c r="K39" s="86"/>
      <c r="L39" s="87" t="s">
        <v>424</v>
      </c>
      <c r="M39" s="88" t="s">
        <v>425</v>
      </c>
      <c r="N39" s="88" t="s">
        <v>426</v>
      </c>
      <c r="O39" s="88" t="s">
        <v>427</v>
      </c>
      <c r="P39" s="89" t="str">
        <f>IF(COUNTIF(表5[[#This Row],[c]],"*/*")=1,2,1)&amp;","</f>
        <v>1,</v>
      </c>
      <c r="Q39" s="89" t="str">
        <f>IF(COUNTIF(表5[[#This Row],[c]],"*+ aa2*")=1,"aa2",0)&amp;","</f>
        <v>0,</v>
      </c>
      <c r="R39" s="89" t="str">
        <f>IF(COUNTIF(表5[[#This Row],[c]],"*+ bb2*")=1,"bb2",0)&amp;","</f>
        <v>bb2,</v>
      </c>
      <c r="S39" s="90">
        <v>0</v>
      </c>
      <c r="T39" s="90" t="s">
        <v>428</v>
      </c>
      <c r="U39" s="90">
        <v>7</v>
      </c>
      <c r="V39" s="90" t="s">
        <v>428</v>
      </c>
      <c r="W39" s="89" t="str">
        <f>IF(COUNTIF(表5[[#This Row],[c]],"*- aa2*")=1,"aa2",0)&amp;","</f>
        <v>0,</v>
      </c>
      <c r="X39" s="89">
        <f>IF(COUNTIF(表5[[#This Row],[c]],"*- bb2*")=1,"bb2",0)</f>
        <v>0</v>
      </c>
      <c r="Y39" s="91" t="s">
        <v>429</v>
      </c>
      <c r="Z39" s="91"/>
      <c r="AA39" s="91" t="s">
        <v>430</v>
      </c>
    </row>
    <row r="40" spans="1:27" ht="15" thickTop="1" thickBot="1" x14ac:dyDescent="0.3">
      <c r="A40" s="83" t="s">
        <v>158</v>
      </c>
      <c r="B40" s="84"/>
      <c r="C40" s="96" t="s">
        <v>471</v>
      </c>
      <c r="D40" s="86"/>
      <c r="E40" s="86"/>
      <c r="F40" s="86"/>
      <c r="G40" s="86"/>
      <c r="H40" s="86" t="s">
        <v>421</v>
      </c>
      <c r="I40" s="86" t="s">
        <v>468</v>
      </c>
      <c r="J40" s="86" t="s">
        <v>423</v>
      </c>
      <c r="K40" s="86"/>
      <c r="L40" s="87" t="s">
        <v>424</v>
      </c>
      <c r="M40" s="88" t="s">
        <v>425</v>
      </c>
      <c r="N40" s="88" t="s">
        <v>426</v>
      </c>
      <c r="O40" s="88" t="s">
        <v>427</v>
      </c>
      <c r="P40" s="89" t="str">
        <f>IF(COUNTIF(表5[[#This Row],[c]],"*/*")=1,2,1)&amp;","</f>
        <v>1,</v>
      </c>
      <c r="Q40" s="89" t="str">
        <f>IF(COUNTIF(表5[[#This Row],[c]],"*+ aa2*")=1,"aa2",0)&amp;","</f>
        <v>0,</v>
      </c>
      <c r="R40" s="89" t="str">
        <f>IF(COUNTIF(表5[[#This Row],[c]],"*+ bb2*")=1,"bb2",0)&amp;","</f>
        <v>bb2,</v>
      </c>
      <c r="S40" s="90">
        <v>0</v>
      </c>
      <c r="T40" s="90" t="s">
        <v>428</v>
      </c>
      <c r="U40" s="90">
        <v>9</v>
      </c>
      <c r="V40" s="90" t="s">
        <v>428</v>
      </c>
      <c r="W40" s="89" t="str">
        <f>IF(COUNTIF(表5[[#This Row],[c]],"*- aa2*")=1,"aa2",0)&amp;","</f>
        <v>0,</v>
      </c>
      <c r="X40" s="89">
        <f>IF(COUNTIF(表5[[#This Row],[c]],"*- bb2*")=1,"bb2",0)</f>
        <v>0</v>
      </c>
      <c r="Y40" s="91" t="s">
        <v>429</v>
      </c>
      <c r="Z40" s="91"/>
      <c r="AA40" s="91" t="s">
        <v>430</v>
      </c>
    </row>
    <row r="41" spans="1:27" ht="15" thickTop="1" thickBot="1" x14ac:dyDescent="0.3">
      <c r="A41" s="83" t="s">
        <v>160</v>
      </c>
      <c r="B41" s="84"/>
      <c r="C41" s="98" t="s">
        <v>472</v>
      </c>
      <c r="D41" s="86"/>
      <c r="E41" s="86"/>
      <c r="F41" s="86"/>
      <c r="G41" s="86"/>
      <c r="H41" s="86" t="s">
        <v>421</v>
      </c>
      <c r="I41" s="86" t="s">
        <v>468</v>
      </c>
      <c r="J41" s="86" t="s">
        <v>423</v>
      </c>
      <c r="K41" s="86"/>
      <c r="L41" s="87" t="s">
        <v>424</v>
      </c>
      <c r="M41" s="88" t="s">
        <v>425</v>
      </c>
      <c r="N41" s="88" t="s">
        <v>426</v>
      </c>
      <c r="O41" s="88" t="s">
        <v>427</v>
      </c>
      <c r="P41" s="89" t="str">
        <f>IF(COUNTIF(表5[[#This Row],[c]],"*/*")=1,2,1)&amp;","</f>
        <v>2,</v>
      </c>
      <c r="Q41" s="89" t="str">
        <f>IF(COUNTIF(表5[[#This Row],[c]],"*+ aa2*")=1,"aa2",0)&amp;","</f>
        <v>0,</v>
      </c>
      <c r="R41" s="89" t="str">
        <f>IF(COUNTIF(表5[[#This Row],[c]],"*+ bb2*")=1,"bb2",0)&amp;","</f>
        <v>bb2,</v>
      </c>
      <c r="S41" s="93">
        <v>0</v>
      </c>
      <c r="T41" s="90" t="s">
        <v>428</v>
      </c>
      <c r="U41" s="93">
        <v>0</v>
      </c>
      <c r="V41" s="90" t="s">
        <v>428</v>
      </c>
      <c r="W41" s="89" t="str">
        <f>IF(COUNTIF(表5[[#This Row],[c]],"*- aa2*")=1,"aa2",0)&amp;","</f>
        <v>0,</v>
      </c>
      <c r="X41" s="89">
        <f>IF(COUNTIF(表5[[#This Row],[c]],"*- bb2*")=1,"bb2",0)</f>
        <v>0</v>
      </c>
      <c r="Y41" s="91" t="s">
        <v>429</v>
      </c>
      <c r="Z41" s="91"/>
      <c r="AA41" s="91" t="s">
        <v>430</v>
      </c>
    </row>
    <row r="42" spans="1:27" ht="15" thickTop="1" thickBot="1" x14ac:dyDescent="0.3">
      <c r="A42" s="83" t="s">
        <v>162</v>
      </c>
      <c r="B42" s="84"/>
      <c r="C42" s="96" t="s">
        <v>473</v>
      </c>
      <c r="D42" s="86"/>
      <c r="E42" s="86"/>
      <c r="F42" s="86"/>
      <c r="G42" s="86"/>
      <c r="H42" s="86" t="s">
        <v>421</v>
      </c>
      <c r="I42" s="86" t="s">
        <v>468</v>
      </c>
      <c r="J42" s="86" t="s">
        <v>423</v>
      </c>
      <c r="K42" s="86"/>
      <c r="L42" s="87" t="s">
        <v>424</v>
      </c>
      <c r="M42" s="88" t="s">
        <v>425</v>
      </c>
      <c r="N42" s="88" t="s">
        <v>426</v>
      </c>
      <c r="O42" s="88" t="s">
        <v>427</v>
      </c>
      <c r="P42" s="89" t="str">
        <f>IF(COUNTIF(表5[[#This Row],[c]],"*/*")=1,2,1)&amp;","</f>
        <v>2,</v>
      </c>
      <c r="Q42" s="89" t="str">
        <f>IF(COUNTIF(表5[[#This Row],[c]],"*+ aa2*")=1,"aa2",0)&amp;","</f>
        <v>0,</v>
      </c>
      <c r="R42" s="89" t="str">
        <f>IF(COUNTIF(表5[[#This Row],[c]],"*+ bb2*")=1,"bb2",0)&amp;","</f>
        <v>bb2,</v>
      </c>
      <c r="S42" s="93">
        <v>0</v>
      </c>
      <c r="T42" s="90" t="s">
        <v>428</v>
      </c>
      <c r="U42" s="93">
        <v>2</v>
      </c>
      <c r="V42" s="90" t="s">
        <v>428</v>
      </c>
      <c r="W42" s="89" t="str">
        <f>IF(COUNTIF(表5[[#This Row],[c]],"*- aa2*")=1,"aa2",0)&amp;","</f>
        <v>0,</v>
      </c>
      <c r="X42" s="89">
        <f>IF(COUNTIF(表5[[#This Row],[c]],"*- bb2*")=1,"bb2",0)</f>
        <v>0</v>
      </c>
      <c r="Y42" s="91" t="s">
        <v>429</v>
      </c>
      <c r="Z42" s="91"/>
      <c r="AA42" s="91" t="s">
        <v>430</v>
      </c>
    </row>
    <row r="43" spans="1:27" ht="15" thickTop="1" thickBot="1" x14ac:dyDescent="0.3">
      <c r="A43" s="83" t="s">
        <v>164</v>
      </c>
      <c r="B43" s="84"/>
      <c r="C43" s="96" t="s">
        <v>474</v>
      </c>
      <c r="D43" s="86"/>
      <c r="E43" s="86"/>
      <c r="F43" s="86"/>
      <c r="G43" s="86"/>
      <c r="H43" s="86" t="s">
        <v>421</v>
      </c>
      <c r="I43" s="86" t="s">
        <v>468</v>
      </c>
      <c r="J43" s="86" t="s">
        <v>423</v>
      </c>
      <c r="K43" s="86"/>
      <c r="L43" s="87" t="s">
        <v>424</v>
      </c>
      <c r="M43" s="88" t="s">
        <v>425</v>
      </c>
      <c r="N43" s="88" t="s">
        <v>426</v>
      </c>
      <c r="O43" s="88" t="s">
        <v>427</v>
      </c>
      <c r="P43" s="89" t="str">
        <f>IF(COUNTIF(表5[[#This Row],[c]],"*/*")=1,2,1)&amp;","</f>
        <v>2,</v>
      </c>
      <c r="Q43" s="89" t="str">
        <f>IF(COUNTIF(表5[[#This Row],[c]],"*+ aa2*")=1,"aa2",0)&amp;","</f>
        <v>0,</v>
      </c>
      <c r="R43" s="89" t="str">
        <f>IF(COUNTIF(表5[[#This Row],[c]],"*+ bb2*")=1,"bb2",0)&amp;","</f>
        <v>bb2,</v>
      </c>
      <c r="S43" s="93">
        <v>2</v>
      </c>
      <c r="T43" s="90" t="s">
        <v>428</v>
      </c>
      <c r="U43" s="93">
        <v>0</v>
      </c>
      <c r="V43" s="90" t="s">
        <v>428</v>
      </c>
      <c r="W43" s="89" t="str">
        <f>IF(COUNTIF(表5[[#This Row],[c]],"*- aa2*")=1,"aa2",0)&amp;","</f>
        <v>0,</v>
      </c>
      <c r="X43" s="89">
        <f>IF(COUNTIF(表5[[#This Row],[c]],"*- bb2*")=1,"bb2",0)</f>
        <v>0</v>
      </c>
      <c r="Y43" s="91" t="s">
        <v>429</v>
      </c>
      <c r="Z43" s="91"/>
      <c r="AA43" s="91" t="s">
        <v>430</v>
      </c>
    </row>
    <row r="44" spans="1:27" ht="15" thickTop="1" thickBot="1" x14ac:dyDescent="0.3">
      <c r="A44" s="83" t="s">
        <v>166</v>
      </c>
      <c r="B44" s="84"/>
      <c r="C44" s="96" t="s">
        <v>475</v>
      </c>
      <c r="D44" s="86"/>
      <c r="E44" s="86"/>
      <c r="F44" s="86"/>
      <c r="G44" s="86"/>
      <c r="H44" s="86" t="s">
        <v>421</v>
      </c>
      <c r="I44" s="86" t="s">
        <v>468</v>
      </c>
      <c r="J44" s="86" t="s">
        <v>423</v>
      </c>
      <c r="K44" s="86"/>
      <c r="L44" s="87" t="s">
        <v>424</v>
      </c>
      <c r="M44" s="88" t="s">
        <v>425</v>
      </c>
      <c r="N44" s="88" t="s">
        <v>426</v>
      </c>
      <c r="O44" s="88" t="s">
        <v>427</v>
      </c>
      <c r="P44" s="89" t="str">
        <f>IF(COUNTIF(表5[[#This Row],[c]],"*/*")=1,2,1)&amp;","</f>
        <v>2,</v>
      </c>
      <c r="Q44" s="89" t="str">
        <f>IF(COUNTIF(表5[[#This Row],[c]],"*+ aa2*")=1,"aa2",0)&amp;","</f>
        <v>0,</v>
      </c>
      <c r="R44" s="89" t="str">
        <f>IF(COUNTIF(表5[[#This Row],[c]],"*+ bb2*")=1,"bb2",0)&amp;","</f>
        <v>bb2,</v>
      </c>
      <c r="S44" s="93">
        <v>0</v>
      </c>
      <c r="T44" s="90" t="s">
        <v>428</v>
      </c>
      <c r="U44" s="93">
        <v>7</v>
      </c>
      <c r="V44" s="90" t="s">
        <v>428</v>
      </c>
      <c r="W44" s="89" t="str">
        <f>IF(COUNTIF(表5[[#This Row],[c]],"*- aa2*")=1,"aa2",0)&amp;","</f>
        <v>0,</v>
      </c>
      <c r="X44" s="89">
        <f>IF(COUNTIF(表5[[#This Row],[c]],"*- bb2*")=1,"bb2",0)</f>
        <v>0</v>
      </c>
      <c r="Y44" s="91" t="s">
        <v>429</v>
      </c>
      <c r="Z44" s="91"/>
      <c r="AA44" s="91" t="s">
        <v>430</v>
      </c>
    </row>
    <row r="45" spans="1:27" ht="15" thickTop="1" thickBot="1" x14ac:dyDescent="0.3">
      <c r="A45" s="83" t="s">
        <v>168</v>
      </c>
      <c r="B45" s="84"/>
      <c r="C45" s="96" t="s">
        <v>476</v>
      </c>
      <c r="D45" s="86"/>
      <c r="E45" s="86"/>
      <c r="F45" s="86"/>
      <c r="G45" s="86"/>
      <c r="H45" s="86" t="s">
        <v>421</v>
      </c>
      <c r="I45" s="86" t="s">
        <v>468</v>
      </c>
      <c r="J45" s="86" t="s">
        <v>423</v>
      </c>
      <c r="K45" s="86"/>
      <c r="L45" s="87" t="s">
        <v>424</v>
      </c>
      <c r="M45" s="88" t="s">
        <v>425</v>
      </c>
      <c r="N45" s="88" t="s">
        <v>426</v>
      </c>
      <c r="O45" s="88" t="s">
        <v>427</v>
      </c>
      <c r="P45" s="89" t="str">
        <f>IF(COUNTIF(表5[[#This Row],[c]],"*/*")=1,2,1)&amp;","</f>
        <v>2,</v>
      </c>
      <c r="Q45" s="89" t="str">
        <f>IF(COUNTIF(表5[[#This Row],[c]],"*+ aa2*")=1,"aa2",0)&amp;","</f>
        <v>0,</v>
      </c>
      <c r="R45" s="89" t="str">
        <f>IF(COUNTIF(表5[[#This Row],[c]],"*+ bb2*")=1,"bb2",0)&amp;","</f>
        <v>bb2,</v>
      </c>
      <c r="S45" s="93">
        <v>7</v>
      </c>
      <c r="T45" s="90" t="s">
        <v>428</v>
      </c>
      <c r="U45" s="93">
        <v>0</v>
      </c>
      <c r="V45" s="90" t="s">
        <v>428</v>
      </c>
      <c r="W45" s="89" t="str">
        <f>IF(COUNTIF(表5[[#This Row],[c]],"*- aa2*")=1,"aa2",0)&amp;","</f>
        <v>0,</v>
      </c>
      <c r="X45" s="89">
        <f>IF(COUNTIF(表5[[#This Row],[c]],"*- bb2*")=1,"bb2",0)</f>
        <v>0</v>
      </c>
      <c r="Y45" s="91" t="s">
        <v>429</v>
      </c>
      <c r="Z45" s="91"/>
      <c r="AA45" s="91" t="s">
        <v>430</v>
      </c>
    </row>
    <row r="46" spans="1:27" ht="15" thickTop="1" thickBot="1" x14ac:dyDescent="0.3">
      <c r="A46" s="83" t="s">
        <v>170</v>
      </c>
      <c r="B46" s="84"/>
      <c r="C46" s="96" t="s">
        <v>477</v>
      </c>
      <c r="D46" s="86"/>
      <c r="E46" s="86"/>
      <c r="F46" s="86"/>
      <c r="G46" s="86"/>
      <c r="H46" s="86" t="s">
        <v>421</v>
      </c>
      <c r="I46" s="86" t="s">
        <v>468</v>
      </c>
      <c r="J46" s="86" t="s">
        <v>423</v>
      </c>
      <c r="K46" s="86"/>
      <c r="L46" s="87" t="s">
        <v>424</v>
      </c>
      <c r="M46" s="88" t="s">
        <v>425</v>
      </c>
      <c r="N46" s="88" t="s">
        <v>426</v>
      </c>
      <c r="O46" s="88" t="s">
        <v>427</v>
      </c>
      <c r="P46" s="89" t="str">
        <f>IF(COUNTIF(表5[[#This Row],[c]],"*/*")=1,2,1)&amp;","</f>
        <v>2,</v>
      </c>
      <c r="Q46" s="89" t="str">
        <f>IF(COUNTIF(表5[[#This Row],[c]],"*+ aa2*")=1,"aa2",0)&amp;","</f>
        <v>0,</v>
      </c>
      <c r="R46" s="89" t="str">
        <f>IF(COUNTIF(表5[[#This Row],[c]],"*+ bb2*")=1,"bb2",0)&amp;","</f>
        <v>bb2,</v>
      </c>
      <c r="S46" s="93">
        <v>0</v>
      </c>
      <c r="T46" s="90" t="s">
        <v>428</v>
      </c>
      <c r="U46" s="93">
        <v>9</v>
      </c>
      <c r="V46" s="90" t="s">
        <v>428</v>
      </c>
      <c r="W46" s="89" t="str">
        <f>IF(COUNTIF(表5[[#This Row],[c]],"*- aa2*")=1,"aa2",0)&amp;","</f>
        <v>0,</v>
      </c>
      <c r="X46" s="89">
        <f>IF(COUNTIF(表5[[#This Row],[c]],"*- bb2*")=1,"bb2",0)</f>
        <v>0</v>
      </c>
      <c r="Y46" s="91" t="s">
        <v>429</v>
      </c>
      <c r="Z46" s="91"/>
      <c r="AA46" s="91" t="s">
        <v>430</v>
      </c>
    </row>
    <row r="47" spans="1:27" ht="15" thickTop="1" thickBot="1" x14ac:dyDescent="0.3">
      <c r="A47" s="83" t="s">
        <v>172</v>
      </c>
      <c r="B47" s="84"/>
      <c r="C47" s="96" t="s">
        <v>478</v>
      </c>
      <c r="D47" s="86"/>
      <c r="E47" s="86"/>
      <c r="F47" s="86"/>
      <c r="G47" s="86"/>
      <c r="H47" s="86" t="s">
        <v>421</v>
      </c>
      <c r="I47" s="86" t="s">
        <v>468</v>
      </c>
      <c r="J47" s="86" t="s">
        <v>423</v>
      </c>
      <c r="K47" s="86"/>
      <c r="L47" s="87" t="s">
        <v>424</v>
      </c>
      <c r="M47" s="88" t="s">
        <v>425</v>
      </c>
      <c r="N47" s="88" t="s">
        <v>426</v>
      </c>
      <c r="O47" s="88" t="s">
        <v>427</v>
      </c>
      <c r="P47" s="89" t="str">
        <f>IF(COUNTIF(表5[[#This Row],[c]],"*/*")=1,2,1)&amp;","</f>
        <v>2,</v>
      </c>
      <c r="Q47" s="89" t="str">
        <f>IF(COUNTIF(表5[[#This Row],[c]],"*+ aa2*")=1,"aa2",0)&amp;","</f>
        <v>0,</v>
      </c>
      <c r="R47" s="89" t="str">
        <f>IF(COUNTIF(表5[[#This Row],[c]],"*+ bb2*")=1,"bb2",0)&amp;","</f>
        <v>bb2,</v>
      </c>
      <c r="S47" s="93">
        <v>2</v>
      </c>
      <c r="T47" s="90" t="s">
        <v>428</v>
      </c>
      <c r="U47" s="93">
        <v>7</v>
      </c>
      <c r="V47" s="90" t="s">
        <v>428</v>
      </c>
      <c r="W47" s="89" t="str">
        <f>IF(COUNTIF(表5[[#This Row],[c]],"*- aa2*")=1,"aa2",0)&amp;","</f>
        <v>0,</v>
      </c>
      <c r="X47" s="89">
        <f>IF(COUNTIF(表5[[#This Row],[c]],"*- bb2*")=1,"bb2",0)</f>
        <v>0</v>
      </c>
      <c r="Y47" s="91" t="s">
        <v>429</v>
      </c>
      <c r="Z47" s="91"/>
      <c r="AA47" s="91" t="s">
        <v>430</v>
      </c>
    </row>
    <row r="48" spans="1:27" ht="15" thickTop="1" thickBot="1" x14ac:dyDescent="0.3">
      <c r="A48" s="83" t="s">
        <v>174</v>
      </c>
      <c r="B48" s="84"/>
      <c r="C48" s="96" t="s">
        <v>479</v>
      </c>
      <c r="D48" s="86"/>
      <c r="E48" s="86"/>
      <c r="F48" s="86"/>
      <c r="G48" s="86"/>
      <c r="H48" s="86" t="s">
        <v>421</v>
      </c>
      <c r="I48" s="86" t="s">
        <v>468</v>
      </c>
      <c r="J48" s="86" t="s">
        <v>423</v>
      </c>
      <c r="K48" s="86"/>
      <c r="L48" s="87" t="s">
        <v>424</v>
      </c>
      <c r="M48" s="88" t="s">
        <v>425</v>
      </c>
      <c r="N48" s="88" t="s">
        <v>426</v>
      </c>
      <c r="O48" s="88" t="s">
        <v>427</v>
      </c>
      <c r="P48" s="89" t="str">
        <f>IF(COUNTIF(表5[[#This Row],[c]],"*/*")=1,2,1)&amp;","</f>
        <v>2,</v>
      </c>
      <c r="Q48" s="89" t="str">
        <f>IF(COUNTIF(表5[[#This Row],[c]],"*+ aa2*")=1,"aa2",0)&amp;","</f>
        <v>0,</v>
      </c>
      <c r="R48" s="89" t="str">
        <f>IF(COUNTIF(表5[[#This Row],[c]],"*+ bb2*")=1,"bb2",0)&amp;","</f>
        <v>bb2,</v>
      </c>
      <c r="S48" s="93">
        <v>7</v>
      </c>
      <c r="T48" s="90" t="s">
        <v>428</v>
      </c>
      <c r="U48" s="93">
        <v>2</v>
      </c>
      <c r="V48" s="90" t="s">
        <v>428</v>
      </c>
      <c r="W48" s="89" t="str">
        <f>IF(COUNTIF(表5[[#This Row],[c]],"*- aa2*")=1,"aa2",0)&amp;","</f>
        <v>0,</v>
      </c>
      <c r="X48" s="89">
        <f>IF(COUNTIF(表5[[#This Row],[c]],"*- bb2*")=1,"bb2",0)</f>
        <v>0</v>
      </c>
      <c r="Y48" s="91" t="s">
        <v>429</v>
      </c>
      <c r="Z48" s="91"/>
      <c r="AA48" s="91" t="s">
        <v>430</v>
      </c>
    </row>
    <row r="49" spans="1:27" ht="15" thickTop="1" thickBot="1" x14ac:dyDescent="0.3">
      <c r="A49" s="83" t="s">
        <v>176</v>
      </c>
      <c r="B49" s="84"/>
      <c r="C49" s="96" t="s">
        <v>480</v>
      </c>
      <c r="D49" s="86"/>
      <c r="E49" s="86"/>
      <c r="F49" s="86"/>
      <c r="G49" s="86"/>
      <c r="H49" s="86" t="s">
        <v>421</v>
      </c>
      <c r="I49" s="86" t="s">
        <v>468</v>
      </c>
      <c r="J49" s="86" t="s">
        <v>423</v>
      </c>
      <c r="K49" s="86"/>
      <c r="L49" s="87" t="s">
        <v>424</v>
      </c>
      <c r="M49" s="88" t="s">
        <v>425</v>
      </c>
      <c r="N49" s="88" t="s">
        <v>426</v>
      </c>
      <c r="O49" s="88" t="s">
        <v>427</v>
      </c>
      <c r="P49" s="89" t="str">
        <f>IF(COUNTIF(表5[[#This Row],[c]],"*/*")=1,2,1)&amp;","</f>
        <v>2,</v>
      </c>
      <c r="Q49" s="89" t="str">
        <f>IF(COUNTIF(表5[[#This Row],[c]],"*+ aa2*")=1,"aa2",0)&amp;","</f>
        <v>0,</v>
      </c>
      <c r="R49" s="89" t="str">
        <f>IF(COUNTIF(表5[[#This Row],[c]],"*+ bb2*")=1,"bb2",0)&amp;","</f>
        <v>bb2,</v>
      </c>
      <c r="S49" s="93">
        <v>9</v>
      </c>
      <c r="T49" s="90" t="s">
        <v>428</v>
      </c>
      <c r="U49" s="93">
        <v>0</v>
      </c>
      <c r="V49" s="90" t="s">
        <v>428</v>
      </c>
      <c r="W49" s="89" t="str">
        <f>IF(COUNTIF(表5[[#This Row],[c]],"*- aa2*")=1,"aa2",0)&amp;","</f>
        <v>0,</v>
      </c>
      <c r="X49" s="89">
        <f>IF(COUNTIF(表5[[#This Row],[c]],"*- bb2*")=1,"bb2",0)</f>
        <v>0</v>
      </c>
      <c r="Y49" s="91" t="s">
        <v>429</v>
      </c>
      <c r="Z49" s="91"/>
      <c r="AA49" s="91" t="s">
        <v>430</v>
      </c>
    </row>
    <row r="50" spans="1:27" ht="15" thickTop="1" thickBot="1" x14ac:dyDescent="0.3">
      <c r="A50" s="83" t="s">
        <v>178</v>
      </c>
      <c r="B50" s="84" t="s">
        <v>481</v>
      </c>
      <c r="C50" s="94" t="s">
        <v>482</v>
      </c>
      <c r="D50" s="86"/>
      <c r="E50" s="86"/>
      <c r="F50" s="86"/>
      <c r="G50" s="86"/>
      <c r="H50" s="86" t="s">
        <v>421</v>
      </c>
      <c r="I50" s="86" t="s">
        <v>422</v>
      </c>
      <c r="J50" s="86" t="s">
        <v>423</v>
      </c>
      <c r="K50" s="86"/>
      <c r="L50" s="87" t="s">
        <v>424</v>
      </c>
      <c r="M50" s="88" t="s">
        <v>425</v>
      </c>
      <c r="N50" s="88" t="s">
        <v>426</v>
      </c>
      <c r="O50" s="88" t="s">
        <v>427</v>
      </c>
      <c r="P50" s="89" t="str">
        <f>IF(COUNTIF(表5[[#This Row],[c]],"*/*")=1,2,1)&amp;","</f>
        <v>1,</v>
      </c>
      <c r="Q50" s="89" t="str">
        <f>IF(COUNTIF(表5[[#This Row],[c]],"*+ aa2*")=1,"aa2",0)&amp;","</f>
        <v>0,</v>
      </c>
      <c r="R50" s="89" t="str">
        <f>IF(COUNTIF(表5[[#This Row],[c]],"*+ bb2*")=1,"bb2",0)&amp;","</f>
        <v>0,</v>
      </c>
      <c r="S50" s="95">
        <v>0</v>
      </c>
      <c r="T50" s="90" t="s">
        <v>428</v>
      </c>
      <c r="U50" s="95">
        <v>2</v>
      </c>
      <c r="V50" s="90" t="s">
        <v>428</v>
      </c>
      <c r="W50" s="89" t="str">
        <f>IF(COUNTIF(表5[[#This Row],[c]],"*- aa2*")=1,"aa2",0)&amp;","</f>
        <v>aa2,</v>
      </c>
      <c r="X50" s="89" t="str">
        <f>IF(COUNTIF(表5[[#This Row],[c]],"*- bb2*")=1,"bb2",0)</f>
        <v>bb2</v>
      </c>
      <c r="Y50" s="91" t="s">
        <v>429</v>
      </c>
      <c r="Z50" s="91" t="s">
        <v>483</v>
      </c>
      <c r="AA50" s="91" t="s">
        <v>430</v>
      </c>
    </row>
    <row r="51" spans="1:27" ht="15" thickTop="1" thickBot="1" x14ac:dyDescent="0.3">
      <c r="A51" s="83" t="s">
        <v>219</v>
      </c>
      <c r="B51" s="84" t="s">
        <v>481</v>
      </c>
      <c r="C51" s="94" t="s">
        <v>484</v>
      </c>
      <c r="D51" s="86"/>
      <c r="E51" s="86"/>
      <c r="F51" s="86"/>
      <c r="G51" s="86"/>
      <c r="H51" s="86" t="s">
        <v>421</v>
      </c>
      <c r="I51" s="86" t="s">
        <v>422</v>
      </c>
      <c r="J51" s="86" t="s">
        <v>423</v>
      </c>
      <c r="K51" s="86"/>
      <c r="L51" s="87" t="s">
        <v>424</v>
      </c>
      <c r="M51" s="88" t="s">
        <v>425</v>
      </c>
      <c r="N51" s="88" t="s">
        <v>426</v>
      </c>
      <c r="O51" s="88" t="s">
        <v>427</v>
      </c>
      <c r="P51" s="89" t="str">
        <f>IF(COUNTIF(表5[[#This Row],[c]],"*/*")=1,2,1)&amp;","</f>
        <v>1,</v>
      </c>
      <c r="Q51" s="89" t="str">
        <f>IF(COUNTIF(表5[[#This Row],[c]],"*+ aa2*")=1,"aa2",0)&amp;","</f>
        <v>0,</v>
      </c>
      <c r="R51" s="89" t="str">
        <f>IF(COUNTIF(表5[[#This Row],[c]],"*+ bb2*")=1,"bb2",0)&amp;","</f>
        <v>0,</v>
      </c>
      <c r="S51" s="95">
        <v>2</v>
      </c>
      <c r="T51" s="90" t="s">
        <v>428</v>
      </c>
      <c r="U51" s="95">
        <v>7</v>
      </c>
      <c r="V51" s="90" t="s">
        <v>428</v>
      </c>
      <c r="W51" s="89" t="str">
        <f>IF(COUNTIF(表5[[#This Row],[c]],"*- aa2*")=1,"aa2",0)&amp;","</f>
        <v>aa2,</v>
      </c>
      <c r="X51" s="89" t="str">
        <f>IF(COUNTIF(表5[[#This Row],[c]],"*- bb2*")=1,"bb2",0)</f>
        <v>bb2</v>
      </c>
      <c r="Y51" s="91" t="s">
        <v>429</v>
      </c>
      <c r="Z51" s="91" t="s">
        <v>483</v>
      </c>
      <c r="AA51" s="91" t="s">
        <v>430</v>
      </c>
    </row>
    <row r="52" spans="1:27" ht="15" thickTop="1" thickBot="1" x14ac:dyDescent="0.3">
      <c r="A52" s="83" t="s">
        <v>223</v>
      </c>
      <c r="B52" s="84" t="s">
        <v>481</v>
      </c>
      <c r="C52" s="94" t="s">
        <v>485</v>
      </c>
      <c r="D52" s="86"/>
      <c r="E52" s="86"/>
      <c r="F52" s="86"/>
      <c r="G52" s="86"/>
      <c r="H52" s="86" t="s">
        <v>421</v>
      </c>
      <c r="I52" s="86" t="s">
        <v>422</v>
      </c>
      <c r="J52" s="86" t="s">
        <v>423</v>
      </c>
      <c r="K52" s="86"/>
      <c r="L52" s="87" t="s">
        <v>424</v>
      </c>
      <c r="M52" s="88" t="s">
        <v>425</v>
      </c>
      <c r="N52" s="88" t="s">
        <v>426</v>
      </c>
      <c r="O52" s="88" t="s">
        <v>427</v>
      </c>
      <c r="P52" s="89" t="str">
        <f>IF(COUNTIF(表5[[#This Row],[c]],"*/*")=1,2,1)&amp;","</f>
        <v>1,</v>
      </c>
      <c r="Q52" s="89" t="str">
        <f>IF(COUNTIF(表5[[#This Row],[c]],"*+ aa2*")=1,"aa2",0)&amp;","</f>
        <v>0,</v>
      </c>
      <c r="R52" s="89" t="str">
        <f>IF(COUNTIF(表5[[#This Row],[c]],"*+ bb2*")=1,"bb2",0)&amp;","</f>
        <v>0,</v>
      </c>
      <c r="S52" s="95">
        <v>0</v>
      </c>
      <c r="T52" s="90" t="s">
        <v>428</v>
      </c>
      <c r="U52" s="95">
        <v>7</v>
      </c>
      <c r="V52" s="90" t="s">
        <v>428</v>
      </c>
      <c r="W52" s="89" t="str">
        <f>IF(COUNTIF(表5[[#This Row],[c]],"*- aa2*")=1,"aa2",0)&amp;","</f>
        <v>aa2,</v>
      </c>
      <c r="X52" s="89" t="str">
        <f>IF(COUNTIF(表5[[#This Row],[c]],"*- bb2*")=1,"bb2",0)</f>
        <v>bb2</v>
      </c>
      <c r="Y52" s="91" t="s">
        <v>429</v>
      </c>
      <c r="Z52" s="91" t="s">
        <v>483</v>
      </c>
      <c r="AA52" s="91" t="s">
        <v>430</v>
      </c>
    </row>
    <row r="53" spans="1:27" ht="15" thickTop="1" thickBot="1" x14ac:dyDescent="0.3">
      <c r="A53" s="83" t="s">
        <v>227</v>
      </c>
      <c r="B53" s="84" t="s">
        <v>481</v>
      </c>
      <c r="C53" s="94" t="s">
        <v>486</v>
      </c>
      <c r="D53" s="86"/>
      <c r="E53" s="86"/>
      <c r="F53" s="86"/>
      <c r="G53" s="86"/>
      <c r="H53" s="86" t="s">
        <v>421</v>
      </c>
      <c r="I53" s="86" t="s">
        <v>422</v>
      </c>
      <c r="J53" s="86" t="s">
        <v>423</v>
      </c>
      <c r="K53" s="86"/>
      <c r="L53" s="87" t="s">
        <v>424</v>
      </c>
      <c r="M53" s="88" t="s">
        <v>425</v>
      </c>
      <c r="N53" s="88" t="s">
        <v>426</v>
      </c>
      <c r="O53" s="88" t="s">
        <v>427</v>
      </c>
      <c r="P53" s="89" t="str">
        <f>IF(COUNTIF(表5[[#This Row],[c]],"*/*")=1,2,1)&amp;","</f>
        <v>1,</v>
      </c>
      <c r="Q53" s="89" t="str">
        <f>IF(COUNTIF(表5[[#This Row],[c]],"*+ aa2*")=1,"aa2",0)&amp;","</f>
        <v>0,</v>
      </c>
      <c r="R53" s="89" t="str">
        <f>IF(COUNTIF(表5[[#This Row],[c]],"*+ bb2*")=1,"bb2",0)&amp;","</f>
        <v>0,</v>
      </c>
      <c r="S53" s="95">
        <v>0</v>
      </c>
      <c r="T53" s="90" t="s">
        <v>428</v>
      </c>
      <c r="U53" s="95">
        <v>9</v>
      </c>
      <c r="V53" s="90" t="s">
        <v>428</v>
      </c>
      <c r="W53" s="89" t="str">
        <f>IF(COUNTIF(表5[[#This Row],[c]],"*- aa2*")=1,"aa2",0)&amp;","</f>
        <v>aa2,</v>
      </c>
      <c r="X53" s="89" t="str">
        <f>IF(COUNTIF(表5[[#This Row],[c]],"*- bb2*")=1,"bb2",0)</f>
        <v>bb2</v>
      </c>
      <c r="Y53" s="91" t="s">
        <v>429</v>
      </c>
      <c r="Z53" s="91" t="s">
        <v>483</v>
      </c>
      <c r="AA53" s="91" t="s">
        <v>430</v>
      </c>
    </row>
    <row r="54" spans="1:27" ht="15" thickTop="1" thickBot="1" x14ac:dyDescent="0.3">
      <c r="A54" s="83" t="s">
        <v>231</v>
      </c>
      <c r="B54" s="84" t="s">
        <v>481</v>
      </c>
      <c r="C54" s="96" t="s">
        <v>487</v>
      </c>
      <c r="D54" s="86"/>
      <c r="E54" s="86"/>
      <c r="F54" s="86"/>
      <c r="G54" s="86"/>
      <c r="H54" s="86" t="s">
        <v>421</v>
      </c>
      <c r="I54" s="86" t="s">
        <v>488</v>
      </c>
      <c r="J54" s="86" t="s">
        <v>423</v>
      </c>
      <c r="K54" s="86"/>
      <c r="L54" s="87" t="s">
        <v>424</v>
      </c>
      <c r="M54" s="88" t="s">
        <v>425</v>
      </c>
      <c r="N54" s="88" t="s">
        <v>426</v>
      </c>
      <c r="O54" s="88" t="s">
        <v>427</v>
      </c>
      <c r="P54" s="89" t="str">
        <f>IF(COUNTIF(表5[[#This Row],[c]],"*/*")=1,2,1)&amp;","</f>
        <v>1,</v>
      </c>
      <c r="Q54" s="89" t="str">
        <f>IF(COUNTIF(表5[[#This Row],[c]],"*+ aa2*")=1,"aa2",0)&amp;","</f>
        <v>aa2,</v>
      </c>
      <c r="R54" s="89" t="str">
        <f>IF(COUNTIF(表5[[#This Row],[c]],"*+ bb2*")=1,"bb2",0)&amp;","</f>
        <v>bb2,</v>
      </c>
      <c r="S54" s="90">
        <v>0</v>
      </c>
      <c r="T54" s="90" t="s">
        <v>428</v>
      </c>
      <c r="U54" s="90">
        <v>2</v>
      </c>
      <c r="V54" s="90" t="s">
        <v>428</v>
      </c>
      <c r="W54" s="89" t="str">
        <f>IF(COUNTIF(表5[[#This Row],[c]],"*- aa2*")=1,"aa2",0)&amp;","</f>
        <v>0,</v>
      </c>
      <c r="X54" s="89">
        <f>IF(COUNTIF(表5[[#This Row],[c]],"*- bb2*")=1,"bb2",0)</f>
        <v>0</v>
      </c>
      <c r="Y54" s="91" t="s">
        <v>429</v>
      </c>
      <c r="Z54" s="91" t="s">
        <v>483</v>
      </c>
      <c r="AA54" s="91" t="s">
        <v>430</v>
      </c>
    </row>
    <row r="55" spans="1:27" ht="15" thickTop="1" thickBot="1" x14ac:dyDescent="0.3">
      <c r="A55" s="83" t="s">
        <v>235</v>
      </c>
      <c r="B55" s="84" t="s">
        <v>481</v>
      </c>
      <c r="C55" s="96" t="s">
        <v>489</v>
      </c>
      <c r="D55" s="86"/>
      <c r="E55" s="86"/>
      <c r="F55" s="86"/>
      <c r="G55" s="86"/>
      <c r="H55" s="86" t="s">
        <v>421</v>
      </c>
      <c r="I55" s="86" t="s">
        <v>488</v>
      </c>
      <c r="J55" s="86" t="s">
        <v>423</v>
      </c>
      <c r="K55" s="86"/>
      <c r="L55" s="87" t="s">
        <v>424</v>
      </c>
      <c r="M55" s="88" t="s">
        <v>425</v>
      </c>
      <c r="N55" s="88" t="s">
        <v>426</v>
      </c>
      <c r="O55" s="88" t="s">
        <v>427</v>
      </c>
      <c r="P55" s="89" t="str">
        <f>IF(COUNTIF(表5[[#This Row],[c]],"*/*")=1,2,1)&amp;","</f>
        <v>1,</v>
      </c>
      <c r="Q55" s="89" t="str">
        <f>IF(COUNTIF(表5[[#This Row],[c]],"*+ aa2*")=1,"aa2",0)&amp;","</f>
        <v>aa2,</v>
      </c>
      <c r="R55" s="89" t="str">
        <f>IF(COUNTIF(表5[[#This Row],[c]],"*+ bb2*")=1,"bb2",0)&amp;","</f>
        <v>bb2,</v>
      </c>
      <c r="S55" s="90">
        <v>2</v>
      </c>
      <c r="T55" s="90" t="s">
        <v>428</v>
      </c>
      <c r="U55" s="90">
        <v>7</v>
      </c>
      <c r="V55" s="90" t="s">
        <v>428</v>
      </c>
      <c r="W55" s="89" t="str">
        <f>IF(COUNTIF(表5[[#This Row],[c]],"*- aa2*")=1,"aa2",0)&amp;","</f>
        <v>0,</v>
      </c>
      <c r="X55" s="89">
        <f>IF(COUNTIF(表5[[#This Row],[c]],"*- bb2*")=1,"bb2",0)</f>
        <v>0</v>
      </c>
      <c r="Y55" s="91" t="s">
        <v>429</v>
      </c>
      <c r="Z55" s="91" t="s">
        <v>483</v>
      </c>
      <c r="AA55" s="91" t="s">
        <v>430</v>
      </c>
    </row>
    <row r="56" spans="1:27" ht="15" thickTop="1" thickBot="1" x14ac:dyDescent="0.3">
      <c r="A56" s="83" t="s">
        <v>239</v>
      </c>
      <c r="B56" s="84" t="s">
        <v>481</v>
      </c>
      <c r="C56" s="96" t="s">
        <v>490</v>
      </c>
      <c r="D56" s="86"/>
      <c r="E56" s="86"/>
      <c r="F56" s="86"/>
      <c r="G56" s="86"/>
      <c r="H56" s="86" t="s">
        <v>421</v>
      </c>
      <c r="I56" s="86" t="s">
        <v>488</v>
      </c>
      <c r="J56" s="86" t="s">
        <v>423</v>
      </c>
      <c r="K56" s="86"/>
      <c r="L56" s="87" t="s">
        <v>424</v>
      </c>
      <c r="M56" s="88" t="s">
        <v>425</v>
      </c>
      <c r="N56" s="88" t="s">
        <v>426</v>
      </c>
      <c r="O56" s="88" t="s">
        <v>427</v>
      </c>
      <c r="P56" s="89" t="str">
        <f>IF(COUNTIF(表5[[#This Row],[c]],"*/*")=1,2,1)&amp;","</f>
        <v>1,</v>
      </c>
      <c r="Q56" s="89" t="str">
        <f>IF(COUNTIF(表5[[#This Row],[c]],"*+ aa2*")=1,"aa2",0)&amp;","</f>
        <v>aa2,</v>
      </c>
      <c r="R56" s="89" t="str">
        <f>IF(COUNTIF(表5[[#This Row],[c]],"*+ bb2*")=1,"bb2",0)&amp;","</f>
        <v>bb2,</v>
      </c>
      <c r="S56" s="90">
        <v>0</v>
      </c>
      <c r="T56" s="90" t="s">
        <v>428</v>
      </c>
      <c r="U56" s="90">
        <v>7</v>
      </c>
      <c r="V56" s="90" t="s">
        <v>428</v>
      </c>
      <c r="W56" s="89" t="str">
        <f>IF(COUNTIF(表5[[#This Row],[c]],"*- aa2*")=1,"aa2",0)&amp;","</f>
        <v>0,</v>
      </c>
      <c r="X56" s="89">
        <f>IF(COUNTIF(表5[[#This Row],[c]],"*- bb2*")=1,"bb2",0)</f>
        <v>0</v>
      </c>
      <c r="Y56" s="91" t="s">
        <v>429</v>
      </c>
      <c r="Z56" s="91" t="s">
        <v>483</v>
      </c>
      <c r="AA56" s="91" t="s">
        <v>430</v>
      </c>
    </row>
    <row r="57" spans="1:27" ht="15" thickTop="1" thickBot="1" x14ac:dyDescent="0.3">
      <c r="A57" s="83" t="s">
        <v>243</v>
      </c>
      <c r="B57" s="84" t="s">
        <v>481</v>
      </c>
      <c r="C57" s="96" t="s">
        <v>491</v>
      </c>
      <c r="D57" s="86"/>
      <c r="E57" s="86"/>
      <c r="F57" s="86"/>
      <c r="G57" s="86"/>
      <c r="H57" s="86" t="s">
        <v>421</v>
      </c>
      <c r="I57" s="86" t="s">
        <v>488</v>
      </c>
      <c r="J57" s="86" t="s">
        <v>423</v>
      </c>
      <c r="K57" s="86"/>
      <c r="L57" s="87" t="s">
        <v>424</v>
      </c>
      <c r="M57" s="88" t="s">
        <v>425</v>
      </c>
      <c r="N57" s="88" t="s">
        <v>426</v>
      </c>
      <c r="O57" s="88" t="s">
        <v>427</v>
      </c>
      <c r="P57" s="89" t="str">
        <f>IF(COUNTIF(表5[[#This Row],[c]],"*/*")=1,2,1)&amp;","</f>
        <v>1,</v>
      </c>
      <c r="Q57" s="89" t="str">
        <f>IF(COUNTIF(表5[[#This Row],[c]],"*+ aa2*")=1,"aa2",0)&amp;","</f>
        <v>aa2,</v>
      </c>
      <c r="R57" s="89" t="str">
        <f>IF(COUNTIF(表5[[#This Row],[c]],"*+ bb2*")=1,"bb2",0)&amp;","</f>
        <v>bb2,</v>
      </c>
      <c r="S57" s="90">
        <v>0</v>
      </c>
      <c r="T57" s="90" t="s">
        <v>428</v>
      </c>
      <c r="U57" s="90">
        <v>9</v>
      </c>
      <c r="V57" s="90" t="s">
        <v>428</v>
      </c>
      <c r="W57" s="89" t="str">
        <f>IF(COUNTIF(表5[[#This Row],[c]],"*- aa2*")=1,"aa2",0)&amp;","</f>
        <v>0,</v>
      </c>
      <c r="X57" s="89">
        <f>IF(COUNTIF(表5[[#This Row],[c]],"*- bb2*")=1,"bb2",0)</f>
        <v>0</v>
      </c>
      <c r="Y57" s="91" t="s">
        <v>429</v>
      </c>
      <c r="Z57" s="91" t="s">
        <v>483</v>
      </c>
      <c r="AA57" s="91" t="s">
        <v>430</v>
      </c>
    </row>
    <row r="58" spans="1:27" ht="15" thickTop="1" thickBot="1" x14ac:dyDescent="0.3">
      <c r="A58" s="83" t="s">
        <v>247</v>
      </c>
      <c r="B58" s="84" t="s">
        <v>481</v>
      </c>
      <c r="C58" s="98" t="s">
        <v>492</v>
      </c>
      <c r="D58" s="86"/>
      <c r="E58" s="86"/>
      <c r="F58" s="86"/>
      <c r="G58" s="86"/>
      <c r="H58" s="86" t="s">
        <v>421</v>
      </c>
      <c r="I58" s="86" t="s">
        <v>488</v>
      </c>
      <c r="J58" s="86" t="s">
        <v>423</v>
      </c>
      <c r="K58" s="86"/>
      <c r="L58" s="87" t="s">
        <v>424</v>
      </c>
      <c r="M58" s="88" t="s">
        <v>425</v>
      </c>
      <c r="N58" s="88" t="s">
        <v>426</v>
      </c>
      <c r="O58" s="88" t="s">
        <v>427</v>
      </c>
      <c r="P58" s="89" t="str">
        <f>IF(COUNTIF(表5[[#This Row],[c]],"*/*")=1,2,1)&amp;","</f>
        <v>2,</v>
      </c>
      <c r="Q58" s="89" t="str">
        <f>IF(COUNTIF(表5[[#This Row],[c]],"*+ aa2*")=1,"aa2",0)&amp;","</f>
        <v>aa2,</v>
      </c>
      <c r="R58" s="89" t="str">
        <f>IF(COUNTIF(表5[[#This Row],[c]],"*+ bb2*")=1,"bb2",0)&amp;","</f>
        <v>bb2,</v>
      </c>
      <c r="S58" s="93">
        <v>0</v>
      </c>
      <c r="T58" s="90" t="s">
        <v>428</v>
      </c>
      <c r="U58" s="93">
        <v>0</v>
      </c>
      <c r="V58" s="90" t="s">
        <v>428</v>
      </c>
      <c r="W58" s="89" t="str">
        <f>IF(COUNTIF(表5[[#This Row],[c]],"*- aa2*")=1,"aa2",0)&amp;","</f>
        <v>0,</v>
      </c>
      <c r="X58" s="89">
        <f>IF(COUNTIF(表5[[#This Row],[c]],"*- bb2*")=1,"bb2",0)</f>
        <v>0</v>
      </c>
      <c r="Y58" s="91" t="s">
        <v>429</v>
      </c>
      <c r="Z58" s="91" t="s">
        <v>483</v>
      </c>
      <c r="AA58" s="91" t="s">
        <v>430</v>
      </c>
    </row>
    <row r="59" spans="1:27" ht="15" thickTop="1" thickBot="1" x14ac:dyDescent="0.3">
      <c r="A59" s="83" t="s">
        <v>251</v>
      </c>
      <c r="B59" s="84" t="s">
        <v>481</v>
      </c>
      <c r="C59" s="96" t="s">
        <v>493</v>
      </c>
      <c r="D59" s="86"/>
      <c r="E59" s="86"/>
      <c r="F59" s="86"/>
      <c r="G59" s="86"/>
      <c r="H59" s="86" t="s">
        <v>421</v>
      </c>
      <c r="I59" s="86" t="s">
        <v>488</v>
      </c>
      <c r="J59" s="86" t="s">
        <v>423</v>
      </c>
      <c r="K59" s="86"/>
      <c r="L59" s="87" t="s">
        <v>424</v>
      </c>
      <c r="M59" s="88" t="s">
        <v>425</v>
      </c>
      <c r="N59" s="88" t="s">
        <v>426</v>
      </c>
      <c r="O59" s="88" t="s">
        <v>427</v>
      </c>
      <c r="P59" s="89" t="str">
        <f>IF(COUNTIF(表5[[#This Row],[c]],"*/*")=1,2,1)&amp;","</f>
        <v>2,</v>
      </c>
      <c r="Q59" s="89" t="str">
        <f>IF(COUNTIF(表5[[#This Row],[c]],"*+ aa2*")=1,"aa2",0)&amp;","</f>
        <v>aa2,</v>
      </c>
      <c r="R59" s="89" t="str">
        <f>IF(COUNTIF(表5[[#This Row],[c]],"*+ bb2*")=1,"bb2",0)&amp;","</f>
        <v>bb2,</v>
      </c>
      <c r="S59" s="93">
        <v>0</v>
      </c>
      <c r="T59" s="90" t="s">
        <v>428</v>
      </c>
      <c r="U59" s="93">
        <v>2</v>
      </c>
      <c r="V59" s="90" t="s">
        <v>428</v>
      </c>
      <c r="W59" s="89" t="str">
        <f>IF(COUNTIF(表5[[#This Row],[c]],"*- aa2*")=1,"aa2",0)&amp;","</f>
        <v>0,</v>
      </c>
      <c r="X59" s="89">
        <f>IF(COUNTIF(表5[[#This Row],[c]],"*- bb2*")=1,"bb2",0)</f>
        <v>0</v>
      </c>
      <c r="Y59" s="91" t="s">
        <v>429</v>
      </c>
      <c r="Z59" s="91" t="s">
        <v>483</v>
      </c>
      <c r="AA59" s="91" t="s">
        <v>430</v>
      </c>
    </row>
    <row r="60" spans="1:27" ht="15" thickTop="1" thickBot="1" x14ac:dyDescent="0.3">
      <c r="A60" s="83" t="s">
        <v>255</v>
      </c>
      <c r="B60" s="84" t="s">
        <v>481</v>
      </c>
      <c r="C60" s="96" t="s">
        <v>494</v>
      </c>
      <c r="D60" s="86"/>
      <c r="E60" s="86"/>
      <c r="F60" s="86"/>
      <c r="G60" s="86"/>
      <c r="H60" s="86" t="s">
        <v>421</v>
      </c>
      <c r="I60" s="86" t="s">
        <v>488</v>
      </c>
      <c r="J60" s="86" t="s">
        <v>423</v>
      </c>
      <c r="K60" s="86"/>
      <c r="L60" s="87" t="s">
        <v>424</v>
      </c>
      <c r="M60" s="88" t="s">
        <v>425</v>
      </c>
      <c r="N60" s="88" t="s">
        <v>426</v>
      </c>
      <c r="O60" s="88" t="s">
        <v>427</v>
      </c>
      <c r="P60" s="89" t="str">
        <f>IF(COUNTIF(表5[[#This Row],[c]],"*/*")=1,2,1)&amp;","</f>
        <v>2,</v>
      </c>
      <c r="Q60" s="89" t="str">
        <f>IF(COUNTIF(表5[[#This Row],[c]],"*+ aa2*")=1,"aa2",0)&amp;","</f>
        <v>aa2,</v>
      </c>
      <c r="R60" s="89" t="str">
        <f>IF(COUNTIF(表5[[#This Row],[c]],"*+ bb2*")=1,"bb2",0)&amp;","</f>
        <v>bb2,</v>
      </c>
      <c r="S60" s="93">
        <v>2</v>
      </c>
      <c r="T60" s="90" t="s">
        <v>428</v>
      </c>
      <c r="U60" s="93">
        <v>0</v>
      </c>
      <c r="V60" s="90" t="s">
        <v>428</v>
      </c>
      <c r="W60" s="89" t="str">
        <f>IF(COUNTIF(表5[[#This Row],[c]],"*- aa2*")=1,"aa2",0)&amp;","</f>
        <v>0,</v>
      </c>
      <c r="X60" s="89">
        <f>IF(COUNTIF(表5[[#This Row],[c]],"*- bb2*")=1,"bb2",0)</f>
        <v>0</v>
      </c>
      <c r="Y60" s="91" t="s">
        <v>429</v>
      </c>
      <c r="Z60" s="91" t="s">
        <v>483</v>
      </c>
      <c r="AA60" s="91" t="s">
        <v>430</v>
      </c>
    </row>
    <row r="61" spans="1:27" ht="15" thickTop="1" thickBot="1" x14ac:dyDescent="0.3">
      <c r="A61" s="83" t="s">
        <v>259</v>
      </c>
      <c r="B61" s="84" t="s">
        <v>481</v>
      </c>
      <c r="C61" s="96" t="s">
        <v>495</v>
      </c>
      <c r="D61" s="86"/>
      <c r="E61" s="86"/>
      <c r="F61" s="86"/>
      <c r="G61" s="86"/>
      <c r="H61" s="86" t="s">
        <v>421</v>
      </c>
      <c r="I61" s="86" t="s">
        <v>488</v>
      </c>
      <c r="J61" s="86" t="s">
        <v>423</v>
      </c>
      <c r="K61" s="86"/>
      <c r="L61" s="87" t="s">
        <v>424</v>
      </c>
      <c r="M61" s="88" t="s">
        <v>425</v>
      </c>
      <c r="N61" s="88" t="s">
        <v>426</v>
      </c>
      <c r="O61" s="88" t="s">
        <v>427</v>
      </c>
      <c r="P61" s="89" t="str">
        <f>IF(COUNTIF(表5[[#This Row],[c]],"*/*")=1,2,1)&amp;","</f>
        <v>2,</v>
      </c>
      <c r="Q61" s="89" t="str">
        <f>IF(COUNTIF(表5[[#This Row],[c]],"*+ aa2*")=1,"aa2",0)&amp;","</f>
        <v>aa2,</v>
      </c>
      <c r="R61" s="89" t="str">
        <f>IF(COUNTIF(表5[[#This Row],[c]],"*+ bb2*")=1,"bb2",0)&amp;","</f>
        <v>bb2,</v>
      </c>
      <c r="S61" s="93">
        <v>0</v>
      </c>
      <c r="T61" s="90" t="s">
        <v>428</v>
      </c>
      <c r="U61" s="93">
        <v>7</v>
      </c>
      <c r="V61" s="90" t="s">
        <v>428</v>
      </c>
      <c r="W61" s="89" t="str">
        <f>IF(COUNTIF(表5[[#This Row],[c]],"*- aa2*")=1,"aa2",0)&amp;","</f>
        <v>0,</v>
      </c>
      <c r="X61" s="89">
        <f>IF(COUNTIF(表5[[#This Row],[c]],"*- bb2*")=1,"bb2",0)</f>
        <v>0</v>
      </c>
      <c r="Y61" s="91" t="s">
        <v>429</v>
      </c>
      <c r="Z61" s="91" t="s">
        <v>483</v>
      </c>
      <c r="AA61" s="91" t="s">
        <v>430</v>
      </c>
    </row>
    <row r="62" spans="1:27" ht="15" thickTop="1" thickBot="1" x14ac:dyDescent="0.3">
      <c r="A62" s="83" t="s">
        <v>263</v>
      </c>
      <c r="B62" s="84" t="s">
        <v>481</v>
      </c>
      <c r="C62" s="96" t="s">
        <v>496</v>
      </c>
      <c r="D62" s="86"/>
      <c r="E62" s="86"/>
      <c r="F62" s="86"/>
      <c r="G62" s="86"/>
      <c r="H62" s="86" t="s">
        <v>421</v>
      </c>
      <c r="I62" s="86" t="s">
        <v>488</v>
      </c>
      <c r="J62" s="86" t="s">
        <v>423</v>
      </c>
      <c r="K62" s="86"/>
      <c r="L62" s="87" t="s">
        <v>424</v>
      </c>
      <c r="M62" s="88" t="s">
        <v>425</v>
      </c>
      <c r="N62" s="88" t="s">
        <v>426</v>
      </c>
      <c r="O62" s="88" t="s">
        <v>427</v>
      </c>
      <c r="P62" s="89" t="str">
        <f>IF(COUNTIF(表5[[#This Row],[c]],"*/*")=1,2,1)&amp;","</f>
        <v>2,</v>
      </c>
      <c r="Q62" s="89" t="str">
        <f>IF(COUNTIF(表5[[#This Row],[c]],"*+ aa2*")=1,"aa2",0)&amp;","</f>
        <v>aa2,</v>
      </c>
      <c r="R62" s="89" t="str">
        <f>IF(COUNTIF(表5[[#This Row],[c]],"*+ bb2*")=1,"bb2",0)&amp;","</f>
        <v>bb2,</v>
      </c>
      <c r="S62" s="93">
        <v>7</v>
      </c>
      <c r="T62" s="90" t="s">
        <v>428</v>
      </c>
      <c r="U62" s="93">
        <v>0</v>
      </c>
      <c r="V62" s="90" t="s">
        <v>428</v>
      </c>
      <c r="W62" s="89" t="str">
        <f>IF(COUNTIF(表5[[#This Row],[c]],"*- aa2*")=1,"aa2",0)&amp;","</f>
        <v>0,</v>
      </c>
      <c r="X62" s="89">
        <f>IF(COUNTIF(表5[[#This Row],[c]],"*- bb2*")=1,"bb2",0)</f>
        <v>0</v>
      </c>
      <c r="Y62" s="91" t="s">
        <v>429</v>
      </c>
      <c r="Z62" s="91" t="s">
        <v>483</v>
      </c>
      <c r="AA62" s="91" t="s">
        <v>430</v>
      </c>
    </row>
    <row r="63" spans="1:27" ht="15" thickTop="1" thickBot="1" x14ac:dyDescent="0.3">
      <c r="A63" s="83" t="s">
        <v>267</v>
      </c>
      <c r="B63" s="84" t="s">
        <v>481</v>
      </c>
      <c r="C63" s="96" t="s">
        <v>497</v>
      </c>
      <c r="D63" s="86"/>
      <c r="E63" s="86"/>
      <c r="F63" s="86"/>
      <c r="G63" s="86"/>
      <c r="H63" s="86" t="s">
        <v>421</v>
      </c>
      <c r="I63" s="86" t="s">
        <v>488</v>
      </c>
      <c r="J63" s="86" t="s">
        <v>423</v>
      </c>
      <c r="K63" s="86"/>
      <c r="L63" s="87" t="s">
        <v>424</v>
      </c>
      <c r="M63" s="88" t="s">
        <v>425</v>
      </c>
      <c r="N63" s="88" t="s">
        <v>426</v>
      </c>
      <c r="O63" s="88" t="s">
        <v>427</v>
      </c>
      <c r="P63" s="89" t="str">
        <f>IF(COUNTIF(表5[[#This Row],[c]],"*/*")=1,2,1)&amp;","</f>
        <v>2,</v>
      </c>
      <c r="Q63" s="89" t="str">
        <f>IF(COUNTIF(表5[[#This Row],[c]],"*+ aa2*")=1,"aa2",0)&amp;","</f>
        <v>aa2,</v>
      </c>
      <c r="R63" s="89" t="str">
        <f>IF(COUNTIF(表5[[#This Row],[c]],"*+ bb2*")=1,"bb2",0)&amp;","</f>
        <v>bb2,</v>
      </c>
      <c r="S63" s="93">
        <v>0</v>
      </c>
      <c r="T63" s="90" t="s">
        <v>428</v>
      </c>
      <c r="U63" s="93">
        <v>9</v>
      </c>
      <c r="V63" s="90" t="s">
        <v>428</v>
      </c>
      <c r="W63" s="89" t="str">
        <f>IF(COUNTIF(表5[[#This Row],[c]],"*- aa2*")=1,"aa2",0)&amp;","</f>
        <v>0,</v>
      </c>
      <c r="X63" s="89">
        <f>IF(COUNTIF(表5[[#This Row],[c]],"*- bb2*")=1,"bb2",0)</f>
        <v>0</v>
      </c>
      <c r="Y63" s="91" t="s">
        <v>429</v>
      </c>
      <c r="Z63" s="91" t="s">
        <v>483</v>
      </c>
      <c r="AA63" s="91" t="s">
        <v>430</v>
      </c>
    </row>
    <row r="64" spans="1:27" ht="15" thickTop="1" thickBot="1" x14ac:dyDescent="0.3">
      <c r="A64" s="83" t="s">
        <v>184</v>
      </c>
      <c r="B64" s="84" t="s">
        <v>481</v>
      </c>
      <c r="C64" s="96" t="s">
        <v>498</v>
      </c>
      <c r="D64" s="86"/>
      <c r="E64" s="86"/>
      <c r="F64" s="86"/>
      <c r="G64" s="86"/>
      <c r="H64" s="86" t="s">
        <v>421</v>
      </c>
      <c r="I64" s="86" t="s">
        <v>488</v>
      </c>
      <c r="J64" s="86" t="s">
        <v>423</v>
      </c>
      <c r="K64" s="86"/>
      <c r="L64" s="87" t="s">
        <v>424</v>
      </c>
      <c r="M64" s="88" t="s">
        <v>425</v>
      </c>
      <c r="N64" s="88" t="s">
        <v>426</v>
      </c>
      <c r="O64" s="88" t="s">
        <v>427</v>
      </c>
      <c r="P64" s="89" t="str">
        <f>IF(COUNTIF(表5[[#This Row],[c]],"*/*")=1,2,1)&amp;","</f>
        <v>2,</v>
      </c>
      <c r="Q64" s="89" t="str">
        <f>IF(COUNTIF(表5[[#This Row],[c]],"*+ aa2*")=1,"aa2",0)&amp;","</f>
        <v>aa2,</v>
      </c>
      <c r="R64" s="89" t="str">
        <f>IF(COUNTIF(表5[[#This Row],[c]],"*+ bb2*")=1,"bb2",0)&amp;","</f>
        <v>bb2,</v>
      </c>
      <c r="S64" s="93">
        <v>2</v>
      </c>
      <c r="T64" s="90" t="s">
        <v>428</v>
      </c>
      <c r="U64" s="93">
        <v>7</v>
      </c>
      <c r="V64" s="90" t="s">
        <v>428</v>
      </c>
      <c r="W64" s="89" t="str">
        <f>IF(COUNTIF(表5[[#This Row],[c]],"*- aa2*")=1,"aa2",0)&amp;","</f>
        <v>0,</v>
      </c>
      <c r="X64" s="89">
        <f>IF(COUNTIF(表5[[#This Row],[c]],"*- bb2*")=1,"bb2",0)</f>
        <v>0</v>
      </c>
      <c r="Y64" s="91" t="s">
        <v>429</v>
      </c>
      <c r="Z64" s="91" t="s">
        <v>483</v>
      </c>
      <c r="AA64" s="91" t="s">
        <v>430</v>
      </c>
    </row>
    <row r="65" spans="1:27" ht="15" thickTop="1" thickBot="1" x14ac:dyDescent="0.3">
      <c r="A65" s="83" t="s">
        <v>188</v>
      </c>
      <c r="B65" s="84" t="s">
        <v>481</v>
      </c>
      <c r="C65" s="96" t="s">
        <v>499</v>
      </c>
      <c r="D65" s="86"/>
      <c r="E65" s="86"/>
      <c r="F65" s="86"/>
      <c r="G65" s="86"/>
      <c r="H65" s="86" t="s">
        <v>421</v>
      </c>
      <c r="I65" s="86" t="s">
        <v>488</v>
      </c>
      <c r="J65" s="86" t="s">
        <v>423</v>
      </c>
      <c r="K65" s="86"/>
      <c r="L65" s="87" t="s">
        <v>424</v>
      </c>
      <c r="M65" s="88" t="s">
        <v>425</v>
      </c>
      <c r="N65" s="88" t="s">
        <v>426</v>
      </c>
      <c r="O65" s="88" t="s">
        <v>427</v>
      </c>
      <c r="P65" s="89" t="str">
        <f>IF(COUNTIF(表5[[#This Row],[c]],"*/*")=1,2,1)&amp;","</f>
        <v>2,</v>
      </c>
      <c r="Q65" s="89" t="str">
        <f>IF(COUNTIF(表5[[#This Row],[c]],"*+ aa2*")=1,"aa2",0)&amp;","</f>
        <v>aa2,</v>
      </c>
      <c r="R65" s="89" t="str">
        <f>IF(COUNTIF(表5[[#This Row],[c]],"*+ bb2*")=1,"bb2",0)&amp;","</f>
        <v>bb2,</v>
      </c>
      <c r="S65" s="93">
        <v>7</v>
      </c>
      <c r="T65" s="90" t="s">
        <v>428</v>
      </c>
      <c r="U65" s="93">
        <v>2</v>
      </c>
      <c r="V65" s="90" t="s">
        <v>428</v>
      </c>
      <c r="W65" s="89" t="str">
        <f>IF(COUNTIF(表5[[#This Row],[c]],"*- aa2*")=1,"aa2",0)&amp;","</f>
        <v>0,</v>
      </c>
      <c r="X65" s="89">
        <f>IF(COUNTIF(表5[[#This Row],[c]],"*- bb2*")=1,"bb2",0)</f>
        <v>0</v>
      </c>
      <c r="Y65" s="91" t="s">
        <v>429</v>
      </c>
      <c r="Z65" s="91" t="s">
        <v>483</v>
      </c>
      <c r="AA65" s="91" t="s">
        <v>430</v>
      </c>
    </row>
    <row r="66" spans="1:27" ht="14.4" thickTop="1" x14ac:dyDescent="0.25">
      <c r="A66" s="100" t="s">
        <v>190</v>
      </c>
      <c r="B66" s="101" t="s">
        <v>481</v>
      </c>
      <c r="C66" s="102" t="s">
        <v>500</v>
      </c>
      <c r="D66" s="103"/>
      <c r="E66" s="103"/>
      <c r="F66" s="103"/>
      <c r="G66" s="103"/>
      <c r="H66" s="103" t="s">
        <v>421</v>
      </c>
      <c r="I66" s="103" t="s">
        <v>488</v>
      </c>
      <c r="J66" s="103" t="s">
        <v>423</v>
      </c>
      <c r="K66" s="103"/>
      <c r="L66" s="104" t="s">
        <v>424</v>
      </c>
      <c r="M66" s="105" t="s">
        <v>425</v>
      </c>
      <c r="N66" s="105" t="s">
        <v>426</v>
      </c>
      <c r="O66" s="105" t="s">
        <v>427</v>
      </c>
      <c r="P66" s="106" t="str">
        <f>IF(COUNTIF(表5[[#This Row],[c]],"*/*")=1,2,1)&amp;","</f>
        <v>2,</v>
      </c>
      <c r="Q66" s="106" t="str">
        <f>IF(COUNTIF(表5[[#This Row],[c]],"*+ aa2*")=1,"aa2",0)&amp;","</f>
        <v>aa2,</v>
      </c>
      <c r="R66" s="106" t="str">
        <f>IF(COUNTIF(表5[[#This Row],[c]],"*+ bb2*")=1,"bb2",0)&amp;","</f>
        <v>bb2,</v>
      </c>
      <c r="S66" s="107">
        <v>9</v>
      </c>
      <c r="T66" s="108" t="s">
        <v>428</v>
      </c>
      <c r="U66" s="107">
        <v>0</v>
      </c>
      <c r="V66" s="108" t="s">
        <v>428</v>
      </c>
      <c r="W66" s="106" t="str">
        <f>IF(COUNTIF(表5[[#This Row],[c]],"*- aa2*")=1,"aa2",0)&amp;","</f>
        <v>0,</v>
      </c>
      <c r="X66" s="106">
        <f>IF(COUNTIF(表5[[#This Row],[c]],"*- bb2*")=1,"bb2",0)</f>
        <v>0</v>
      </c>
      <c r="Y66" s="109" t="s">
        <v>429</v>
      </c>
      <c r="Z66" s="109" t="s">
        <v>483</v>
      </c>
      <c r="AA66" s="109" t="s">
        <v>430</v>
      </c>
    </row>
  </sheetData>
  <phoneticPr fontId="11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M18" sqref="M18"/>
    </sheetView>
  </sheetViews>
  <sheetFormatPr defaultColWidth="3" defaultRowHeight="11.4" x14ac:dyDescent="0.25"/>
  <cols>
    <col min="1" max="16384" width="3" style="1"/>
  </cols>
  <sheetData>
    <row r="1" spans="2:8" x14ac:dyDescent="0.25">
      <c r="B1" s="1">
        <v>140</v>
      </c>
    </row>
    <row r="3" spans="2:8" x14ac:dyDescent="0.25">
      <c r="B3" s="1">
        <v>70</v>
      </c>
      <c r="C3" s="1">
        <v>70</v>
      </c>
      <c r="H3" s="1" t="s">
        <v>501</v>
      </c>
    </row>
    <row r="4" spans="2:8" x14ac:dyDescent="0.25">
      <c r="H4" s="1" t="s">
        <v>502</v>
      </c>
    </row>
    <row r="5" spans="2:8" x14ac:dyDescent="0.25">
      <c r="B5" s="1">
        <v>35</v>
      </c>
      <c r="C5" s="1">
        <v>35</v>
      </c>
      <c r="D5" s="1">
        <v>70</v>
      </c>
    </row>
    <row r="7" spans="2:8" x14ac:dyDescent="0.25">
      <c r="B7" s="1">
        <v>20</v>
      </c>
      <c r="C7" s="1">
        <v>15</v>
      </c>
      <c r="D7" s="1">
        <v>35</v>
      </c>
      <c r="E7" s="1">
        <v>70</v>
      </c>
    </row>
    <row r="11" spans="2:8" x14ac:dyDescent="0.25">
      <c r="B11" s="1" t="s">
        <v>503</v>
      </c>
    </row>
    <row r="12" spans="2:8" x14ac:dyDescent="0.25">
      <c r="B12" s="1" t="s">
        <v>504</v>
      </c>
    </row>
    <row r="13" spans="2:8" x14ac:dyDescent="0.25">
      <c r="B13" s="1" t="s">
        <v>505</v>
      </c>
      <c r="D13" s="1" t="s">
        <v>506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总分析</vt:lpstr>
      <vt:lpstr>n=1</vt:lpstr>
      <vt:lpstr>n=2</vt:lpstr>
      <vt:lpstr>n=3</vt:lpstr>
      <vt:lpstr>n=n</vt:lpstr>
      <vt:lpstr>程序图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陈军</dc:creator>
  <cp:lastModifiedBy>陈军</cp:lastModifiedBy>
  <dcterms:created xsi:type="dcterms:W3CDTF">2017-08-04T23:59:00Z</dcterms:created>
  <dcterms:modified xsi:type="dcterms:W3CDTF">2017-11-21T06:10:49Z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