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wan/Desktop/Excel/"/>
    </mc:Choice>
  </mc:AlternateContent>
  <xr:revisionPtr revIDLastSave="0" documentId="13_ncr:1_{2BBD3415-D300-864F-BAF3-3C96C49098F6}" xr6:coauthVersionLast="47" xr6:coauthVersionMax="47" xr10:uidLastSave="{00000000-0000-0000-0000-000000000000}"/>
  <bookViews>
    <workbookView xWindow="880" yWindow="500" windowWidth="50320" windowHeight="28300" activeTab="2" xr2:uid="{F41D9CE4-1AD2-A74B-9264-B0EED61EDBF2}"/>
  </bookViews>
  <sheets>
    <sheet name="Datatable" sheetId="1" r:id="rId1"/>
    <sheet name="PitvotTable" sheetId="2" r:id="rId2"/>
    <sheet name="Dashboard" sheetId="3" r:id="rId3"/>
  </sheets>
  <definedNames>
    <definedName name="_xlchart.v5.0" hidden="1">PitvotTable!$AR$10</definedName>
    <definedName name="_xlchart.v5.1" hidden="1">PitvotTable!$AR$11:$AR$18</definedName>
    <definedName name="_xlchart.v5.2" hidden="1">PitvotTable!$AS$10</definedName>
    <definedName name="_xlchart.v5.3" hidden="1">PitvotTable!$AS$11:$AS$18</definedName>
    <definedName name="Slicer_Driver_Name">#N/A</definedName>
    <definedName name="Slicer_Month">#N/A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6" i="2" l="1"/>
  <c r="AS12" i="2"/>
  <c r="AS13" i="2"/>
  <c r="AS14" i="2"/>
  <c r="AS15" i="2"/>
  <c r="AS16" i="2"/>
  <c r="AS17" i="2"/>
  <c r="AS18" i="2"/>
  <c r="AS11" i="2"/>
  <c r="AL6" i="2"/>
  <c r="BD6" i="2"/>
  <c r="AJ6" i="2"/>
  <c r="U6" i="2"/>
  <c r="D6" i="2"/>
  <c r="AI6" i="2"/>
  <c r="R6" i="2"/>
  <c r="C6" i="2"/>
  <c r="BG6" i="2"/>
  <c r="AY6" i="2"/>
  <c r="AG6" i="2"/>
  <c r="X6" i="2"/>
  <c r="BC6" i="2"/>
  <c r="BH6" i="2"/>
  <c r="AZ6" i="2"/>
  <c r="AH6" i="2"/>
  <c r="Q6" i="2"/>
  <c r="B6" i="2"/>
  <c r="P6" i="2"/>
  <c r="BE7" i="2"/>
  <c r="AX6" i="2"/>
  <c r="AF6" i="2"/>
  <c r="O6" i="2"/>
  <c r="BD7" i="2"/>
  <c r="AW6" i="2"/>
  <c r="L6" i="2"/>
  <c r="BC7" i="2"/>
  <c r="AV6" i="2"/>
  <c r="K6" i="2"/>
  <c r="BE6" i="2"/>
  <c r="AK6" i="2"/>
  <c r="V6" i="2"/>
  <c r="G6" i="2"/>
  <c r="W6" i="2"/>
  <c r="AP6" i="2" l="1"/>
  <c r="B7" i="2"/>
  <c r="C7" i="2"/>
</calcChain>
</file>

<file path=xl/sharedStrings.xml><?xml version="1.0" encoding="utf-8"?>
<sst xmlns="http://schemas.openxmlformats.org/spreadsheetml/2006/main" count="527" uniqueCount="108">
  <si>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</si>
  <si>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</si>
  <si>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</si>
  <si>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</si>
  <si>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</si>
  <si>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</si>
  <si>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</si>
  <si>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</si>
  <si>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</si>
  <si>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</si>
  <si>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</si>
  <si>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</si>
  <si>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</si>
  <si>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</si>
  <si>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</si>
  <si>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</si>
  <si>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</si>
  <si>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</si>
  <si>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</si>
  <si>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</si>
  <si>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</si>
  <si>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</si>
  <si>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</si>
  <si>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</si>
  <si>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</si>
  <si>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</si>
  <si>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</si>
  <si>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</si>
  <si>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</si>
  <si>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</si>
  <si>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</si>
  <si>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</si>
  <si>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</si>
  <si>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</si>
  <si>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</si>
  <si>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</si>
  <si>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</si>
  <si>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</si>
  <si>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</si>
  <si>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</si>
  <si>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</si>
  <si>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</si>
  <si>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</si>
  <si>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</si>
  <si>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</si>
  <si>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</si>
  <si>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</si>
  <si>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</si>
  <si>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</si>
  <si>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</si>
  <si>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</si>
  <si>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</si>
  <si>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</si>
  <si>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</si>
  <si>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</si>
  <si>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</si>
  <si>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</si>
  <si>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</si>
  <si>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</si>
  <si>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</si>
  <si>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</si>
  <si>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</si>
  <si>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Truck Expense</t>
  </si>
  <si>
    <t>Freight Expenses</t>
  </si>
  <si>
    <t>Freight Expense</t>
  </si>
  <si>
    <t>Driver Payroll</t>
  </si>
  <si>
    <t>Shipment Cost Settlement</t>
  </si>
  <si>
    <t>Sum of Rate</t>
  </si>
  <si>
    <t>Sum of Balance</t>
  </si>
  <si>
    <t>Sum of Total Expenses</t>
  </si>
  <si>
    <t xml:space="preserve"> </t>
  </si>
  <si>
    <t>Expenses</t>
  </si>
  <si>
    <t>Balance</t>
  </si>
  <si>
    <t>Monthly Rate</t>
  </si>
  <si>
    <t>Row Labels</t>
  </si>
  <si>
    <t>Grand Total</t>
  </si>
  <si>
    <t>Monthly Balance</t>
  </si>
  <si>
    <t>Year-To-Date Balance</t>
  </si>
  <si>
    <t>Count of Customer Type</t>
  </si>
  <si>
    <t>Truck Expenses</t>
  </si>
  <si>
    <t>Sum of Insurance</t>
  </si>
  <si>
    <t>Sum of Fuel</t>
  </si>
  <si>
    <t>Sum of Diesel Exhaust Fluid</t>
  </si>
  <si>
    <t>Sum of Advance</t>
  </si>
  <si>
    <t>Sum of Warehouse</t>
  </si>
  <si>
    <t>Sum of Repairs</t>
  </si>
  <si>
    <t>Sum of Tolls</t>
  </si>
  <si>
    <t>Sum of Fundings</t>
  </si>
  <si>
    <t>Repairs &amp; Costs</t>
  </si>
  <si>
    <t>Monthly Expenses &amp; Income</t>
  </si>
  <si>
    <t>Sum of Odometer</t>
  </si>
  <si>
    <t>Sum of Miles</t>
  </si>
  <si>
    <t>Sum of Rate Per Miles</t>
  </si>
  <si>
    <t>Sum of Extra Stops</t>
  </si>
  <si>
    <t>Sum of Extra Pay</t>
  </si>
  <si>
    <t>Sum of Costs Driver Paid</t>
  </si>
  <si>
    <t>Total Payroll</t>
  </si>
  <si>
    <t>Destinations</t>
  </si>
  <si>
    <t>Count of Destination</t>
  </si>
  <si>
    <t>Freight</t>
  </si>
  <si>
    <t>Sum of First condition type</t>
  </si>
  <si>
    <t>Sum of Shipment cost sub-items</t>
  </si>
  <si>
    <t>Sum of ERE Stage</t>
  </si>
  <si>
    <t>Sum of Basic freight</t>
  </si>
  <si>
    <t>Sum of Final Amount</t>
  </si>
  <si>
    <t>Count of Load</t>
  </si>
  <si>
    <t>Sum of Tonnage</t>
  </si>
  <si>
    <t>Total Tonnage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</si>
</sst>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RM&quot;* #,##0.00_);_(&quot;RM&quot;* \(#,##0.00\);_(&quot;RM&quot;* &quot;-&quot;??_);_(@_)"/>
    <numFmt numFmtId="164" formatCode="[$-409]mmmm\ d\,\ yyyy;@"/>
    <numFmt numFmtId="165" formatCode="0.0"/>
    <numFmt numFmtId="166" formatCode="&quot;$&quot;#,##0"/>
    <numFmt numFmtId="167" formatCode="[$-409]d\-mmm\-yy;@"/>
    <numFmt numFmtId="168" formatCode="[$$-409]#,##0"/>
    <numFmt numFmtId="169" formatCode="[$$-409]#,##0.00"/>
    <numFmt numFmtId="170" formatCode="#,##0.0"/>
  </numFmts>
  <fonts count="13">
    <font>
      <sz val="12"/>
      <color theme="1"/>
      <name val="Calibri"/>
      <family val="2"/>
      <scheme val="minor"/>
    </font>
    <font>
      <sz val="12"/>
      <color theme="1"/>
      <name val="Calibri"/>
      <family val="2"/>
      <scheme val="minor"/>
    </font>
    <font>
      <sz val="12"/>
      <color theme="1" tint="4.9989318521683403E-2"/>
      <name val="Arial"/>
      <family val="2"/>
    </font>
    <font>
      <b/>
      <sz val="12"/>
      <color theme="1" tint="4.9989318521683403E-2"/>
      <name val="Arial"/>
      <family val="2"/>
    </font>
    <font>
      <b/>
      <sz val="11"/>
      <color theme="0"/>
      <name val="Arial"/>
      <family val="2"/>
    </font>
    <font>
      <sz val="12"/>
      <color theme="1"/>
      <name val="SF Pro Display Regular"/>
    </font>
    <font>
      <b/>
      <sz val="12"/>
      <color rgb="FF92D050"/>
      <name val="SF Pro Display Regular"/>
    </font>
    <font>
      <b/>
      <i/>
      <sz val="26"/>
      <color theme="1"/>
      <name val="SF Pro Display Regular"/>
    </font>
    <font>
      <sz val="12"/>
      <color theme="1" tint="0.499984740745262"/>
      <name val="SF Pro Display Regular"/>
    </font>
    <font>
      <b/>
      <sz val="14"/>
      <color theme="1"/>
      <name val="SF Pro Display Regular"/>
    </font>
    <font>
      <sz val="14"/>
      <color theme="1" tint="0.499984740745262"/>
      <name val="SF Pro Display Regular"/>
    </font>
    <font>
      <b/>
      <sz val="12"/>
      <color theme="1"/>
      <name val="SF Pro Display Regular"/>
    </font>
    <font>
      <b/>
      <sz val="12"/>
      <color theme="1" tint="0.249977111117893"/>
      <name val="SF Pro Display Regular"/>
    </font>
  </fonts>
  <fills count="7">
    <fill>
      <patternFill patternType="none"/>
    </fill>
    <fill>
      <patternFill patternType="gray125"/>
    </fill>
    <fill>
      <patternFill patternType="solid">
        <fgColor theme="1" tint="0.3499862666707357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4">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theme="1" tint="0.499984740745262"/>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3" fillId="0" borderId="0" xfId="1" applyNumberFormat="1" applyFont="1" applyBorder="1" applyAlignment="1">
      <alignment horizontal="center" vertical="center"/>
    </xf>
    <xf numFmtId="0" fontId="2" fillId="0" borderId="1" xfId="0" applyFont="1" applyBorder="1" applyAlignment="1">
      <alignment horizontal="left" vertical="center"/>
    </xf>
    <xf numFmtId="166" fontId="2" fillId="0" borderId="0" xfId="0" applyNumberFormat="1" applyFont="1" applyAlignment="1">
      <alignment horizontal="center" vertical="center"/>
    </xf>
    <xf numFmtId="166" fontId="2" fillId="0" borderId="1" xfId="0" applyNumberFormat="1" applyFont="1" applyBorder="1" applyAlignment="1">
      <alignment horizontal="center" vertical="center"/>
    </xf>
    <xf numFmtId="167" fontId="2" fillId="0" borderId="1" xfId="0" applyNumberFormat="1" applyFont="1" applyBorder="1" applyAlignment="1">
      <alignment horizontal="left" vertical="center"/>
    </xf>
    <xf numFmtId="166" fontId="3" fillId="0" borderId="2" xfId="0" applyNumberFormat="1" applyFont="1" applyBorder="1" applyAlignment="1">
      <alignment horizontal="center" vertical="center"/>
    </xf>
    <xf numFmtId="167" fontId="2" fillId="0" borderId="0" xfId="0" applyNumberFormat="1" applyFont="1" applyAlignment="1">
      <alignment horizontal="center" vertical="center"/>
    </xf>
    <xf numFmtId="0" fontId="4" fillId="2" borderId="0" xfId="0" applyFont="1" applyFill="1" applyAlignment="1">
      <alignment horizontal="center" vertical="center" wrapText="1"/>
    </xf>
    <xf numFmtId="0" fontId="0" fillId="3" borderId="0" xfId="0" applyFill="1" applyAlignment="1">
      <alignment horizontal="centerContinuous"/>
    </xf>
    <xf numFmtId="0" fontId="0" fillId="4" borderId="0" xfId="0" applyFill="1" applyAlignment="1">
      <alignment horizontal="centerContinuous"/>
    </xf>
    <xf numFmtId="0" fontId="0" fillId="5" borderId="0" xfId="0" applyFill="1" applyAlignment="1">
      <alignment horizontal="centerContinuous"/>
    </xf>
    <xf numFmtId="0" fontId="0" fillId="6" borderId="0" xfId="0" applyFill="1" applyAlignment="1">
      <alignment horizontal="centerContinuous"/>
    </xf>
    <xf numFmtId="0" fontId="5" fillId="0" borderId="0" xfId="0" applyFont="1"/>
    <xf numFmtId="0" fontId="6" fillId="0" borderId="0" xfId="0" applyFont="1" applyAlignment="1">
      <alignment horizontal="centerContinuous" vertical="center"/>
    </xf>
    <xf numFmtId="0" fontId="7" fillId="0" borderId="0" xfId="0" applyFont="1" applyAlignment="1">
      <alignment horizontal="centerContinuous" vertical="center"/>
    </xf>
    <xf numFmtId="0" fontId="5" fillId="0" borderId="0" xfId="0" applyFont="1" applyAlignment="1">
      <alignment horizontal="centerContinuous" vertical="center"/>
    </xf>
    <xf numFmtId="0" fontId="5" fillId="0" borderId="0" xfId="0" applyFont="1" applyAlignment="1">
      <alignment vertical="center"/>
    </xf>
    <xf numFmtId="0" fontId="5" fillId="0" borderId="3" xfId="0" applyFont="1" applyBorder="1"/>
    <xf numFmtId="0" fontId="8" fillId="0" borderId="0" xfId="0" applyFont="1" applyAlignment="1">
      <alignment horizontal="center" vertical="center"/>
    </xf>
    <xf numFmtId="0" fontId="8" fillId="0" borderId="0" xfId="0" applyFont="1" applyAlignment="1">
      <alignment horizontal="center" vertical="center" wrapText="1"/>
    </xf>
    <xf numFmtId="3" fontId="9" fillId="0" borderId="0" xfId="0" applyNumberFormat="1" applyFont="1" applyAlignment="1">
      <alignment horizontal="center" vertical="center"/>
    </xf>
    <xf numFmtId="9" fontId="10" fillId="0" borderId="0" xfId="2" applyFont="1" applyAlignment="1">
      <alignment horizontal="center" vertical="center"/>
    </xf>
    <xf numFmtId="0" fontId="5" fillId="0" borderId="0" xfId="0" applyFont="1" applyAlignment="1">
      <alignment horizontal="center" vertical="center"/>
    </xf>
    <xf numFmtId="0" fontId="5" fillId="0" borderId="0" xfId="0" pivotButton="1" applyFont="1"/>
    <xf numFmtId="0" fontId="5" fillId="0" borderId="0" xfId="0" applyFont="1" applyAlignment="1">
      <alignment horizontal="center" vertical="center" wrapText="1"/>
    </xf>
    <xf numFmtId="3" fontId="5" fillId="0" borderId="0" xfId="0" applyNumberFormat="1" applyFont="1" applyAlignment="1">
      <alignment horizontal="center" vertical="center"/>
    </xf>
    <xf numFmtId="0" fontId="5" fillId="0" borderId="0" xfId="0" applyFont="1" applyAlignment="1">
      <alignment horizontal="left"/>
    </xf>
    <xf numFmtId="3" fontId="5" fillId="0" borderId="0" xfId="0" applyNumberFormat="1" applyFont="1"/>
    <xf numFmtId="0" fontId="5" fillId="0" borderId="3" xfId="0" applyFont="1" applyBorder="1" applyAlignment="1">
      <alignment horizontal="center" vertical="center"/>
    </xf>
    <xf numFmtId="0" fontId="5" fillId="0" borderId="0" xfId="0" pivotButton="1" applyFont="1" applyAlignment="1">
      <alignment horizontal="center" vertical="center"/>
    </xf>
    <xf numFmtId="0" fontId="12" fillId="0" borderId="0" xfId="0" applyFont="1" applyAlignment="1">
      <alignment horizontal="left"/>
    </xf>
    <xf numFmtId="0" fontId="12" fillId="0" borderId="0" xfId="0" applyFont="1" applyAlignment="1">
      <alignment horizontal="center" vertical="center"/>
    </xf>
    <xf numFmtId="168" fontId="11" fillId="0" borderId="0" xfId="0" applyNumberFormat="1" applyFont="1" applyAlignment="1">
      <alignment horizontal="center" vertical="center"/>
    </xf>
    <xf numFmtId="3" fontId="11" fillId="0" borderId="0" xfId="0" applyNumberFormat="1" applyFont="1" applyAlignment="1">
      <alignment horizontal="center" vertical="center"/>
    </xf>
    <xf numFmtId="169" fontId="11" fillId="0" borderId="0" xfId="0" applyNumberFormat="1" applyFont="1" applyAlignment="1">
      <alignment horizontal="center" vertical="center"/>
    </xf>
    <xf numFmtId="170" fontId="11" fillId="0" borderId="0" xfId="0" applyNumberFormat="1" applyFont="1" applyAlignment="1">
      <alignment horizontal="center" vertical="center"/>
    </xf>
  </cellXfs>
  <cellStyles count="3">
    <cellStyle name="Currency" xfId="1" builtinId="4"/>
    <cellStyle name="Normal" xfId="0" builtinId="0"/>
    <cellStyle name="Percent" xfId="2" builtinId="5"/>
  </cellStyles>
  <dxfs count="95">
    <dxf>
      <font>
        <name val="SF Pro Display Regular"/>
        <scheme val="none"/>
      </font>
    </dxf>
    <dxf>
      <font>
        <name val="SF Pro Display Regular"/>
        <scheme val="none"/>
      </font>
    </dxf>
    <dxf>
      <numFmt numFmtId="3" formatCode="#,##0"/>
    </dxf>
    <dxf>
      <alignment horizontal="center"/>
    </dxf>
    <dxf>
      <alignment horizontal="center"/>
    </dxf>
    <dxf>
      <alignment vertical="center"/>
    </dxf>
    <dxf>
      <alignment vertical="center"/>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numFmt numFmtId="3" formatCode="#,##0"/>
    </dxf>
    <dxf>
      <alignment horizontal="center"/>
    </dxf>
    <dxf>
      <alignment horizontal="center"/>
    </dxf>
    <dxf>
      <alignment vertical="center"/>
    </dxf>
    <dxf>
      <alignment vertical="center"/>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numFmt numFmtId="3" formatCode="#,##0"/>
    </dxf>
    <dxf>
      <alignment vertical="center"/>
    </dxf>
    <dxf>
      <alignment horizontal="center"/>
    </dxf>
    <dxf>
      <font>
        <name val="SF Pro Display Regular"/>
        <scheme val="none"/>
      </font>
    </dxf>
    <dxf>
      <font>
        <name val="SF Pro Display Regular"/>
        <scheme val="none"/>
      </font>
    </dxf>
    <dxf>
      <numFmt numFmtId="3" formatCode="#,##0"/>
    </dxf>
    <dxf>
      <alignment horizontal="center"/>
    </dxf>
    <dxf>
      <alignment vertical="center"/>
    </dxf>
    <dxf>
      <font>
        <name val="SF Pro Display Regular"/>
        <scheme val="none"/>
      </font>
    </dxf>
    <dxf>
      <font>
        <name val="SF Pro Display Regular"/>
        <scheme val="none"/>
      </font>
    </dxf>
    <dxf>
      <font>
        <name val="SF Pro Display Regular"/>
        <scheme val="none"/>
      </font>
    </dxf>
    <dxf>
      <numFmt numFmtId="3" formatCode="#,##0"/>
    </dxf>
    <dxf>
      <alignment vertical="center"/>
    </dxf>
    <dxf>
      <alignment horizontal="center"/>
    </dxf>
    <dxf>
      <font>
        <name val="SF Pro Display Regular"/>
        <scheme val="none"/>
      </font>
    </dxf>
    <dxf>
      <font>
        <name val="SF Pro Display Regular"/>
        <scheme val="none"/>
      </font>
    </dxf>
    <dxf>
      <numFmt numFmtId="3" formatCode="#,##0"/>
    </dxf>
    <dxf>
      <alignment horizontal="center"/>
    </dxf>
    <dxf>
      <alignment vertical="center"/>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alignment horizontal="center"/>
    </dxf>
    <dxf>
      <alignment vertical="center"/>
    </dxf>
    <dxf>
      <font>
        <name val="SF Pro Display Regular"/>
        <scheme val="none"/>
      </font>
    </dxf>
    <dxf>
      <font>
        <name val="SF Pro Display Regular"/>
        <scheme val="none"/>
      </font>
    </dxf>
    <dxf>
      <font>
        <name val="SF Pro Display Regular"/>
        <scheme val="none"/>
      </font>
    </dxf>
    <dxf>
      <alignment horizontal="center"/>
    </dxf>
    <dxf>
      <alignment vertical="center"/>
    </dxf>
    <dxf>
      <alignment wrapText="1"/>
    </dxf>
    <dxf>
      <numFmt numFmtId="3" formatCode="#,##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6"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6"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font>
    </dxf>
    <dxf>
      <font>
        <b/>
        <color theme="1"/>
      </font>
      <border>
        <bottom style="thin">
          <color theme="6"/>
        </bottom>
        <vertical/>
        <horizontal/>
      </border>
    </dxf>
    <dxf>
      <font>
        <color theme="1" tint="0.24994659260841701"/>
      </font>
      <fill>
        <patternFill>
          <fgColor auto="1"/>
        </patternFill>
      </fill>
      <border diagonalUp="0" diagonalDown="0">
        <left/>
        <right/>
        <top/>
        <bottom/>
        <vertical/>
        <horizontal/>
      </border>
    </dxf>
  </dxfs>
  <tableStyles count="1" defaultTableStyle="TableStyleMedium2" defaultPivotStyle="PivotStyleLight16">
    <tableStyle name="SlicerStyleLight3 2" pivot="0" table="0" count="11" xr9:uid="{51379C37-578B-3345-8E8A-FF22864CE190}">
      <tableStyleElement type="wholeTable" dxfId="94"/>
      <tableStyleElement type="headerRow" dxfId="93"/>
      <tableStyleElement type="firstColumnStripe" dxfId="92"/>
    </tableStyle>
  </tableStyles>
  <colors>
    <mruColors>
      <color rgb="FF3849AB"/>
      <color rgb="FFE86666"/>
      <color rgb="FFF5F5F5"/>
      <color rgb="FFFDF3E7"/>
      <color rgb="FFECF4EC"/>
      <color rgb="FFA6A6A6"/>
      <color rgb="FFE3E1DC"/>
      <color rgb="FFEF8C0F"/>
      <color rgb="FF38963F"/>
      <color rgb="FFD3BAB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3 2">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Dashboard.xlsx]PitvotTable!PivotTable2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6"/>
          <c:spPr>
            <a:solidFill>
              <a:srgbClr val="3849AB"/>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PitvotTable!$H$10</c:f>
              <c:strCache>
                <c:ptCount val="1"/>
                <c:pt idx="0">
                  <c:v>Total</c:v>
                </c:pt>
              </c:strCache>
            </c:strRef>
          </c:tx>
          <c:spPr>
            <a:ln w="22225" cap="rnd">
              <a:solidFill>
                <a:srgbClr val="3849AB"/>
              </a:solidFill>
              <a:round/>
            </a:ln>
            <a:effectLst/>
          </c:spPr>
          <c:marker>
            <c:symbol val="circle"/>
            <c:size val="6"/>
            <c:spPr>
              <a:solidFill>
                <a:srgbClr val="3849AB"/>
              </a:solidFill>
              <a:ln w="19050">
                <a:solidFill>
                  <a:schemeClr val="bg1"/>
                </a:solidFill>
              </a:ln>
              <a:effectLst/>
            </c:spPr>
          </c:marker>
          <c:cat>
            <c:strRef>
              <c:f>PitvotTable!$G$11:$G$23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PitvotTable!$H$11:$H$23</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66BE-AC45-B2C9-A743AC47BF6C}"/>
            </c:ext>
          </c:extLst>
        </c:ser>
        <c:dLbls>
          <c:showLegendKey val="0"/>
          <c:showVal val="0"/>
          <c:showCatName val="0"/>
          <c:showSerName val="0"/>
          <c:showPercent val="0"/>
          <c:showBubbleSize val="0"/>
        </c:dLbls>
        <c:marker val="1"/>
        <c:smooth val="0"/>
        <c:axId val="433261008"/>
        <c:axId val="433653392"/>
      </c:lineChart>
      <c:catAx>
        <c:axId val="4332610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433653392"/>
        <c:crosses val="autoZero"/>
        <c:auto val="1"/>
        <c:lblAlgn val="ctr"/>
        <c:lblOffset val="100"/>
        <c:noMultiLvlLbl val="0"/>
      </c:catAx>
      <c:valAx>
        <c:axId val="433653392"/>
        <c:scaling>
          <c:orientation val="minMax"/>
        </c:scaling>
        <c:delete val="0"/>
        <c:axPos val="l"/>
        <c:majorGridlines>
          <c:spPr>
            <a:ln w="6350" cap="flat" cmpd="sng" algn="ctr">
              <a:solidFill>
                <a:schemeClr val="tx1">
                  <a:lumMod val="15000"/>
                  <a:lumOff val="85000"/>
                </a:schemeClr>
              </a:solidFill>
              <a:prstDash val="lg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43326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Dashboard.xlsx]PitvotTable!PivotTable6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F3E7"/>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PitvotTable!$AB$10</c:f>
              <c:strCache>
                <c:ptCount val="1"/>
                <c:pt idx="0">
                  <c:v>Sum of Rate</c:v>
                </c:pt>
              </c:strCache>
            </c:strRef>
          </c:tx>
          <c:spPr>
            <a:solidFill>
              <a:srgbClr val="ECF4E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PitvotTable!$AA$11:$AA$23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PitvotTable!$AB$11:$AB$23</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9D6B-FF40-9767-C1E62DF40386}"/>
            </c:ext>
          </c:extLst>
        </c:ser>
        <c:ser>
          <c:idx val="1"/>
          <c:order val="1"/>
          <c:tx>
            <c:strRef>
              <c:f>PitvotTable!$AC$10</c:f>
              <c:strCache>
                <c:ptCount val="1"/>
                <c:pt idx="0">
                  <c:v>Sum of Total Expenses</c:v>
                </c:pt>
              </c:strCache>
            </c:strRef>
          </c:tx>
          <c:spPr>
            <a:solidFill>
              <a:srgbClr val="FDF3E7"/>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PitvotTable!$AA$11:$AA$23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PitvotTable!$AC$11:$AC$23</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9D6B-FF40-9767-C1E62DF40386}"/>
            </c:ext>
          </c:extLst>
        </c:ser>
        <c:dLbls>
          <c:dLblPos val="inBase"/>
          <c:showLegendKey val="0"/>
          <c:showVal val="1"/>
          <c:showCatName val="0"/>
          <c:showSerName val="0"/>
          <c:showPercent val="0"/>
          <c:showBubbleSize val="0"/>
        </c:dLbls>
        <c:gapWidth val="219"/>
        <c:overlap val="-27"/>
        <c:axId val="1012661551"/>
        <c:axId val="1012680191"/>
      </c:barChart>
      <c:catAx>
        <c:axId val="1012661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1012680191"/>
        <c:crosses val="autoZero"/>
        <c:auto val="1"/>
        <c:lblAlgn val="ctr"/>
        <c:lblOffset val="100"/>
        <c:noMultiLvlLbl val="0"/>
      </c:catAx>
      <c:valAx>
        <c:axId val="1012680191"/>
        <c:scaling>
          <c:orientation val="minMax"/>
        </c:scaling>
        <c:delete val="1"/>
        <c:axPos val="l"/>
        <c:numFmt formatCode="#,##0" sourceLinked="1"/>
        <c:majorTickMark val="none"/>
        <c:minorTickMark val="none"/>
        <c:tickLblPos val="nextTo"/>
        <c:crossAx val="101266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4DEA9977-E1BD-6D4C-B2DD-0EF98DAB11B8}">
          <cx:dataId val="0"/>
          <cx:layoutPr>
            <cx:geography cultureLanguage="en-US" cultureRegion="MY" attribution="Powered by Bing">
              <cx:geoCache provider="{E9337A44-BEBE-4D9F-B70C-5C5E7DAFC167}">
                <cx:binary>7Hpbc9w4suZfcfh56eYFF3Ji+kQMyLqoSipVWZIt+4Uhy2qAJECAIMDbr99UyW23PZ5zemJnN2Yi
Vg8QbmQBSGTml1/yr4/TXx7l04N9NSnZ9n95nH59LZwzf/nll/5RPKmH/o2qHq3u9W/uzaNWv+jf
fqsen375bB/GquW/xGGEfnkUD9Y9Ta//66/wNv6kL/Xjg6t0e/JPdn771Hvp+v9m7KdDrx4+q6ot
qt7Z6tFFv77+4Bvdvn711LrKzbezefr19XdTXr/65ccX/d2PvpKwLuc/w7MkeUMSSilGUXb+o69f
Sd3yL8NBlOA3OErSGCHy+68eHhQ8eV7Iq9snayun7fz74M+WdF7Qw+fP9qnvYUPn/z95wXf7gPHb
168etW/d8+FxOMdfX+cP7cPnh9evql7nLyO5ft5F/rfztn/5/tz/668/dMBB/NDzB9H8eGr/09Df
Sebg24fBu//uIP5J2eA3KEwQipM0PP9F38smI29CghBOouRlHP3+2y8S+hML+rlkvj74g0QOd/+R
Ennz+7H87G7+f5H8oBL/d5Xk6qEFc/EJdPhfZcEwepMlIUYZiX+uJfQNSqIwwmH4YuF+sGN/ZkU/
V5NvT/6gJ1fsP0xP9PDw6uZRu+pfKBeE34RhEpHfxRIm31uvZ88TEgpuB1zOy2X4Yrb+3Gp+LpPD
Hx/+QSyHm39vsfwDZ/dHRfluyj/r6uM3mKI4iqJ/oCgEBEIzUBXyokggsD/K5Xfn+4/X83OR/P7c
d2v/N/flDEBN1YtXuZZeffpXqgWYK0xi/L0uRDF+E0UEYxT/YJ3+mYX8/Pj//g0/qAXL/73V4rvl
AgI+PI2vmPVtP1aPze9X9P/ctSPyBmdRQnD6xU9k38uIkDcRTRNCyZdxkOEf1eNPL+vnYvrh8e82
DXv+D/Mof5Ofnqz7F3oTDApCwM9T+uX00++lE0WgV1FEMxz+gIL/xFJ+LpGvD/4gi7/9v5bFDwDt
D4HJ18iueHAPq3NI+KdHz5uGKPWHR7/c6Z/q08t1v/j86+uYhgQk8DXUfH7Jd9oAy/j09Pi7hvzh
kaeH3v36OsD0TZiRNKLgbQiAMxK/fjU+nYdo9gakHFOIaqKYZBDevH7VausERKvxGxLHaZaCk0pD
QhAM9do/DyGAgRkEQxQi1ZQmIaJf4/CjljPX7dfD+tJ+1Xp11FXr+l9fJzh8/cq8zHteLPxoRlMU
0pigFKcZ4BgYf3x4C8E+TI/+l9FBZowwfBt0LlzN0qKTWILk5FBwVbtu3U/d5dCM4WoKqSVFNTaf
omXoL0iks+thWbJrWzUNKzna6k70m1Bk5O0wuv4gbLtfRoPeRu1SbzsVBgU3qtzovn5YGhU/TIS/
VJ57dDh1J6pkxsLIFz5WEIQmOCgiLtCuWZL4pqv1XeXctQxnetuImrKkLue3pS/bTeSI2Q1jIi9x
V7XreA53TZ+Yq7omaB+m+tLPShxLJOh1fKRziWmR9WG5n7BZd9GsqnWJ4nFVl0u5r5TgmywYYoZL
lKxCGlQXVJL2Xi+GZUnXfhwRKtdOqWjTTan6WNarsB+WD6O+rDturunz0XRmdjkXQXXQvJ0HZqbK
F7SV1XamprxL7XAox8x8qomiLBVjeZ0Ngg1j5I8+MgkL6n7ZkqWfT1VUL6dBV5yVjrrdt76waY5C
hP5yKZVkWnF0YeNZncpsOdVmyPbnFu9adcr67knJqtuZ5wnnfoXSgREUkO25GSbdcGU13w5dPBWj
LpOiN9l83WTzct3WGgprMJt4JTfn5nngPMVH7R2OymY3zrUj7Dway4CJ0qGrlz4ZN+6q4jQ/PyAl
mfOai7Cougjvz4XEtrUsWsovbY1ntSFje7d87UrGVoui8piyEMdihdMhvSxDnF7GjUovsXOccZKU
60gRbotzZ4BjOPyyHMIVcj5isamh7XoSrNPIaXa+F8tixl2j6jsz11276kdv89p3w3qYJnEkcUKL
sA5dTrXh+7HjfI+UEZp9a+t2/jJy7nNTdkQUN7leojzozUPcN3O9MrV0696Eba5Gt1y7EHvCmgXz
Ylpotzp3th1arkdp06KrcVIEsl9FdMxuz8VU/mYl7m/OjVjEJxwofn1uZYtb2Oiqdo+GLLttJ2EK
1wV8Gz83+5FM6zqq/crjWuSp0eHGY2mv0ZCaveXRfqlod51Mg8WsKZPqMqmSzUvzPEKJ3lnJzXYe
q6uw8dm1aOsvxTIIWvglXopvA0nANcvcs57E/NBNFt+ciyjFd6Fw/spOjTqYxt32bgpz41y992Fc
3Y9W5Fkjkrt5RPNhauGYz/3ItHYtyaI256Yt1aNLBr/qcGovREZvWuTUB0z7YOVQ027PzQzXhe5l
kvs65CsSy+YyllPD2i4LLwcTiytS8+rqXJtwazYK48/nrl5Pl5xX4SHEyl03Q3ud1V15G3FDb4Lq
yHsiD2003LWpKvfGp0/cJu6mSXOR8HTr43o8wiF3+SRUfKlE5JjBC9qQZgzgGvnkBjWL3sS+Jcza
FIRGQrHFcZKXPN56MCPvyg61x2BB1+cWxuQDqeL4YqCu2/Y8fCTL5KPNaLpwXcsuZDylFSpMFXYH
JyO5mmfq2FTTFeh5eunxMA0se1aW6FlZzp1RyO2masJP8fOUc9dy1o+X0a/ztJ4YR2ZNqVJ7Hor2
eC4m25VrGpkml1HfHnvn1cEHiFE4/4H1iItisjzNnUb4cgwEuTzX/NcaKnG1Sxe64qOSe8WnRbNp
yJp909RNXqu6KmqxJGo9kbQDdP/VTf/E80UR+PHvPF8MpGKWpGmcZVAJ4+fxP3g+VSYR5oSiDarE
xBZtB9gNClO4GDq7jJe6LkJV/0Zq/X7wOLmavhbxVKOrNu5uQ5cdrWrJ3jwXPuoQ062ixWwPC1Xu
Luuq6YoG8dOgDUtmMV7bJhmvR9tDLUv6PEWuXr80nwdo4jdjWHdMBjZMi4aHWYGjYkbe3oTjwmLt
ursKK3snwDvVWXl77kELL3xUhm/PQxl2+yxox+N5bG79+0SQiU1xSVYhD8G1S1wfFTVMyjGrcsWN
g/uhT2FTl9uSBt1a6iTowUo2uIgGgcERqmYfl1m9T55rky7TwnsjVkjT6KgjMBphmdSPIpk3oAjD
/YS8WFtlP5qBoLyr6+jUB7JjTZMGRTaGS2Fmij+UxGyQq/ia+6TfTkpU24GWvLCokY+66m91NJsb
XkoEvj5CF1gueVK79GDFXJ+aWNWn1mbXxi/V5bcu46RkOOGnalLRsY7tsApDObFRixunsbhuIv+l
SLJ6XInZX9vRu1ymZfKWCLIU2ZKVJw9OrPDlYookFm4dpRmcOuFgSf+Hqxin5Blm/QGGoZSEaUoR
RgAISRTHzzDtD5cRqdINItH1BfeNW4ML1rtzEWeVeamdm4EBO5w9F+cmz5pasm+zfxgGhy8uqBlZ
gsd0Z5cq28G9mNuXdt/qTwJ/oh0IWQiaS+7jnVYy3i1IYMW0L9dS3DXOlEw48zFcELiGxUjWeNnt
snnKlvxcjZv4jsTCrIWZkt1Yk2RHZzQWKGsnsLUXZVNlTIshzoPRbqtaBZsK14FiWQpv0Nbkde0P
NrPXMepS1us6yGcayjxr/ZIPEVsao3dTUjcrMakTGcMCi5CF8dxcWEvaKJ+kekcV1S8rSLMVyUJz
Mbu7zrTTLuPjtAueiywsZCfSi1QP7a58LrJIfanZIBQbP5swBSEHUTGOYtiF9eh3giD/Uhvw8Gis
vhXKEtaFDZxAh0y3S+SIN7O3gBtDu0PjWK6XqjmoUQY7O6flS1FWugKPjnQeNj3e9/MFrmBjZ/lF
qHuH46lcuaBrAUkt7Y72Gx/IYdfHLbpAuGUtiZRinvYVGxLfrlDo512UynmnM/Ux0T1etWE9220L
FOgaoMw7HmV210h30M8Hi6ZgT+pq6/28aWhGN+eNCZJEeWtUnUdVvOyqzi077LrDLAOypjg1u+pZ
3lXUpxtaVxsXtoCuy3lkyhr/ckxfXgTHdK7Jthteak0q7YVLaoBgYyRZb2OVc51OuQrtsu4JPiVa
DYXkmWNLIPrduUjDrt/5RkSb2YI1HPEsmdGacef6narKj2CBTraLQmZ45/I6jopAdPvUerBD6T7C
045X6m3dPRsO34uLgdtd1yYDi8DqWBKUV/U0LLmr25Ou1bR3KPrEJyRZ1I97NaGZ9YB0c0HalCma
ioL4S96E7m3X9LwgBAyMNbJfV3ayOW9otCYdQnldrVE1iXdzXKr1IG1dQPhlVxx3cRFUIy/gNwoe
GFA4JNdtmT40QZoWmLibWZupmAxP4ZGszG0cC0YWJ9ciea6g8UbQQKymefiAl5avYpWBOcVEri1N
LcvmcBWU1K1FDIHR7IleOxyvoqFR674xDcsAWBagVBmrU4u3dHDhus8cLzAAqJXIxF6m6qQ0qYok
HIc84BPeElxfZ7wIrIHgIwadiMp22rQ+SeCnp3gFfgU9u+iI2SliXCdJ0Swx7NKLE7Z+q8qjbLhg
tcyCDUQOx6nGbpsSd0nKgOwbYS7qRaldVVYbr2oImJqB5qTMJEA9lDBb9mplF72sgjgwl23AD02l
TN5YG64MN2TVqmkqOJXvMC/DFamNWNdBV+XzxMmpEnI1ZrHJiVR81aT8nUK+X4/aMk7ddBh7cg06
ZPetGNaeDpeqbAG++OxDCMC/qFyX5W2a1LltZlukIdU5iaKPQ6pC5pwVu7QccmzJXKCml9thqJoV
9c4XGe/ARVUXrUhSsILoeuhlzWqdoW0sZJynff8h87LfgH52ue/1KdbmNo5tvwJhQdyXKryRZFhN
Y9xv+glZ1k0ZXGpF9lhUINegrt8ukFPN4+RisVO15n1ySPq5u+yrZWRynvRFlAyXpRhCptJSQQw9
z6z2E85nU+WjsckGT2jcy7D6rZ69KvhQlrtqQLulRE3RhqhclSFRu1Q3IfNNxeZsvObNTBkOlokZ
b+tL6Y/9EgFQMrB/NzefsYEAKkqD5CrAuGNWVb9lqE4vJ2nvDBf7pY9nhnFfrsY0vK7rSjGTLZs4
yK6QFDpvIpftcNSMhYnMfGjqdN1kQXNw2dXEI86GWFQ3tJ3KDWol3qbBQIvBUsxS6441SlFB1JID
3ZLtoqrKrRhFDjipvJIkChh4Xn/oOhtcL3g2rM4AUXXzLpB+2aDAfNQ6ilmacnscxzstpczNKM0m
mmm06qZ2zK3Fl0QKvMV08XkQ2cdpdh2rgr7cgzc61BJ323m6buoAUJMbu43FtN4TGeKVF1c0G/qi
LZtLO5j0WkwhmCfr6o0bY8cSjuCOlA296pYQrP7iSdGMKFpJzQkbB5UWPFNx7nxiGHzPALDYZAyL
jr6tgi7KI6WLIQM2ARw3zn1Du7wb5Mx4Z3E+tKqgytsCSYjMY4gCYVH1QQztEaLljgW8hEAz7hM4
brgnCsgsFjTAOQQdJSu/7AKdwvY1yZcuFTnEJQuTYmlZnKJ6F6GhWEz2bm5icNHhsGz4YtYjiT7G
1ZIU5RKl4D9ifaFNJa/1ZOt8SUjOw8nB77U+T1ps8lEIxBwam3zEw5zPI512IyC4mHu7VuCer1XW
BqzFlWfgBMSRc33HG3I5tPPBl648LNk0b4PlkEVmXJfpkJ0QHjZyBv/TqS5ZQUKIMttV6noO5oRl
k3/ej3RF25F5bUN9I/uhX6VJ5wsd+IemVW5NUjOtK5VFecJ7WjTC8jxBU8zUSEYQBG1W5RKODD6R
aXJrqpH1I8r7Jr1bNApuszo4NmbYx0aSKzm5YR2HNS5q0o+HCGBl2phoL55b3lXjgahkPIQBxzti
lt3YtDCjAgg+gIXI5Xi/LCooWrBqh0os8UEFPCh6SAnn5yYY7d001/0R634CNmXp7jmC6MaZrr83
ZhyZT7y/n3pYZUYAqGuOBjaDsb/n4LOZC+VyD5yAZ1Xqw/uonT3DDYrus6XxbGqH5L73xLHnC32P
lHKscpbeR03aM0zD9B7gR88yU+JictF0QZEC6itI9X1barhR1kXvgdjCrEyQeD9UKmAQUQzvjBAy
p82Y3tkqqPIm3I7Wd3ekrabchQ7fCt8mOZ64ua0UWOWZiCinWdlup75vCzkS/Jb7YIFQCfETj67i
WlWryA70iKM5Wi2WxtcZGbs1j7PlYLnjm6my81VWV2gDtMx8qakdt0iPy36Igu7C0T7aeTGoXWAG
fJEOvN4PPC23wSzFpSO1BCqkS3YuAhelFIEgB9OLyRpaRAmCJYVgFse2lytXhQw4RH+Sc7jRvFfH
3kq7dWNWAvmD8CFw7a1thFjVi3mveWULMs9hrlHDZIv2pEKXg+gi5lT0OPTJu8HZ31oSsFIB+A/j
7qIB/DDFRBVTV5HdNMi9F6Dgixi/FEMT7FpYC0M1pet0rvoDArCVR6IZVuVzEycecLao0iC3aAAX
nkYt41nsN7RF9hADoMiBfazyOEPH5BrXQ3J4KW7SKVh2ma0PVT/Pp24x4CVbPG/AFD7GvkS7ytLp
RMkwnfpWHIdI+stz69wfz0AR0cTux3lep7X+UEMAduwH8tYFKrypVBvtm6ptC1XOy8dR4ROAZHwD
yHvcN8Cc5256jwAu39dVHbMkm+Hm0W4v0oAyCQ7xctbRR+W13kZD5OAEdG93IqztjnsiV0E9CRaV
/QheD4q5bb7UGl/jre+bQpt52YsSrcMl5lvgjvUu9g5O3pR9VUgDTKaI3Q6IfbcbouZL7VvfeUAY
1RSgdTFbFAEwSwLa7/gkxlXnzScsU7zru+VLoZByeVotVzKMj10bJCVagdp+yBbc5uXcFXie0Z6m
6t7HGZDCSF9PVDTM1lOVh1Xtim4UFVN1Y1hYkVM0kzTXCblDk+0vVNKRqzFWm2CcTR7XDVqjadwR
5eu3Gvu38FnefAmx+rTpKz7mcgjGPChdWzRzC1x5Z1cdmPu1m/u8x2WRuuEiJc0HA7xB7hBioX9a
PJ1WJK0+NzX6kIZm32blez1OR2lDn0sRbrM6C/OsTq+98BBjWJdb/wH57MLMEK7WQ+1YnN0jnz7C
leasRmMN3EF2MRp1ES3BUUXmQkdGbykO3xIf+h2qTiNQ8sAdLjSvQ2RYKn289hH+1OAmWMlmujAd
YPpqMkCUYjyzBiWbxvQ3rR97NkoBEUgI5GC/6kzSH8aK/tbWl+UkeA6OMCrUoDfZOL6HEFRumzJb
pUHwrvd9yPo66VjSmg6gSPU+jc3at3jZ2Iq893GAV0qCe850tjZwh1lNYzaqNs7nytRMKs/8NNvc
dX2/CVz/nCnRN0ZN6Wkk5tDvy35Ic9jjuAFRGacSYMaGlCWOP6bt/KHu3cqB4XT6wtdS7FXXjKzM
4pbNUTQU49yJXFWxYe1oDJDi4SEohd3FBm19Y2OIU4d1nS7DNu1hpyHu+nWzZBJoa3tZ2VatZxzt
esPpBhRgN44+2wO/ku1nDoJRNLasGTPL6qjs+K5K5vcukW7Xt3uue3Ks2lDsAOJ3jM7HPmySA8AX
eEGgWRngZV3DOt6GiWaVLtuVaJtks9AsfJdB7OlLAJ4QRX0iVFQ5+JT3I4+j7ZQMwFB5YChwNBU6
jeILF9+4SYfXnjI/0o+oIt16KAOeD5AJOgGzduVxfzEBhgbPoYIdfK9TsrlF9D0FprJMRf+ZjGJh
qU93rR2uh8y0mw6b8dSphm7GypieAT9SXbZfi7K0006mbd6XdbjTDbqMuVj2Kp73cwwnGcRtso/K
gb8H43k1k2DP0cQ/NEAnyZb2vwX1chx7Vd+As+fAlkbXPK74e0jG+b1L2yb32cHzDOUWz9E2yjhQ
4kkviwqlNQvrZChmj8MPWb1Kl4R/cKRxF4Bq9SoY2uiD5fxWgUhYV4HGwgZDz1InFw+AzvCVoi7J
Y1l9HCwIVUJoeTwX3GZ1PkDQANw/QK0+tN3GL5Qf+ySqwd5Ox3MrpM1TWTXpxgheHxBc+DOJHZql
3Y9L1e4W/nhuvHR3kJhJaD1C2BvfVBBwiIKPYspt4s2+RsGaLNImhaiq+Coqr8z0HCNUlb8GCgZS
FEm8MN3F88eyrDrmdc2Gbh4uWqUUh4Csm3IdNWQtOyxO1PNlQ0n6DMIydZsocuwSArrqh5vOpt6x
lGu04VLeRm4YHOOmcnAckKeZognfcKUfeT9Mlw2wpDczoL51izJcZCJ8O6dcXhqZxm/bCBfPnxsX
MSAf4DNTfqUjdJIJn7Zzy5d8QlSVzNdCruew6460KkHV4dgu7ByY47moOQV2rquASvjaB1yb39QO
ooFMtsFFSMO14U2qiwwFbeFlxNdLwId1iQ1eA7M9vG8HYMLkNIuruepK5iz2lwmkHLQO3g06xVcQ
OAMEKy2/nxpardPW+E0ImVWIc1DIbLP0x76XIMmx7nPf4bcNYpjo5k4qO6zVlCQ7iEn7Qjeqy2lP
T0Ep3T3p3qmsppD0jSXlTEOQz5skqtg0/l5bvtbOo9jfd+nQvm0TX21IHfrNRNPq47jcm7ma71W/
dBs9Ajtk5LKF1ZcAiinrMKQyKGQ5PjgQCiSakpshMNFVFsqU6SHpPhg9g5eKJ7kOiK8uKq3bTdC0
hmEzyAMQbcASdTOWBzwP8mJAwc154KXreUonpDxADvtzG4wfIogvd0BANG8tIpDBmhD65EVzM1Pu
7pRLykIlk7oYJifQOgkyiJGp7C/nzDx1aZUASGiGtUQQV3d4mi/h/WiFl6S8JYK2rFHj/BSUwJrG
3ROpV9HUgwPXwu0rTfU7GYLbHjpLrs5NUO9ryGIPxwXwy7uSdkXmpLuhJi7vIFQ8z7F9Td9qgVdN
TBuIj5aTeM7PILApW9y5mZVzrMBdQn7mPKDpcMQG6f256zz4be7LjKzDENkioICCNsgTMwDgeM4P
8QiSR7Zz07YMk+M573ruF+ScYn1OLb1UsSuBp6Xd7jwcdLLJ07rSBel03TKApgh42LhqWf9cXUQs
i7JGEKxDnkYWeljqHXyzAIm7MpGQiYaYC1LAiLVO6n0zeL0/174VllhhWDdGAwtH0gAVErsDIDwP
qJb7A50oZWUE5HDI9bhSCyFAA8b9Pnku0sT1QES9A2wU7E258KtvRd2pdgV8WsTQCKD6XJTSxvql
HTY6Wjciu0vbxfrL+jmJ9Yc5SUn73Jm5XQEXGV5pQFRB2FQn/WynlsCJk7qsBE2P33p9CtwPr/or
9TznPLFz4+dIGn8BhmL2hUFxusKlq49hieqjaeTVCGZzf+46Fxxiw2049hCaZ9KnQIjCPNWqmi3l
LC7+MDEA6xtOyfXLvPOA5AChlg6My7d5U6D0gfuMNYTeJ5BEucJZlt4OA70lfTQcehGak7BlMeE4
3BrrHsXY1emGl/ZhCRf4vmDBycGIBG1KPHnWQ0Bx6uYGzsZ216odBpF/bZ4HW9y/zFgCXBVZtgyF
V44ehiShB/dcyFI/uRZP22jETwI+57g4P6h6Pa6btAW8RJVZiSYsIYETLifler/SIoLUHO/D07kP
vqTmwNQRvx4GHp6yVupiiTJZmIWIPcaQvo6HlaspkJFT1t1ar+Jd4Bfg0+oJcn+VTU8zD/PzoFDj
IQALeikrwZk3JPugyy0OK1PmWehO/5uQL2uSlNWi/UVEOA+vDjnXPHa/GF1V3QqiCAqKv/6u9Otz
6twTJ+59IcC0MrNS2Oy9Blqi6c6dF3L01kruPc9Gj6s3IG2MA3Hs46C+2RrpxPcmHb2bNq6eVuBC
t4HyyPPstkgce0egBmX1C7QkrFiFlYftVYJiZcetTMpYeX4xEFGVIlHqPm6iFLSXGPfbkFSeujeL
w/amhfAAaTM4uoqfoCmy97TzkC/NTfs41fXbGIS68AUlZQ8G9WFrVgt1R92x+TBMCztbM/0EJt4+
RGG7ZN2KaaeDyta5Nb3JBy+udtvLviG4J9VOEWvs5GwyLJtrYX+qerlfJKufXQ0QXI7VGKtMG1b6
Tefki+qhjgFuZiZ/fPd7xFvPjQlqMnd6roV61a2H0ikcpyxUVjxMCxVnYShDvNVBuSxdeBT+n24e
+A+utQf82Rf7Na3rn2Q96j5Nf1ZJCzQ4qtyDD+wJYGzFyyYkL5MfT78lN7uocepfiw/QrdVjfR+A
ZjnWNKkPs1cHDxMJ6zyWqfh0nT7b/ghARJP1ady+NIPAZssr5+xgtd6E/YaM1SBI/ATKkXkFTogk
t7C0ChF8eFviAVb7NJ7D1zVIztj+Idrl8szeflyLpd4qwJ+9b3cBUMA/pDInJebwy6X2Dlvm9Fmx
lykxp/6aKGn8vgVSb3ueQTk+raBfedo+NKPpPvrKldiiQceiGEaxa4tGNHIFi6h+iIbaw/ZviXEc
/t//1hStYbmuArElrG+1rL2zUV7BwReC3MU/wDqIauiKZbh26684fbLLk5e61VvshctPI9f4LCvi
ZGmj3NuJEBew17HRK9QFkj0sS9VgEbi5MYzfVVHQ3mHLeB16nuIXcJKjTWiyWzVtX/pAfMS6E18h
vgNfODCvyZNlFHYvM3CT/Yz98+ISu5SdivtX4g2/tocVOFjwcV1/oKgdc9G6wb3ivnuwFV0ODRby
3Ro7eZgmXqbWNf5BbMwwLYP1oJLxzJLBv+0bEuVtOFGITgKUJzOQ8kqAYQM6/p7YPpeJR356Qb2U
fo1CzBtHmZm0We70le9P2mAFTBOePG4vvPP43baeV5fsmyuBzfyBPOsp/jJAXqRc52M0puxha5g0
IlNRp47YzrHAri8Iw/rcNpHaO6Zb9o1JZDasoIuhc2q6s1ROsAN7Wt17FPU/1BFvK9kxk/r3Sf+l
K6XvpDORKnMkU5lB8n5InTTZ6TDg5ZggvnhzIE8Vq5MHKDsUwL/W/6iofZyk350i6SiIldhPZrz1
l2yghhhk0BWii55ibqqTZkF1kqKrTttwazowcyqtqx3hSbwTPUnuvMTW5SLI8ATIfc692dI9Afty
w5lFWTUMlzZM+zUnIB0eumjyslYAie2GJNlPV0Xipk0UBL8yQMNtsF1GLEbmkVRvVdNFGUmFc6pZ
eMUWWVWQhNB9T7tc+6J6k3G4gxDF/w3q+HGJKH1vmQTrPAz97ehgFWvVs72bAl1ncr6Ixh+OM+2C
Qycou1vnyEG2Q5bbyGEsn3ifdTW19xUIoke69Mk50evbNkrmpcoXNvngnyI/o0r0L7RVU+FHlX/f
DRXPlgGIeGKd6BBLrZ8RtN4YZJ1HOdAAD7sLT1ujHH8oew8puIu4Aqoo/AzCqD0ByW+e+vhQV2n4
FFSS5TageEPRsBtBgvaUTm2OurDlMs1AoolyE8HQpUou7bVpIsgNZif4bMb4owsC+y69dNj5Q8Rz
s7RPTcSWi+ehLGvrsClXTkrfafOmt91nHIo4o7XxHqGpo/tOQpi5ur53g2q1LvuRhq9LQ3+5ASG/
fTlk3ZiGn6YCuK6hLHhi1RzuKqerzwwavRtqgRH0I9awR6YvsJT1HyFfJ2amLyIgcYl54D5pz8w7
MGPq3HoVymXOoa/sWnJ2OLQedjX2LbTkbh7j+QvY8VMo+vRVT86SI911MrtaYNIiBVnQBCFIFdnf
V73b3yeO/QEquD1tlyKZ7t2lsnk8TywTjnPbxI/Kp/IlVs9u6zBIxRz/cZlIEUG448aTfp5WIq6r
ORvjQL+GEuQZ5Ef3BgRvjcf1RiBA2ElQRIfRElW2CyMHqXiuITV6dRRzL26HqRABKHwHgBXnSzW2
Z3ey87v/2bQd0JTZ8S6rIIcElcKfmg9nMYgOsRYbSCAj595lpD+wflbHEXKKu75HMtN4HorlwX/h
zeAcBx+8OMRH3n8Mh0VmzHr6p6DrCUVF22Sed4J0uKdIu8FFQzKy6ictpvXGDef2WboCPLaPSFIn
5MUO+g4Jv/7ptBEQJrroJ1DZTgmF0xSggprbFuqPWevbMQn+9owk92MUQXlCV3KDHeYpZnx8IwtA
QLL4TbENh1Aj7QThediGbmL/hP5IbleWjpiECltFvN5aoaNbMXP2DBRrLNwF+ZC8DkPS96c6Fg9V
3z+5NebryIejAnH4HqZNt0vHdyjeyHT0GwBLsZfX8RCfVl3FWUdi84LSHooBSuKL4ca8rCFgB0Z4
WIQ+gFkAIHnnivAP7Bi3XMnoB2jrJUfqNu+tBzmoFAasIWnIWbXBH9SGagderTrHa3skHtj7gAOv
cCkL7nvIC+688VFdc2cwC+NDUNUQ0yIu92YKy9gT5GFw+WeqVbRnapB5IsGBYpqmp623Tk566q+x
V8TJXqTWnFcC8CsMmVus1yiyNe3Kf3a8feyqFerYpFLsvDVdguzDpqxtD5bpO22p6wBmpQoyjSS+
Z4l2L00lz4My/sFXTXTjd2AhfYV6jAdpfQP0uLmpNfZS302A26rY7JmYgqxawkqVbBKPY2O7kldJ
ly9L0iK0OiPZLT40HIkFs9BzAwULlHBkouoplsGSm9Vfy6mu/IuQjn8hNXBnDZq48K3TQNfVBPve
d8Tr4KMkginp0K8pgj5owFPsWwP5wL/HpGZ/mhFryIcoImdDXX/SpgGT4Xq/geb8SmkwvkJEI0sa
RtUF2RhUpQsww54v/q2BKD1v2Np9NumHjGdaNCONjzVLohsoPNoMMXR9iZbDOpPusjUgiJpLTDOn
btzHeJgMlDyjyKawXy7JRLFx0bTLwKIBx4mwE0Pc8ZHyqbmNlasePOPVpTtzDrAaqP/SRwoC58hm
wk2aj9hzXoNeds989mmJOHmcRVI9NDNWBGJYlCPXoHcg3W3uz9a5YIX+DKQf5ml8QFkgmgx1xEl0
VD/zyDH4H4MMU9Z57cLEvyNJ95p2S/2c0jAfwn49J4utEOOI87pMLcBxJdKCqeTdS/xq383OcL81
fEY6y2N++b5Ut72z88ZQ5bKWXQpOFTeHNRRhx94EncpEpNJTi634kE6Tm0GySssWlfUv3T0lSBH5
audjQwYHlXxqZJbO/nomESRKDjiDDa3UTlPfUk/l2yjUdXJuJm4LPYBUc0LEpAn6tDVW4nYSpqzJ
6p77oaqhFmf+l1MzCNDIJG5MUs0AuwcgDEusc3qtzhIEFySAIOFSl0fP8Wh0IZGgTxk0WO3ejNGB
rbP9OafB8hSo9QUpoZ77r1E5+MXcgk0aXGPd2Ey5CX1EWGSPkBwshQ+PUP7P2pgj86vuO5ulXeXs
p2UAlamW58Dy+AJS6y31IvE2Js5FONPwo6U7MgcQ7ETeDw3s7w9lwwsbQoxWF7xusLyQoUlR5U7q
pnPZ3yZWEEQY6URHgCQoCWfga1eqtQgagM4s8vR5awDx/O0Ju0BDOhE3KpIVzD2RnbjIOOkvvKlj
kBH1rvcCCjxFyDmTblw6AcR4NtYU4lm8sPVSMas5i9cxuGCrq2aKWmmavMPg1nfUM/4ZyTJBmQwr
xnkba8e5H4nwD2EHx0Lb13+biS8u2MkaKvTO+c8Xtlu2a6nPq6KKxjH3dJCgZp2j/pr3j4WJ/P68
NdO/e/9xbcIHYoLsWyv8E8SA/bkDjHyuGGqoxAGL53eiEnBT4JXB5/156/1z0RgukBm53RHSn8MM
Qd6vpSNAw8aGXvBY3zthwosJW3VaHQIFiPawUq9NSy0ppYEdY7uWmPCzt1V9iGGAuWwNn+Ozawk/
OmPy99L3izAvvFnux1Bn1OKxm9neNmF4u43SGYUCkrG0SGpZuTlN+qd6sv6uxuI/m6mFV6dpR5A2
S3MeQyj/FNUn7vXzzk1b0DwOxBu4s1rRbD3iqVZkkMvoXdd0CeRB7mlxlfNaQayw10AscmbG4VQ1
Y3MPiOqZdBO/TGGzPMoQafzsUOQO/Y3D0xSUVzUXkPYgeUp9bwexZ5JboI4ZcUFXOJONCyYpLSld
6a0rfH1WgffPyAwpvYUwht46Ln9YKfQ46xyoC5FQC82Oe/zWtvcDPB16beNb2DRYNiWzBGLIgzyo
jTlG0yj3Pvc/7FipU3QtUgd/xfcQyOmGtXZvQRPGB+ZM3V5Ea3AJawUtIFRAz7E12B0d7p3FNV0e
ZvUF0rG7xwzNzFib3NYhzybXItgoh2ERrfVwxqz9tQyEFtNoeJFKMf4Iu1VmqweKmlTuDwTmuPRB
lr/Iuf1y4mUuRZRA/3T96+0t3C4GV7h1xeTNSU4AbSp+/ud6ulR93juRV0SOJQccjvKSTE3sFiEP
6O2gWDlVY/oKEVSCvXe1KAbbbGpVD8xCVqdB+gbisbCpTg6189/uNp4gRYPzATv3Ntxud2IDAYTP
FtQuNQRzIZaAk/ndcOeq0T1CUtrcttogaQXnm5HVcVUGPTge/rUBB1OdFvke2XanhxOJV2TfaYVK
RS3yiUV4SlCRN7mxE36+0Wluo97nkA7KtbQO785bIxhN4EEIlqNTVe3BXxwJUYz1ImjxmMxVIuOS
VpwWCjQSBIVj/QC9mOcEzj0fXdDMXl0/LHq5gbZ2vGwj4Zk+qwLHPRnEvJC764Mg8/IUqTXNh9Hb
A+9eMUm84DJfG4YEDwqba5cycK1Zu7h3FQ3sobGIeQtEdVnFu65kdEpF1gjZn+2VR4NoYirGLouz
mTq2sFDwvPap+t02Y/SYtoRAd0CcvWoQXFMbtBfb1Rayk/FZII95JJ5XPw3LCeu+fwwSrJ0wVPXe
bSHSwO4ewTAGye++6v2Ld4UgvaZ6MEs3H7orFjkAhow0p5ckAZuAJbz3fS9+Se0IWpY4/lFEuntg
lNwDNqpfFcjywnGWMKt97n4oWN/Saya7pbN+Mv4ZjJVHHJix3iU8yrfoVqVunLVmRWYDJumA4KDy
doSJIXDFDUQIOncJwOKkJofUB8VUqQByHan/1cQwpMzpvGTbNScaJNJ0e6nNIM/xYuV5mQA5Nsrr
cxb4g5eJZZQ7J21QWvUk3I9xnZ68tjN5T5P2weOQTdo+ITcwEvxtwOzsk3oGhg5hPSpy0d0T2AeQ
ysOGEPrhk4rd4VHrP+FsyxrmlTBOsWvGpN3F2IJvt8ZL4zfIfEbQhOxPa0HVwtUmy3Ah1cEdIN0l
w+LiuIe2pF7fvwxCxgXWvsmB06XZYGr3R2OgQfXsWiOXGn7RAQbDLJSRCw9jkgfQwzwnHZmLlQ4z
tkY/3MXUnUvtOr89AG7PabL8lmlcXRbakH3XJGsZpu1+GlTwTmTbFNpPssVxDCRlxNxuvdmS/RSA
IGDQIXva+vfG4dNjq+JXJnV3cRt3LddUIYwEUWllqr9g+fqggK7eVdP8LRDcRDXZ4OgZVZah756G
hHGW+hxUfVUYH3CdY3z33HXhHQxOaZ7O8WmzdzEf+lUKXUWRcHJpq4TsgpCAxgf5d8bDWKCvu7Gm
nW4qBteRHYJjnMBuReeIZaiV/H2PiH0bY2/fdyINM86c6pbhHbAS6mcHApnnmYsbO5fka2CzyLnP
xqMIGKp37fN9OPVuATOQeoYurMmtCxnAGth8qLsUjh4f6hFRO6f3xlT0VcZ98oSSIe+Z2eEBFL1J
UrZzyZo16TreeZ2Z98zly2Xs/gQVROdGSPdx/Ux4xy40gFZ+qWLMHPfH0koC/jEMz7FIxlLRJEAN
DfnD1DR0Fw3W3lqIBvYk5AZiDglmhlYHWl+XfgpVbucTcpPO7t8Glr192o9wDQxX6Fi7/qcbN6or
qlTLskkSB3qRWNwqt1Ah/+D9Z7Q06bhLe3wDmc4HQCUPnoTNQUNDdgbiUb3EC5IDWqsfErJh5L7m
xI1qH1voPk9Qr4KYdBaatRNtDrDvLTfKlV4OfkgAOsdsb0kFQU/kHdpmth+jhtFoAAsB/Gkwhapa
fdmaZlrak6Fit3jjArMU03nf4idYr0ONpPAuMv5yxwY9ZkY3FegmE8KkUb/59ZACvCgqOGleteO3
j6geD67sq10vpCwhFpDQRsAzDH3ZNqCj7LKuB+qexFW7X22Isk6jhBjdaj0tPMnXFmq+kT7XdE4u
M7z5a9FJ93dk2h7ya2nvA8AAZ5hCbmCKs/e6I1BKXBsU4HcwzTjnaHbtPbDYrhw4BIlE2Iu2M79P
FBa9TOynMyUraO2oe6ENhaBem+FscF4abAK1s7Oe8y41uCqyQo8lV8IzOkxk5y0T/j0/VFmDZHSf
6vR1gxX+uRaCgIBbK77jo9/ebsrN2cX/2nIT76HUuwLDq8RmOdtPr43bA4IJv3GiKve5HVjRh+41
DEPTqKyud1t4biIwQ8RvvWKDCAHF369usxyCZoKzdnXlQ70wBgYfOrR5tO7r3Ml7S8NC9lJ9gS+C
WH4mP6eZH4kev6opSVAJuO8+BYHEQ+5fGt7ofaTEmtW3zhR8zGkKqmJNYZBlXskpePysdwavrOv2
1ybbC1z3r2wvuva+h1vv+9o4zJdwls1+1MFw6u3iAxDkPyHlt6etGRnk4N9D23Anb9pU5XzwzDmB
iF/D5QeRQahOXPWoRBl+hjXcYwu5rYRODySM1oOzjIUdJ3FiYYsGmTLPti6Nw391/3mp9v7eJCe/
xk3XsZv4gI62LsxrNE8AEucouLvT1tgw/NsTs9udvofbq1VCY7g9rndX7RC1GaEQ/2/jWndJifr4
dfu75Gp82nqD9XmZLkudhQtAA2hz/Tavrh+6XG1I5troqyvpu+Fp4aQj9F7DILxyxYOEcQeNBMy7
N0jYKrK43aG6fkbDrl/g6rUKY9dZy2Z46tdoPlqqIRHwnAevVnDXcWeAjQqNt6jhpNQIT/vWndf0
X91tvDU43uTvnW5Lm5PguQtr0R7J4fOyfRHnaiv+54vFeuFZ7fp/v+N2UcgOAsx/X1tU22dpa8LC
iw2+h8H08PseH/Hv4dYbfYbvgtR2OP3T/a/XWwFIWELnkOthRY6PykOfvhtiXcgno/H39vADqMdO
LFKa36XSZWXa+3W2/VDb7/bd0MSHR+36W27N/7oFBx+mOIXh/76HbC6367V/XlYt9MCBwdZvakyz
usZc3Lrt9QOCqxdtG34327UKkAlMf//jnu1l2dQIjWa9Uv/TyVf+WwynYYmPgBNOEfkfzfc1bPCv
fpKSMoJn5eSNmh1H7AT0+kS2ZpX19E/vf12DlvEWMsFoFwZGODmREPWCS1SnUMFB5/DmsC2/74ZT
BaHV95rbXuFNo+CMSES+zextoifdjB/ye+z4qXeU+kDjCTDeeF0GZoTCbbsjrgkubuN/LqrIy1ir
nqya4diP9skKufB3416n1Pdw60X//1v+159t1/g1XHy/3/+6D/4SUAYB5DzbWt8WI9CJZS1bwfHl
HR2BzAr7/XJ9XqM7q9PW+27+65oeUbFEsXZRnLifAbZNsIJb/KTnTrcdmEvEvG1uSxa5uehdbO56
9nZuP96q68zb5uV3s03vbXpt17bh1vuva4oBposUWC+Ys6sGid7mnpSTQFULNfsWE75DyNbTiv9I
ZbOUxLn6Strf6RShSh1cpGad+uV343vTy5z3SQOlD5gfn5oiiO1cTHaoDkx5X4v1ghwMz7HVA8mW
cW4LKDGKORrUDQC2D4gakbA78FTNJNjZCZ9Vp9G9TrmfjWt9sf3CdhHrbmcl7GFU2bw0QTlAiVty
BC9g2qrbt353XBdxsRawI1/oTzlCAVenTQJbBHTFITgXiGTMTlxroSiA+hVyoF9shfnVaByGsYYB
kjR/yWsU2iWB5bJMU+fDBONwbtLurKNgvUA1+gFzu591VRCUqqYPAdXm2Y7Jw5rSG0jDQbPg0BVN
5iqTE4weS9ffLjX/iqWCCLUnl5nhe3uDOE5uuBaT7zzWCPW5TF2b60TfDDGq/G6dl2LQbZEqMZwG
BiGshoDFjiPYxcnJ+ljUJx+uHIdH42UO+BsbkGn4SchzCcIYpGHft3cCUovCI5n0K7ObAULvIVe9
yip9efaXD45TRc9d1FxSZ0UNfbPOus8bOK0zApJNUhxhInxMjig0pZrxNFB/6CLQPyCYTZ5H4sii
8hZM5iEdAXjwFnx8rEvHDWkZ4DicjBJwIyOLDtMiH1evcYvFAhJBCdhUUfparzU08MkF0smjhF1i
YpEpUp/+rKS1RdofA+IsuJsDpPN4rnCuCE7DuJ6fQnA0w7TKJVOjac69cMJsHFWXEc+fDn3bv0AN
CTTBg/sGANLOj42fgWIuietVb64qpgYSIpPipBONqtOkej8mU5g7nu+CAIBCzGklL0JD7IXS4T4B
dixD0haSDwiPUUCf2o7fkG7hB2FzGiua0cg4F923r5EQNRSkTcYTM+HEGgulNqP3CQkfFDXAuqr6
HURbn0mx3iTEgtvwhXcZKHEvgezuQrAf++Vq5cVj8fJ5hNCX9QbGg1AdXdhqzj0HtaVgGoE5b7wR
nr9X6kTDDEZKc/BWG51kUkenobNg46nwQJnFlwSzLJsNFOEqmX/VQU/LOjUow+Fs10v74OpaQSAP
lDUk45NnC8R7FAWSALwP2yOHLhbghC2Fz0Sh2IpUVUO7YVCFFCGbz1NkfsdB1J41VeqsBveXEywt
zoshbI/VwnIWalCxVRUUCp6HPIBtKSf+Xep18tCEcFQ4IWaahaxa9sCvrH9wfVU4MxTIsHR3u5C3
aWZq/JIMLrqG/1os11CXsAU5B5UHrdYsiBK8c+qwsvVjmpM+DYoxRM3O/Msc13uQ02WV1GnZ8Gra
B791Or6MY1Ttlrq77UfdZGsv1yJwF3DSYdUgwAw4UoNFMAJ3zgMZccLQEAZFMMSfCkAswpKXQtG6
wjk4i4+Kg7bERIGx2LZjuaTMz7h2wv2a4DyOBFVGKWV1dt22Kz3T/fb7ZCc7ioNx0nevmpdDdFV6
RE8jcPADfFdFqFBO2OYl1n0M0AUGpMHy4a6epwVWpAoG65F91F6Lx6JtUKy+fJewBu2DGaJJHX81
bLjnZvbuqjX+RW34A3NSZmM3sZKBrWq7KD1o8UB7U99QuGSuolztDAnEWGwox+sVZkTRgpAvphCl
uQZHQlK8g4RS2Uvv4Qb4UdWVt0vitnCW+JdL6udxNVUGZHuXpnSH/bMu2n61+ULfoEm/CUYgWOPY
QP8GE7IbtLerEqbo49XkSeTekpHCJZR0oIGu0m7EbX8NugMd3R8uF3tUXt05JPFpQLHALMGJPB1o
rrFF/GsG+xJVC6TLfoonBpycwW07tfDx8BAJqoD+O1/EvUz0hXvBl8KOmOMsv6Fg4uRXE9gpKX7O
VfMmlQ/si4Qvcu2jtzjifT4v7ReZQ35CNhdklLdrHgzalCawbO+tAlKfbjes7nLWoe0yaTTIU8LX
G59hnoXjuWPqUVfDTSUjcewWCWdg2n8FcmruoiE5qu6pS+L0MKROffCx48IeVpAQ8kIqeVQ2LIEz
0S/pSI4z7O8nMByHavlTA21wDHumc7CUq3BhueU22k8edJYiAo5I6Q3INGsBUVUJ8rA0KWcx9dly
dSXAkYVt9jMBAXWJ4fgTwr+bCFj2uqltjtrwS9g+xbxoZMFxTNu+TjDE7HbzBu+op2U8kVEiQ4pJ
fJz5syUfPTzbaoUYPoz9tyiZ5nv4kLCwRqcQDhTxnu6ydfojMafWeeixQbCmGHcQL8456Pkka10T
7k1fGNSxRbPGOBeg//Rx7nngOq9ayl0r2XJE2gIwNIxwsAEExScWrxOM9h1mnWV5nyOBcg5mTtci
BJGA0706UsK/2xXUc0HwJf4LzFXlDKcENk3Yw3EcBO3pXixQQZO4bXaBmVlZJyEkynUMOlaL4bCA
rIO5Fue4LQ5cJB72+dyrCcudkd0Qx7xzFsW5r+ps8MOzSnAEwDjE7yEQCdCWnoPTecRDR8dCuimC
a6ef6HTTQY2VO3M8lvD84uwOXeBUAIN//AdgKCAUQfriAZzImqB5n3kPVz81VT7kiLNpwZk7Hlcc
V3HwIWLNmjlZirTTzqnirMpxikQlUeiBQiv7ueSD86AixFk9JVXOyYxMqO1LWGb2oQnPA/OmQrDQ
nB3AMQUsH2s+DB5+UTIkO89O79BqiX3n4cQIgjgiiX24sn/gD+BuDA2UpJEbvCiBOApMWOcjXL0i
xsFxoznUOJLuBIMmzN4hDoXgy/ACaBK5syTHeEmhJ+tgX6ejB6/JCl836+KXzgn+LH+AK7m5xXvl
4zJ/LZPRFwJKOhu8KN4FQ3hAxICTiiwo8l2pSzCooASWJJtbP93Pdk4hgTt5HoeN1cXbLfOv3lBb
GNqPmVuHtzi6CGaC5mpJSe4qf4T2Q4PyJ2vy2kAbeBYOAw7OxgJWMe9+llkyxNNBeVUPN7iCnX+F
/yqKfPjnQxfEncSGU9XpDqacIOvcXVqrdT+a+YW0SRn0qdzZ6hSQzz4Ov2bofUHG+jh1oYd3A9j1
fBX5+QtIJ0qXfegyvlun9g36PXOaUyAokH/ipL1u+gTU3WURipD/Q9KZLLeNLFH0ixBRmIEtMXCU
KIma7A1Cli3McwEF4OvfYb9FdziiB8skUJV5896TUfbSJAmYi1XvD7m4dAh9Qd21r95ofLdZ888r
/X9ksRP4Ifl+VZ4eiibmsjyouV0Cy/Ukto0SvpXvuvQwWiQ6me18Hbr+mP2tRUJkmg7kbN8jkY1q
qL5WH8mXmrB2h6+0XJzd6g3drvMJy9Re5/NRFx2oDqK3jM33jUx2Q8UHU2T1g5cnbTQsiwqSenmV
AItIv71s/fTk+dvfBa3/0HvO0XfHMm7mAW5LJ7fDZovbtHhfmlRWVGbb58InFU/mjjIrxyxVMRas
9k4O+6bCThJO9ccw+T/txBM+az5B0O1Rr9JsLx0kLk1MUZFZFx3/akgesA7Q8lzHMEJ9qx76pMLQ
6lncooUbzzolMZfIhXn1mRn4W1ElIOzS5ddMhDiURrtcKfFuYmvp1HQp95Pukx+1u2RvFPoc96qA
ECD1ai85WYJRY0imnPxXOk6MznIralbPDtfaQgG3+dnK18RqzdDVeLg6Kz9bkzgrquVI1slfQsVO
6JQZ5Ixm8S5elW5RNeZayFaKONusoBn7/JSYrUka0nqVff0wrJsbJp3xPmAT2E0VhC14jOBFBu0d
VEzJT9RbUWWt1OdVH9hKLGEp6dpUKg5UAUvk91gqlzIvYkgV2qku6SqwSjEUqwYfBBo3NcOOyPPX
+nIfD2J2JZ8JVPPitFei6o90zOOz52HV4/9ZRUM/fQhDa5BpidwagOcOotNs+sgkCWZvJsyWNEVg
G44KZw07sbL9wzBroZpyK57vLdiII+toThRCYvweR9k/qCr/tfTjb7/LowxFy2hyZ5dNeAzk3WVS
tdq/cXLTGM7od95UpynMBXcO9rlHK9OxP+pazWTavukCR1U/Z99Lu2A9dQ036san6l7Cu66KjcR+
M6cZ65CasJeuJT5O5dfR0lmPHtr9Hsv1fpjw9W2cdFmlhrNb+E/YWOM8ZbSzWH44r6rFjV4WmFjQ
Txb7TQmF+1dZj+6YjbE1OTasgeRXK6eTV7d22JhEfTOdIE/beZ+9Gl+2THJmg4eoMQouWcJP4EHp
WyTRi1HHmUfRyITYOZV9g7VggBfZ2ShRdmtfcYEy2e23kavY+DR5rf3pc5VeFtcic2Ox6l0gJKye
odKMAFcpFjnG2g059qNfOWcEXEB81dpecWg/jpXSyOT6TsxUcg1Sfbql4/AwToa5a81/GvxRIvzL
W2I68wMOw/P9L2e1u5u78FszlqnCeuggRwgucG9RdehhnrV/VotKl1fuK2+WdJ/Xi78DVFQf26H3
9mpCXB79c6Zz6BgFmBrXTY8WkAJXNisdhvVi0RJHrWZfjLqlzRkuvNMfOJ4HwCTNr7b97DwHwUyN
H107fZdKCuLDdPabU77f3LpbuDpyDBSqTi/d+jWjtiPqou+7wq2j/JUCnVfeMY469nYsIV1iZscu
x0TAefzLrRAqZts6pLZvhHQDJ0eK51kWOAUsRg73wFtrW9PZnWgxSKZEMxGAA4O4Muiz9hl8jwjv
Ona8quKlM/wjPtx2x7O2hUk7fjtq/Nso9AaX0XdoDMZrOjGJwmm3xK1UvDSV3BUbWFXvHgKHJoT1
rgxE2gEn3ZiAM2n4GkxND0rZflGrvifS6CIj849LzwynytNuN7i4RVG8SPHwKqcm/X7d9vtKDm9F
U91gKoaAn/RQymw7rGt+3XoitbCaDFKr5GfyeGn9T7tfisAZ7twaB5+y17r/fPupEFuyZ/pyqvnK
mTtyn82jth68Xu5bo5Ax02YGTjRi62JJXtCkwe9nGvxZK+3glv67Znn4wCwmJ74BcKcwWjfwh/6J
4FROK58wde7PcDSvGfHF+8n7aY/m7351JmSfsYimXGHPE44VUmeV4eDiQze0gt5//FzufuJkSb4K
2Tytdn0tMGDt3fYwaHcHL/mnD6JxFwHoYnb88TuZxu8Z78oOYjzjZ82aACetZyx/oMPs0tlPniJe
oKX4Eiy4NNlg3GrDePXL9nOj+tlB2jrdUTiATpV8MLBcBIM7/eRjshAya/PIabI3MGL908gonYjE
w+iTlmpMrt+0oGp38Tn2jVdhsFPPCXy/3WpKXl9R6AemZkXAA0W+SR8Tygzlx76xZURmtnTXN+gQ
oq5j1fnQWeCBtbbOlBQYEKadh9HOvANzmh1zMUYzPvldxmc4Ubw3Q9NXep8R6cYTj8SxSmLKvXnY
PkQ3GVHRLJ+iXasrL+nVWcZvMvPjcaTK6zGCcBw38WhYH8Qbc3cqGVDTXrctid1xJNs5co4fafk4
AhPSJEiHjZqLAJ7FBPTSPq+8+1Ri3EZzZQceO5tCOGfa4e5r1bv6MW0cwdeHkXwjptNWVw1aWmBY
sxXMIzw+LcveVULRasK7ICrMBUyPcNO3P8Xm32op1oNjNyORKDdDSzFllPeEi5fO7M6oVxWKSXkr
hvWVgXW6GzKF/pfjyCjMQNfn4qypVoR6m5ehhz2SO2u6tZihQ+mX5P6rFgFm2FWqW0OGkb/RUNwA
H3UbMDxifJ7qJ6cvmoMq2qepoadkrvKS2TEW+z5QU+sxyGwiaYjk0Jt+QwmDPUZVziXvdE5NgCQd
39+M2R8/BTZ+04AGJjxG+qvBKd7pj8MdfwMOign9vF3H1UpDRbUf1J4wIi7fj6zPMHpaaRG4Tv4X
Kg7a6NLu+5ZcyrpJ7Uye8WIj4RjeIm+aKx5Hq3mf0xTWhLP89Z2xfcyH8W0rtN+aocxn7o95q6aX
gm9fw7hwVnzX81h7h270Yl+V9rNttgyF3YmBEn+7a8FpSdlq9H+FTaWKvXsJcFE95SXns2i66gTI
BuQS9U9jjOKAhbyJndJDiiyNQK8MFS6e4QUTRurIUjGmd8q9rXhI3AOKB0xLF7RVIj+HxfZ2rk1M
dOzmOfC15DPZ/Efbr9bAnu66bGAS2YngKD8JhKcIYtues6Q+14lTPjCnpgxOia31hvnZSPGRZsUJ
U7KBnzo3QulAk8gUtOp6irGenN1uGE+W1w0xNlic7dgEqzzxH4spowizgaG1S3noHZwG4zwDy+Mh
7E0lI7OoOENrOwlED5eQFCvKoL3HmJ3ihS8Rvcj5zQv2pBlp1BvLz6XuIHvhKxwaIjFoObQF3g5d
Jz3IFCnI7NBYyI7hZ6bQVTludawL+p3keHM3cAzS0r2gAYdFmMJ8zE333OmgFYrqwV/bcrehS8VI
LlxMy/jH76v1wZz/1rVf4x4q9KhUr0XbqcAskTKGXCfBVL55Mydt3hTEvlXUlTBHKoONXp0awckl
zqtTW3OUV3WOsCt+JZnOvwfnYFP34I7vwJVLpBP4E2Kq3jZWbFvrsmt9V4tcaHj0L/MvDS916Cd5
udOL8m0zQbcVE1lbf/Nw3FXYJPsB4hAcwH09F7zCGzKv7kwWvJz6L+BxDItp3yEqtsQ6psnaUe+E
Um37njRRXNL60utX1ovnz7Hf9c/wTKZdZTVjIMw8jrO5+mMajU5jb+4Klextx5VBLamRLXN+VHX5
kQ1WH/m5/Gig+PENlcbsPmua8+HVXgxwXn5sWXegCRl2jqzqC2HD4yhdK/KGMpRMKo5whAtuGPCM
lP2QeHPassnCIoj/SqCSZ7VyXxLjTTbtV7tgfXB5OGM7Xf4ZpdXGeZMlZ8tGlC0ScfDupKgi3cxg
tvqdVZtm4Nk4Bf+j1oBx+BE+l0mCu8/pRodYm/balfBUGm9WOJ4Hps4+1UbnjaHY/OkpaxJjX3ok
JCtiwUthuEdfJCeeDP1UuUVU97xYYqrEPgcEmG7aP8r/8VdTZREX+bNXii9nhbOyttmjqvau73jR
BtjjpPvFNV/A6EA9+N2SDw1xd70S4e+CHikiw4MTlmXyp6it355hjju+kIthV86xgAzl9Sb4PY+a
C2ZKA30tK/aFpv4Q8fw9wtS91ut2sQ1PQpcpvFBZ2rFBsHn0sFRBleNjom5otoPVaOtOWKQvDKLD
qmLsMPgqoAAn75FZa1TZvhZQcOUTPWFSPnfpdhtN0z/45fh3JYWUZP6yxwurH8rRN/YVkLiQTD+A
lWCZCQtn9kvV8ttuRoUcZnkmomz+jBcfxOGI2mTNMiCpJg85LxGxit1Y5c7eHJkwGq79k3cDJgb5
xuBJDz3pMWaCIrJW/GIFWQMA6zHnVtxxudWBqKWKEqYze6O2nsdFfvFsLzf8+NFozBfZFc2jxrKD
zccEnifMJxqnLk62LWLXz7KDxnuUoSfhtnP8cFTc88rZwLDzFOoO1PoNaxOgMx7QBQvlVNIC2iNl
nyblm7QqtVMy8fnuZB8QzyYOJB/TWiuexOg8Ktvo9iq15yDdgKEozfSDbPGB0W7sORiHMh7UOqCP
jL9zM+vR/JrpWFvMhtC0mZk1u85hhHoX62XiHtciQXm3TRJC6U0tDYnFhKCWka8YxikRYpDzYqc6
HoPMbY84xrgJMw2offLjUtgTZkLWBOABwKxoq/GQFtYXRN5fNHHg7/BH2GYJAhjbamCU9Edpawd1
JX5p5MvDpoLzZTEPuU+dLOT4+Z5Hwb9Q6OIIvLMKRrBRYOHA04Yej8euIm4SttiRj1Sp8KoHFwII
2gmTvu+5Yf5jzwDYN1zPc8eTcJd75BDWboJ2PyRMBx2L0Dq0DJzTTf4wHEtoD2/0H39aCxulmFsN
tbj4hQ9EgQ+2Pkvq393Y0xHoTn/JGu17FE5+zsKs7OtLb7gno7ebEAYvBDyXEtSX3+lAhCa/Iele
pmX+TfZjieVk7HSDtJDjkNcpYbtfYFGGo7HycSDR4U485HlPxQCueOdhVLKLNb0iSsRAMLXAczEs
jX77Q8wDKJk2+ftOM9LjVkNSlH3Cl+wvdCV8HQwFUFM6EP3z2p1T2TMO2khKdlu81e43CcbuPcWg
B8WqjGwYunxETICzfIo2t60ufKDTDvent/NRwUMi9R/mQj/DGHbY66l5KOtuCGy9ns8kA/YDsZm8
p/PMuW/25M9V6EzTGihyzbut4ANVrk6mJnVNZkbm41YWP+mGnGlWXnuWxiXXUsRgq3qpwk2vChCO
fY9ioCexSldwYvjV29GPc1wnpB4NxArtpzTaFE59W77ltjEfK2CyzUwWkBHHL3JplESMyfM28wMS
eTclRg4i93PxvepJtDzui1O/erlBojEZlw/P8oJ/IqM+xu8nIvZ9HNxNNZdG8hlWC2qQ4RJraGrn
0I9UlKqmTa9G77GwBxJ+pfjwdagzeiXPtSm2q2Zzva2A1gqbQjkd53NnmOU+Wzgv+wRCcFrwFY26
o0dJObq7YmV9Q27yK82hjdGU+9zaZXKoCZpesa0DuRZF7Oc18lzDsHStlTqMjl0DH04es6mOsxV6
gEeD7Vj9SCDddwPbRtmeGQMCSFXQ16FgM//Mw5kaRm9S5yHZaJELhzFfCnUW+PEMzM+aiKf7kkD/
UuSE8b0Ch2ixRWmTYhboj16h+Xy/EPqJnZ5cypmIAqVFBC55X5Qbb4Nn7womXnwFNUPGch0f71Ro
yvIkEVxJHsGs1C5u1TzaJ0mmbbf0Bq/EtjEsmJqdW1sb7S6m1D6fr5oA6ux05bursuY9mZOwxw7L
IKH76Wrs8cswHizMgIGS11lf1StslVjz/zscDsbAA1Czp4OT1oXQV+87MAAjl+PiFVHut/Kp/ugl
cp9hAHBexfYwSO9YEc3apZPtRYW17Ve7hd2S1U2YJnmxW0C37Jea0sqbxvKyxKmZHvtZ+mgfb5Wc
kIvbHxCK9vPS5ftssFVYUvECG8/+UUSCcZSVCilbq9269OWB/jxIR04OJSbrfWy6n0SbHuRiLjfV
z49Ybn/Mel4e/c6A+7ARBxUM4tyyHq4d8QPBuxbpjasCr2KOd0cEsxGoeBrc9IfDZwr8+X6K63l/
FEYRklYBu6x53CjDmEWgFW6WUO2ZxgZUR0XI3M1b77ByTp5SChrifRJQq4CR1Q5cBPgLGI4sR9KT
sJrtcX1eN+QRzQsTjVE5ExTG7UVVB95Q/dYTOVHmuawwYV4wiwAkn4MiAS8VO/IOfsj6OJQ0GapI
wHwy/9B9K26nO+ViwIcsezO7bJJhrabR5jkSuN5kXBQ2x92SL3O8su3FYDJyJopwR2Esz7wG4wWq
2s/cGUTvpDGBpvUJfW9vhi9/O3I4EZb4aOVwRdmwQpGM62E2nF91oy27Jim0fa8YndCC9ME2bpd5
U+ZR42gdxm14EOv03nroL1yEj6Rjdlx80x72LUlrozpgqs5uzOvGYjYuYzsu4areZ7vJX5F1sJWM
RH29lIUg6XADDfLdr9QVs67J3SjPFPTRWGLtqQx+MKifTlC4mX3MNViDlbY9rzRRO4yJN6SFdUfO
6XnyC+wWc3OhAN0VA1s77G2OM0S4cKYnIonZGGEtyipexBnw42Nt1ygwkGVrv2LaW+kYNe8UPY+F
PkC4mElas3vYCLN1m4duVCdlnN1ZQT59z0JgQEOB2lQdi0376yeQ8NbuA2YBr29HSY1CbkEUW8aH
hHadSTaRoi41XzIDG03fMsdT3QvGdLljzwqIhtmN4EEUbZmGdCacWy1KLiA/PMTLVgXthGhsD0R6
mgkheK1IimOVP0/+Kjkp0zI23C3BSgE6hs0BjJ6YmSVwdR6cWTsl1gzxVkO9h1JCY5kMcMVK7Wiy
Zuic5/UEQEcOB5G4N9vI53ParadCFQvEz9R5rrv7gZfCi22JDKc2yp1qTNbZpIwRxty5DB7Qs0rR
YdT5n3Twui8xju+byVwor1o+gSwZeSl2wkZjFBJLu8zzC0Sbs0ONd6RTf3LG6pXe8rHThoaTqaA8
JcCmKFErzVWhy8qLvRhq/8YrjFe2aphkT8ZeTONj2mKD16VW7T2Xgqlm3H5O+xYFAN9E0NfcbHBn
B/ogNt6Qrsmibi3/iIoH0M7xrXcNYDUS0vWh0vMnfje4YAP0A0GPvrde2oKFOxqv12c+zo9mbQ7k
ExzQki+iWZvrWHMJuaz9KBLPPuJU7diZJPdO73y6npGHned+AdU3gmEbvqW2eoFBsCPWZvCYzP+2
PYn2kC6EKVWXPm35e1Vr9kuzSZefmp9puGstWiN+tjGvoDw3Z9198f0j652otTVcekm5nGabKsmz
O+ecS/NvkeCHspTT7snf+NFUpYAD8uUtt2i/J4ZPqMl58fZ/qN8FUidJ1cZrriYx3nCbaMtze7Wp
JpuXQUaaccuWGW/2ynpw9jJRcxo/nqqxpZjNc9nOD1k/A7JlWhb4Ng4tb3O82KVP5Cx2I6+b1CVX
5Ui63LqSqxyuamNlkGqMM2O9a6+vFWPb4csmvs8fd/nQ74ezmSRnf7xrewDwUcfeLc3t4jWd9pWu
XnR6gCPlDMewtw3nXgETUOz1CoTmgj8sCz8Y26OadOOqK21+EPfzZ6CMy9N+iaw6Bb+atOkztLFw
UEebr//b7lyUkA0HAQuEvpyap0UkAVoHaL/Jki/+XZ5f+xShwwLjVOftYa76DqtNcp10GjhnE0B9
Z3s8VeZSxsJi3IbNPaiz+UVTyvtDIvFjhSY6L039Z5vNQwOe/K4Qtc9dL6/NP5Eu7H5b28Mqkoip
yXfSgce3QVx2ygEs4r8SVp+OW5rwcq8siNLn7iDuzl6AUvgc8WtFPkuPZCnXZ5lMD8Rq31kKJW4c
VkAfWVYWuVQRQbfW/VUZ7bvFe4w+UEVTNCc0mp5jpTul5N9KmqdpXZNjS6+nM05FkxoLNjgoc9cX
GVNDT8WVjjBVgeB2jI00FP7zAlFpp937+LQRf31iElRuxMV7o0G8r36rFoMdIlo4+Pm528Tv2Tgb
s6YODLCSZwW4YcdIj94FExX66T2x31jfPD7Q4b2I6fxVjGS/WhCAN2K7h47dcJRJKb9qeKTBlARa
pp4zACgHp6+q2O+9HDeQaMKWPvSEr481aFllhbK0XNI2dhv34/RrY0SNgf4XnpglNtfkAyAqxw7u
2GjLuFprp/uwc6MG7+9+OpaE4urYR70VMaMh+wJzKM5hsaOdsvEgd1N8QD7/2TqY9qFdcLcitB9q
f406u9dPPBG8KwWDFJZyfMqNToMZbKZB3/BSBnVdE9f1PBySCrenSw64Sew/OfFAWg3013Jk20Wv
eccExv3dpA7/Mxe4PxfxZRb42swpl9hb0UUQiXRrWKKe0D2RYocZSLbHMV+d2fPyLhtT4kANbCu3
z5vpI2Qbcu9uxh6p7SDgGcmx/h4qoudC/N4MwRR74lTPULE5HERuOVc2UKAoibZjBUpWRgil3yAj
6K9TZJSZwhsyCqS61Ia07xwYYc28X84cv4t+Xo5JJ3esyOlB5q7cDdnwWQzZu5OiBs9g7qM1a2Io
fiICOkU0iKLMd+RvDJwj5g7Afn6NWcopYlfT/iQlM2mPpR7KnF5npsax9Ot3y55vqdDqoNW01ywz
63DKoTHdw9o7A+RgUDevSQJtR8JS0p8db8r22UQK1jAPAyXlznQyj+VQXn4WQKWKATCmq6Gx4XTN
S6Y7Cadm4PuwT7XCPmbwEMPlXk3UxFN3me45sZ7orwQ77Hd7RhE2szK9NLY7E7HQIN3S+bS2caW/
FHu2vP1peIT20mZqy2Txka1jlyJtv2pnG3HfYF0u1GtpfCGOd7jHXse7x6TOeiOWVA1Zum17Jaja
LIHoVtkfmirp2fAFBlkqH21Ub5bN3cy0Tnk/7CPUHhnS92+h22ESmdX4B5/Cu5UNUYeoxiyT9Rr9
oJqwL0+dmf6xcvehxpKJBX07j2bOIgdlf5MbZ+SqZ1S0ZnvuvOwE9Bz/6t4HG746PJu9xiihX7hO
MIU+IpbyU1eVjCycNsjS6XtOJR6l9V3yKeZuZ43tdpgn86cBnsqnvf6QMXwSFhVnas7/Jq24j7CX
mWUv8xNIhOyCWXefu6KJBp3GMc/mn8KaP8RalbFpaIROp7vjlUWYJPuu+Eh1wCWsbtLMKWKaxGgs
ZYdQPdYEXa03VH80JEITu/u6gp3V4UcHSSZ2EJSoiwW0IuYyx9xi4RxFuhWJkYFyDi3qHvMFI7US
zAHfiLufarapAnvT2Xs1E7iubXGaWaxTqiJkjYSJ4ukRxWqXUO8NAuLgg9J5kvSqNk63ovsu6vTH
qewUOct7bkX/UmT5nyYhCzCr5I1gYP8+SfEHtuP2SFs/01+kNn0GzCVKK4cFoP0L0o2HsTibArHN
cl+MlkIGxq7G9rgRd8SQ7UXOHoyRdYY4uuabppk70SczxJSu3Hc+YvwKZymenf5vPzrTvpvr8QG5
OZgsjBowjund7vQvwPknvvs/0l+qaElOtIxalC5ZEQ+9r53Af77lfvI4dfLNbTOuul4Fs5PdfCtL
LraND0PW+MfvQ8CV+oFFLS3tD6KTRYiL8oIhC4oDhpGL62ZYDdbpnBIxCSe32VcwFkIYs/hIVvdf
7Nbrs7kY5tlFSYyduQsmN6v/arxxZlb9M4vcvECwaL1+OCPw3VXKBDhv5tPI8s0nfdad/Vy/LQj2
p2VQ54cFMziqZ76ECJi4h4nAYEpHMZRf/TDQ3An5V2IdTDpLf5j1xTtBJf6jmn/ZerdEEeQLHEeb
42Z9B3lAb7VR4jmcTGGxSP4Zrsa9aaNREIyUkZ2lZmxUH1VREMXybdZe2fqFgT87p4hy7qDQpscm
a968VWdPaHIdB++W2gNmUDIlqRR/NS8v9oulv1KoTIfJ9dnZaoho0nQ/cOr5T4Od/Qxj0ebFWEfA
uEzdy2E5bhbTSZNYGcsHCabKcddChwwSAcKnp9K2ENnYo8ij1mfmQ1cWD5YtDrnnT1cocnBjITrH
jqK6WVa2LpbGY4sCOcGaGM1dOnRmlPULEjaOv12aocXLZV14e+E5oNJ4i/nLYYYrqHMewH7ZO6ui
Vquc0G4k4VoDA/NUrYeS49HxZdySs2beUcc0qHnkp+B7Gdr/W7xD6xn4EhvYuMaKiQo2vLfy9Pvp
r9YDyroMOhNcGu6sBcZlFeZDytKkohPv4M997G/rIw6YcejJxqxMue4m5A4rgpYCf2XzpJj9K3Sa
fbv1zPBX3Kws7stqAliZvl8aiDPoyU6Ql8mFyl87qcHoLjOLX8SEQdOa2jdrSD84tPkunTaLO7+k
9OEPw6WPI7fUD1g7xqBRYxrh+LTteXpa2ViAuLmWJ4DT2nE13M+sSjkv8R5VyEpRanXOiVq8qKb1
rLQGxu+xWTYW5VIQshzV3PPFOdFSO0GSazdL+QJddbnmwIww5GLTAoHY4JnqtRIZ/37Cuaa4CH+9
oZKWcd2PTyW/QPioA9UPYVsV2jkvQH7YskoDwtkDgWe2XKwLGPA5K143Ot9dlxGf6KmOTReDOqyP
l3sAedd3BmkRv54jhZtCt9cr8Qk/0Efte50xnrVLz9tRCq6hddvwwrbvttW0+1UIYG3TKwzR7CRM
GQ/suY5zX/ymDXIu+gbVvhfAGfKpag+oLVRCxCCe3FHgqJPWhZSPit2kN6JWOS+zy2XF3Lvu5Udt
axFuP+BKreTTZ2Lql9Ve6MvNSlx1zgam8i3BVttcSR705HK8seCs99qfSfu34rgi/s/q3wXrhp/5
FU0ZFsvyLnkas1xjutc3uxcNM3fW2bkJZUs9OzvP9ZaLd+FtcTk2WHFQpXQ0xWQFqLc9oBXLP8kD
jmD/asMvqKZjtQ3OizYuPoBnvJfMi1h3Zw3MzzF/VbXCY9nK3dp1z72Ljy7J+bgXogdNz8dZbgyb
aljkB8DgrOOyW556mYX1tCQ3yjEUKJbl+paVPa1ZHRp3zmqpYcrFHmoFZS+ePMfpCDGriS0az1pq
YZJjiIjPlkGkl4mbQeIBRNgtL2xC6XjtjoufvhU1JrpNZ8Ha0GK2seCCR2zqu3Jn3gdTZqBZWArt
cqb60BhdQq2KU+DHl0pYv1wmJZ847Lpz9583do74+HFNNCmLWTXjbdq85nnwa0QffGZS6Wf4vJgf
luKldEn0+IMeFHhRGaUlx7lvQUBYw5NN9pYTPWEC09YudnCsSraVfG+JMYUNJpus7Z9wUPdHvVpv
A80JJruiZIUH1jWK16THmKCZtBe2pI63WLLsYsMH61l7ZMlkWaRBp9W/h60WOIiY5VXa+rZBzuiw
3h/pTCPWfG3S+RDN9JWu45uOHQv3fYMtuQaP11RpTx1VfqS19cfIedW8oiiO9mT+3mA3P7SLiVSb
gjzaUv9hKg4uOgUWbXzYDZOZ0nutoOyw7qG4ovHCzFTmucPunhX5UdQ2Xp/7ju100ROS9JYO8gbs
ZzVPiq4ZV51zp43+9zdDvgln0S6zwEhgOw6NgRy6faU2SEtG8+AxgQ/Ry4aTWosPay5Y0rXZf2xJ
SoQnmZRd0dJgDsDw2sqfTiymrcm2L/sEZ8hhkOKzNmzxILTlk31Vku5KYep1xyvStTy5REC1gVGP
vxVp5OrqYa3RNkmlFyE9j7gUi/gu8/atYEh4ynRpPTh/cXA6D0QkvlgSQuhwqa0w63mpMafEKEE/
SS+TQGMNc7dc2OqX7bJsyijVOu/K3kKmcSUb/Jp7stdJIw3MSdDmBC9GL383UUr32leD8oDfbDhM
SkuQC3tBxjx93kBslT5202qtgZCRcVwcYlYsL2RrTeuddBLhvM3VS7+tPZ01+mLf8XklRXa0epd4
GD4ha3OZ08geKi3YcKLo0r2v0qsI+2yg53UIks28MDTqe4VI2bKOKMGjwFK0R0Q2g80WSxO1enFy
hrjx0/WDiuPZYhh46SSKgYtxQeI6GR24UP6Kemg6rn8RJS3S6Jol0cSFbCUGFZh2mBYSB47tUp02
ep/iXTXFcFy3DLIBa7zP5sw6Y591QHPuXZltERXMkzTW86x/8NuP/843frL/cXVey40j27b9IkQA
mQn3Su8pSipVSS+Icg1vE/7rzwB7n7Nv3BdE0bSkJgHkyrXmHFNuxdiDLqIiXuVTZ2FrD/Rupnik
lhS/Gb6lWz3rA/LLaNvYaEgi7k8JOJIyK4trEbHimr3J9nYl1rK2rlxaSyUyh0Qhpu15rIDZSsMD
sFWdIj8YDmwbADKng7spLSR3fhdgCSnj4OguftN87D8dN5nWpU9IQh9NC2F5byXje5CGu0R3By7/
8JjSnTiUdcvmxbdvuV+F59pEyzmn8cWCVbCT3fQX8QX9bZSu2t6ZmfknosnClDhmwpjC+KbR5crV
XD2GAOSXRJ+/LYvK2DWGxTdrzprtPjGiof0tnNUvc4JGhRgpJMcRwo1yfkiHroMGJ/aCAoiz0TFJ
1gwT+sMJ+NIKawY17Smpl/wXq9gTkJKu8t4tV3mjqAIQkRNm/5LMQn5v2oUAEbsYd6xuGxhW+K2l
WwvKwfY2VHJ/ibBzN1TzRM007HIRyu2Zj3wZ3ngVRXFQMTWJwCrjBtj8A/Q2K04PuU1n+pSTg8ui
7AZsB4zfV1ySME4cK79Sd281Gg1u4c6mUNBMPLTiPZ616+h5/ZZVerIJ3QqDsTnMnjgMEaLNJAKK
GAV4czK0Bq582LbHnWDE7x8lBuY+psz0o9Bb2G296Ty0uJVbbNEtUsXLWW6Hwf8Rk8viBXc85ncU
NaSZFVifmDFixTEzic531cBu5WScNhpc0vV5mN1+01Z1fASrR6UT4YlS2c0IJ/rpWCAubeo8EM6Z
TIcshCy1OLS5obZWTtGQd9MpbEvvrPoLDKSjEczT2a3ll3BdcmaN3VBQtgcpLWNDQ30z+r0ISDVI
ouifChfRTsOQ3GLFpr1QG+4G7Y9zyEVkYNjyG4JQ9lZl/Z7NODvBRr7bpj08tIvgxhIWY6WYhnae
qdPy5dU3rowIPX5HmJN4JUCcDZZdXNqiQsDcpCMu2YY4YSd4kSr7VJZMrnLI/xYqZ1xltuFrO/o3
yx9JmZIa/QKVZwCMeB9kxZ927L+/tkaR3d49rDA7wlMolhh2M528AJH2NlXuDhgQm4ddNNFVMiqF
g4QqLUQ75Rjq21A55vb5g1uwmKioKlzeFV03a+QkHix9Q1qeHqpw7Nk/G7AiR2jGiDdWUSOzkxrp
Rwxx9h5V5CWXoULF7rj9Vvg5jtOoGZHCyJ3v1b/xK+WMVsp2O5VCXQyrqreI8vQ6lbXD0NYGWobS
0rGya5gxH+pHrmvTpRdTIifqaU5GLvRGjxlMRQjsIJVgx4Lowq8dVHQOeYstXeapRhWrKcRPSZUe
QfmbRzcc8VFL78D5XACHsy8aDfSOGN9i61MaX1Ap7BA0uyv61XiQlxDJJMwYwXh+eXS4qdDlBmDl
BCT+ahDIVQvPqLLTtyZPnTMuo/rgOzYu5dLAKtN/mo50T27ss56JmPwCg5MDBxc3hlSu2mqwj4VF
wOLop+POI1f57CGVhrnJRJz991F7QEuKzDoMXS2Oogo+qxZ4yyBThV2sqXaZ79HkC3qkkovfCU1k
v7CwWAwrOH+suQtyr0GwfO5Y4zfWMDTrxPf/2IhHjqRZo7SQ/0xYMnYxWSL7YPQ7GlFAcH3FR6Yx
zJsarbIM0JqFCe3ZwDnavVnsZ7tLvo/i08BRUWQS7UJCaIQ7b8Go84GmwVdCAc89gzkZjYrVOM8/
YUQhpEuo9SHcn62w7nd8wrS8q13boC0xelOvjKKzzhln216VCQlm4VvTMzaoXX0IupgvJpUGlVYT
LhubGVGv+z1cbHvl4pRu9MZIDx7I51XNBhRnT2ejS67LDe4r4rv5Pxu47BF9Wvtk7AwsfzYeeCu+
ukKka5v85B/cE//RM+SbZOnljXre1PYQvNb0ZVqkkTfUAh5Too2Gz/6ChZOkuTBGpVs551Fk+B0M
jB82HmXE69I6zcOPlM43wG/JjtKwxQF/0jvTHsTURNziKEYjHFERr3wXXEru5sGNCD1CXwKT1A+0
k5nrHAiB1jS1+J6Dkk1WYJ9kOXYHuLMCaRsjX6FpljaQz88GwD3NpPrYVGIRiozlBoYI99Wh+4zQ
Eu/yKmkOVWccZy7Ig5n0SIX6Als4bHC1V4YiyZki5ER87iWI5bBkXiODH+k6OMtgVTn5dtb+dC0D
3LFDqPdZUJXnhCQEK3S9A8aR6TZUyG609k6V3cBIrXNnZQtD7WN23zsuzJunIXSStTReDZI2rlhg
BHZ1Z0v7Wm57fHXLJWgehYAHweXtttY1LJZ7SkFw8hNHurClVypNbZRYkFJkdCNit99U9bJJb1Jv
59gEo9bSAtYccb/osLkkk/pHAvTPyyx/4884jSI2DyRpMJ6NaVPh6UXs3mzcd/gJHR3P+upScl5r
0TOIiQQwNRSbbEqrOIcjUBNnZk8te4fp06OsCwezuSZc0XDzp37HABTL3VBdvSo/4erzqQU8qIMk
MoPmB8xRNYReIIk8kKV3tPA3w1ZZ3OpctJvKLHzU1J4JSzIUGzdNUd34bnd1WjKYVe7iYsWcL0Zj
P9QJphxT75yRORlNoH8Exg80Iqp+R5T3k/zX+DPxCTVLMC4yMHXpXfRiy+LCrXzYTV50VTJu/rjZ
eJap+zuiOfTWLdgIPvsU1dqXZr0DDL5hNUHv2yLLt0n9yzOH/o05qkvFh469icZ6npdbObkvBQMh
3Oo5qXbmx8TN+kNyCu514CFbJ8nt7GLsX9qwlj0iKLJaJ9+Jrv8RTfHDMZJm71pte2br/GUMCXq0
iEXDqxFGGSgMDiALyPodiV7KPOXs7WC8scfvDLhya6NtQM9O3lFFNlZiKfrXknr1ajvjW1rNV8Pl
krMgrJ/QNS9ZNepYWemnloP+gc2PNKhrMdrJI8meGw42Iy6d6rM74Mnp6JLvp6giwDgntxI5HD+O
uPBwjM92LUkyy+DHa7xVmyQo8P+wLGUjkXVG3xNLmCJU19ZHpcJqW2fcERpH40NBIrmNJ5TOikCP
XdzGxM2aibMfzWtXJNOpHqNtrep0bwb5NyvzgL7lhEPIoSMp08ZYTngmACebgVDuViRcS5bcWRAY
s2CjsB7BpvD1PzP10y6XxBXZuA72w4LBUP7M8O93QUjbNnOh1WWWPsFVCU5JOf9qJ9YXwNMVCnxj
SyAdeQim8yZcq3s1U8jRediZ3wInvFtt162A+Mt1VTA5eEYb5cUdwX/0NsW/mx4khZuF6cXAcSVE
fnWnmeZ/0ZW7ypSAN8xeshgWS5Q0l5bJHGtDW9cF5Gluyyx92PSiPNPx7wN2p3UN6GfDwkrjtHa/
Exw3XTP7hA4jO8ytvE10uK9mlJ5JbWIWE7kE0fjuse9LerloHVeS+o52L4CcqrZ/O5HodkUWYI83
+GaeOVZdEdVnpibXZpF40MrDBi33fk9LwKr2rOblxaY+uogEfRnGMiZaQ3IcUYT09QfyphfaVeVe
+ohlZACuFmD9a+l1ElNAu6cqrfZxMiUraY7RIVBVtHX8kUnkxZI6vBfe/GaLwTpKZ/hhOE529wQU
pt6q7D24lGJXDihg6mUPIrv2NFs2C09FvTnZa23TLDDzlBpsSC+6+zPDazi7siEFXBbQR3V96JGY
P1yr9/cCiS2FDX6RgSmFWxu/4wA3dR9S4CGxiJmPNb/GvvbuXe99atKlkoQIHnh8I+de2NzVEJ6c
3pvOhbTq+/MgW8aSyugIT/f/cm5WRKr3h3hkOmibwdFCLFy5QbCNh5iWJXFMwob5YPgQf4nx2JCP
3j80oJcXq11T+1cnVDXlvwfUqh393P5ChOvEtDD6PeSGdVZkAxRpj5HLpCqrgWWupD1aW2KKzLse
7K3Fpu3iO7WBYTX7Mzi6uMrsdWgy89yGLimkYffuMVc/FNlSbAuWFqPpMVZUQ7lTbgeRqgvWWiId
iN2HQDcyCjN7VQ3V0eCXoEBpLjaMmzdO4vhH10ZqMc7Vp9UwbavzV8D5JpGy9a5s2/A0KrarDrcG
PLP2W2Jfl2lDqgLvyJo2An5DxWPcxrzrLzl/0NYw3dfE5O6alLq7NvYIjhD36LAPiZ3eV3QeYqPd
Y09q9qILGXj6c7V3UOGu4oBCM509oh5an+rICKq1xlC+N4EFc//1CRxM7GgHAm5Xaj42ygd7bYdo
aeuoPWSD+1N5iGfh3wTrsqLzsKRn4pTCIeYGH1aCeIxMhG9qqUEDZl+Jy8SdG2F36qwRiQuCVWyV
J1eZ3mUczAwxKdJ7bSLAkvHdYpLYmWZ2DgQ9sAmxsL38IsmuGoMxrQ4v2pSiAT0nbIcXiaCSgzgh
K/zD3sXZKWztK+1EcE6aCR3oYhVqRfCZZTmmZlxLscGITYT/5K77YsKbOtdT8XfucN2aAAHBTNjp
IxvCn+glW+6uJNpGRg59G3V0PJzGOMw3urCYggzwIjvmi2cDuWVUJG9tP+dH03ckLU+jBmgSYM4w
igZEgaJxJcjoSfvDYPr+KuvpkhMWpo+qQeOo2wYXsvyLSpG6CqwDPQ8SnkPc2EBuEWYZgZIkUqyI
P7E/pcSaWXRB/NL2Vn+dpkfahz31H4LlmMkNsT/DTYHyvEADW75Sa60Y2NPZG9Oz4tNep2E/Mrof
Po2MFrLVGAXKp9HZAGdGSueRgjiN+jXDvFIvBMnKpMs5eG8FWUrsfpHIJuyIr9zEfieti+cdeJGt
Fe3Nu+ae6zVT/N0ZaFVlQfKeJZhS4R9k30JhD9ckbIb98trUqvne13aPL/U3s1gMwBNTZoq1ckeZ
NtGrz35GJn09BWeHTSMUCm9CmS6dst4GDK24q9nnsUHZBMLoXGqFVtgonHcu4f04DwBsLQR/kVlv
s8j+AMe0K5XPKTGRVq6dRXfVuVe68Dsr86ujR6YlO+10nWWvmrvnzra/ui5NHw3DZzzABBg1DQlY
Y0eKtSpB6tt2Ym+7IUTfZ1cwcDz58AjHQNFANeIQRz8ZRXkILfucmvS3EZqzWY1Ft8pJldinNcSy
Pvor8ukPjunXpo6TA03cPRLU6DwyGVyx0gMEifiw7Jlvx3UWv2WClakLBhayxtmZMelOrtTGJc6q
AdFv9y2wh34z9xFbJCLH8IGJYzH5KRrGttz2zowrsFPzbTbgqptEK1KUvWRFcyCcCpxjox6g2q95
bP6sOYX2gUoPwxzJS2D06SHTyJU8g1E4eG9nh6XLveV9dXUH3V8mu7/OSZYeYgvb1BT49MZ8RnL4
rtszMBa9CafUwF083lU1fQ9sj44OYXWMRYp7nOIBKBaWZOeMzXrITZOb5zkOIf+1weRtx2z4JXyk
HmIqP5yK3GS7t6iwfCQ+Q/AjrBucOJaI97gNic6MuK/kevwGWJpOQG4AFrbKXSDgPZE8NK/bXJOR
rUPGZeTEOMuPMqC2ITXXp2kYvwNenVHw2tGpU7cEedoXmqeqcZM7BQWNkxk8Jpo5sAvRfCv7poTm
YeNHDDdzk/11k8SAV1+0yL4MFumEk4zpTPxSJDb7KW+ZbXHbDReEoMSck8b6hUXHe4E4X2LhwrFa
+Okbggng2f6Mz2PhGAiZJXcjK4Hg9nGOgp2BRb1w9lwIZdchyklATeaEThhlS1dPwdorsnqDl4Wp
ZzDw+fM8TfFrUhYXupLxlm/3K4wrlPQpV3jTyhc5izubn/SBelHBDdhVuLpow2MbTLwS1U3P/aCN
7TcnMpjjDt3ZYmxzVhnmmAadHZgzECLGuG5N/Bi6bn865CcGo4lwYmKIJJcEB6/OR3jZ/sy2wCwv
HSqdXbvkerH6qJNqcKgVZFZs9RBl+66vv9Om29aj/d70BZ9FGL1lM43cpjiYRLavipi+CDoVpKEY
KkNv+DWikZWCeV2PZeoWqumlrsiQ4iZPFGO+j60JoQhV30XNotg6WL42jfAvusa04DE9RquSmdfR
Jrtn0p+u+4YZmnOtU98zghZy6o1uDl66jHEl+UEfxN9ARFTNqZoc9xTpBpqRTLy1lNV3vUgHuZFD
uxpktff8wn/zEgb6YWC8Csug9F3AVyNSzg02ob2qki+IG+tw6w8pxh6yJk9NqLJrnyA4y9xA3iw9
Lqgn+SNtMRQGhTTemoyLBkH+72Eu7kZRRX/qecGvxOVdFwzrhsBvHjjLSGnDVnuExdi+Ze73ic3r
zbQmotqphqfdbPU9mWXjT9RsWcwUtB2NlTuw74Ch6qC0acyNmsCclHK0j0CQ+0NGU4bdTRae6L68
W+yqzk1cTHscCvyyPA3WyA2CjSjJtrCCsH/HIvKS0kqLHQs/H22dTTUBrk24ze1G7XYsJyLeYpXp
N6TK5eeoM7ON9IlWlCkTtaDMrsS+t2j04+HBrp49cNv0B9zKwUUl/rdbE+cCU5SFMq+g+09E0qYB
1HduBlwQGErfujpub15t3J+PotQ+gYilD4V0DPtCOZxU22HinHLMXFiLUAPZ6ksm/VWlkfOuSKE+
GeCKNhI81Vc2y0OlVPiR0mbED42dOWRT+gWEhYS5ovw+6jA8en1ubBP0B7L8QWf911xdoC23VkLu
VJFezWBEltHnx5GcwPPYubRuyh42kW94+Mvs4mAxfd3l9Lv27HXq9RjlW1lgUTGmU2wyuI1cQ92k
DTCM3a9/Iv/5O91oWFKCjjdn+qtFK+cVON/f3B5C5DO/k7LsV045shkxFNo65H1WBXXe+s6UaT4O
DKs32J+645Tlf8nJiF9MWKQ5OsafVW4iQ8gs2nJm4t1tQAprUWEQabOKjn06GjfDRkFahAwjDXoz
kNey1iVQGViMxQWXlPIYu/Ur9VCxGZzukqbNL+2BC/MqWr/2HLQnHWTuTmfMYGOduqf0DYMx9V6D
DbmOZpPBzfALiUOJFML39lbvHpsIuFnnReEBarhqGXwxteFfHRgNUKMzJPWHLyUA4tjLcWUw4Qzd
cEtSilipYkivCQYLcGPxrrXjbBcVnSThnXJOINtkN9uziBjQR02z3qve6x5Mw2hvJL6DRsJ/RdTQ
vlll4qyLyMu+pcOwUZ2VnkaTeS9cYbbcca8IwQOq3WWXbkjzB5TV/DG0k95qxdwvF/6+LYaYZN3I
vED70K89hk7mJL21kcGLJxO1n7Nxg3QGW85c/JpQEtemC/9n5LSomO5ei2rE5lunCB8be6BHLMo3
lS8tFDxfJsGpp7b1m1s0LwYoZL1Z8GKZznRKqXM+PcXKkrezJpGgAvJI8PbDk6V596kkvR4Xk6Nr
nHN+/tOxx/xVNiltuNbcRylTRiGJtbWFppAKWf7LzoHr7lnluWFSAvcw3QFcbIgqQIrxTKSuJJPX
rraDN2PxfvpsYXyzvKIwDyN6QvhjCTK4Gs+HlS2uRRNPXDlkB1JwA4iLx9WIeHMXewnLTmz7IBTZ
C1tm1a+fDwu0tO7KrfQfqZFow13/M/TSp67FqRZmw4fNXHYTE4OAsDWHy1qoFAjmGCHLsp3uFY2s
S4zya2Agp1YWk3cG+G4We98cfBYH9LUVS8fUklmg2pNjvnQicf4iAf3DJ5dRBROBFBdNcE+J+DgM
pXV1sWbczY6vp5YxbyMWrxMxMkr1V7UmndqUxrYXqeQ9EE6F2qtuzxZwxHfBSH+Xkzq8fb5qtEmG
CYs9gUJC2KptFJodBYEI55fMlN9ZxgQQnN67mfmXyASDaxusIVm7X5njiA9m6lsPdtnGmCUhGKU+
ZqXIjxF28deMbjji0LEM6PjJVL7KeO7PpFksWzq/qddtzTCpaPnR6t4BxrigtOL/6PnPysqry/Ng
1DNkm1r60TEUMy21/33h+b5O+DfXrszts2kyoMyD2Nhhzx2rf/so5NNWl86pzWMeczGNJmU4Xe1r
IrqMdksjtmklonXRT94XBca+msUqCj2oZHN5ZAssDriLuCgiXe6cyDM+mFMj3AmsjpwjHiojQquX
uR9Ard19kJcBzq5q+mpTPOSD9amxHrADdH8GjaXp/fVANVJ8DHDmcikcCvDmLfBb+/E8WHnXHlSC
Iw385H+ea0YHIVuUGcx3//d9InbzNdhDe+8v73u+WVvZZzx37fn5tufzCg0/sgF1fz41xDK4BW22
jRlG/Of3oSvdDoyNSHcd3bOi4DhXrQPwYTnEz+gRpDdouDJub2CbYLi2f8Ipm0+wK0FUTCXEwjSa
zq02ukfqz93Da+wbiX7TpewKG+0gQ5myTKOjk5PZbIZO/5qn090rnMPA5Juwz/GjZX6IzgvSTEsl
QIIQ3myEPlylZMxpwkfu/UDKlIp6d+ONDOfMoGgZYgo2fqHHNNUUaJpmf2yv4/8dGJ387pmtUEHl
37uhZoLceBh0nfjdb82cSGitH03Sf1ihQHEO1upbX7eo4Et3vFo9uVk9aLc1hgLOycoi3xca6MOp
X6ZaGI/ngZsUjY4iLm+V43EBdcT+oL+kkze36zQNv9I63VVwCz7wJwH2R0y3scyy/CpQALY/o5md
Y+lf6OR6/x6G5WGRuma/tHfRi+XtB6uvv/9/3vd89fl4wMdhial6tzJsd10zGTea6SGbCiQRuEAk
Fi4a3Cs4nty0/PSVqbhaU/xRmaa4fnt98dxMXyyiHPbS9H78+8hHPURd8FZMKrhqlRF7XNFq1gNi
feiiPNl6sT+v+GJfczea/uli4z3opXfK+aM35uQXe7PmOmrwTt//PZgMIMmHZJYQNWywBckHeFW2
Zg58sUcnDjs3q0/DYjPprJiNcBbMHIvn8f9/DZBQbnHa8ubnS/89PJ8j5CzZOPkgNpXvqG/YGFvX
+WYY4yvGR/OEAg0MQkeGHKwSXLRa24elPrxl6AVNlEz8swWWcs2aXyDysttkFXT/PbxEMDoXG4LF
G6RpwFozYJnOafAuChpDvaXEKZK0ScfBWlqrrMoef+NodQIBRRZClQrbg9OjRiGa8Y/M0YAHJfGD
xGBTJGi5afzApq3QsU/UpiFOVkeIHlvw4VhGgEnmIXiE4c/SHaa/yTCTJWX+9oe4v4z8AsPV3mvp
h95rrIhOyeecs9puqdMhtGzSzrWugSZFIKh3hUlSzGqKxwyNNOEgE27qfx+S/uJlSCXxK6tVI1uM
9VZKN7xB+tX3plpzEeZvjkvkJhKiO7o/mxCyMuJEU9XXVNpno4nSl3q5tkrKuUPUg+0j/F0/nIYs
TmMe3UO3rDhAsrDwVxguRmuf0qDdzeqtkDr45RFJtc4Z6NzdGNdwRNrl/XkYwqa+O2WOn6ldBH+I
jO5pRquOwcLicW3mCwqkYYWBqERTpPRLrRPvMACCFGP1vSV+9fuErnPnZA6QgNp4lCV/nTmApNMi
rX4Uhd8BSoP3ntrde2Fa1bWIicfBn7Ka0r3L/o7eSZ9/CLtrdrLHoofO9XOebWzlxkuaejRwOctf
ae8aYNc6MFPmoepTH8at7j6aAk69DJsfyMPY6wmmsJbVvo99tdyFEdS3qJjZRP0NgqSjP5y0zP0Z
7cHJDD+8qn4paAysR6cCRdHax8Cr2i3ckP4yN7hiMPnucW4ATvdRoAV2+Fc5wXdyeci3KsD9pOPQ
vw0EhcEs3E6DZh6ZsWeY1UDarHYJYVpAifTx73mR/yPqZnwn1k9Us95PjEhWaTsQ0FHmJ2GQacKG
s1oRIeVvHfXpeNI4S9f/px9xatiZ+4dwveKYZA6FoOPALPXoR3ZTo0AIqH8MOjJ/6vpDOjo91UFB
Er1ZvjGP6PaToRnrm0l+gtciKFqxVdsDw84gjOg4h9VPoGyR9tJfhANSdA00eBL8eg+jQMluYJL9
Vafis1Cmest1Gy8xPexVQXAhsaCdlZMtPlOeThNiD3x2tDuQ2r942Dx3BcKc7eSE5Q/C4W+OLAIu
cVdDkwzJluvm6ai7OXt0peHs3Tz9RkxAev3vgWZEeiWz8MgCT8s9UU5/oiG3ZUblPgjba+9pmNLp
d9qPyTVzyF0TGdrLQ0OgypC2Y6ytqG0/yFsO94iXbibKXgF87VJJ9Y0Pr399HqzMxlAS0g9KKxVk
wB1Qe8lG35+v2nddjehrItSA6xFtxipjbH3EVi3pxg7l1rf0dMRZ5Vz4j9tDTeY5KAbvGjTjfw7P
hzWAtXaeWAAVQjCdZ3zlOWmvytjVtWyBYQxi22DH33dON17rxIwOTOC+noN3fw7AebpKhPSP8J2J
MGceuBzqCPX1Sj7t7MtjxyLUxMFX8Hy1Q8e1cuw+vjTDX6e4xUWY3dksQ+NqiXbs0XUfQ7RuzNX7
gV7AQhN3hDg9D9n//WsiFgGG2nILZZT4n5enGlHRPOh0ay6/2BvIrh2rfdKn3Y4NCRswkpZR71bG
KVkOtE+NQ+W4tNBtdQbBRg8VF0W59Vp8WYY/57DyCnWBcJurK2Muyqf60xfjtkBdfSDBiwi3cAq3
actULSOJ+sC98VVn0jzrZnibEm1hOtA+xreAnKIJe7044/Zz33Xib/DtdEBCaDqQX76BcnVl93gf
sY1ezJDwxLSPmg29H/fqYGe0yWr8DHdhhaRuRsP6SRel4ecayK39EPQOIpguatFAkNYcBeGbVyaX
pgX7G5JEj07MnbZk3Xobw3nFlTriRr2apjtumMrru5bid4q9/ORrg9thFhJcnAM6sUVIORkiP3M7
Nikpri1kRPY//QxxvEVcEs7sTSbl/eri2tr2U+dsTVMGO0M6xBDFrbMf+kqxYBrNWjcO3eQOIdQ0
pfbhGaIXN7Oztlp61iqHXlyWCNxY7r8FUAY7UbHH6fwrVod1opP0SjIQwINA1f8ejKTfy5i4RzSy
zb31J8ali2uAP/UvhfqPkFH6knZprYOKiUy4BBth6KdIsRgHOrE7npHtj2crmTYNkFomKN78IWKM
wTYFwB7Rn7sfZIjTbVoj7kGRoUFgYG7EQgWQlMAXoCcXgGRkGTBEpHF8JIeZODUG0qve73G9CgNP
LTNGps7uw1k6gmo59DWrF9mIVVYGL89Dq4LgBbUPvghoVZGe1gZgZ1RIqEQXFDqTbfSqDZyByUXg
RBZWYMf+txBYlOAbPo1A3JnZ2C9AJPKL8H3jmNLFWYlBDF9KS3izuXlNBuG9DDE2Z9cI3miz1SfD
YPpbZIZC7BZB7gqdS9c3SCOFmN9lO6xbQwTveVrhzoJqPjlN95JPYNSjiV0gAkvy9KKfYWUENxd8
4S2PkMd6pVy4rFPzAOQ6Y5iLBfCrBJ+Wtzw2EnJgYmU8OJP/Bq6ilZRZ7r0eKTzqbk5OMIFODT7W
VNXJz7AxynUUheO+JVN1F85meyszp6YEn9sLWZAYVOzBvLZoW7/lotkqZxI/Rhp9hzEqCuJEM/Ej
qRibLZ3nm+MQdhfF4kRYrPzRIfHbK9W8uqzVdxjV+I6D8TB4vmQMl5MukNjOFnSGsRKID2/jqPb8
9d1f0mfeODP73YyXIqVfEVp7KLHWi2NYZKZWR9tDsvp8APeBSJYmfunNXynhGF+GYrACDg1TlTX+
jiQjY6FQsY7st37HsXsA4+b8EF3ZbGeUU+e5KIJjWwOD1l5FOASKrBOWR0JDvaHh3WN149aj/x0L
GdawayPmuYjTqr0C5PxISDp9zDVuPAP29PH58PlCJ8JffhWQ/rm87fmU7pqLhKRzfb7r+TyOiHU0
ifb+fAo9fv5wq7XV+XToDYkFJEr3nSZ4lqg8e9h7pUc8R+GfKgj41ub5So5jhTpxSS+raYt6dkd6
o20au1YG1jWr9bx3Usfm1oeFfjmZzkWsgsP8C8ZScHqOu7pYROd+uWH6XU1nhuyRwYHkybN6OfiY
qrZWCTBmefTfd//3P1btde5HtdbBNCPqsopjVM2oNAY4BSMNpx8qK29j2uR/k9S4otVqX2snwR4C
iuoUe/EzGE0RSCAsse+8oIP7z+oQwzsnurJlLa2M93AybQZGSKZkT5MOk4FoWJnBK15iXz7yZSo6
gc/emVgK4NWWaL/i4EFRr49Nv3Yl+hhbhfUZIXJ/HYgCu2rpW4TOExnKKuCtGEGXG4xUYjvabCSo
UpmDwx0zHbaFPRkko8YhOy+HEv3qidDk+ygiJELa2MeL+xYFzHLq0fSKmUrhNkKZMIzyOizq8Gjx
4JperD4Hsh+gb7mc41HybRYTO5YqREnAMJ2MJfL0MCq381jQjCNBtMd5e5n8O5jA8d22HsPM/j3I
IC5QULCgTNAWo/FrnsnY9VxNIk2RPyrABo/c8Y42UoVjytV4NlDRnRmaV7tGY9IerDF8+EW2E6UH
mxye6sao+sfc03fSNRJpPo00zO11NZfTNfGsP8D9j6XKxCOrR/EgVs464Vn863UL4akvmXm5WX/K
A8DYWTJ3R48mLW685pGFhXfQdddeKTzLvduX+Tpwi79uHl2UUiPBalC3Zm8kXA20SVDOZ7ew3qRi
CpANoFbq0b/MsYQ7hcfkKIqAjmHPlIxUtjVyF4K1ltkWcanXsKnGQ03AAdSbwd1iY0ftxWl98QJ1
cghZ2QV9C0XbtrLL8wCdNUbPXYtLnc/fjf9h67yWHFW2LfpFRODNq7w3JZXrF6Jd4SExifv6O6D3
3h1x4r4QwlRVt4SSzLXmHLPPqxX/BqaAlmntaOS9soDXtnUVJcsscatXu6s7ytjBDqmgc0GNwcar
n2OSaJCAOPT3OEWFatOAkV7482XT5u8llXHlblDOjA7FuqhFspS1j1xDG33raIDFpYevCAxkIESX
VfwssUs+imnjWvQolA7Kh5N3ymMcIfALBSCnWXTBDjEB8WXkNx0NDyZOPIiMYR4TWlPX/rag2fvB
fCFyhs/QYxY23RRtaQMEZoUwCgyapMCLo48wN6LpKMJ2OGJl/9FNJVn+inzBwCGWQ7TTEBQdDZW6
UuLYzrqrjOzRmOICQiy+CNSUj4LUCtSA9B4j1DDo6UZng4g9OZmaqqzNFkxClHXpVWWVYDLm0WxJ
dQIlbaT5VyNJAPYUZRycqqHaNn2aXucT88ahSLcIHF25mXm8Gshf6iO+OnHaqTvmz6wA88I/RFWp
IPatd07Ao4L4kV8UXH50YdVsDRH8yJqSXgMYtFVLkXyZqQK5RxlHi7Y0yltnRcPWqobuyBitQLX2
vijjgAhy5RbnCYrOwfhVAt2FLEBsqjNQuC6D1nnRiUby9PgxAlV9pAq3p5SYfvpptxWTnApx/nyS
lcQ6t8R4t/t8ScR7/0JqKyqKpPnEKmedx8kbLMi/GydGP0MjtvUSlU6YO184dWviS6yvfFRetAAk
8Sgt5CZWUeIrJ6raybnrjQz+z+K3EevWWc3qkxEJ7YC81KK4Wf8QyVUjd3Q3j+XzhmV8itZ+0kG4
Ad/vxC23SQQATo16c5dFWLbgwuM0sazmlQ9fritjkp36kb0uE3wysU1kVa4gIZP05jYJXKEhWiuO
MhDclvfvFB8AslNds3CfWIl1I/7aullx9kWFz9vb0958vNGguRB5JOCDctl8oo2BysjEKUHv1ilT
BwUPRtIQ3JOZ3Y23aGyJFqty5bfF+vzB3TzLV9d9rwc/kQg9YzdoXqmKGttxJK1GHVWJD9D7BJDL
BZHyY8CR//DGZtgNuSq3xDsDrEAwZEJLrAFnDtEJVg1lSKKAYxxiMSPfdCYvedhC8K8pDTlvSWKH
1DXYtAgZd7pHI3reRauWg9eKgF15GdJb1h1H1cp6HJKQBDDhTtNXNqMzvFci7Q6Vbw4eVR9SliWw
qaVIpL0qoLdi14SmFgvYTHaLH2Loc/vUhPIa6413NxrdvVuMndTM+mCtNiqG2NLzDvxjTMzQ84F5
UxQZUSuGr08Fv3+v+nt6/qH/9zQ+WQCUoUqlOWAZTsbH3hJhc26jNsQvqucvxJGN+HRKuW8kcMCE
jupehgPhwA262Cor87PTRydndPqXuJy42sAisnH4TdTtUfOC4t6nhnXWfFbSmGe6dxKecxi4SbSZ
d+FLKouQRvxp3iWdClui1T4by2L2r8R0BPkhXWbtXu986jaIck5a0n+VhaGftKHReSoY5kaQUL6g
NUR+23zw7+bvhUz6CRsbzXL5vxemglsfjQ2YUqGiVlOolqMCU96VIKko3JrJlla28g7v56tNgRYO
Y+8+E9aIzOMUyMW07ISnhNsqdzvYZGo8LLAB9+fQiIjfGJrjfAKDItaw+ZL/XmUjcOj/rvDktGRS
QXR1eqVeijHQQFDGj85C7eg0vW0jTIzsvfSNu8N8+c8V87XzbqUJ4hlcMCSxIX8OzqhdEYH+s8mA
hjDRtNXd3xPqdMm0ZEFmGJOw/O8P0H8PzxahO38Pzb9oYGGxc6YBvstKC+WLCkbZLcqTFvgWDViK
PvNu6zkc83h8UfYndGgY3WrtoxNHk5REKytruk/ZIYOOXa+H1Jem96J2f8zHY5HZFKiIAEtQtBxj
oxP/fKhjeO9EXe3mT9doGnwwuZHxmetlsAUH4x3g3yrneVOjejmTJ7l39ab7c3w+BOpdOQuvGQ8U
xA65F4sb3itxs8m2vMBSXJp9MzJg2Q3A08wzNo2Np3eBwDw8+Vl0ymnx3f7+mGlpQEvbId/Nv+XP
pqSc6KbVvla1VdYcMta6rzhCeqQr9XLUhUK+QR+9SAGkfjpHi167QeA/z+dGeArXXjav8znV59+b
a/L3fG5QEc2oY10u5t2O5s/AjOiA4XY8ZtNmfkX5z1ijnUwRo/57IurQqU9qPApPbrofS8NdA/0w
v03pNGEz5h+5SQ9OQpLfzMfj8eozzfw0wuE19zV9TxSLOCseKpaIIWDXl6q9zPbZEHRvvT5sW3oj
VFgFiq5Y/5HCvVNLxD/8NfugtajZnTF3HwA/oFEPhHAOkQWhg+LuO5wvQhemV910LDIx2SbRAFu7
+hSqeLE8z32ape9eXRLR1apiCLTVYqvRnbnF6GrXfU6+XZGP5Y1pGNb3sVKvVb+fjzSpXuEBCST+
GJ+o1AZoGXNP/8VqqVVTQqxu6oiSWAZxcAnSgSVaF9hHcFLaPo80ew/ghPKZVZN/Kezx0HT9CM3q
31dRnxnbGuLAZKXprjAp9ENSoQkV3iDfEL89PegZyGvROOiv8YirJ3ZoaU6ztnlT8TUYyAjeW34V
H6EDxMdm5BkTY+xcI4dyV86Q+tjVQ5tlZFAsUa3vFNmaL6Id4bgPkHKDwhmWqHOmfnM2ntSUVA0D
MtapJL4xoA9baiXRQVLe5w1ENur+hPzUuro1B9w+AbJUP49aJivkGgJzh/xBk7X0YOWBoCjfMvNC
PyXYD2T/mXFSnlJnALwAPnM/Kum3NrLSHVqa7gTVFSW6pr63aundS5+FUMhEARlwd7VwVV5bfwiO
dZhdMvImwHuBocmnuVYvQ7HKG9bBoHURERQZS6VDgWoWTaFTHeseuuQiB9O5yUmR5yZ1b7brlFtp
AnP3QUJu3YjOEsDyb5E7/hp97a42fUVdCWOIHiUqDvJG2/SgXY1pyYIeslp7uGL5qvDgj7LsRAdK
3wBSS0CPgNgZm5LySN6cxrYlC8L6nYzt1fXrqTWF5RkLl7p3O2qHJt3ctY8oZkWlHvgXybl7QlKQ
F5osREWmg5lN8vwWVJFOloAV4nmRxpJCdflKSck8ZDhKF3pii1ecLxccPL/yUl6lCbyzwJS9NjXM
hZ4ZLTFBdEjTtGpZupCGWNsWZ39otaPqm/HNArx7CjyLfDJb1b75WNEMTLwfk9ICfEI5buDM2O8E
teybIbOu04321tGVl2HWvMghyN8GyKaZmr9W6Vg8U37TfFSxmw7vf32Yf6LsqBapeGrnc3WeqehX
UZX9+XWd7OimhCVtj+n3Vd2IviZtqKlPf0yRt0TvmJyF7r4lj5PCc6P61zLjRncji5CQ3veu6GJR
fUwbaninDmTwcT4+XzuENrQpUT3mq/4e51WwMhPeoP85kdntGqptep6P/zmZauDOi/KrGvMd3rEN
Xp3iHBYT68Of1uzzPt6bYIu0GZ0IRhZC8vKVrjX6NhNY53K7zEkDDv7ZMA0rD6rd3efjY6tlf07m
PJloM0XLIrMcczH/wHyJ4QGdi6R2ng9ZNdUlVpor0UbEODvtkyIBMNYk6Nc2llxA1UFxVXsJJpHG
Xr21ouRoEL4amtqbVtfq3h96mKxqWR90y7zrKGX3mT8FaBYIg23JxCuk77UwWQFsTAWGr15MBo2k
Am+uyR+22zCrzPCRTPVgyADMlcDL001SguDwpx9RWhd/0NpT7Zfd5Fl3uNWJc6litK6ep2mLu0qj
aNeYwVTurswPRk47v41Vlh9rSZrnKqcTi1hW5hsHLRqaDKnSioiCAUlcnsIFJoXRAJj+1PkvbQXa
Pkpisf+MdI9VT0cBZt7FgiQuwu2mW+ZVDn700hcdwRJmc5c1NjPFM8Tvor2Zah7umk4I4Fi0SUHe
JU+ZfSBKMp7SexaUUcggVFep0Xx3h7Z/y6ps/UcbPamapVKRxhAJbxENvyADZqQq5t1qZK1xyslE
XdchaDKfaAQUuagVHDdjycILVgnKzqj6W+BWp7DVtJ1ZkWoZlgY6QnUfpLX2glZO4E0k2FUPgoyI
W/UTKLr1cAptLSDaQoCyr36Sf7MdYgQ7D9WJ1nfp3fSc9A7BZMEsot3XU9KfkUFozfoPEteSPa4c
AbLPi9Zu3h9x4y7jQnMPZRPUm67XQeUidsZABwjEjOh7Nz0U6RzBdosIqcLb8lowuVqNNDy8AgdV
2EKkM3n3Vuhn2jvxlzQinQDaezcN1LJP8SGRMul71o9AgjVuYKztpapHH3UqtnSTg6fRAQ+tFetn
NoTGtu2SiBpo6x+raWO76T+bLCT7R7VPbiz909gn+i5XSKqm300BxBLlqXSVgGTMttpS1iVWAn8n
4oZUEqlgyY1Wh/rRiUin60q8fK7pdAekd1+xFh36xGbZbZBMjeK0/ZS98xbmtSAJtr0XFpM64Kxv
8B3bdy8L0n3UoOLt84Y8N+LOUE4qHlxHyKq0s6rzEFewElqk6LU2AAcip/UcGxVBLnm9UxN8Mc20
/kaVRHuviP2tYeLYZfXcbOtAlkdlCI/YPI0dpT0UgkO4rkWuASzmj6pa9kIDI0Mrg18cZo3yCHpG
esMPQ4otbszcLW6BzFDYRQ20znMSUNsYs6JH6u7aTct4k+e9DUGuhzYXZqi9vFdEdTmRIX2xee9M
qhQ2FIm6Uvxr3BILxru3JxKJIA9Tfxpjxn2gqAE0NEwXPt7NXZUG3TJWcUaPFtMVIaKTOm3iFs2E
GiEvaz20mmy8toLRkAyEdow1K/kaFxn/uXVuMN0mSWpid4bdVslj3honAWhg2+3CcrBUb1PFry9K
b45PVj1Lb1qqiyT53kaBso914zWC4v1S0O2HbKRLKz5O88jEDV/pjxW4lXz7sy7klrbgVkDLNXU/
vcybsWFqEQk6jXJYQ/GSN6Uo6PvFFNap2QK+QTWP30RZZT2TT5zA6gaEjHPKBtqb0uj89+yBB9C+
aCDzF7GpYcXQkpUefdrDe+w2pBaqVbEZwQx3dJL2xVgRAtBq18QOzmbnBds2MtVlnerJBUwOCO5W
3Zd9lG1ANZ2Y/qHSt8V2IMhkK73gp8NEH0oYGuSaVuaaQb/YyGjQ8cFYOGZIUazCDmk2ffAtZZQd
k1PTLJN9G2A59QwUJB663IBQOaMwPECs2OBzY28q7d4qclxLbYwUIHU/FDNSj6puM2yhooLG26w6
ZCrLqOUrp+BV2IQ+lTK7qjNYS6WqHdSouyR+mVwLz35VyY7dGHm2G5Fc7FrqFfD0UP6PVogs33U2
E/asIAbl1GrFJaykOwUnlluHvjti+EYhHkUFYByDLK8C1q3MIhRZfZWEwGOwMDdVgdKsrFR8JKOv
grj018lUjuwEzDtEqh+jTIzl4KfwUHifl5pD+p1ZkrxMlCgEZH9Pz8TZmVM90vSSYefQt1zkeSCu
tjSO1DzQcfdvRtArB6Sczsom7PekdOarphIz7ExWGtoYlymYJ0GhodSqXGmlS7G7If03Qwm1Jnh2
UGhS9rH2bQg9ayO1rjoMDFw2oy+RDY5cDVhIliXfJKNRBepYnXAFsim2TpmsDWaip8QMv3rK9xsn
Ee6RhiIDsjlYU36XkBXfVt3UnV0UfvY4EvBc2EvRhsGqlZm1z1xQn7Ud69tcsLweKuN7gOPoOAMM
BkPf89x0QBNk5Hv6AysgJrhpldNlt9uSdVMSH73JFKMGsM3t73bkfmva4WdpgfUF7RymLrX1ENAE
PSbyV5speUJEziqyA/Im+LzIOok/+zG55KoZLlPqiSdd4oVs7IQGYNMhEi3pYsvK3uEZRlHTuveS
rL5DmPnVpnSzeNenBMbDjSFWgkGqUQLMgPpR6iJ8UUwffrqEba5rBrFouvuoiqh8LzFNLTsZoPnR
DOVUROlnJx1aFKpzdSMUwzVp9JdS1khGFYXoML5Zy7Jx84sTNeCmhEONA0dZGFH/QZdJ5zbMsCVm
+lpXWJ15BMkyGuMLbFOiUDKUMfQ5R0e+URWnDZ23IWShZt9aRvieRoY44QAkOEPhSe+2tkWOD+k9
VaBOyomx4DtJc7CQbbdDUIgNJnbaiwO9hU6F9b2LxHgsQbRD8LyZwXCQWYWaz9RdENgPX4OqREQV
6ZoByCCt80994TLGjKJ9N7LJ8qKk3dEfEoA+Wuvu6/AzAeakQ7VFzmlXIMfVlw6ZVpzytqoiRXNn
Ud3ClYtaotb9Uzfy+Cb0fI8mXMeMQFQ3SpZEgquHW12Twu0jxNdwDIiJCEy0Z2gA+oyzc+wQwyFl
WkHvqpY2mitaaOAeUMvlByPql2kN50wLUJCUI63zIaJq0IwnZ0he/IL4IAsK3bIy43fPeCC7S9et
0eWg5iLrCA/dO9SRega3n2xzWtTXzol5l42K4lobGJCR2zSnIk2MoVUm/trUw1ujl8p3+rVnPcqb
d/AuCRBFCwMGBXQ6W4DmK4PRA6SQrYIXIbkCVu26cZOtF/Dh8Uh6w9TqA1uiAd/k1Vax26vejMpB
Ee5W9YS3youU7hJzgEXYAXIolJCOuEAo2kS+8pqowl/2IMNfGl3TiFHC1+sKy9rWRCuPhDAsfAFr
OLGZ68MuRmdkNV+mqeB+rcKW4CNtnSku3qcAxWwZIrBWxwMFBih2RSWZ9LnQOzUMLQoE98841Y4M
6+YjwUGBf9hfDap+jhQL1II30revaUBodQZgx/8qTcC0MjafSmmTE9j15Vup+rgiW/dBSB4Df7+2
8Bg8iN1tbx69jzJJm4eq15IJEdhvY1r+Z56VbeGAQjLYx1ZC2mim0Pop06XixOrGTdvxLkZSIJMy
ZPEFTO4OyCe/hlDtqgqj6Ghbzc5orf5lVAqNIM8ztDW6ik4C4n9Smi3nk8x6nXWg+/3S14LqJJQe
jiR4PBpeGqV0ZFql+imjojvxi1EKfMEMCWlX/o6pZRi0Mzc0BowlQeGIRXvztyANc9HK2F3wnlT3
zMnDjdpCX3dt7+Yw/rx1VYhowEP3oxjRW9Mm44mHULOYdwslxkERuMjXCeQxcqIs7Korr27Yekeq
4MewzvodGNIM4Yw9vga14e8kRu/lWAXja23RgLVUUtybz3CalEekR0dNA1Ujp/o+UqundDs13gm4
iTJ/eI7ImUBd5cDrz6ILUA0hG9fN4ItlE0Uh1oM7J8dn23t6vgT4Q4YDhitSFPLgRQX623Sxdsli
An8GqDIQm+q7liUOEoqK6X0UO1fNR4IyonrZEcfbXqNRodLRatXHQAOX2LHyCxv2su6d5ifMAw0n
3tg9ksitN5HtkmrXBP6WOr5Y8N1q77lLsCbNju8idm+0sG2msf1LaJTOQ5FJehR/jKuh800GiNm8
sH/VfQ30OEHy69LIhk8cSQs1eoZGWFyQKMPNRxikr1MYtX2oE72NE3vrxjyDqM5ri3ESrEjUxn5A
8iU+TXBF4qIl1VfkFvY27TUAw4NNgGnlPLy0/AAekZ4TrN4P10zjTZljcZ5PdplClJFiXufrQ4ru
m0wlHIqKvXdyK9mj6JNyZcY5yvXpWIOGBdbntE//0Dt5scQfXNo/57N/j8+vqPZy8TCW2kmDvf3f
L5lfKbqVbkA3oLY0ghy4xL8b779X8zHXzxHrzC8V8p5qEwzu/1yi6kZGcrX457fomkXOMs1FUumg
GRW+eMS4fldkTRgmDdDI3ejkYvxRaSMasDcjcKpVbw3VSS9ZvFJco7/i+78yj4nhAqSzu89F/qiF
RoFVpM7ZhISw5oEmn7pEaAH0svlhAJzRECoEC3Bu1NdE/DMcNQDh1FYpcXXJumnR5sRhmu1Ln4Ju
1XsjQSmgJg3Esa8klhDnYtf9z1rXVn9+Ux2qu0QMCsxLciZTq4mejjAoHLDiO5c84PdZalU7JYsa
MpwVujN+V73VcBEXfG31X6mcqpsm/yaHBHfmB943PGs45KHRnF0HutiQw3iFn3rpdd/dKaptH51K
/Ga9aKOaGruFbB3v3RjjHyyRqLLaxjFTMIL4GA8XRWepp3mXtsjkjSnG87xrhdk3CtfQy82ywkUP
D2fgq7wCGaf90M1fhKQTKVB9b7BJrYTS/GDaD1ETXhVegGCflaa3jDN06m2dvtV8HPc2z/bzXiDq
5kq153XeC/UmR5wT0AdMfJZljhptWZlwh4nXHHP+wSQlDPcROmetKh+wLGBE10cpguQb5kxuvhbO
KbPBlaYBmgA8Ll5k7dZHozB/1KNPBnyyF5XdLFTLcl/6YJy6yIA9U2r/d9lm0RIfxEcWFxJCOuYd
uH4w9jHqrHvsFHzL3H7bdy43riyMO+Psb8829IMhSAVd+qbchlRWLvPJwC/T++iv5515I7TPmI7K
cmwc9TVoK7mIcIg7drtzc4sFgW9HGwkq5Qm7gzqY34g9IMP8WVQUknRdBVk5ne19q7yELZiCaW8+
lFPz01nGx13QQRtIqSyVDtaW/zYAUilq+NGuJP1u0eHfPachRGmfSgV12lvr1RibaE4uyaWQV+O/
jW2S5oxYPV7bnS6pZdLdnc8SocC0yEyc9d9j86uRkE7yWSjRzdeZVb9JJ1qrPwtaA0OBI2bLtZ76
5h9vzBjnyYZIP6I/e4UBrMUid7TBB89OmT/HoJ+f3RZR73yMrrTPUljGFU5sWlRxQJCEJpDaxRRn
JWXaV/TE6V3Vvd2Iivi1HhrrBcIBjDzOuWndPSOkd9MpLLfylUpub8Tjcz7i8BEZ8XR7TKcK6kuZ
0xf3+ZzdeNcETtOVSrSCOtPp137uqScyKWGgeQ2zommXitab58VTb0lbAawxTqT9ZNfZXNLYZXY1
vP6zlH65nw/ZgzRhFNYE+NYtEr/54j8HR7qlK1/FFTFfaWn5eI5GKrxxol8NhXApSP0kTAhLu9rt
tNDVaSRQdFExmFkF+/OpQupbPa5rMOfOp+bphN445d2OCQodASNkHXLO+ZBrt+0FVs163ovxLqIW
FealQIFf9Z24RlHafJSnnECiFWoRaMVZWGE64t53x+aDhvYaI6J7rCq9vZtXrUvEru9yXAeumryn
JotP/jdkBVMcWhSQDrIU31MTpiq9PSfctJXqIyIimskOyBz0VA1fR6IHt0hh0NdzE9Uq2kCv96u9
wcQZ8BpVaE+0h7GwuLWNOt6bw5Q76UXfJXlBux7OGkosgdqVQj6JhVihxoCpdJsfHCZjSWYrW0St
sJpwItfVrcFK6za80W5Tu8u6TlvAU6S/6sSAUUbXVpbMxTYgQQyuJI8gGnDnWETKIU1y8Jd2vcu1
BMXO+CCr4BORSbnNJU/GvDD7S4ndZFUMmKoG0wAZrxDySU5TECfVvTbQbxQac+GqMc9Zl3/QCceX
gsSIANkU5rX6O8tN2KcmCQ99rhJtYGUE6RatdVLc7DPPTODyftWtYPfWK7SvC9FTnqi1Hi1Nz/zY
6U3GnCYx9qVI1avwySkPyQ4a3GgpVKNlqT60L7ThdwNSOcVSb0hBKkK5fZDfAnURUUGoeXr+KrJe
ByaGUpKZw83Qod19D6r2V4UPY5fTHdkMRr/2ZDdc6vzeNwj+wxzVrVpH58hGSW+qU8+ucNDOuybQ
eotUTa+V9pZ4QLIaJ90RPaAbfL+KSAvrZSrQ5LpBPzPQFyVZV3iDfHGxChmvPAIymo6npdJRTpC4
+hdSs7rL2BK6XVXp3Sisp1vU+t1LgnHtNzl+Eb2GEI1+fFnl+CPJc6No6zy5cbZx0130CokQ6y0k
Mi6BdJ32NaEGd6EaoGoVKu33LtnahfMN70G6ap1xnxS/UcvBf0o045H7+SEqadPPGxb6PnTDZvqk
hTzSjoYsbLwMOyUOrJWhRDA6jOC1YwK/t2T5dLhs7SWts1Nq7bWMCWbuRe6eRnv4raUKy7XBx3sV
P02NaTOLg++ZV6FGICsc/YWQk6IbyiIQNJcapii9eEmEmbqGQkNfkYlAb3sIXbt63A3ReK47ArVR
C3zRwrWQBA20ySm44a/nIWpQtuiMeO35VDGsMQuPgaN8l0E5HNF9GxcXeBxlrigjKCZOd34EMIt6
rHrtIc8svY6s25HkIJen9NVS8nJb5NoPU28HXO8xIPwOunSWOity0F7HLhT7So/knbuhP43CvvhQ
4m6iGH7Ksfwh81edh8Rx3rS++xmMzg/VFA/UB6DbojJZNkanbsK2LrAFhG9ZGJ8du4epTwzCKgK1
tKATM+Vtdkc7cDPIB1irQtZ+Ro2dhcDIfzZjro6LpA61VadQraXRx5cpHkMUCbqzUPXmLMcpGYMo
N0LkerLZcXt5o0NgbbtmRbLEnAzU2u3Ik7frhUU0GUDNGgsBsTmHeAxGlgWoTWOqaUyXeAJiLwjR
sVI/AVOJ2fw1Mw2I03727kSUVguT9k+G3WKP2TreIc1xWbAxmlGlTG5pRASC1HAGedB+6DQ7S4JQ
ILMA6e5je9MHkjFLUYtNgEf11FXEA+SVfihK2l+BaZzDpo52Pk8WoMZ45pqI7GuAnsBnL8VHgE/h
5LgA+oSbPDvDUZcw71/CQYbrlo8Aj9WKaMoR7DXNAQqLpFpbLU3ooRrxM/bRgeKyWIq4Y+VQW28e
KMVvoRheB8p0K10Pnv4kxAbxRiiIN6pgYHBertQS7K9SxfSR9Q50YpW8qQT+hpJ3d8BSFDk3opA2
pkpIjWGJPQWX5pkZyISqOCdWcYwQS3tY5lVo3qGG808aooGlUh9VW2Hl78/JquCCZWPy2M6BSDLb
fpFj+NuQWriPhfNeyvxKwXCZg/65IZclNkwaGrkQQQjtOcMSCkNV1fNkX6SEddikde01oqaZgxIk
Ffviw+GRj5HkQ8fBZ5L/4LYAasvEaUkE7dSLOm3q8cxzOZtYPDE4Mx1RpkZldzBUCvmhvRjhzB1B
VRxtyF9rFm5kYAMoPoxTGJ/vOEtaATwHGUcgBhtAleR3ni2HucfRk6+07PqugpPraNiucKfkEieZ
mqG8iDCj9GpNI8xvoBVPgKFe0PbMDDJbQxryN9hRqzxWrFOILGfjK8lvxSRZQx0y2LqEI0FRDldA
JZ6jyH7zf7MOtuc9g4bSQFDgzKfF6V6SEpp0YUnmeoltf9hmD+FM+1UYGo4nGayUuEk3dsmYSyLK
NifKGVDmSEXVpKvaVoh2OqN3j/Mmi7xTZzv1iS893CiMQIc4015FqhcXL+Mp1tVEFnSDsmur8sOJ
/RcRqWsEgfSrmeehcSiwZGGhcHqSETUg1ZMbtF3E3hgdeHSK9SSL3qB6r18RCmYbLW7hncKKf6R1
GC8pyzh4w2CPthiyuc8KjFCVJO3HasDf0cqpnQPQFwJpXENF/958dYTD8l4XCjMQg/sNZvIhrahT
4s+U2xJJ2nXqSzEtW3X+gShh2uLY+1IxrTnrCEyagfJ+0CiTD0W2ozG4lq49rvUq3mnYgSl/wUqz
bWJPTI+Jse5QdWyg9ka+DxJe+zRDwOpuLJhPZKwW8xduMvsXmaukF0e4URtLEEVeAs0zbN56VbAK
a2ympCbijO/CFU87AeqOk3QRYk74qYUxdqyu+I5bTaV30yX3AaLGgi9pBwOOzfwqJT4YLW/7QHYw
Lu0y7ni7evXgOfB2rR9OlVvH1lLNI1WZ76aFU5PV+Fdj0YYSmrGDkeEt4G60eMzCL1UfTaJZ5ABw
27KOyGn8BTgXFqYVgJ18xlNL+E8+2XMU2b01N7e4azaUoDJDHGkw2CSjfpbC1fBwIERoyTHb5lgG
VBWoYduzCjaH98KMH2WSTG8lGqG01ZNDE0sYRyBCKNxpA/dniVewhMpFMtUyCQ3z1HRpe8xKdFQy
zYtvRlrcTNrse2oAwdoHWHKcN1RXo2Ps1fGOHN9bSGntgd2weORhs6ywW9/nPcjRWGghEa3nXYu7
kEKVbm2y2OiPqdf0x2R6haESSlsXXe0w/kH+fLDRmVYhtBn3YT+FGseWvrBLypV8C+jd2qwIehnA
WKH9Cu4GIugiQi3B+nyo3rqT5OZ6I/7MeUnERLRXqrcWEP0Vn8rrfAlIyOxQU51blKnzcEbr0ME3
vJmU00+WrC9+XZ6zwdXutdofgF3iO88D+Zl6PkM2fZSoyKpjFgraj9NxSyg03iEUXSnjP9KeDnmj
O+U6khKtq6pZt6AprZtC6IhW5Z/GsAWONLxTijfPRITgxROVuy0k2psiJT471mkfRo2uYIytkqvt
UNPGX0bMaZddc90dL1nUBk/To31gJ527UfmmpcDpnFqFTtgM8oLhhOiaqmt/QJAEWFx3VNycnmA/
kmb8wdF2sMp+eUU8nnt3/JarlvmMp/lpRXk6qr2gRepGIKqTKDdRkf2ZGeArXYVvSdYO4cZrLPRi
efzshYdDOi2bvd470ZP+VLQTWukt57Om59tXiTptPlllbfQcmLF7LO0usHsEXVPT5fvR3SQirN82
6RKxStVNVYBeUKl+wP43l0FIa692ooehGtVKGUKSSIrhkTFkA0pJ1X3rSXJdyPCCIfkKCqw+Gy6B
lNT1E1gvdHoE9JlF43p0aKH/tXTMQLqb6yH+OQ4BzyXP1n+R15gz8f7lDKiEwig56dTy92lJysZo
A8t08pamLvD6E+a1+9hYoK4ksd2ewZTMrM7C7xkDe3HzNdPdYHXWF14MxoSYdOK1lA6LrujPnUW0
zLwrvZwIBgeDkCNdbwEPyrsnNsYT9K8J/u3/Y+88uhvH2Xz/VfrU+rKHOcyZfhfKwbYcyi53bXiq
XS7mnPnp7w+Qu+T29Nszd383OAAIURQlgcDz/APWxZVHjDpIDe0bgFDMqkHTeCopFcsIntgdkGzV
oSrD1bCuOsjIa8JSwZckj59KLS9fUwdfP+OkIVQBlMOJToYQ35M1gjcwqlCb3F76KoPlY17X9wNm
k9iGawFCG73xpSlQ5uqjZ/JZwxXQHgXpZJr97EZrsgcGKBSaRj7clHFb3M+Zqd6NkXaX5tpXJ/AG
CKlI1gDWxUBuzN27coCiIlqN6ZdHayxgBtXlQSvgeC9KUjYHVAx1olMfer1Wx8dHDmhMtzzI4/9t
KOEM6AvvRoVcD9B63kF2alrTF7tL+91ZdFV4Jnf57nJ6+ZLz6+TlydHycK6pqgj9/nkhkNi6t6ur
xWcAWsn7fnz9+erkgGDstHkpq/Pl3O/uwrkq3/F8cvlm5zNgUsGL5dnfVS9X8+7dzx+Qh1N3vFz9
+bhsv/t053NfzvLu5spR58uQlyzb795Fdp5ff77uOBKrTTJoyx42DYbsRCIP/WQAvwjnsT3U7WjC
32enhlKqclN4RYtwHQcCYFIgxyaqsi2PoMSpMGOZSyUd8ehGJntDthWPDlcZtvz5InycG8yJAzJz
ievcQhZ8NXAe2MJRRSkYUt1Xm9/yQkjpR7q/B3lgrlHpglNthNk96Jir2IWXY8x4lcdmuLPbBHd4
3WaJZYXfdVtDtFpLo40+k2gDp73uUOM4kJszEeex7EMehpj6EQ9dGg7ibbMOaiG3rWqdNV/SyiX/
zEblIJy3AVVdlXkKnqXOQMFYCHvYFqSyKXhMzdyBFQN9jwXi2oki1roKi+JhaTUZAux5EG0ERgHU
DAxQdQ8L9MmaXZW9TGktagAdVWblt1qcjytch05j443XQdVZpyC/gzGhr3GFRiWhM+qtlXkhctPI
8yQ1CzMt0i3S3Ai2uhb5zNrWja1WDTDuzD7dxU0O6cwljs28Qvo/ataD5s+AnlDCH+ocMdQvPMPV
g2FhAaSW0wljhS+WUqksq9V8h31ZgKnI58Dq65WuOtdGas3rkZ32sx9pN1h+BGMR7mc46QSTFHiM
WvVqtR3bA7OuPocuUrYAx60gMnbgU7KlCwIPYQGcLIzyR5GG69AMwr2WAqZwZ3fetV5wi8Md68wM
BEv3XdcqpEAHY6sQH1olUT/umoRQqpsiBuHoYbEPBpx2IB/F66I3fy+CFGIn6MZHwMxf1HBaBmpW
vJhImC5deHtYSzDdVmNtPQTDdwh8waq1nGljNkDYBvxUKw81SZR/Sd0hmxnHYbmrjThfDyxY2GR6
i65Cu6zW8icQP6hE6vr3QIuQCG56VN/M+FsWNtw3TLYXRZ9/BZ+3LwNQsJ5jxssqd+0lWqJII87a
d8YUx6xxH9o27PktqfFyUINiraYJkEPEq4scMd/OIDA1kwxdwuSs14jtgvm+xpHo1AU5Tl1lNizz
OEZIIEDWfU6LfYM93E5D/viYsyawPYzXIALzGI2UbVnUsSC6s1HzfAQtK8T7jA5Y1GDuY+5rJNQI
xszBfEJD6LvCP6nDVW4RCVs8HeA4nGywezo2ZZM7D6DC+mAZo+x7aHRw/ZbXsSeD55C0cX4/R6OL
aykGSMOoPKPCCQytNImeTMGuGwsonD3pYzyLEEQKrpAcYVUHi60GrUFCoVK2FV/ZLbdRu0pqcz84
ebkDGI21dFPj2pb0XzrbQXjM36lh4dzkIftDYpAktyqjPsZWvm+a7rOFvM5az/GdCYr0hrwkhtPK
l1wfu1WqbDMlBGsL3R2ipzo/BGjjcMIfZqR9Y7mSPGD9YK47Ym8ii2YfJxJC1QD8RVW9btN1odAa
PwbMeVHnpqRvQ+cxcbUtfGT3brA65zHPmrWRcSP6Gs0q5IQfOqCvNxaOP5CkipMGUnpJ+BIR5IGA
flmH1brTmn3mKNadG0QdrHIQJ4AwVvAJCdvY3bDD1w9L8boFKDNgjlhU3yZmTqKguImjpxgucKQp
tgb752VpKioKe5wUwECUd+WXCV4+PHr0DIpe/0pMwrl1ehImmXIsyerfwWj2O3SEJhWRQ222brrK
RiporG/6Tjig8gPGjsz8rjB5Z1V9xe/RwYJFqBhGT3bWxffqAKXYtgd3q1RQmH3it1s96U9M7Oof
6oDSZUFwycBqcG20tg5Sj60UW8VXV3VhC0wOmn2sxzCWTG9hxyMjrnXZyij0V4Xt4wKQuNP0pAES
/Rnwt0Wk5lErhHqhQrZ7QmOmdB4DlTQConto8lb82uxy5fQBf0HCS8qcJqcR9mRNBOZUaPzSPLNR
l+gJRljUP9aWvlHRad3G5BYdZTRA2BkozIdoGLmBfoN9iLHzm13WYwqoZfZrYPN0sRyyCFUZdysU
Dtk+aAiIjjdG05hrO4w6wublM88ZE8/k1tzAKsVjGNyzgaKhr2spD5hlYBP8b4EKgIxxEez0EYKy
298jFwtO1KE3YBndZagnG7+dq6XTNr/7gFbJX5BjHeclPH3lXi2Zb0OcllzADFbIvywMkPYHI9Yu
LFbfh8BqqkMyMps1OgQS1ELdsi6PBvocQROPgEcKHL3gahGNbG5KzQJxahDoQ2AfTaIAAeI48ngS
mBapDmM48rCFz5b3wx73Iw3MHqxVYkLh0oxc56AUUbGr6+aJXDGwSORa+bcV6V7tfpToJQs6a+CG
n0OTNQL2mviauoWGz4GPgsNYrpum1K9sYhNGgHcK2yR2EG2VX7WB+dWBGaW6HR7BcYNmW5w/oS1p
LVjA7ME1D3zG8NpDyPbIQhzDNYwZVmg6uyCtDV6DUF0yZajy1s2Dih/DzkXHgp8GM4vNRnXhWVCO
gGVgyYWIgsCYOH1eLAcFjuDIFhKwVmMc0xmfI089peATn4V/DIh0csSoaT2h/weGGm87KP3ZwcqK
o6bH3f3YeVdgmoyjZ2Lih8DhhD0DTp4x6Fg3IZ8RDjg/9nYXHOcmgZCZwnGExXwyshDp5TbPFn42
YvUG7AOZIASbyMmvRjLx6+dpdOIlPAlk0BLjOkIZfZd1ylcTwC1/L0EwrRNCa/5aK2uYYAI3OcUQ
7FwY8FodbHMFwao+Ek5Lc3iTJPEVCsPhLVlpYbU9QY+yW33HEqCGil2Mt8B25mOXG1e677APdrT7
dkQKz+RPtO4hZMwdf+6yNb4iL4xqHiv0MkG4uzVjop1POk5UO0IpPoDgHB+IFDGzofGuByJXcQD4
l0fuUUkGc+sn/D/CLgtuklBHBlgtdo6HhzJkn2MZYjAYg9DlJ5LAZ412UeA2B34HKOOddGb2TWvm
EP0Iwx/tHp00RIpJ2SUNKCuMqNtS/4ZuVb8FsNyQ2dwX36bR857rJPqBY3i1VAFmLpIB4UL2eM2x
UfHFdYjZDPVAdqUwd8iqdVdOVg+betK+B17uHtAaBqqZdusMXa4rJYagx48gWZNY4d/eVtizCIA7
vyAWpC5qpwOqJBgz19h0tz/0CHjkqKoIIoMtd+tbHzpqm0MOH9pbzwrUew1FjL2KJAMGkTyBAhyQ
/K6swCvaO61DW4ftG/7Ro4dyF8Ob8kvUu83NZFT+ladViyBHc322wVWn2hyiHKrYd40O8NCsyTJC
ObLvZIEOpbIxLcCyQ4rjbJJad5ExWHcVcVoQjWWyiSvXujsfsIOXlHV8aWY56QJYbArJOnV09r7K
NjlXXeWK/N0KCtaq6oPkWzR+h0X5eYJb8zQYIGNdPe9xx9OqVaMpmDE2cbt0A3c4oLmab9JX22fd
YhqWus5rG0CxOn0FUVo9ckuCW9ZW14mGl0XH9I3zALHDtvXTVV2Wr0pXdSvDHdaR0a5nRU33feOh
gm4joGtYsXeDi4a9B66toTmkg2KHwmph9AZNtOpvPKzJ2bh3N2pcdyg4krJwJ3sNIJJklYZHrt9X
xxrziX3eeSm5UoPFWB9eTWFC2trom52El8DA6YCEk32eMiCcAK+7K51MBj85/7VDNYYHjFOx/6SA
OJiuwHguJtTDSBKW7aECG488jbfjR5vsLAVst4lWxNpOqg4ss/27ygBHz0GIhA+ffvmPf/3Xf7yM
/xm8FrdFOgVF3vzrv2i/FOVURwHplr82//UZvmCRydf8HPNhyDW+SUVT/Gj/cdT2tbj5lr02HweJ
q/l5Zt797epW39pvf2kIvmQ73XWv9XT/ioF5K6+CzyFG/m8P/vIqz/J5Kl9/+/TtO6oNMvkWvbSf
3g7tv//2CTEr3Za36nynxDu8HRYf4bdPD9+a5Fv7Er4O3/K/eeHrt6b97ZOiqdqvhuVZbNUdW3VM
Xf/0y/B6PqSpn35h6dmGv32y1V9VFW0cDycJxyHUZH76BbqFOGS6v8LRdTyX1JZha4bufvrzU//l
27t8m7/kXXZbgM5tfvukaZ9+Kc9fsvhUYPU90nCeCi7eBGlEDofjL9/u4aCJ0f8n0mY19RDjuVUB
2ODCWxEl9B+CKIYk2SVf8d0S+zTj1OPosu0wAkG1BjrEuzv1dlV/uQpLfKC/XIeLjCoBOp0Pq3F3
NOOv14EHpImqnMesXo9FiuLzdRD7yN1qGdgIUZA6DNhug55AOnKfD1pGlIERfkQha7IPl2dMkEnc
xTulhyivWqxfwnEXuwCoUSmedgEEQKuafRTU0g3if/nBFUVRAlbuIyR6xbu1c38eIN87LbIElDJZ
z3/7vn93LWHnCSxTdIUhz0CkZ7TVDVCb04BwFSmXASHvebiVp5Sfwm5YqGft28eRZ3TGRl3HKRFs
FxD1Ibf0aDWks7/QHb6QNQtSkXVqEUNkS+PF+hUi+ezIEKIUTmEI0zUlT3FBGKp67GYvxce+bhw2
Qezc48rAK+Q4eA8iWziNRxaGwsVlADGmROpG0WchUMxuhp2OUUMGnnB19l0M3WTtfByszV1kKdaq
NF1j286mtSbGXgFR+0sB2RZy/aXzMgbGSbz0U9Bd8qiXV83bwEDDNF79YVsE7gJzvkdJotqMRlKh
qh2VxSH8WZhkGA6IOxWkcanJA5e+kSpqT+KIOSmfIc+NO0eZk21YSp+7uoPZTJHVanew/eitaZu5
u6oz4vV1JJxi5JjLwEvz0keOl6+En9eyYnO/xQD2C5YR88ERxTA7E2JPf9ZcdMx26NgsZRcW7Fv+
whHuN4wyixYTIHkAYwEQHnbLOQ1j0IG1R4ekafVF0UI9w1t0UA950U3ZosAke1npIrEa4GrYxbb1
dryxFY7LXjm+skIo5GZt7ng4gWZj9NQZU/lZHpBtYBPxHgVf0juBvkboGMJgbN03zcRySVH+vJ/y
nsvbfb7J8ns5V2Xvh+8kbNG7mBO8fKIOSy13ih+cCWc1o26LAwFnTKBZsxcHAhtU5SHZvhR/15dD
3F/CKAFTO031XutnYKpVfsiakBiIrE7NZGS7SPwjS62P5qWsJqI9NVDzUapmwdBeC1tw5ENXE9mQ
BredUSAAI6ItMAZl4VpTj2Auxb/ts6DndqwLNoCt3UPcsY/s5OeRn1J+lEJ8SFlLyxR7IHlEjZU/
q+9Gatgzuoa3SPxSBY2jElIFQw8fPxoPgFYhpcmqLMqCm4oqHH5ewsWtCe3hgL6+pS1dnD+4Echn
iANy8JTam95GbGuqcyQAfQixESky4on43V2KpsOBx24mIvUGfKh0UYkOefzcvgy1HDXdDVi0btl4
bJ0QItsURMquGke3fZY/jV7+e+WvAntcIizoC6yQ9fxcl77zpakIxSZC9b/OcSMB99gjnY+YWRuU
gB1oyS5CBx5XY5raBtTRreyDhurzPOm6/qAloUJUWp8QHTVU7AtKDN0BNOM7NcMyS72QCa3AFSMz
gx75cNEp25fDJVFgD7z47kO/bMrCH6tmlcGB2ZXjrOwnMcPgctsdtLEFvySrciq5FJe+uUNsg+zU
Rh689F/GDtG8hRN3nwzMy4Q/x6Pvt3u1rNn46Fp4lIXeC4O8HEP2WsVtukYsU8XCM4uy9GiFXnK0
BA1L1ibLhYhbhjCn84DIlYje64aOa9WlXYq4PohpOuVx2ZaFKUe2c+fsXBjzl5fIGihz7KnkS2yT
v5ag2pzHyBfX4rRyoGw2qv06ebh1yGeILIYQ4X6UXHm6XIp3z5l4+qbZoLcCYjcqkTKm+bC0MURs
AIeCN/1ZlYcc7K/UteyV7UvxbqTuwm09j7wcl7XLC70A+7Gl7HxX/TBINt2k8MkrCm9SJ8GH9uNr
LueUR2ShzDMXL6vvruPDyPMnlp1VNjE7XI6/+/AfD308/7uLevcqOerjBztfFUqID7k2ZJs8G7y3
GRRlR6pyxqzQXnnrPQ+4TKZysr0UcrhsyiGydum7jMtTN0dJmTn7UnwY924yf3dVcrgyoVIel5Uu
ENApGPfG0dN5mQEXWqfjiCWcWBU2SZ0quEeLuoKsA0J7sg4KmKeEmZI3UeqI4Le4DFngrftWw7Ej
P9jyDriyPNeNMNfmtSdvRy+eJUPiBsh/yefOufs88H39fY98mzKp550O6e/tRJf3kofle8uzy9q7
d5NtOeZ8zkv7cuXn4Ql2ACvLwTrLA0p7kEUYxs28nizkpCPyPNNSVmdjJLb3cUDYdS64M7EaP1fl
gPNY+bLzC/521LsXyBNcxr87n97pISDCHs/MhqWAkLomkKI++XJjYMFDJqfvAXRInLhTb7nXSc5k
VWOyiNPlvsqUKV+6yb6u0HqZcP1w6uJGBRUCjrx9FKRa4WxTrmbtAc7idETehRSFph/rEATzGBS3
YYb1huZuLQCn69QV1uyDm6NECcy0x3pxm8Qt1EOXOMVxxIhg7bh+tMrdukaBGXFS1WERUjcO0mWi
AJ7UHTNgHBC0IXwn4L+JKj8SaX2pBBPXQopibXmTARI8hbtS1hVqknqBfMnUERl04RWAuVuOpXPn
jDkIB9/YJBE8c8fp4DwGRPzrGiELK2PVF1SasdYU2zwN2auiQXTSQiff1bZj7UcvV9BrgZc3EK+t
2s+GOaAGbuUObFuSFUNp3mcVdgzwEP4YowHCrbhnsT6+OoOpXJlT1m+VlDxMFSG0qlfmtaAE5Syh
/XVbV5iksZbekAtFQ8cxg+syQdtvrsAxp5oSHHNRsAMu1x1Q/l1W1q+h7T8pBm47g61htBN63SGJ
SIHhPRkBmOozqIyhA+qhiIZ4mWCQvGjQStk2RhmtYJgVC0Ig0QZAJPQ+dDpDBTn6tGav71nhETQm
sZtljTHZvQpZgACuDr9emx6w6Kl7cxMbGSHaKOH7aiHyVMmXKDWXjj3gdtaDkI4S82ZOG3IrROhy
X/WuXbPyQDYHuGHl5g/Z0vLoC0z8BsKp5ywTK23X0xib91EgeH1ZfAJ1YADqGpJl6CK0Zplh+TQg
3g6SPMPUXTQzr79PCOqeIKiUTx2SLk1CAE8em8E0jtYDZP4JNfzaRe8vdK+6/DYq0ZuwsZ8s9GC+
xTU6yvrbTKyX20iHqVXBniAtYN6UGZHHkRAfnGd0TlMgLL7qsHoVRWgb7T4Mu+EoZWQddXIAyiMo
q6Lns3JN6KOtWBCT59I3XUWyWTZ7xbW3M5CmpZN6V3Xt5sekTYvjED+Hml7fm/imfPZ0B/pQr161
TbB1jXE4TWnz1QKJuiejFqx0TdjBDs7By8fgHjmF4jHCuDMLIVY7g5ssgwZVIySqo8cw9VCG0yE7
oXK+GclP3ZTkCCKEgW5jT9itu/l3bzYJmg95i5AQmcpCz6yHDBoR6MDsVMMM3/gOc4drJd49PHoU
5UoU3Ej71Yu494zbyVfblWez40LRPcJZQ3tIde1Vx8PzD7NFkJ5kHvuygq9OAD77Qgt3aeU/jAgg
ITBW7fPVqkR45wryhh6rCKc46zBup5sZGbp9AL5/YWXIF8wWzBnS5QCInLnfm02I9L9lQiZA2W+f
CK/FMa1hyJtavrHrtsN0rre/KE3ypCH/i6S8/aXtexUMFwbZE0ylJUJLbCJJEGBFilDmMGSoaJFH
ttr4uuaPf4ceD6aJ5GfQFIDHHTxPU6F9FrpPxMLnfDWaxKMNB/U0tBgsbD46dwVWpDxBQ7npITrd
Gn1RsZC2u8ea2w9Lrx++EqF/MHzzsSrVYt+n9jM2k1gIen2/8fRUww+hffZqvb2x1BCdcwsHws6q
UHvtHoLQTV8CAIFF+b2AxDSqVf3Z7aKvlrBysFLLRM0IPF5cDy+mqtzPdT2ssRnFXt7CZ7skSqp0
iDsqnXICBm+8RFW8UFnYhhHLr7YI/oAdCebeZWmcpT5P50Y9wOtQD4Tw2QUrCZzeEF3FUWg3lhkS
GVDNf4DMD/eyNRjddPRncye9uWXhG1UAuWTQkCvx+nXtGSeSQjXAimHap8T8ZzzBjjIzDVXWO9c+
NNWQDKHiqtVK0RRsNIXfWZeM93X4MDjza5IynyMIcDXagK8dr7JXLiCDAyJoS598tTa33lVkozM7
osR0sgG2XpXQk2UrhpOFp1DXYtkYGFeyMLodcfXNoFRHpKujm6ix+XLyFwHMQOUq4ucY28YhKkdc
B0XNZgNIHsYRTuLZMhqyfpUpNtgWzFYXdoDk/wLxO2UJtAH9t3D2eQCYr8QjSS0OFuxt5I+2raV/
RpqkQxshx3JAm/srA4wJDjqpgDQsMoGrK1m34+zapYSi+nnpDBpaQEoWrsFywsJLbgKUKEIfTxeJ
HJ3vOiJs7b5CTH9p+GlzkkVeu9ZaD9WXqXDL/RTVV7mjA7xBq4UrrI6ycIqOqatE02FhijmzZSMR
LnGQ9jY5OSUyh3r+UDt9ucF47ZlAbbWMPMGcg+K0Hn0FGyIcrcCkdZBjJ6RNPYAhDVxbduGINEFx
Rgk5LpxtZbfaNaIN2nVuxto1nxnyWMmiSTblAQKebJPA5+99MwVVlZNkiiI1vpeF6vcJgngF0oym
Et9nBTh3YZa+SfxAzxazYrzpsCf53KxrlAbWje6cotYpsJXH/0OLivB+gOiAD/RQHhDWYG69tVyH
SSPw112KOcGIEVwLeQ6uakPW9YhyBLZNIASQvac5OvlLqYX63p64cnWMwR2HlYa/CIpnphaHiFhT
JB27TJWpcAvByCFwoqwSeBhHryaN53lYCqxqr3tBCuprOE0DvqdB8qVuka1Lh00GWnFFfFdoZPg2
2O+ouYkgEXmO66Fz18dXCD0zb2T52qiALRJ6au/daOi2becgchgEBEEx6NR7x0bcvHWIxpjzqs8M
cOuBjfdNmn+D0MUX2fXeBlWFcDMPGaQNFDlMISM72QNfJtSCRaDnZ3nZqiZtPVvars3daeuNE4pr
XpkuaysKt+VTAn7iHidke9+47ZHQdbpUe1t/7BOIM6EVTxtXs/+IZ8XD2xuKYdHaSF+KRwtwOndl
JJixB16nHZXSQTrb1ZE9x9Ee8+5TFXbNfTS0D0EvMGGF73oPaIMm+6l0lx3/zSLLoJwhFn6PqiZR
O4XQR2+Efbbk3ZNl5KgdaDt7vsesY4Pw/8lTdFhvJguy9Sgi3qrQFMlmDJ6JrZVsdWRvq2vuUk1T
spTo/x1aUciaD4EPrymvd4v8azvMJ7fV2e3JcLklzyKrIX6x7HTE8vxSyAg7Cc+lnxlrSO3mxhIh
2kJnxy5rl+LSh5RbyEYYAzJ2IvArUFc2xHbwXCXfnKBFVJVbVK5wDUvAp0of60DxlXkdSUtrMdz3
us9DaF6ZERxKGc6XkfXz1csqVFcFcJjIJqRFymeSo1isIPAjq4NMKpx7xQdrUOhV/M7eydh9M6LN
q8zklf3LHZGfWN6Ac+e79s+UwzBdG/U87uU7y+KSzJBNefrLJcumPCD7/m3z354q1ZHhqauVWSI2
LC9ODm0TeFXo7ju9XyGhXHDXEZkwkNvJvIVB9IWVN443hfXaiS3oLL4PWYNy+b5ZhFm2tjPtR2Do
zP3CjW8Et3yAn2pBxquK4bpHsH2phmySNJA3BhSGXTxP/PZacSpf7o/xpiEBI9oyUTIWcTIvB/wf
F5geRDAK+pfLjZE1WTSWeTcZebtp9BOE7HEvUz44thYHMkEGy+HuRg5URktbhVpAUhwAH6cW75fG
xP5Rs4b8qY2rlBwASkb3VeOhyTpW21FsPjFOI9JSjJq17rll8pcqz+9ZIso321j0ll3wuyICT6wi
swVOaJixi0tAVlIhNCJiDOfCrHn/FlaZvJOyAEPYuKbzLrmFIg3ZrAnUAUttoNfiJ4okP+5Gg3dr
W9P3ECss9AvOJ7l8MRhRZvtW+y7TW2kRrqENtVyIx9ytH+TfhIl4l3SkC+YZ8kZtI5+G9QbWVH8A
TUnW7LqQARdf9+X6FI2nvk22HrLxY+TiA9j0EBGXbUxGDsg/lh8iyOUaze+gJkiUCwpjRi4QxKT1
fP7hyj+VrHZ+yP/rXe/5ryZ7L7/voUFB3O+KcSVvG4r9xdsNFLdSc2DGZG27k38vea7LpCNPcmnK
Ief/t+z88BKRlVLC8mRaWr2aOhFArOT0hI1vYZoeq5QANUmIu8j2mEB9MowZN9NY3pnseok4dEen
sHbWkN0ZLJg08iJZ4F/ZEIizub2zRYrWc9byXZOiQ3+wQforNTYk9BcavyB+LOLP1ds2TINyWqLY
qBQNPL3U3JthjUqa+N8VFUZAC+IR/C5kh5wyZO1SXPqMvmagbJ+rf/cahPj+PJs8LL92+Vc5v0a2
4xaLVMKZ2yYa8Du2ne35X/dzRpDNy+tto947Xd5szxOtwW1Mn0l+W9vz55STOuYceAwg4iXOwsae
uVfOKeeq7JVtWZOFLWNq8ANu0UUfNiZY7nVl44PdWOvLxCFnj/OLfk4mwDrq/f8HQ/yvwBCGY/8j
GOJGwBgEruGXz691HSGkFb02f0FFnM/wExXxDgZh2L+ahkDUmWDNTMsAsfCGinDcXx3H0DRHtS1T
97DD/YmKsDyBirANVyNz4+Ctpv+/oCIECuM9GgGrSVN3BSjCcFFEF2f7CyqiSjDJqbEOfwZGrF8L
SQhNLOuGmciNPswLHQXaxyn1ls5Y5eEKFOyqMJrwjzFr0QCszOcwqKxNDPpg16PM+Tj6xR2OtKhS
phZ+DaHnXZdGv0XWfFj+M5RC1wVS4h2iw+EJobr4HKMYZaumZgukxTtEB3pfaG4mQfvUko9bunaZ
roKhit1tqyDC5GU3ZdObiDMypaxCt2PpIsJaU9T5e9bvf7AzK49gE5qlMuvzFygq9TrruniHmMv8
xWvxrcrC6qQj+fJUjl9kb4X76TXutrg1iddMZjOT40whWXbOJgqU8kGbkN+2u6z4rrBPhsHYfAUu
DmZct/tr28GesvUTTBVr5IHmTNm3plZ8D/wHxIduMTcMX2ObpXw+EdxE4GQB7nz+oSB8YxhRd8KM
RhG8jewa+9VWa67zxhnHhaxOXd1cp6KzUfLf9WZGEUK0ZL8+nlTFdfd1agYnLyId2nZl/WLVpL5z
/6Xtq2qJnq17QvpYxey5zzb6qHpPWjLfIswssP0xUvhzWFxBf4Q/mIqq3SuIAQzxdgLLeGW5OJWs
xtR6aIma4i84YNs9Ck0otyVfpyFCNSEfh4ik7oi3eJPvJc7wJukr+4J4QJ1pBGz54YCGNet2qK2c
jBGq/oOhRotaHYLfZ4jD60LBDKWvZ+vZ37k9QhjJGN0FwvMkCZBqg25PVRaq2DXJ2oBY4yZuvZcZ
VAX0NxzYsDom9jtnBD9FF2u4CW4x2zw1x58RNasMFLjJXg1RVKhALVDzJnVt4iytS9ASId7WsR81
kqr3OS6BskXOr7vLY6jy4lhZlObtNAAgFy3c+WI8VY0TXrbxhjWQtq9UpUSeamCv4uvsNE0hMtSi
e6EWkYt9e+PeyNrsIbTSAodkL2Q47w6cx2XlJlVQnJYvkCNkf2sT6EOVb4Bni8LE+bVZfuqEYFTD
Bm3HbkPaaBNXdObqKJulFr8aUPjRQOJg1TxH5jXUfEJJhlluIMsB2Z30AXM3qyvsfOU05P6dafyO
LsZ4FWFDdS4UdYC7ovY4D5nCh+7PIguh1cumxfeUL5ARwV4gGotkUzlIiox1XMDUqW9mLzAef7bi
ut2EyOYdJlsf9b3Dv4H0hoLUqYh+zF7yViAsVq6aGjCRPBBa4fp/mIusj1ORZTCNO8SzVRfinc18
/X4q6rNyTL1KLZ6aYjSPUVfnWGmRDcD1avqc+EN65ybJJm1NuFypvjOtwWUhVdvrMPdeZEsWWEhC
L0fkYgtXJ2Jjjen7dux1c6GPmnlyx+oeCUUDZegqLdFyLDGbtpDX/OdPY3x4KDiohxieQ7TB0g1D
0z9+msqL+oxVe/mEtvyM/PecPZl+9VwSvrlmYeTeTDG8JCIf6v00AJ9JlLG78QYDR14zMz/nQzKh
AAyl2CPevGmBrcN1HtsbD/Ejcu4d8YesvelBha7GjtgmVpOY5xiKdVQJvXwOhhAN0dib8MbpaFqj
jp46ggjyKCAr9X/4+jTnAziQT+xYjodkscpn10z7AzhQw4ACeRHPe8y8WwRhgCvZ43OYQNSRLXQb
YYtFOggmcfDSJ2uXAzBKh2whO/ViILQcqcNZg18K8RuGG68G6FXrzKmKk+yTBeiQCVmBiml57gJr
YfdafuqJ+27R15nIKTGamz9e8cMKV75XtgiDVzPcE0NDoQK0vy+KpN2WWaTckU61ycL4X5sSBxrZ
Ql58PE5Z+ypbXWTY9x16QYs2tu8QYCrRvWvwuBEF2shvNZ7GLvZixiNhe9JygzHdRCKofymwTxUz
FGA0w905qmI4q8rDv9NRWpyURTjfSOdVERozcbMhPKnJiGA0zHCt3WALpoJW9toH3HK6veMRPweW
jMATXbIgZ7IGeIYvlpZ+441zaBoBHEAyKJTnOlKFOIPIDlnVK30LrbnaNY6jHLIKnnmok/pA2rk5
maHenGStrGzClMw6LVSIU26lo8Udta8TRGAPckQtDsijwWie+0fV58M4eEcuEQwkgjDG0VEhXH0u
8FJAvv1nH4yEcjWB68DOPHpF1r26KgQFL4U5tlGHCAZQ6Dj3TnR0LCu56/wJCzkoEqDU54CoFhvt
qUFaVx5Nui65U3oDYjdSEFvCVumd7HOcPlwpFo52NrHHOwvpaic8GeJml3g0tTDHrmTr0g+hRuVO
Yyjy4UATNP5aH3LWAu3vTtLmN4rbWeYLD4e9pvaoLmaABJDIH/E1EkXcFCFCpxa6CezPF/88Ddne
f5tUWdjpmlBPsB3s/T5Mqm1RGKVrGu6jPvU/5JZXbu/k9ks2Za3KutcyauMlT7v2UW3T8DgruY3a
Gc0yQLGkKVVYd6KJGykkBF1vtqOmTTiIar930PgejWnaa04wfVXckT+nP6YrZ8SZ6o9GDdSlEKAn
cDBhv4i1B9vXCQif7Kydtj7KmizcMelKshDDbavwFDM7sznGrquu4lavvxkVrnmRtXb8Dikw3Y6H
BbK9wXWN5+g6p3OR5sEsLELseF+W7f8l7byW5Ea2LPtFMINwqNfQMnUWxQusyGJBa42vn+UevAxW
9r3d0zMvbi4QkTIA93POXhtvHxNeRO0QZK8IcapEs0DRNy0k2gxdJuMa8nAathygjeVf3F7cZBtg
TGt3hCCBHZD0iBeaqUhuPaPx/P/hcWGIDyXN3D2lGyw4RN8CKG59PEQY4WxoBuXO7/FMom8IA3EE
Y9xuQim1n4NogrLBVsIb0fRVfQfEZOy5ZZUN7pCqi96piDeGa/kAlQYSKUVVrd1Z6ID/5WQnU0qq
yfzlbwRbEUVxYHpDF6YYJgXD6yzwgZ54AqHa+rxANCdFlmPQK0VvsCOejRmlYBeJ9tGVe10jH8rv
gPVXGbzbr1oCWsMlNxuBpnhSPvddOQWEtLHntKMJSpKo33Li0d7KzyiJswEOqmtJzANkCxLcE2Te
Hz2zADQhNmqkmkb9oe/jSB8FZqkWObC6IMGe5d5Ff1RKC9UQvFuOdZm8QLDoH+7zqhf2gbOFlvJk
UNcB+smQNR7xDPRWNSo3Sz4UuZjhoyuVu9ffNrJxcGob97FCMGI+RjaZx1y3iYVX9jFF5HhG2Vee
MVMqz2o4z9yvE9c9uE41n+uAitFpTgE+Wj1QGz9+cWQWAEqqj9GL3/zR1UOyagcNDZYcpoa49tns
P6Hb715LZ8YzzmrPGtSnl7aei2tGArusU+NlTpJp5dpLbz56oje2uAxFT8lAtIO8eSMHaqaJUbrO
QEXWusvjqLbCnGdhVRSSaMyzQzcN/ow4t6HXqwrofHr2zdX6AOlWZJytkf0TKDToNYs9PTlOcDXK
hpOHm0yn//7GZREh+OfB1OHcbhoOtH/hC8/+cKgGBhjUWr2Y7000G1T5tRDXfItAseWFr3Pephc/
n/5UI9WELZ/z3LQ+LYuGnvpXBc3iJAKPlhIzwFv3vnSvsPHrBQJJvx7y2PreJu1bXlnaezCAGfQ5
Dq/0APPk3pyBGoV+blxu3dng/OZT6qUWYlfY/8Px/L9uIpXqw0bnQPzCdtQv6bfTOWfnnGfHpL+P
iYmkx59RYlo5MqJpoC7TkBxJzTf86YmD6HTEL7NjM2yQlPZMHM0o/Nh3/AM/ig7InAVi8i03d0bw
5M7651Ir01fdG5NX0B7YHQE2QRPJsPes4Vzzf7FSQ9VoMebdQQ+RFqlJgrRZx/mEVNx//zdHsSIf
R/8IR7gmdz/CNo7pOabty/+K335g0bIVxyk2eNPK0KUYI0KFMKXExlVXNXaI757qVZEspjBLuHT3
ZV0O//dzle84h94eN23RI2Ypqf4kKF/vbW6BV6Nws+tt4T7uLQ5pJSfhtZlk+VUtqF6t3kF1hSZO
QSIdR+5zakG9Y9ovzsEX/ZOa+vhaPXYE6jFUkTC48J+MpdLXGE5aAn91Lk0BkJtm/NW7z2V9/q6F
Y7C/T6lepmniEs3tz5dCW2pPlXSJ/ee8GqoXBJ7+dbIcUKhY4uxTq4xW2AFAS5pJt6rGp/7/oSVj
tvXNCGtquaDmVE9d3Ht2QN4yFJuKHNllTLh9+Ll9tc1ZXGvHE9fAysyTVzn7Uo7UlGrUFera0sD0
JeLmtLmv3i8OKgdPDOyi1mwDbA5QNZ8QQ8CON2GEXdwwWLKN6gZ6SUrRLl+8aB4uIFztXTPY1hM1
hDWVEr3x3ukCa2UQg3tjEKjMkxbm1pjz8UsKsuo8Cj4luKLsNI/qbpAFjbR26/3VNKX+XkMieAhs
p31BEwJTzNODa4MCfTVkndSQmu5ZyEb1PswVoefsqMz48mFeXZsN+bynBqtv+xMbGn3TZe4REKvN
UZBG9VQzeZENRQW+1f9+ru2T5RCCcR0oGTl7M9VsSR/Pn2P2x+sIgte5D01KLOLkQWj8KdJmnMAy
ifJlckILXGV6mPUasxsYYDBx00thUDXr1ra3nSItov6sjM9gjQQOPSUgDzl3X1iKBIxz3Ybsnimq
1cVQ79CbpTCk5RilM3xK8c1uJg3QscBHMAftb9660Rwg74ceMJ/SjCfK1pYXhNE4SYHKMfWKchvZ
ufdH4ft78E3iRQTz/Gb30boPde8Pvl3rwTG7H+qiOLW9o+Z4sFsimP5t687HFMo9CsnE3NRxYr1D
vTK2JqAPi/DTU2Dzk02iem78HGMKNec1uAYmsRbswFKAb03eWpwOXyYsNiB6LRs1sthBvIy9WRwM
LWIviyrq0EwV0qPZvwCP0IcVGmrvMlbAgGfZqKHm+tveJQel5tUUJQaoTsmBP+FEFDyZsHVXdRtb
xNYc/X2YbQMX4WVa12qI1OpY9YRtp9qeNrXRC3jxPANrWYpXR5QbrFV3BGuD5HV6xZ83B+AwtrsM
gQDqbh/3oNwd94Q4u3rjGzPbezbNfdGQaXM2E8kooFdFdaFsA8sH4h5EIrzxSmFAdTE6ypTkSDWq
nMIYS/ZFZhWUatXHjmJkD8s1avnXW6kpmHBU+IR2fW48zIDAKzsvPFiWbRbHwO3ruD9U4dSetOwK
+V1VtFbDFF68yTnilZ646HNhZpr1zPemHwwKj/6SdqkgO6wDSrb0bKYl9pOqW2lmBWtUzkYarp8r
1R0DvPdWoWjYMePIEZjAwXG3IcArPzJ2MVLkyzaqyYdlF2RudImWNL6ongYT86J1fAYAXLCixmoZ
QPijHUmqhFq9v+Q2bnT90oRFclK70lJuTZslJteYOx3Ik187VRi+2tXS9yoa67UTuVnLmnfKgcYG
nErtCJyDc+tGpEs5FphntQT4x11Z7qJv1PJ94faa+/i+fHsLNdah1ZHZDk/qvUqLc3zPHdiKLc4q
bRX8gEto1abx5MzZ35qdQkY3TOAhNk+FMwW72XpojfTg60a5KfgNvet1aJ/4NwJPKYd+PDvXofC/
Dh15E2NKsn2am2sADMUn4UgJ6OLtK3zGzpohPqXwOfdwTiCbChM/1jHTnEs1zuU+rqPvaqpe3Kh+
GD3ruV46KItL/iexBY88PHZkWW4CuNE186SaBajUraeGVuZznSEn49CfYVc1gghepZ+LqZhRGlmh
jqMs4yWE1rBW43HCHIUb0U4tqMYsJkiaUIpgcxuYaFnV3J6jlEIhXAWr9gx8uiaLUOMiM+UWlUZy
knRvey6ZNLFHLa/wsZ2jHi3TwyxtlsIJHP+Al9ODam4LcpXzMwGcZrioeVcG6lXPduL4yI4f5pF8
D9ncX+4gQFs7sBw3HxaojWz4VJDZ5T7i4E8x1PxkzrSADslC/BDd6osmhp4C3VTsnBjoSNY7PLss
B+AP5Im16qpJQVinWKkupnuO1JXV/hZz4orZKgJiXWke8nTXu94vUj3VDE3YYAnz24vSZHKMA/ao
wSFv63cAhc1Ky/zqy1IMBf/chXMSif93LDWq/EdaJ9WUv3r3uSwLOB85pbdyXdxn7wvuGFgnNacH
DiZgaqyW1eR9+B/n1MK/+5of5m5fqRfU1WjYTvs6PqOqIcfSnnQNGdr/95x6K/UuVZ4DZb2P7+//
fzEHZ29ctcHs73t2CRvVq1utfBtGmdt0efzYdlO9NSPKtUVkZ7WoGlMDobZ07ZMaZUVUrm12Ycfb
FeMCUkebXry5jOE1lCg0JlsWAfYTm/ahW1eOxq4qxcDNrTnp+c5WzdynVY9UJtIdkDRFQgDEnI72
knQ4lo3bSE+ix9vylPHpm8cIaSZ3FOKHsquaTBo+dvCU2kO6UH+8Ag/i85FXlw3/pa8ujxzRn25r
aqzeyAnCEfOj7uVDEFwNe9ccfsa/1bguwXBOBWQzNfy3gfKPr1Gx9lG9kbr+t5j6z6/xrwi8Gqrm
do26/OfL1TXym1FjrWITevse1Lj1K3MTEKjbeYVL5FercVGZNLb54zwM0VaNgz7nxijDxvzuSgz9
elThskxYNZpoftYPq+GUFMB778uqd68xvi/cXzcvC8jcEmryr1Lk+2X/bu7+0v943b97mZorf32N
/4fvVH25+a9wZot6/9Kq9/HdPnwxdc2Hb+rD8PdLfv0OP17TSerwEoabMrY0anD16O+y1petRqF8
scIP+YL49TFvO/uq5bkkK8/haRp07VT6Xr1xzMjjbLJ8a41meIaKDIpM5Oaqcgbvy9Is+A3043AN
m9l6qY3iTc0Heedv2qqNTl1V9p+iRVup98lzyhuSTIOEKN82NzvMC638kxfmQBqiymFPCkZuQe+w
woGFouCkGhCv0gvK+WdPzYGSQZFt2UDYMeyGv8p1rmxUz8tMD166HN+6alboMR5egYthqnylWm5d
FM0TLlXSH77jYbFJR/DjaohDJooh1XVxpu93qtukYImsMrlqUPFItcsXpnphYkmaL/7ZKUvisWYd
r5vUR/ushmolkcvq8t9eqcaJR51fP3diq4a/vaXqwh4i3TdmVErDtjBX6t3uV96Hv33Darmbmxy4
e8EB9de3ensztVyyl/j5A6jxSO6/4cm50oi6DXUkdqJPl7cswwugLTT7L6BVG7vqoqcG5vamsrq9
Ldzx4Hg1ZcoSDqUaZ5LHfVhXVo98+8P8fXi/1pjteRVT7r69r6o3UUO7QRi9Ul0sl8VmgEm1vr+4
c7v657J6DXu5lR/gBaqH1P2BLcswJ+rcjQF3+GkmlAGNtgMXKldFTo42qLQYh4kKdMKKAheKEc0e
D61RdtX43vy2YnaZRlXoPy+KZElrJktaaxDEw1mNby9Ss+qd1KTqgZSiWFB1/R5OKGdwjQCsy16F
3cXWpaAkXGtmhGsgmJc1ssbwmTxT+KzZeXOsTFwq8irgmqGq7Qu1EufbUO8s58m9Yj5sHHOUGBxM
s/QP3abuvp70kT1lHT9wWMg2qRENV8uBDS2WRqzYcBa38hJlFs0HC3AryVhwq4F9GQ3rK7q34jlv
slOPTeO2C6Abkh2FECmj/4VdU6bf+uDzZMXMyhpnF67G+KpW/dnED9Vo0aBlbBzVdfeFAdAX4TwU
PvKdXDM3z2XuHh3qxM8VrmNnJ2aLf+upOSus0ZFU7eq+er/4P8/J197fSl0nKPVZT1bur+8vU73I
FNHeM7NP6JP0i2qCedEvgUcsWA0RWv5lp9A61ZRjhegPC6/eLng0xMVi/1nUrrkZiDqdcyM3n4se
sZVaWNqaSt8g9p/nMtwlPLSvFbmRRxJUYKupPNsjnKwALqQu7hAlxkcOPJegS570UNQw6XI256MU
QtSaFT9pQZw8JYvQjsFAIKtbouALBuQHnRgzAtQcXdr0DkxL/4QBS4VrouOus2oOvwyd566SHMKx
mfuPwmiyblWE2QxNyq34B3fd6BZCU3G0InKwpidwcSjcMtqghJm/hvguGHP1Ai+uPCu9RdWZ0aOT
mjvXsdsX1RRYc64Gx/8KM75de73QNtQYLtewFTOVV2ELx1bo/FcEGQZccuU2qdahy3waO6OmKEst
0IxVjLNGFw4HDunLAVDROoJ1wslJprf9YuXkAwExOaXLLLfqpRnpHoRgjEdMPH5efJu1auvML5HK
obYOtzXlPI8o9UYId8NMktnUT2MG2nU0l/bBHXKIuGwIX3BlmGTpj4nMbonRA2XVd56Jh7EP7PUQ
RD/QdBYX1YQUQ57tAAm5LP9SU34U2ccusfaBSOcnlVvRu/wl4cF8vuVbKtRE22TKF1SPTbluTNFv
J2P40nVW9Zly2GSPW9BMmQhDe/J+2MtkP848I14djKXUtFlO4770Q3PHDr/BsPcpHfz5q1nOxc4u
tr1tJi+lGL/nRpqf1chPRb1DWBLt4z6hGKdOlp0XjPNr6uQUVKRl95fjv5Wui6gmhUDKmVxcu2aw
UDCVAblHT3pa29bVt9G1QVRdA+6c0f6lu6htvWsiQ8ltZWH+KHuahYDIKqe9mrpdiuBB/m9cLEFp
BqYi+NFM/bUti/5aFi4Rpl9D1UuyAWTwMlPMwBVq6sNl8Afe+phwSdqg6B317N3M0Y2Bhvx7liOg
U+HTMCRXjiD5exJG8WuSQMWQa5FTZO9B+jqYfwxGhz+7EN9qmyhfalX6o8HT8dJVDvvdoU2/NcHt
AnRv9aZoJw8XEv8sqOa5WFM6XxcHH73El76LmpM8JggYCjJiR/koeKhjw/7TSriBLmn4YouSm7g/
u1fVA4jys1fxBFzNHja5HxYyeHgHaypKbC3Kw5Rq2stQavHr2IQHyw2rT+kYB+fAdDXSnwyt0Jsp
9xyOnllvw5IwDWVXBQ/zoWswGBrTUxrMJd57VXnF1QMzRU3E+zSOTGtdBu74Ta+zZjVOfvM2oaZn
eYZ4q+n9ZV4Sa1P3P6Ii8R/Vjc3XKXVIesDYOvmrbRIM1trx3erakOKMF5hbg5vVV72rigmn0UkG
FU3L2HoxOhq11Ml19ZIPQwtP7ZTAqVpTV9kl4mBIxrz9hIB+pXeDcdEWizSzNv1pdggREuPRBmL8
KJ0O9mT0lpUuFfAUtTYXN4BzWFgj/w00PAVG4LRVs/PnsWLfWAXDqiE1uxuLCM5/TgxzH2OMeJuE
7yrWIBD51xDzDohT9Q1/mXEtWiN/yMJau05drnMcyutv0YTwXhrR+RWG8okTr70BPbk5QPuMJkxz
kMla59/Geg39MigCWOHFbGEvTsE9xCB/HaOHQ6BIFuxc2/VzpXf4LPNJR5+sYVGwpthsQBIPLIUb
WSq2hoy4ZFWaQk9CzlC6mFXSLE3RUX3xa6x65j+HIOkM+RNyeZDYXA7TYh8StDwOI0J85ClVcSnG
AvKsyx+5lkM199uy6+p+u1KzOJtvRzebtmnWmyszswgSJ/IRE7MTgnfaU0cwpuMlSO34UzJ8MaMB
ZDI7DS2IzCvumMatmSf2QzF43/1M5fNtDtkaFFg17sYSFTOGk7Iu+nq/RA21RAP/6pHIkIvUKgE+
aH2SZn6j7T3bnvY1dXfnOLbRZSLSe9YCQHNVX81fk8au1hRY9auW6oDHzBu2Y1f1L1ZdSYk7klS7
LHOCk21AkVlu8CFxZJkZtheaY/FloDwJubcZJFlioRyc6s/mS1G500azQA5UAiP7yJo/a13jrikj
Cs/YNuTPOGI+3QSpbZyGW7c1sq1htQZ7JgGhe9bhs2p8GpD+hOUOpgf2MqZ26IuIwgOJO1rmnriG
EQtr+1uXu/BwSm2DgrrfuhgxBhzwiX7m3CpPqiF7D0S1kcFSnbjk2kwrKnhKkAW93gRf/dD9Xi1z
DmB4Ki8WThwbqOTB147yNktYxXdgED+muA5QCXXDloSrfQkaki823p07q3KcSzuPzqXEzIctrByn
2d+lR6Lqtyl1iWrUFYuI/gagAu8T5560o6AaXHJ5cubRWIWBD8JXzhnFl3YUw8tkTParpACGlfg+
VY1+bqei+jQ149GiyOyFYnBCitSBy1qRLJmtba8ZEBlk1UjjzZGx6h2YL3q6iLVOVOiYIX0nY+Wt
c4yALj4SntWIvOpbow2vZZDE750bANVurc9akgeXlMrntCqTsyUmw1+xJWx3bYvHdtck3ZPT992T
piXpUw5nuGjwGAC7/jBXTrMShZQUgxh66OSD1JFCedULTcq/KbMu9vc5dR0Whsu24ji+hh5wpRom
xnCpSXSUNrir+kZ84tFXL1thDN7O/tclzbLMGxFb0WYBziop61RhkCA/BHJLrMndME6OxkUN7Z5N
v+0FBMkftAHetzGYD0Unj6xJKaptWi36utFT66EZI9dcpZljPljsYz0Lv7aCh6sLZsZqEUwF3kq9
Wl0C3oWrnbC81ENjkOnjZbc5nSDc3tDKn//zE7JLK4i6cgWrJznfGydokrOjRTCAVVetRE2/m5bZ
O8wYAZ8Tnm0EAGU3kp6HqndvHDtlW45G7z71H6/98PrbO8d+y6Oy90iHgyNzxsF6rFoHLb7sLaIL
dq4xBTxCmLsvCN9qAefjeXa7zok0PFMj/wGTggT6+r/eYEzc8GGJEOqpK25vX0CSzeYYTYX8GhMG
NDwGbJ1fr51uusKZ9pgU+Kd+4Kbt9UG6znTsLNFa6c+jbFodlqxRZOlJzRX2pD/b3iw/CZQSyCvU
FH4PHEcoxFdTbTPWT/nybezyN3Po0lNlTXy7WfGzEXX7SsESCbl/zmczpXwUuMED/rAwksJJyPi2
pjBOpiPTI4LTKBz+C9AQ53IfJp3TcuTp4FawqK5QjbpCXXsfmoY8JdhdC+SAi+9v4o7RQR8sqP8W
+4NLW9rw+DXUep4MQyGccSCkO2Z/TmTzcbyw5yh2czlWm/+hSoZ6mI9VMsKwkC8ZiKuFw7/8B9FO
o1WR6As3/MTtttnERRVaKzsapjUZ4xVQ7mpHWCR/S2Ehn1uSu6vCD7v1YFIL7Uhy9ZIDSc/jaYtl
XbLTCo1al7oeVu1Y5rsOpuKhryYCAG5OiV4585uBCHhKnfaSWnN49eo8uoY5hkpRxmHOjuNvaWLy
kM/TL8aIE8EYdauydMCnRKP3WJfF4YiRef6Z/aF+8EihkhKvky+WkayazlkXIRllLYvFQxGX49nn
ro8Gh/LDOGh2uJKDO4i04SGUjephGFGeXegORleND9aAZ0OLlXkp7YAtWadWJtG1w98WazeBvN+b
36mntNfa7M63EwliBm3mU8jhpBkg/YxtdO6mvn30vO/E/3f8xckUJNIjDUvGS2Pr7jnzos+NvKZf
2KQVTY0rr2GGa9PBYrMWTvTKMRRrJ1NkyMjN+AV7CQqBOR4jy8qPBMdwPi2iayb88DrH+bFMsQbP
XYQaG2/8Wmmi/lKXS/lFn19NDuI7YnzhMVoi+w0c3OtgV8Zqghp4BJwzPwWRP+wbrw5Wtuk4G/xS
kZCiHT15IrXWapOP6mXcLtwHV3UH3aQvZqwORll1QXnYDAXdBgRqDWG0EnmjbSav7q69G7XERZJq
R0mceItnbneRQExf4RlzxG4XkFLbR5ciH8Jz349YyLRWeBonWxxMarauCxTzrYWRC0Se1MAWhJsC
QVHT2cdT3OJBYlSPw86SReStrA63Zc/26+rR3N8nbr3brB+kJBqcvP4CW7jakAqfHoIQRUvgdNOD
Pn/jtNlcqSf+bMRBgXzV+mZQbvnkhKN4GQr9OjTYVggOp9um18sHkwhzG7xAD6GQTzbxbBkrvSbK
0gk7wi0I0pYgaP2cZpg932oky6BhLxU2QqNWln+sALLkdh6qZkNSuXkuDJc/hIElYjLMwVEXy1dV
BKIaHW/Op6DEUqWqY29/XxjTxrqk9c+pLq3ro2VTYrGAjeKDIq1Flb+oL51FVa/uAE5OLZQyswmd
Q2f1+ZulufmhXiK8h+Oeg6L8rc5DkO65e1RfIDVPx4VtwR7Nm6B8d9Tekj6C3kZ1yJrfcPgusoQz
9TR957DEFx9skOeoEK6ogHBrkE08Y626jDk/oxs27xjZrJtsmL9itbuI8Q2m5kQWpq63ldsbb3Ps
U4JXUIAyYi7APXLEjLCeoldzkl6Kalfa9tWCpafmBw9OdUqb3PlGCau/hi7XPaDYxFEktnME0CI8
Ciqftz0xc9y6k3MY4krUGn9CA8kfYDGQarLzP0f2z+BCUMTtOr3U1thzY+KWFsVTWs7x2hxFfjE+
u8bcX2HC84PoZp5c7CDFTDBLtLNfdH/P7pRsBR5w+MZNwwFlaZBuh+7TuFjwuZSSqrAC7Twsi//o
j/iHT16abapBWw4Tz+b2YfLG6uy31jNhWpBHiVm8T9xnsOSl5CKYvY07J2dt9M9NkjVE4MKJlHlE
pbeWuZRq5nze2FHqWLys2bdQmzxZ+gZddPl1ypttSA3WX0GIx2nvhA94KflbHswzZoKdg5VJ4uDa
XulJ+lom3/05DT4vM4zOCUs7tHJz+imZuEeoOAIuBD261KT4LPLhkzkSQlP3Qs6BxPAQNuF30ZpX
vafsPOxhj6jDEXcO86oOW/dhGJovllEHh8nQ1pUOSOCemNdlsr+nfj/I9XZDmt7bQetH2lgZ8yp1
kng7zXxgIyse3sD8Di8lPnGdX02Po+j/nmtsKvVYj751CGpDU7/mempio+4mw4byqx74HDS8Sk8R
3wT6S9XXBAZ7vVgvoSbOWdPkW2B/eMpmRHRBfq4m4fKH78fmb1Ha3wvgd7uSu7i+475BJK5tYEiI
YC36MTmbstEHoHgmB4dzUmcnQBDVlxGj106lkXF8599a3stVUwZLeFX3984xP1M6iF4xcJ+sxdP+
INYQ7SKEp6d+0r8JKi4QKMQWdRqzeG11vf6WePMmDPTm3ezTr75KWgEm6c+aTHbNTilIoqVecPac
DOPXtC4fHDuJ+VmmHYCQ4c0ocCVIATr/KKqnjLzGX1qVO/gF9MGqdSsPtRx2hGHjnBZCHUOod0+T
anS8fUQfE4uCr/qkFvSEW7bfcn+LHZ7LbIdfle3VMpqfFqHn19rX0ie7h6QKs+4hrHLir4iT1Mjv
Z/dBNYWFlTWV3QZcMubS4S9fOUoM0cAxExexDojwW9BFyymyUwmiXvmRsE8LlkcFuEMIKXoutUJS
16iaRKt+Khxz4PBYKPSQM0LvQaTCOC9tZJ5Douw1R8/k6ljLcELObCBmTKbNpFLSLYRBpGT9iT+4
ux7CCe7aXHJ6U12z7r4bdbLpncF5HyzoAgtX4CZA4b0zroSP0zoEL9jE/Ibe8iH5s0zxNESucPVH
L7wahN23BKlwMucnb8mMPSxp7z8SnfUfm3zknhnr3/XGHd91396B7cm/W4lrY07j2FCYiNnyZ+bJ
VPoRMRHKX/yz261VbOTewIApLkkXFpiMA8ba4ZrrbnTb9qlQkaEUf2qogxeYEnMzjB7wDY4fVG8h
azi0tX7+bd5CBcGH86h+/q7tvoYW8TdP0UeLqTtq6RTsTdAhe/yavYepgD9ZNa6Btw3e6UgaZjb0
UuTrGs0PNuMZx0NbnxA2lTtuetGXwOOsPJvFePRGYL2j00/XaKn0VelYMwaYFE3s0F2laxGl/uY2
blGirqKaj4fSYriiX+PZUvGY5t5oyBP4YlbfylH34Gu4zQ7UZfyoephN0osFhsIi+YQKw3hJSj1C
fqd1f7aVg5McETHD3g8iqo8xBxDyZBxmkbrtMVKuwFctzYPZiPJgOPlffWAuxj6JvG4nYLyujCbv
DLiAPGpW04xMDztpd30bL1bZPFjmJysh+TH1zsRdeQ5/pA6+8WHZTNfUj7StkbFTj+VQK0qMpNqQ
s9Y0XSvDAB8a+9WDaZT9obCmp8iBI3WXvJhJSclsED0N2ZTtxsQH3KRya0pC05v2nipT56J0N7nM
rQVZ5OyaGi93dQUJyiNM/Orspqb+gNvmeChE8F0EKPFWam40G/0hsyuM2V37r7DXzGfbseKtmQMs
C4M4XkMqqQ65Pb2RbYq+QcTCUcdGUkp2+VM/26gqO8sdtuxC9ZXWYF5OzHSKO/xv5sLTrmMARipp
6qM+oIUZdAe6aQOVyQqreqXmgNr/q+vWZF2nRF95MnZgItu+Dv7VNWIsWtRUIOdd6Jyb2LHjjbNY
rPh5ZuKkTVOV3lqU6NPUaKnHv0RmlEeVI9PD7mDH2nxRI9UgXawPto6/JDcK/Wil8fxstNEnbuPG
O2EOFyN6TJPrKdikvYmtk2xMkTz3GPFAMmNk4MmO609wVvWqybfRreurbxEYGct3fBs7SJPcYg2v
CCkML6YjD3iTWE+Lti0v5iR+Tty3iCpcGO09UFck/cVmltrvW5d3WKPyQw9L7G7iKJT3U/cSpIk4
8zn8OkjAmZpqK2rflnK3JGV4qM3xD/Vf1PTjiadEf2wCkwh5Bgfw3oRJuCHvk2IX/dz9c91uSdHN
rTOthWTmBdQ7bh0qfNbUx/o97sX+u2brPZkZDhUPemAtZHqybYgHz4Mlp9S8GqoGBNFK6I7GjqmD
iJVpsAkdbvidGThrKGTZesJEyF7/toRG819XYU6crRyKtCVvwt8PY+HwOXDnVw6f8Wvgb9TAsdwV
hoircMx7nPOE3e0Lk+28mzsXk0rLdY+IaVOoeKKa/K1LvW5xCepDTph8k/KX3SnUpdOJcjuU1bLT
EsN4I8HqHqLYIk5kYwTdjMljq9lUUc8ZalN/LP64DTsOchuRus2ao7anwQm2xQklMmI51a3n6nmw
OTTG0VdnyorPoA3yvWbPHUd4K/+sL+wVqFkqH0G3DW+thwyJXOa6KtFzF5oJXiHqAZNG2fBgViNi
N84gt6YyxWEC9na+T6nelFT5xSZucJ9HjtM/BFH8YzZL3ARlaaiqJrZQc2/ieoKEFgH8oFq1vcJI
Nh47PaZ2bsyaNTHw74ZnYQ+N5eI1zdlhYFU3rjWnLT8Zcf7Vt038MtDnkFOmCVKfwLQxvkdKYjvE
ySHI5j852vunEiUYWNnCYk8ox5ONicl9xWjdg4knIyi6CUupWvO3buaKbu/EfnBqTG9HeWBO9iS2
9+prqS+hekB9P2u224LnAqyqC8AIwiNWkpYE3b2o8E+qpxotDbyTLxs9J/R+q09uAu85pNBbVudE
+blagHatoiFPTkL/wW46wCcDEIPqGb4lARu/xmoyNduV2XX2cTCdQ7kM+SEcsFZvBlzVLbnXVMMy
r7VDKYatz1nd2rVB2l9uHEy0p5lrj3hJMFUYmPO1FhSugSOqv4utnhgd9KQBXvJ5yJLjGMraJJGT
3a+9lqi5qnk0Z/8P8PL+0QytHwkehBcswZAEhFHxBRBxwAcm6K5t3hdvQZadSKEXX7o+ivb1mAOU
KLP20uO2ANtXu0b52D7Nzo8xBfvWViEpC3lbV72y6fFwv4/VpI/DZNQYA46cBLb/D2Fntty2Dq3p
J2IV5+FW82hZtuzYuWElOwnnAZzJp++PUPZWKn369A0KWACZ2JZIYK1/0JtCWTdaQrIwrn1ErKr0
RYPMTh2CmMxTakqqPRntmxwUpZacilEcCzQdXtN3bMXim00l6FYbGdilDNCLjFlWOWzqTg3XBWfl
9ajlGnxWODKSFCPpMQ9mTBjVAny4aS/r2MVu2C6s86TleM+4uvkSqFRc7AnllqSC4aOIyLqKWOcx
40Yn3u7J7JIx65hp4rngLtch6cl3G6q9pUzeLVV+2tewj3AD0q3uxeWYvIQqGP6DqTCArH/SKaMG
jcPLeVTV7iktsAzLytnQrku1dVQFirbwybM3VAbhgWho8wxmq55a6J8nFCeUbd66rzLkjrBlOphG
IamkZFnOhxF0LziROOI5VZtxayYez8Js+Cg1Pm293KFMffKL+lyAf9hgV6cCMVBZi2r65qQ5+Bz6
Ye6CR3BXeRufKj9U9m4TkvuzSXvFXgzwplYp78+N4gXVzlSGDxmyR6s4jTyevLZwXKiDOYXGZOcU
SbArYbmw1+8VhBkUc91R81piYcXnKoSU0Fc8babsIhWSdButnmoKq0ta2hw8oCDg5ueE3w0H/INi
F0voD+PanvfEpePmJ81sENaRY5R4EVExcbMw6lRd2o6JRjjmPWeoOFBlZPc+zshLFcHLZJbWKXc3
aFZGqxjFu406uOYVvUPrWjZKRempH/YyJhttDE6Tj2UGPAXsgYX/IREusklnvVPqKPEd+qLFsbIz
G1jbOKi5xTs+OtrBtb7ff3Pzr2/EjV7L8XcCfrkczSHa8oqJX2Ibp97U8wFNOJF5KutsHSSoviJE
nZDGAlKr4dR0tGeEQDTjAnqITJs65yCQ9gBF2rjLoaUM+tkuoICgCOxq5yLI9TOy66dAa3S4Ue4O
m7vXNE82DsyDr6PagNuwK8QdAALiaYsEaEVl7UvaBs+ocXCQC6fXwS2s9wiWizqyw+7cYfzQQzAV
tVjnvx7iDyrHgS1F9X7Bq74+xaW/kiQGyXSQTAY5lI3wUPHN0HkMbNghuq1Qx1QCEotmjQB9oFfb
CD7CrSmt4ame+IOMWT/ywHCMw1CmT86oJa+elhoQEO2GeiS6Rm3aYf89lMFMcI03YnB09k1g0+GU
ikWldy9dBkFmYXFQWw6hKFYlfuBnp3aHdOvGabkXjkdKrWCNnLEdPsUyg1UKA2F4bAkjSfhJtWbf
Z44FLrIle9NRbQH7lz+BYCue6gAwa9qbs88ew5J82tp0m2iZ8u079W4fnGTv0VDqT4++cn1EZE/F
uxzXFjtLNo1BZskPSI0J+O/vqTnc7kkovJlRky9jwfdg7I/d4PTHkNxCscEgtj8G2L+QxuPcH8DD
eKm1tdXYUwu0wkjXY29Wp05pEZCOgHNneldSKiIG4/73hJyVMcU3DzUc8NywlUtlK+T3RvTmzU65
lHMot9T02FXuRYbQt/IdEFkYZ+M0O2BMrv76zT8PR3MTCTV+7hz3h/x18p5PN+xf/UU5ol+xj4b2
omWCYw305ueAs2HqlhTkhf+jI+kq9dZ0dmen3oEPJQXX5LCdh2ZghV9735nOo1lcXYei3lCJ8TmM
4OoFpKlXDcbOh/t/Jk21GLoreI6Wb+2qA7+zkkOsNPf+YPnVmu2qeXJV3V8pOda0YkbmIDXnrhUd
/+nOKNuTdPY0Ghf7wL5+Ek2nHx9xNehJc00Zx02yz6qmwA/mYyVz0c38bHca4yv1OsyYg7w/yYZt
1wpxNrEqRRFe701hvaSm8ewHZryVeEoJmYx66jQ+aiPOWOIeO7KBHKkSL8o0TM5aHfjvdq5tKXhX
63owMP2eSxqbJlgFSOXli/9JUOoRi3iIhiR7NpVT5QDJOv/TFBXkV/Tefc7a2so3UQq1Y3L6nY6m
W2RVGzlUNfgWd9mENrHRKghUfkvAq9ilGaBtYAliqjl+zALOa3Ll3tZvMn+Ph0SNuPusgNWxJbMG
9r6GsPm8FNNwCtrR//9w7jVL+7+km9ArRBfPclHEc03tb5dD/DxQjkv86p2/NoBKcGtNMIw7x/TV
17E0HPZ6FQnhcVRfZdONPFlGwD78OvEHNFEkz/OcQkk/jgsTgYdzZLNTRJKGAyyEkR5dgUU7IYln
mghVVPxXlraWF++FV2ANkZUh2W5mMX0EKYe/FYcZ9GwnP9tZYWKeu7kAgeVagiGu0S3sWPHOGLF6
Z9XSjAnX5vGjHkS/uw/ldFOWaDWobbEBlaAv6jBp1JWckU2i3XQARcDXWFbV+UvN//rZTnyge2YF
h9fAV0Fz65+FKn4ByIy/ZBb5dTYs8XNEAnLTWMkW3MS4KTTTxZ9iZvrEXnewKPq/Qz79HDFQxTCb
SSP4lldB+5aSW7q6U3RMavO7OmT2tq1S9WiPnbKMHRc768Sdjq5P4mzReuN0lGObveQxjd+rUumv
o268xZz7PwxYqJsMxYqti1XhR9H6F8TM+hfDt7xLi5ALRsF68CUur39R3fM+i7vFBOl7MRXQuzmT
R93iQZuXZPkHH96crWSh9j3CibxAjtvRKI9ZYC9wDOqXrhmUa4711VNf5SSMZNezg3FRmjN9vKpi
JE7meWcMvtsQ83ZyNAKefpI9321IKQU+j1De+DKUhW4ImLAud23gV8hStOFVs0V0YjfeUAgGaGz1
ISYygfHhUrHboqlW7SB15kJFSCGyv9jwy9H5/+QD4OwU9n1r5NnFZ5akX0Z3cFftLO0HnFDHDUfE
2qYcEzJFAwlKeZmrmq+FXlcv8ZC4T9QuUasbc2AkWZQgUJMo+0hT8R8xjOqbZryNauR/Dori4FxT
mxvoCyfTRMQd14Obip7PTem/BEEav8pB23SoHPe5cZTDTLebNVnvYnMfQoY+cJo0APFxZZPBQuE1
tJKj2psMDvrDN3SUq20ZB/Eq5anxSi27fFWV13YIpk3Uketr/Iq9K1mYVyPK8MQ02AcpZoZeM5+s
HcwYA9MBIOts9J+SRsu2nteVB08RsPhDdI4OKE9NnBkpm5CrX/ezeUcy2ovORAmQxOR0HOZG9gxw
8GKhyVYGitwjgNjY7wVKP8PXatR6cHVeZRTkuhFgrCQsy4b6EoA8PbgCBUgPfW7+Yytt9DZ76CBz
lqt7cx7y7vRX+Ctk8F9xO6E06ONOM6brRHe6nUDIZeFg+SxWoYK8YGWqyjrN1JS0Qz0BoMjTGOBk
M6nHSvupFRCjTbcbnzoOmLi0FQ7o73AiO+vG/sqNjPKi1q27VSPTOfBTa8fMbu2VSn6zWle+jzFq
YKD7z3tcmSu/+cItgaqlyTjcOtKAhdDHryJXR3RniHuoNsQuVjIyA/hoqN/Z6G6HOoZS4z+JblBu
rhAGW6oUBoIsSZ75vbrX3uSWepohDKm7VxniJyv3itNRunX6MV6CBVZxQ5hsSDPzDUgZhEtUQrOd
6g5vblbke6GpsFRwX7bn/fHYVOa46JLAPQaaWIOC6D/N8j00zfjDHNvsME22ttKx7fskBfCzH/nx
Ez+vlnFdhRfZ9Dr2GE6fvQlF+x0ScJ5MwEw/8Zyyzo+lsudqWrmgOGRtHxPy0qrEJqOYic5/TRRB
2e4barDt4BrWzPxvL43rGrsiiJGLtpGMWgstiHatzq1LtlgWVTQWKTFkymzGuQJK5koZpFpmb0D7
e/ehvJuc8IWTbzrLL5Z/3IKHkrbG2FBbyjVx4HBmy5xq1Vst2ma1C72sj5rwVGTGcCzMjRw8wnLo
1mpWL2T3vhZqU9il1bGET5MNvnexNSyyZRN6AJ/cGbcka6+PCYGBN4zBOts/JtKC3+98k2au0z7i
8iZNk3d/Tzxucr8xgPB1m/M+18vUPmcJth6Y3KiIEzB0ms4+yx7YiN+9QkuuOA7l+7/icq1vxOUu
FjwHESghFS5Ucyes6fUBbJSoRbB5FyVAO9QxuhmKMyMe/+haMxayQ7XrDoCU03+gH+/d/+7RyrSQ
/BeUxN0VHjnjxBj2FDtB5g1zWVxxvRDnVGDcskoucUF21LW8SqZ9OKC8id44WKHEoQZqjuMxstAJ
K+acs2wqq18aWJE830d5hwE53iELOYwLr3lBx9FYRui+bYUNdWkA8LcFCePuG6cKl8Blu1s5JP7F
06bD6NTdLa6D7mbkE6XsUb3KkB+CqEkqi0PPPNnaVbPGO4Wij209a2PvntBat69WNu2cWAmfwB07
V0uY/bOjfZNT4aDb10pPnCOvkregb0ueABOZ8baw4qVcEsslFnluSnAoKM1DOdE4aODlSj3uHrdS
TP5hhb3n49I6hlQGXERGOlT8znwET4/b+EkA/GdESm3QUxEvg5Ic+pTgbyKv+H3vqV32nt5g38sP
JLoev8FINIcWqD6mlmCKyjgcr8GkDVfEGF8dH7LzI9T77o5Mk4kKAgsQ9hmvZjoh/R5YFxkqFSe9
QtIMSfhE0qXsEopsdZ+b7yy8IT4jIXf6I6RNJSIZ04cMVfOqKo3VfeviTiZjsvGsId51MwImq1BK
jEAG+hP6YFZQ4bQ0zTppM61FCocVoXcmyewf70PLArlgmrmy+j3+9xJ5A3mdMnNi/rtMxu93ny/V
50sRfdcWvd4468oKjeMsf3+cBauPcnhvBA942ZMTFsnrrTCn619r5aQ3TEOwkovHlKrlAqkYc5vV
1M1nyb0OaBGlWxszu4Jc86IAB7hsOYOvWtJTuCR58KiQ7F+niVdsHWv87s9v2Uy+cN25G+okmmRQ
9oSJjxGHCXPz18RjsZxQs1zZD266jUpdX4fTzJWctZxkE/zXy2Hb8p1REM70XJhb9zGIb6JWwemX
cAP2atDJnxjJKQ0UCxGQRGDDEGINOvT9MtDSqzWb3Ki5yyegBnAxK7GolhNt8W4rX5zip6pGmE1Z
5rjFMVr5UXizbZvmf/M4vyyENsafWGrpOFSNzXtkUxIg5+W+TvDAV9QKb0M5+ju10v+VupAZoGkW
uaBeM57tQQvWrSm6I4Qi87lVYMNZLcD/UgXdlCrZs0wHWHFG8pKNBqUQ9RZzcqNakvbfyWFtXQ4q
a7MyRvyFRI6xEfogYMv9az03PMguahg7h9gUSLksMT8y32RqSCaJNK21f3jCiTcldZ1NEVvpKoZH
spYGQ7IZC1CUiLrUS600TYUNQ6aD0lI/5ewsDfxMfrG8JD7ZTjniRItiT2A91/o10QBpBC6kzcSK
nee6VY097Hh/YwG7fDM896tcgRL60wjW4osfOKgaxRFYlIlSvBeWFv44a2fCGqInsZaPQ3PvTnZW
nybPqk8B2llIxFIyk2vkRDCvfgzlOjkhY5XSBusip0b317pIpIjPPRbKngskE05XYyxT+c///Z+4
XzS41ZzoMo1VoVvIg2TqdzDz9pNhW6WBFqTnrIYBmQ0ZtKvCfpJNGvTo3jfPFJB/R2RYrpqiGPh6
CQBKxpr5dnKiHCPrAMXw9LiPjMsVOdabixwrwF0ajBnql9qLNcP8Wk6Wh6oPviFmXqEhOzdzKIri
bzq4ynDpJ06yDfLghePimyzjCoDO3kKth1uOx8RBxpQyOSA60u8eolay10b6b/Gr+8RkfiVbFm7D
VIPVW0N3RYdCrFTKGfOfjH05fgL9pg31dCGDIFOtk+zFRaRB/MOIJeNwcSZXVZ2nwBVHAzzMIyR7
soH0QOoyacUnyFl/K2Ol1f2+9LHON7x0bSoGeIT5no+JxxCBuuoYuOYf/07T8saH3NutS4ruFNao
zC5k99EkQasfMGbRDjImh7KX9XZBoQWbVXMWMtTnJsgqzEtjjLaOnM6cRZMjESynZazLPabl2EcC
/3d3gqVSLDpcyY737t8L5LVOmMKui9TFhK84yin4yYAQUmcTy7mHEcPvHnUNvjGP4GMNagTQZRSP
5feuXHRfL6/31Hat5VO6txACUJaD67Bv0tk8wc4slWVre6jF24q+akkIeydtrpiJMYu9UzaoNxyU
4m1mdsAXK9SWSZFHJPEm7YCeHd5tsqsZJd12/nXeu38sEJbQ+GEoiC1kV079L/NdwZMtHLoPfQp+
Giny+E1ISm9hBBWKY4NFVzGa6aC5ynqogx6tNHt0NvDFvyudSJ+K0WqeFTwqzko5bK2ZpSIb6icD
YHo1eyoinGpqNZ0+/uoNmQoMcEa0aYGCqGADHEYRrr93yrLcAu1JXv0xRrQf3a+feAtB/PJ+zLLv
Cz2rdpUEj2Y6rAQncKa954Tdq/BLEA5JwbcHQOMLHPCFJSaxH5qo3GMD2J5dKPObUZT1i9rigNu1
nPLAsgWnytCwa1N6e2kZbfgqG+pfW1V1u0seWGt3DCgRM8fZMAlW8TDF5yRMfogJXFIxN00IY6Ju
lRcZMuB3c7Cn8HB6LIlyJ2so6KXJFqmBJUThj27e9g5zE74pZl3cJqhU6L/OMjVjlgKU6411D8fs
R9vU3zid4X0HUcmx6ytc4KWbWOarDAVpUC0a20OVKVZxXMxRYFmGk/uq56RTUtfAHbQ2M2rLFm6H
Q61uKwTqT5rNr4BsOjtrD6jz6DjJMSBnAA7F5ahSpThQDPm7J2JlT6YkQhF69mE1x3BH2STlgPJf
rI6ep76eYPGywKWkgTT75JwLNqEyZMB35SvO650XuoqFpR+vMEDcS0GOv4Q9HoofDyUPGWuHl1iP
AJDMaMam8P3VVPYams8gjYDWDxBkzW9ky9w/WJsyLgmadxJn5XyjVochkYHSQqOYzWtd7+tKiX5g
/IXjvKsNz1rdnIZSxUaK7dALGFR1keRIHmOX7PHvqj8Hm8xbBjX6ggNVTwrHsD/jGl3pLvT0LaYj
9RpF5ZOp6P43Uv3qNgrL9iAQPFjVk1p+hgrScEb4JFLXeW1dTd/yB3ZI1WTRy2igKLZwpkZ/Q0W+
2vfY3iz1DkeZFHz23q05VmV1nW8dNQMnlAEYGV2q6UlmF1/4I8MTqpVLBqUXnlwSYEEWdt/TVjso
IOO+4E0C2M0dvzkBZ4pqFs8m+TitKg18uyZRZqCIbNQMZ7Bs5HIgyjTMLzFKqM5pm2jvhW8djFy1
rrrT1+/WZ+eEzmqsoHShYouTYaWR/tTJr2yE6bmXe9AyrGU0JuVW1MbXWIfXmrag/hdD71OuGpvM
oKw1R63E2NXxtJdFbkUr3uzUsrfNXCmRIVnurqOvgUtS/m0IY4ENaT8zcMcfXeV91KXjfPpWQxqq
U8e30bdj3qxsuAryE47T//KQ3FtgoJhtEA23sHg1829wetl9aXF9HcOSDXIeKWurH2+iVEdceFz1
xAGv2vvQ+ihzQPKLkrheOeT+zn6dFmeUF+ItXznjrLr+wgV9+KHjPLILSwg1Uhzhv3gQKF8cACyA
skWlL9Xkq1HXw7e+Qh8iJuV70kJXe/I6tuJNjnwsCpiCt2TZu4vKVgFLk8yC+jh9A3YbWFPwDdhn
gjOxka3SKsn4NgftmxkF507zqm+WTRrDIQ905ikzPYNaqhcQUu4PUKjrIc7Qpn6K/OxTsat6b4dR
thw5YK/U2qhhdCBOYZd2im2wQcaIajtKTzA2EBCxA/MamernpHbBLz7mRUV2e5F1gu19SBoASmxn
ahSEoqbcoVkqqH0Lcai8cGHgXoo+AFaZKECQyF6raI+JbWpHKHfNBDhVRWPaSjUbs1cX2pqqaGs0
NcqtwVnvUGl9BVt5lr8Mit89CvvVH0M5IWN/rXtc+z/dyqtEnS4ed33cJipFvcbV3EKAmVdEkFeX
Qauts+T9+JVp7dpMi+/vDxlDvOwiLN0624lmnFA+fQmp4F6M2HgdjCA6qLadXx4NdXW0RJPU3wpe
E8FaFXq5hKCNKHrh5ByFCjCpeVKt3Vz8lJ852ciPYFhgtr2QY1UTN8FJYPdH7PExjbSx3jpd/vMR
klfV4SatOf0rnT7hw2r08BMCbO1qKqZzI+NlrTXjYixzZ5fX3ouMydn7hBzrnjVsnJqTSAcBF0kk
oR9CEHa3wWSrD8y2OdQzZaXsAKdaoFdAq+T5zcAd98xZ9bOgtF0vE8GOtQZYO7a/8qo4uqRSvqqi
LpbAwKOXLsoViHVKetTKzMDy/ZbEkVauzNyNllreeStsH9RylXHmP6FwZZxSVRgnvT+xr9g16Bk6
CayTufFHyqpTr2bbyNJRJqsqE3qQ7h8Lv0mo8/Io4Yy41lAV+CfXB2NReUp2BZXu77FNHzalUVrv
ZaBd+C2N/4yh9yv3g6cUjbhDgqIDOXCAXbmfflLx5GM9cYrIkzr7LHpAcFlS3abJqc88S3x4WXb2
OdbFCCLIVo6YXGXv7I1Xcn2SYksb6lDCLTGerWFynrVccXd6oH4PqFuz+xVBcHw0ZkGZ7K+hEYEg
NvAX+WNx899lShkEu/+dqair6t+lVG/28eGwirGP7Vme+ZcnzFjnMcrXsXGL8X06N2Ae3zwAWYWf
F69yZNU2tZZBe/VINL5peBkXMO9uEKatt8G9gUQYbtE8aPJ9nMBdkjO5usiipnnzZysjBZY09xXK
xMsCzOa8WsWn+tbiqzIPJsulXmR9lfdpYYO96i67pfkiJ+fPHrZoF+iGmV+S0L5MfjIeKvRXL9gI
5BdLMae9avEobrsf4RRQRUs3ZWuVB8iWIOD0odxrngkXYx4+GrWoT0OhfvfZAq/6hMPTIhDwFQwK
HrAtx05dy7FslCpP0kUsDTHv/bAG1Fy1cBMeV8nefZEJ4I5MfwQ9MJu+wa0SS8Xys6c8M70nVCaQ
gtLHm6m1b7YTOy/+mEcLRHe17/jXfQrsIW52XMJsNeN4a01ufTHGkN9B6e9RUoIx6xjGsxbF5rMI
lBJgjOKvHSRrEFsDXhXNwjUP9Ro5DAfgfEPc7AE+WcegD95Vnl7bcfKtY24t7ygOxAbivZ6SsFq4
NZ9DrOd5rot+O81gMxs5pn0bG/0iHyaE7sHgPTe1Pp7crqI0MP+gI6X4GCRRIpCdA+iExwW6wnBp
bGxVnD32PnAUrWjt9JN2fDQqIJDAQ0+4ccRFuqlZbb81Gmo0bZXUNUhH9a3w9Winl1qw9NUan7uZ
96K7SrlxPAxBJAOG/TEw1in4gxTTsIufjOE7HB3eY70d+0sEb8kad8BDKAQnp7ZF8gWBPjzHTftW
hz26HXWYoSefizdfV9eOWXgfoVqjIZ6LdJeNof8kGxfDoVPoNBu3bMcVxnbvM1ZkU1Z1fAot1zm4
2jRtzarNnzGTBQrmhub7kMHJ1Suj+cHDHGwKFsrFkJHMb3rlDEoQYHGSqPdhCA77nAyGtg8Sw1zb
ttU9mXMje6LHYD70yXTKoRGkPVpqAtPeiGJzAP/40ECZ+8jQuMqrvgLy7Adnr+OYIuP8sn8vG6dy
3VaAgSy3c/G4ozE0d6PFbgze1/o3hBtdtWLZte95dlZ4x+6jMCpuidF9CQ2//C5wUgff272gSord
hpq/FXikBSz/DPWw3gLjNjdyf11A+007I7nVerybijJaWulTF2vxE9ZjPPznRlQpqFBQKjcbG8M1
/mP5PsOU/WNCHnaonU8P7dqdZcaXUpI/m9TX0YZR6qNrNL8bfFywpxFpvx3zgKKGo2SrXPPEV2E4
m9BMF3qhwfpNlM9MQdmcgqSyjydRffGBymHQrXxSWw+2aCW0W6/C6AJ0AZnS/+CgRppBVJph2P0c
kxOgDeudGJQcY/c4W1uOHW8mA0jeGBgzd1I81YM2vspQPsU/66619lrLSZxkUPMCdqh5MVOejbZ3
AUCCSRZ6A1uKpPAKYiuA21AnbOWb8lC1KITrHomBVke2gVOtvrMrt17Gs55M2MGhMUCNCL3gQVF4
3jEqtecGhuiCHyo+yH8JJkW+UvRmFgzB+K+wjP6gx4Z20hGj21gu+tyOE/0y5FPBqELe6qkjhq9t
LbaGW36XZSClTZIbD31ZNKo5Z6G4zNMliDlgg23irD310yGYWm8Xy1N2OZ/JAQsyc18UJ+IEAOoH
L9wAlfmUh5pQOMLMxZaAgs+Krdq4ljHZcNoxcYkU+u4Ra93uWRm6fZ3j/wNsF6Efysi0Suj7J7/A
Ucjz4r2jfuNE9B6bUKzZ1464zcyJmbKOVSTqM0tFOgLcgjGgd19h/rWybIsk18yuYFMzItuuwS1q
NfX/EYz1vr6EcyOvkasbXVtXnFNmb2DUsiafB6jsygaYTnOq50YO7bb8iBWt2v6xTi6BGvnvdXI8
pmiaW1pwkJdBNZ22mau9gvUEh10HgvI4+IoF3uftLvZqgJHTt2rESMT1xvpVG+1+NymiXvYZ0k4y
lhg2iKiuviKMX79iyhKvsXDEtXG+YHLREzRDCJVl8l7OSje+rzobVOgwwJufNPGIHUzp1FduKK7m
mL3LcGo7zqacV6mcha6lp4aLFCKr0gB4iU02faHows0s7PvUDkW3Bc1gIIxASSitw2ajT/4/1lwv
esTlZMOBesFOMOOdAvcmcotXgXXhG5xJUPVKu+1bjiSwmlK8LIp2j3sTSNwpOdvglrvDFMDWgRjX
wUabg3MzaqQWVmOeQFbm47hxXRG8tEUUPbcmz+h5JEOc95R9YJDWdMg5JEtR+TPgGW/u+9is635B
jhFGQ64oV88N966DfcQshzYBQx3YRsGl1OJgY5XqFFya+djmJSQvEEaTy8ZhnGF4OLbv+Lg+TW1c
rkJ/gBM+pnpJxSMFpJLCGIRj205HiIo1Sau5KwIV6rv1OQOp9wOO9S88iLTLFE5rgLr6Szs3KlKA
a9Gbwx+xsitXfYlbp1zRIuqeAYTHtQ7QxaOBtRweg1FZ3yHL/awEqAMEXpYCoyOLen9a1C9BiwdS
g4rllmcG+gsdcl18XEhRTb1fb3RKRCDI8Fp4NFDFvdXQkwe4L5QzZI3JwpsorD8WhmELaQcgWG7t
HPxrnpT0Iycle3GxLz7Hba/gvhcmM/0+XUn2r2zsNPk29cN4l3ngrdzqnk6xmK1rZa2dUHEOoq+j
Yzzb2z0aGfNnB7yi93YYl8UrhP+yJarrSrIGk8HhYHT8DfL+Qq2XrW+G5ybT9bcc7dFFnnQhYmad
8oGGmH5Ei304T80eAKV241X5M2g65ZQoT6Ivjbeuqn8qaNCBFU9tkE2as4ytgls7SbXEEFvxyQ4U
wdG0XItKiZ+8eHyjthrukwclm/LzlI3NeojC5i3sp3TR4VC5AJ42nrXA6BCxN/xdZbXKe9VZ7Gf9
RjmbIQTooPOXdqbmtwyRqRcPTTqnxDc3LajgTA6MTknrlATPsPuRiiBCcuBftqfsyVXMuZ0ennXk
q8a50KL1tQg3UVgjm2vnaH0sR8WKjiIuBHWJuVsoGsTqQPu0Xe89GILmy6xM5nPOhH3YqOgZmjm0
l/krPAM1Za8xMjahsuvofAr8SE03xjz9WKPOlkCJFixGK1UpumMlmujC3uIDGV5yvoImRNGMd6YK
jtVFlUBzmv5aOWb7TvouNUvlDWVi86VtkQDQVomH0WIVIv2/aVVl3HnNuKN4WJxlU/PiPlsitA89
bj2K5C/I2H02w31eb1R/Y85ff2tMfqlT126T0mvu33cZLzUdQdC0w+srmLpkLYOPNfLBUMmnQzL8
TOLRWgmYNGY5tsFKWj9IlwfUfIyj7D1idxOIGs/KtTmymctAx1ID6L4gY1FunaxDzHYeZo0B/kAv
rGNvdMlzM2ud2QFaYXGC0j9fumZ9f7XYAkCR7N5fMAhpGbtKqXd83SFVz02o87iKaigecviYkEPF
pnRiK9qrHKVs21XOUWZ+LLH05XHonW0kTQBPl0c5ckwBenaOd63uniMIsXAeCyjm/03I2XFeokPm
OPnGS+FnX2JLeNt+fjovQMQaJwXZ1nIVd+zLcmN0OQZ0xknOkBWJFrYwmgOADv3oKbw4QyCnt5Qv
xosDbCqzEb5aVn5/9RtvnDeqzY1ds76cQnMiocNazp7q1gxJz8lZlezIuWmSb1WJ0BwMh4XJw+9q
1SbOIoY+7WPIbIBBiLFqjehKfNHnEWzr6olE/1bOdYXrX2095CMvYKJo70lqOuehNnpvJTzPW7jI
Jm7kkUTo+u/DicKBZ1vVWLVWRWkZi16AmwedmS5Sg29K7+PXZOsdxJ2wu4xh3V2glHVIKogj2hK/
QzKujMLd64X6Ltf3UW4dcLIIYfjpCbWKXJzT7FeEqOa1wNWUAkqV7KeREohsNHRbUP0W3R+xqUnx
MCD5AGtmtHcZsweAGBT5eh1GMeW946R+VNYo/skmuKShW7nPKPUoux7efEmCXXxXS/OpbXQgMrU/
OPwNYJoGiCNjBm2RemXHbq7uUiYCdfCVpKwEVEDQH1V/WrM+L3WVfm918c+GWh2uowf28nuyCdUO
6b4So+1s3elNh4ifH68VV4WCMQ+riVruaUS8/wif68B3zaPqyvsJ+QOOpZajP0+4LoKnQcOwBANi
d+92FRlfnKrudoPCzeRwLGCvmTAyjw1chS/FkK9DratvltYNpNLjJ7sV507YZbN0lWFtdmydsngQ
tyYG/6rGfXyQw9BR1U1i6NEaCp64GYk+owtwAsNlQ9xqVSQ3+yKn5HJRDz9tVEFOcjRlLjk+rXvT
qfNtzaClljYJ+xMS61Ikjvrdji3cnAIrfuKNP55DXmmgT+KFafhUSPIs5v0wgEdHVuglNut/oHpC
0/8/nJ3HkttIu6bv5awHEfBmcTb0rlhOUknaIEqm4b3H1c+DRLVQzan+z8xsMtLBECSBxPe9Zmr5
ipU9wHhZwag7eUXWPTeynqFlp/Ub5CHMO9tFOMRqynCT9aaxAwldPyHLUj3FWOK6HYwSzQRsALL3
pI9D8DJY8hqvZusbSq7x3nXabK9N4vRqka1h+Kob1cNHl+geSJ0Fpypqoeu5e1NxnoUElS+PA8ta
mL9jFppHr1e+vkW8Q3ToyxiHbbdpo1WgRuDwomCXF0l+t7ZcVnBC/FGHEncWNTWMrL0WSY8JGifX
wDE/p5Daj6IlClm6sOiVzr1WkiBJVaTT6+NgxspFFK7bmpuq+64FSlquTNcwzkuhjP66q93khGCG
yXmFATSSEflx/sQFhP8fEXqSmzFBkQc/PO2cSj7JSJ90rO6/6l5AEiCpvMtSDE0aVHOnNijvR8Qc
w1XWw5NWFwfi6sP3jFQo324cnIoqdz4nXXMY47iH8hTeO03SQrEBqbQqcHi6uGhQn7X+STQGv2vx
Kij+HnzXlnKctYgXPJqY0ZF9f/CxOXiOJ89IdN68tY2f8kH0hYE83IWWPEvBCz14MQOJbAXMTHjp
ubt+NvIcvZdyVH8RViIbFv+Sg/6r0D4aAdhqYxK+xD5ZZjDX2tZG6PU63z74dwN+RAvr1Hus+0TN
m5rv+myz47GXlpja2T3IW0WbUK46wQprivw2MkGllYNp2NmL2uSMkWBCUKu2MX+LTcAFY3tIPENd
d6g8fHKrVN61ve1iE+4fkYCxHnFNsh4lXepIpkEIDKc+qc/Tx6Admi26Jek25b6W8X62jQqEvuIS
gWmA5s/C8NZX9BLRnBwDXBRMkBz+1U510THKFXGNLCTmNTp9/g1+DDfPFjp0RpxtFdl6ctfqQXon
atZkoog/WbMOPA9Bnj8DUdX7B8sznlzYYCfLq+STqN00BeT+pu+jebzH6RYvObnNWrkGhH4dswZL
mErfehm0IlM8kntVuthaJV0yu3JY409teIkm6hwkXsWIKMQAAX67nTv9MCG1a/bfbqbMu3nr1Mxj
OaiHcESCAKwnedVSAe1Z2J55sgE86bw5Uo3TlBiLFxvrSLGLuwRlRKWzsQ0cvBcvi7tjYknptch0
ZUd8f1iZkoNippeaR79tbJZx5thuUgNrpEy30skoDTFsL43buzLig0oNUpsI2+D2LUaUJpL3SRP/
yqGwdxu39O1LHR5EVpwAhYTtePQYKEFpENLjm8yU5NETzVAtzW2IFbgceD/FEqCrXB73oirX/maI
Eg376mkJIPp8d1Jf0WKAKDliHt0kZuuhULi1MO4jeYYhL6HxFFt74PaY8NRXOSzfm/SizYIBwciK
wx9KwjQaJ9wppYF0sQxnDoMECFHvqoLzLtoJD1iigc6XLBujg1+7T3loqwCnHKuZwMwdsQRCHpuC
J8aaezxvo6OBIhB+3M029u3xOoKtO2rG8IIly2BuwMGN18poo7UZtu42GfvxKuaJmigUeW8WQMp5
c8frKmtbcxX6pYMvusz3r4/36VTAzhnvfYD5p1zNvtz0t5Zk7ix0+VZFFMrzXLEBAmjkYUeDQDJK
MQe5krHarJtu1bpu+Yi9PWaHWq/jlxgP30grbOCVWj8KjdxZHmbuVbGjkcWn35HKk51HRzG/9UOK
1kqXRsdscjqPfUt6qHRIdLaE0Vjyp4+rk+2kKHXWS9/A69pRUXHwFpuJAZ9vg+B2dp73pMaet/7F
M919EB2i0BV1QqCoxN84mqVE373QHg7ahC8t/ezVbSdPxrDSiIH4/c73fAVgSiuf9BT1GrjcZ3+C
AFYTyG8puprnkO2qYOv/OZpIRKxVG0sb1PVwRYAYtxZY1hLYLO58hNWQBXuzcRDmDWigQdpqvWwb
22FEUg+K6qTb+6kNyejY9fjaGGRjkVaLz3LRrMMiMU6imDX54taY1fmWAaDVb1OyQY64y9v4ZUBJ
VpITSprFtMXctexhbjfDEStJp45h5Dp+xaJwrvtm/tlVSmsvpHaFyq4oWE+3MDeGdB4VfWKK3gIK
2aRJbuxtDB13lQxreJXLiDQL0ea5naTxmhBdfFRsowJW8kfTWdSW2XKoG9b9x/sQs0qP95hZE9rq
0Ljail6fV6zhIPalZ7z/9HVebG8Oomf4W3VRBc8bj9hnU89hoRqTpIY1FaMdldC0/rR1Me7xOr6F
yOvPOhvzRmKS0N2Y2/PUZdOuM1E8hcpWuPIEj5K9rSnl5KoxtF++zlEvAoxPpy9w/u5Edf52xNda
SvFvjwjSdh6YJs6jov3uu5XkjSHV/RnotXSWRt09F+gTzrWbPmLRq6rumpOYlmqOtIPk9nuoVQmp
eN+710rNvrY70SGKdEjJoIUtLzlhh+Oa6Oym+fMcpZG2HgjLtWiWoeEfFF99RV/SPomiUY232k1f
riB+vfpoTlPyMEAq4ueyLQYXf08eRFUMzdWbXYiVDzAztCTFyLvqu01vj65oNboPA8Hqfzvz2/0u
J0es4y/FMMp9nbrdlWhNdqeDWXftHmC66Ksmo8TaB8itp0RURR8aoegLTEXrPfUu10uKSTFhWuwU
x27g3WFydxSFP1k8Oh2aR/9PfU0Hdl/J+7u0SpDgrKFiaVqjbrS8ja+uVMiHULK/SroZXftObbGc
Rc/1nCJcNkSVIqP5E8dXUYQyirZv6o5ygF8DaMjEjFrpGmj3jW2gcYX4XoK2ZFPf9drwjJaVjLqv
XuOcQtH3qdVuwskjIHdcDHahGeGXgOMOTLVC3wqAhyikTEXWAB+Qd31BS2JyJYbLnsSsm6vpXjTf
jYh21lsXbzIFGWPNVAKEBaoc5RIl2KNznB8kxeq/xK59HMteex14+V3Diq7AN+fyfeZM1LVpIAuS
l0aPzGc1MvwTS9du45CmGZB2fXJhpF5Vh8xo5wUpei4QHWqz1XZSYUYXU4tcwv7/cGCdXVlZZe8y
T/t148QqmqKIMvVvo9a5mrrZFq0R/agGMrRJ9bVXSHlkFsqnlkEMiwBGvSumZgkdExhLc02Ji3/q
y8xYla2KcLmUmqgza/amipxw3wXKJCLdGORNkVhaIb+ekNvzfLIeop2XEfKUORKaQxw8DrLXgqUj
PFopkrpOgM1uRPwUa+VC24hO8PTSJiijYp83QOHMCbOkwmvdyZlXbPD2ch5ibrMajOsUixfJ5u81
+bDG3YbXfcBXvaeXd75m7Dw7/tGoQ713pxuYmReIzgtTqHK6l4kiJaW+eqP2kyniJbqQ74Deynei
ZqnQup2Gle+fLtGPObTMNywz19XDA+jA707PK46KjQekYihG1eRGLHyJRQ2ka3bbvJkyb6ei6LvW
5Kpa32yXoReLJvz/vB8xRWzsVxIyBqnhbZo+wlpO7nGZE1VRiDjN0qynCM7SNKqm2xlq/P1mmphx
M3fZHQEqTOtu5uRmj7K2jPHCR/t6d1oiiCT2/eF+rByRhqiERv3R8Zc+sZt3u10+1NxZWoq9htVd
rpdt5gMubbGPm8+x7Mcj8JWTO22S9ajESPhl9XNdcKf3CNiem0FuSpzQ/lQVs7fOoi1qogjM/jqm
ijRvsvSLWpNEpr+52SKsjHw/ALa/6eeFrC1Xyx5u24mPHmiBRtZ2mSNqy37enbEYKeAeAXILAayE
KkkKBAfBjSv3gaHL9wB1lLs2y9ZJ07x1iX50yVLUTuJfoTP4R0ktYayonveY8Ld+8PwcizfNuQoH
ONFlys6XurH8s5gVT1OtwHRWEFU2dVT65Poc+S5D+/tYk4CG+2lGPARz6xrUIHsQKW1/uCjrsLP0
5KuBta0mw+YRRZjfsXG1a7l6qKWR9/zCBB5a6uZ9VE/mkEOrPcYeCoDYiGvPUGvktQPcGVFzlPsV
XCS44+aHBdjt4KS2gu+kbgTiWwC7WQQB0q+L6lOhZ+tqCCan6jSbcK3OL6nLXi07UwlIqyzP1b4+
EWitT61XwosxEbeIMZduNcyEKvNtjBS1svvPIDbNUP6ptj9FmRzbUhTFtg2ZzNcNhg00h9uVvtZ9
9iAbb4sSv3F/yE5oPXsXUfhWR9hLVKNJz0fUvNx8q/EoIJJoFV90CGyrQIvbfV70ybPUydUJ0SdS
B1mcPMt2B+20fMoD4jpql92RBEkvonAKbDF4dfZq3HVbNPzl74aX1cBN5PQV8YK9mXj+EawPRrjo
62B1yXLBnApRW/paboAntd0sgi41qjynYFF+SXzUdsUwid1NZYXpk4o6tOmpzXPugVgqjQe2gdJn
efUjnIKzaGUmZK1U1u8hywA8wFJI2DuPf2of9VXhgHGzmLMMF6LzXRsFkpXHQoNUel2flyIw1fqc
jF0b8TfprKNse2sxqo89jPebiaJp5/z53aKK3G6d+pp3AFlfA4vx6vFCekzeuF1RbNrc3uq5Fd3j
CE+YuVYysCrpZztq0ydsGdKnwsTBKjK6bz3a7ebJM8pijcwuNG/U0X5hF/TFdECFVCGikStNUXD3
clIDok8IDrokBTMVSGYGq7woqt2c85rgFAJTIYqkaMZ93wf82ZDrM1DdsbI67XZCBKqbfnmiBijd
ryAxtFejHs1DWLJsk3gCuUDEsE1L0EAQVVEEEDZPKCLsly5RAwLwkoajcylMspga/9+LOrENfKDw
CGPRlKemm1b5Sm8NZHuibBeXmXXk74/ZwqS+LGpuU5JDCrJsrw8ZHjNSm856V3JGpNcLQdYHgRw+
DW38U9LaFBslWmWFuKc1kLowjDADjo9VX9iPk7An+vesSiy4iMTghlD6K2bpsy0TG5ZZZXjqKR1z
9RTVw1vNcnUdGew/7aLvDWRMvkqyVaBjVvMB3Am7Itq2/Dsp8ux0O4isRZlzGlF5nqtiE7fS73wv
MhBpwcJB8jVprXMKG6dNmwrV5t6/Ax8RdytAeBWv1HC8xMx342RGfBIutUlQrEUmtyJjm7g2ia5p
l16HKgXLZqgUszYf2fdLOq38RJEE34Vw3zh1zzNEvxMlBSDhaV6hydGlhtlTg9EQPUZRA7VEiohv
FSVs7C/Ak5hmseUGxgUBz7V3veYYGnk5rvRJQ0712nKvRnK76qekoG37HRip/DEDNcszKLTvx0Ql
EG5Z0ldP5BTNLgEQpZmPMkpg1gBkcHC0+Fh1dvnQTIXuAEd3IDTVqFWjAbxXU+4vGIgaPE4KZ+Uo
UTPzxgR5LEXUPZB5jRX9lvKFZ1ryAB8iPw9F+zIbXYHkIHObZ4ee9zI0uPZIeA4vgSdV+wSrmUM7
Wi3QxShbk7+uzvgJVedx5hoTqd75dv81dnOiVlMRebiJLE3dHZuNCGpnHUK2fYsrh4e/klMSqzQm
fyXRbDqflByv/GsxIPrEaK6isgTW31mhwWEgEg2NY2XgKbSLLFe7Kghbb/y8BK8+4SDVqRA1BxuP
1aD51RYDRvuCTR4x2pRMEol6XOIAwT/54VnRvOrZgSv27GRE57TOxbRu6utyp7yTbETYrArs1dQF
QgLx2D6+/89PRB55/8cT0YG5oRtgQTXbkc2bJyJ+bKVp6HH9GULjNkBk5mSltXVSy+itVsmhhnzG
1P64Gntgq1d1UQc7CDG//cCLJuUCfI0TloM2Ng3dSnS6iRre+eJOFky0VymxtK3oHCrETbzC+GqO
caltvC8FeK+rRiRJQ4eEb93BkjLyjDPXvjgsWS/kZGRc3JwHIuVvolJCWcobnY78b3u86W8mVapF
gErMFX1z7Y8y1dIXV9gy5rzaHYUdhurySxlKtCBFM/YheSNWgQwFgGF8dy/5xI7YyV3TXPxQby4J
Ym4XTauM6I7gBbFoc1wJZWeh8Zxa9pYbV3s0LHvcRx7Ch9M9jUfkW1G3+DfwwlKvh4nRFPbBcO8g
xckKd4p6/d3UW0ycNRwI21VApPilGvYGD19/NfYurl6J/5M7S7zSpYQAftEV29hAe6N2gq/gvKsT
twsfL5apWWNH5ybeShuiaKP5svpZ7woYbQ6JTqJvv7SsMFcIqgz7IrS1ezVWCXW4dvDZZgGzAo1I
UlJ2vJ3ZhPZJFHUJK7qcCk0PiS8t7WVY1FqjvkiGypron9vaOLrh6jR1BpPG782w2LXYqRgQtaJz
PxUaat6N22EmMXT3BGWAMybecewggKwKODG532DKMOboyYYSIhEj4saBbwA9n7J8/5rqU6bYlRit
IhR5tF495l0UdavGzaJTGld7HKgJUZk+jkCTUVBjdyFptEgfDihV3veTG5koomnVw6MUCcM/faLW
Ts0m4j8xmt3k1WoeyCLvYHANp8kS9SRqS7H06XJmAAovnfg3TsHQsFRCMmSYONBSdNPuE/QdIeCi
pHQzsDRFTUx+13ezQzE8FJiGlE25W+Ytm9nTUu/DXU1ntczTJ454Ljn9xp/Ig0muKXvHzB4ElVAU
on9pkmNLNthZe9uggvrQS5GxEQhjM05SBHCxgtIt+4h9wng04NruG1967Ah7Xaw+Di9prYfYidEM
yVzxaJ3ac1XtAZk4rEGlwG6qlZguZjZpTltUxfRlxIqxoAowspOz4q4ocZ7MDYTo4Q+amFlpHspS
/GO3tRlIk3Lua9JuJw2CMJTTsxAcEIUdVjxaVEVeD5Ojh1957ibmr7sV2B67ColTlxG0BXA/iOUV
M+7HQplQmx44YWluLL9GEVeamIzo5/3WhrHdC3iYAIVldhmRkcDXdgKULf23Tek7P7PiovDUw3h6
QpLV+CbKsusBZ+sq2D9RfSdXZnXntailyGmGEujURF2+unN73IK1Wo+3mBBDIxlRxrAnxcWi7XG6
y/wGa9yvMMaJnE2FWfb7Hu+AR9FihRmuCmhFhyGtjwZazxjltXaxK5z0VXHl8Gy7OP8Ju7+bJvRV
EkSjba6byRAEbR9U4vI628PQx64Tftp6HEt94yoO6spagFDlrEqbpzqutKApNzYvkDvZA05bFnK/
LcivX2TUe0jeGA503LFNruhxPfaIq/1WibiB/jgFoPoPLo6YWJX6hOh2LUKemwVgJbKpwJKdfdaM
n8wGb/II4tlZFAbR2jO3/fdN28CS0hkHaYW9TXWvjAU/Ru1kp2r8JsEZObh8hYG9rgfPBmVdWXf5
gLybzc0LzjhmvBBXU13zLxFx7hevyHej36nP2DWGT0laXzK9HNB358cjT6jNJJfTU4M2Jxobk4tK
0X/yIkW/Bj16OUPfHCqttlFM8Qwkz7twEyl5Q7YyzJV158E3dzXFWrmh10rPEKDudHQIIKehp3HI
8S5j+ajCveNiHy0MEj4HSY1Zmz2+6o3WrmEJqZ6DWW4lqSgnKfLFkAlYCz5jHPKwKk286/4QI3F8
rE8GuH0Lz2AI+NNvPUnc8vQ/rI1ugwWKDNuNQIFNNkAFCmaydPr5+hRgPP7f/6X8ryFJvGTIHPWT
HyGXEaxs8Lt7Idqu5eDGeX9Hvx3HLnUP7ODTOD3zRdftFCLGQPanyVUdQisfZd7Gp2YW++zGl5Lq
KPl9Fu1SYbsiu+qTOpFRrImb0rbI/6xMOMUnLCfAOqjX3gzqtesX8lY0kesGIqBqdnmX+9FK9IkC
7hgDVQ5KVgVDCA/ByI//+SIBv58cCrMYf9n0+Ou//0u3saIxVFl3yDGxrDVV55+XiXtChLh0oT8g
IUoYuqqkaFWRgT3hqQzuZK5Xeo5p9VxHssBbxfCptnyoeFxL4JALyFQd0n9V3DQAXs7V4AZHFISM
s98Y+tmNOn2u3fS1homqILAslEz+nrxscdMnmsuuxLxK7eQd1/P1pn/ZdBlY+sSmUs2Z4YaHjiT2
xqJr6V+aovbRod/tru7g1rZggP7nD/HRITodLRQ/M72tOKfl2Mv+/vVTiIEQQfltOwKyW7YVA8sO
loGPjjG0eN1gsHn66Dgf9Ynd3RxCtv+C1yifbg4gpooTWXa09C07Qhv+Fas01GP/XMWbA4i5ovjo
EGhnKmuLHMv6o+N81LccWxwS4NiwQ6r5x03/cth/PbbYPm/M7mSgCSOm3XyKmz7R/OjjWbF/Stpo
ONx8RLG7//whxD6tnEdCKrvBdjnER8e+2f0yJRhil8wV8tmibxn4zwdfPm4EreMA5WT+w390nI/6
bj5fK79i5qCdbrqXo4jz+ugCioFWSr5nESnH5TOI2s2Rl90tH27uC6tx7UW+ASP57/vXMvlf+8QU
sasMW4Cd74Q/xdylXzSXvmVPN32ewkPShwL20Ue8+RTLpsunEH2FjdkXhPzDvx7mo72LyeIQUK9Y
PuJcPf+WlgFRW4qbj7dcqAjL0Q3a4WjPTU+AZUBs+1HfzTFwysgPtWm823T5jMvuPupbDtFYX3SE
UU/LCf/fXkBxhGwsvxmsL3YfHWXpE488GdGxYShYxqE0M7irMVHWZmS2V0sqwIlPxeAN1kpHRReZ
I5piQAklKCMq6oWFISnzPMVkje4W8Txt6SfnfPXbwb+AN9NdiJHod/TQznfLFDnrjEPSKCWorMbA
ZxEZg3v8IOeWOKwSJn9hEm2+9aVdhdAqQkabZS8R0ZdT2jVfxAbztm2Cax9Wu1fRJ+ZKFUocUtLb
+2VTMussov2aBTfsqAcxkDX4FTqofS4fW9S00SKu2qaXZWoeS+ZalrV4/kxiwMgwLI5VCwG/6bKJ
Xeo9kpomjHlxJUQXAju/iAJ6p+Vk/I4fMHobpLv+fAm66qsnELBfl4OKwbxSIefji730ZyxRcPBI
fKRi+W7EQFl6KnqDTbsWW4nvsJAswKt4Hy9HFv1BoZ9Lw2OpKc4yxAd5nWHutlvOZtRYOwD4Q/bp
z+VCfqK/N/KX5Ycj9hs46o8wwDN26a9VFg69FZub+Tsi6M5yJB2/iQ3mvomm77HaRgflz++LhOLK
JWhNZnD6kcSYj+/coUJ/8c8F1sIWeUzDfvuViI2rXCfhhmXAcgaV48prN8Wcb7kcTdgUh7ZEp2Q+
g8aKi3vb+Wu+CuJzJq7zPYL8Okl6v/058L92NpFhOvN3JQ7YKFFJeiF+FQect0/c36z8JlmXvz8O
f1VehWqnOCzXMAvaelfrlTL/rcRAhujyZSBEunxK0Q/J+GgjIHpZdmlIbg/egNDNMlfXlfhg6kBK
l3kWWgr3IVYey5HFBp1RfkPzoT8t/SH8/Y0Jt3orNhcDZN7g2sb2D7HRclWz4IsiD8P8GeddmEq7
8iTYdssJAUPKd3Cz9PXblQ0jXg5Hi7fs6VudJ0bmISdFcjdPwT6el7ZRVnfLwdCU8w5Ngo3achZa
MdjXZiJf//lBiNOoTf0FzXl1voRiHxgyQcow8nj+XGID3s2kY9vKv0RrPnRcX0EmGffLHrFHr3n5
4SG1nExaYjmiIXf+7vaBwnhywe7qTmy6zK0Ke+8iHP6u3y+A3doJToHLd4SlHba+Ume8+zB95k3C
8sla7G0+wWZIvyAg7ry7fxhgbgjjYDq3fI/lWKJz0TV/zZ9UXOqkPcha5813b7FLD8oLKcHUfHfr
CIGn7cjzue/+ZkTbUb4Lkqs43/lEdPRd8Xxs7pbPYJk1Au1uJe3SKjbdVRl52h5hbesfPzz84zpF
e/eLFzuAuPaJtz8ImX9uYvHowxPVjQr98L/vqOhWKcc8K5CN/fPPEjWwbaOupfN9V8wfshTanAv/
UzTnwsF6xSf3slkuVQuf9oxEzPvf8bTv2Mx3nV/KkIOmH2qkyck6CaTw3WMR26gB4s/oruZroiUV
Cv9QvMTB5j47LZ5bbEKh8f19E5EkvdzwROrefWFJrbbHVo+QKZzmzdumP9TOa+dH8LxLaEAsnrXo
KJrzl1igx6HUvIQvlyQfdOwxjHH+rpdLqrbDNiJLM/8YxT7UBG1rJ/Dzd8/xjtDp3hkRHRBHEPPG
vvARTrU3vlPmmC3E2Fg2RLiXC2kRodoERSe/u3cUflAcPdyRVvNm4lTm+7noLROMzMX+xUjR2Yic
aOA65otejFpz7kL7cTnKJKG4qg35KUvkatySCU5OLCGdYT1XMbkO7/ErT0/ZVIjO3gemeBCdc1UM
BVJUJFMqOTn1bWmB2RFb3e42KUzzbcxbthBzEzP1jZ9iZ6I95PGr1sj9xfRtlGrcUSUmFZYvZIg7
KBnIsMRuVryAKrgb4t5+tGX0i1zH39q5Wrzgv9ZfOBMd5ZCx2au4veJgUHXlpiHdudaacth0WuLW
V8kJw53fsdZAqvtzm+vtyTaM6JHgRvTopPXainvvXonjeO7yZZYwyIVcjBRH2NSS2jXvopJMzBGH
UaOt3H1uAlHck7u9omBotE+OtteKIIJCGcpb2YmKc+s1xbmeCtH8/+zDPszfwMRWzb3sxsPGNsKt
N3EcyfT37ueJ94gPWHiI4RjifuNEZ1EThY0Cz23fzTy9Lp8URUVsufCOLpcheoklnRgtWvZaaegg
NuJYPpZ4Ru+LSP4i8BHDH5DEApeovNRehWTtlUGLnvusHNeyqtr77qh1g3wRQn+RboZbRyN2Kkt1
dqcF0QQaRmZZGzR3G+lNctQj90vZQaeXDMdEywqBCKELIZq9rybHuLFwAxLoEKOCmopuHCBxSEHI
MlTGp870knu9te5tJTY/gdP4LWmOSpIeX2/fHX9plmYcLUJjqHmqzg9AOLtibKJvIwACucOIKw5e
ApSLz6HuZftEgSgDjsb2uk1UZf4F7U7coBsElyW99y9y09bhxpa0r29MdBsvg3EqshTVy7T4VRq4
xMiS0xE0TNQx2atIO5bnp0aZDAVZD7Tj1qq95FpFMuwhjClWMvZylzS0jS+AEe5wRc8nOq56HyXK
jovZrGz8MS4FWNIH2dO+xZF7thwg7L5bI1Tjx9Y2bvVmi58ZzaEe7gPbPBB5b57U9JrVQYhpFkXT
Kflx7MsnR8ZP1oj1YO4XNU+BCF7vQqUG5S70l6oGKcpFGkUopRiDdbHt6gUI7ghCOfuOckdytxQY
qrxvapwDQkx+utMElU1MrItg27RIZQpDb7OInvQerhTIBWe29+5a3TmXEtnGyew7dIxfkjs65slV
UxVFJ+WgVEHzWW1T8wkEx1q0dLAgnxT5Wui1wZKvwgINlLA+OI9SKtunTm5tlMs9LLerFvCvzPfw
rQZhksW18apoJtY3TtKgruVq+1DunqE2Ai8wR+Lv7lMoqdZZc9wNdy3pizymDcbFRNJFs/b8eKUY
xGzaoUSNILZ30PDTJ5mf01Pem/U+MxtCEVOf4Snpk2fk0EI9118reiwdcG0libE2ttEaHSrlXE9S
KlAzzXIXTNIqoj0a2pt9HyQ8aQPv3NvbWdmeE8I8nDWmQFWAbDrZb0i+fpU5u65sfmN0Dd1QQlgB
xuuPUU3OTZ2Qc2mbK/cAZMzyVNnIWFr+rgv9k1xrz3pRfg5yO75oMkHgEc9GnEza6impcMIswZO8
WrDy7EaTPndY/61iz5W+oNY4rCpk69C/p0nM/uBHarnqXPXBL7z2MdMQWAonRyV8bdhI9qInP6sS
7lW6sxmGyHhVtd+RZBeb2Xavr8xow68YTqfI9IZhTlVwPpUYsX28TaqNGPGH3gDQoZIHi3Dhmrjb
hY3YQJ47A9Jwjvai+jna+GP17Kd7ZQi8LYYsylMVKfJTgVrE2JTOPVfRPNVB4fBiB9EbXOJvO7B+
9kFufR7sVtuC0QH4XirVyvCT+rkk69IDqXqFC4CebJah0Ask9OSYhAG4/OknC4HlVWBw6NAcgAtp
zlciCrzpkilCQMZu13mj2NsgLpHQCQEKNWiEnksTTfdJNAw99xYDaAWzSnKcJPhCG+3nrt0KX7cY
f5SVp2ou643efYboeBT9VWfgy0nG6iCQA1lRfdbw1b3/03KRh7pXHYT+WHbMY2rtO7tCAToPIz27
qpk57LpiCmc3Tb6VW6Vbo6A+XJdCBzWLrWSXEU/x4KHjF+MWdcYST/2Nt5q1bZsC/+lA75utX+BY
USGds9GxlDwjeA53PVo5ZZxmwGnQaQlzC3B+MMm4iLY79P4Z5+bsbTzqMefME1CIgswWTow2tM5e
kwRAUTNBxOsJS44ZJVC9itgtz/5hHiCt3J4rR4YqIYYtgQVfpr8bGjtgcAlytkilvTQd8liqSl7R
r6L22W1ihMZsAgvyUALjlVlrwH8szyFm7edQjqrz0hS1bhr9z31+H3pbdLralZhcdZNIq669+gHQ
aRJ44ddWRcDENatmP/p58FVxx++dCXtDBaFZ8cwZfrrOIN15gabeKbb3eRF5EfouEmSbvdr5+Bf9
UX8RA6J5M1rEanZd5olRjcTSahkYDb4FXifJcSr3ErirBmuEO3lqEcFS7o3K1y7kt3a5a6M1K/py
Vq+HyJezlZuldIrZPB/hWER6tZnniOm514+rWJX6/TynmBbOBuLiLqAt/Iu0fVT5zQuWRiniIFZ0
FU3f2DtKr3xBHr28Z1X2U/Q2WjQe2qIgBKE3zcuI/NM6qDv/JEZNZ3yAIZY/JkVQf7LrbgMo+ZPk
x/XdOHFfBgnWhdFNl31q1kqpPubWo2jg5pGpvn/NEM2JHlhIu5tsHDC8xXV9M0hl+b1XMMBU2+wB
qry36uVRuULsVq4oqyebvu2wnC/8Q5zZVw8hyC86zPZt5sVQSyalH83C90XJa0Qfp1FvwEFZGgN0
qdPs1MUN6Hfdk3+CsGYZ7Cdf8v5XIPnhJu/d6qst95/KsB/+crlGaZvWv6IgBErt1vonRXNHcLiR
Dz3E1E9+Ao0pdhrrMfMLgOtqb34fO+wWtcTYdW1KeKLn+8nTRD0qTuO+6E58qnHZewaxED+SiAdJ
YLsvNipjh16zcgyJmdXprUReUW6QRqPZVmc14oHpSGiX63bVrGT01a5pm//0woAnk1IdLUN1o3Ut
q94euLC9Fphgu4Fcg0rCgDR3rW6DprbWiCeP1iqravvek/sfXliMR9ESBQg59C70ACVFlgxLP+Av
PKkJiTiVvWpjK4r3sS4Xd2gNtBe/fug0UiW6lgAJTj35Wa3c5iTLUgeyMx2fC8QnnmWorATWxgfR
JZVozEnt0O14bGYrFqTE5if3dWGNrg/e2iNveydaZlLKR5+rs8ciONUK6zGeikDK3DM81s96+KR1
zabtgvBJT5oJFcDTI+IIKGLRZ059ZhAhxAtY/yD6tKjBZdiAqFjj5Yqrq9t/05Dt5Fddfs7rUMKN
mjtvojxU1Sd+yvr9OMbWQ1A69kHRUWaMOzfYVU3dfYtDdZ0mbftjGAz8LpTW3PIW9ZcEAt9YtcZE
gFPg92Ihif+OaGcdgtTotEdbDKWrNT/DHNiO1wQXV/3fhJ3XcuPatmS/CBHw5hWGnpQtqaQXhMoI
ZsF74OvvALT7aN/THdEvCAKkKEcsM2fmyCmfdpJs/CiMvtmH+FnkI1kmawASPrFR62s+iWZO0ltm
SV9fk/VOshNLQSTampG7HeZ1Qf59apEpfqlH6A+KBPXq+4n/et22jv++ZqFh9IRo/vmK7yf+63Xf
79dbwz9fMfX9EhSGKk4WyVlPhYPrX22nV2xk9bnNlsbDCTO9lnjqA8Dbzn47JRMkxibC7cLk2F0S
TXnrSfQ5b/kn1Tg3DyRZvBVxz9S2nm1RKeuldn3VFpWyXV+/cLtEml56BddzkFj/XrZDYuXmBXtK
d8FSvV1x/vOcjcXmpErd4hkScVkpw9ourJLGk0O7urS1s94Zev4R5h1gvkT70ZTcfK0ahYEpM5CQ
J49YpCWcrY+15X5cD1kl58dQkTO3b+ohdC2rWe7N6NEwk+Vue8X22mQwDQYZ5F1pJPehG2f2tK9W
20yokR4u+hjZvxU9L1ZKRJptPlDTjZ41tWKfkbakezQY9HRiWA4I3VdEbz797TPlNRHxAptgQt4/
JPpBTFPGV4QA5kYTiP3GHdmejVT1YM/ksfSJVXttoTcPcpNAQRLw1gujbR6GkfBLSczFbkKkdkja
sg2yRdVenbbMvaphvN1O+wSrZOd2U5SieoMnUwiTukxeWntzjZoeNk0T6+GzEZc7ypMl8FOug8KI
j2Vs5LkfZ1Lo6d14K/skvZuSpfPYqua/GRQx2OjSuyFE6FP4noNQdz4389+XD9BxjHfu4moPGGQE
YWBUsDZW9Dzi1cAQbP2nWfqrm0m+nxoiYWcCKlpwkXNy2Q7GqqmDgnHVm7I5aFLNs6Wwk0u9Hv71
OupDB7JmzuSNox4TaullYRLjb+Z0u6bAv7luh+1aDqV538ak5fXQJtew96b9enp7DSgo7SITDfKf
y8kMuM/9fpc4Sd+UdokO29vNcvyRsO7fb7y17bDh1+AjTDtnZp33X098n26Pxta+ELPc8A2xIPPR
LK/f+LbtWrK+k7S+0389ocQKazjdlJlrJnVH4DnGgw3htR6kvmToXAh/aJ1+TzBNwV2eM+XGivI7
VpvdOKYFMH7y6Ymilv8ubflmZKHzk4GC0LLQSJ7QdcowZHNP1NpyFNVMvkiqPGyEnkRbA9FlfTpv
19tkeQDKNb8vJsHz23XN1Aasn8WAfticzMOYWPKjxqb3CIl+VTdyOmvzsKtBnJygI6c7LdeXANII
wSeDisC3pE85NwcmCdj6Pci8DWVkTcQuK0ufnDox6/4kJ+K2dJbYaTAQMqOY7yktkIpiOceEgee+
ruVjOFbzoaOI8USD51yuAFG5GZND3rXME2u4NDXqxF3NrJM6hpe6bKS7aGJfsmGfigkyXyvl6SVH
//lkzE2QN7+qwjQUtJIrt2RQ+ptVkNE4x+Y7NcD+9n19O6X9KQL0djjg1meX9dAPGW+gsKsgazyc
d9vF7ent8PWmFOCMPCNqZ/2K7+utkN4l0ssPcXiKnb6+JXFI1t32sF4cQsWdKZjXxOBxPWzXt1NI
WyGaZOfr+nZpe3J7maJwt01K/Xu7tB0ydKD/fHklHGa3hRgd5bmq2u5v1uKqmJbwV1sR9U2NgvBB
lIapruD9nMv0V1IIGFN293exrQ/YO/lLmkW2C+xGPidsOG7bgQmz3GmO5eCtIcTI/X6mndDLa/Vi
7e2xfLYB7z2A2rJ8beEzozHOPhWq/TyPvfjoLGISp3marmTbIXbFlEjcLK8lADoKIklLJW+jz1Q4
NdVQyZ+tKAVg187FuxyPj8LSwFZ1ZApY2K9q6mxBawvsPiORBN5YjcjqlbhCStq2D3bXuIOYIorQ
yxAdK0HUTLymN33pS+1Gew8l1vMV3ZGrJDch24HSF3ANr9slrMIWDLBanhE5hsMOh4C961XaM9+w
0+3RAoLlWh3qiEXXdqFcH0UhGCBjzmI/m1Kwj/Miwy3SAYOQNGzXTnPpI1jnisIiM6RIcqkcad0G
pCStdFFxsbOUvw4yxRzxsmMJP4u9dpJ0r7eW+kJOJyF4WfJZZUn80WV1iOhv1G6mrJZ3dUhU7fYE
0dUpCeMGE5Q1vBgQ0NxcJ70J100Z38AUxLcpqgl+VJZLQi4QZ43jiUkp/vExAe7AYK+xkq4dI31U
VNu5VRMFzfVMM/TGFYOuXuI5X8Psywc5tucnikr7Oa20V0KNtVOyqK8TjLMSAhb7hmz2qnCJ+Btz
MFujaP1YFGJXVtrDojOuGXpvUCexwyAr1PKqapVyVOgJYkCni3iYNUzLpVgmdxvk6lKTXYOC312r
d9MdYQzTih6c37cncqcp7kJlnXFGfpGqsXti9pwrbZLlzF59AB+SKQdQR/ZRsZCe+N0cC18C8+5t
tNBkKOJdq4L2JtjA9KO8tR/kTv73I1txnAtEEX4HSI/GI9vSU1ek4SMRzjbkt/C2/S2ivhgJspIw
WCnCnTvnZSnVaadpVdszlbNROZjllU95vVdiHawu+Ro3Ox1GekjN+CqP3U9HrdtPafiY01F2h2Sp
DuTglLevVUwdo6GOZCT0zVwcSDka91DfHkfWsTH5yddGIZM3UxLrnug7e8fGBIeJ01n327XSzj+S
Kn1Q87q4n6Dv3pdKGgyrAS1Cp3sss0l5hmHZ7aD8gJVeyJxHrBy6teY8qwMGw2gu3+Uh6W7bWcJZ
wY776wzGKrXubIcPlfZFkYz5LRuYxAEmIc8OuSc3yGacdL7kVNM5JWjquw78xdaGo3L7z/WYDs0O
7uNAeGMt3ZGO7cNXheRaKtLddoneb3/AzMfknkfR/Xbt6wCWh5lNUfdrJmTS5eCoTeWBYFThac5g
7S25Vx4KPVMfDHuiHoHM8bS9ZDsUQOC6rtLXXS4Vq9H4vd0K26HsaLQx1oT+mLxIkmL+1FSg3rWk
LbduTHQY8bL6cwgFU4k2v3cEqaOCfTSqSNypq9E0NmHXmFPSMd9xrW2GnmR7xcHg0chkT4TWWQlz
TLBl/ZGKSA2oEYQo7gninrBkwb4aonMsDYwqpK0o+XJPPTcAnWg8NeuBGZtyNKwmCl9ouTsD3/6W
zTTpvXyR2fWIPJP8GdZqsBExQmKClXzypoV6YSovGmzjzHpus9Q45eRsu1PS6HDrwnhvyEPzIH2W
CfEJtmkRsj5Nv7fCn9610e0/Z+b/OZM1nHX9PNgUjkPp7OD4+c4trIwBcChT6dXsZHan2KePJjkT
gUpv+DIg87uIZhFBZfEbyPxYzqQgaLeLXRhH4d0glWNAGEDxYFvEe8/Yqt1w1P50OQ2OtBuLC8Si
mQJHTqgigbF3Nbm4SmM/zZ3snFCXN4elIRNqbJzTdkkpYoh5cfGGrTopF+XVxJriwiWZW/AgqEOs
3jr2oRy/sW92jDn/Gc2zA45NJH6iCmsHX1/aU/RksW8t9h2NFPvW5JP+zyi2PpGHpX0nOf/rCSuO
iY6B03xHrJx9Ez2eZMat2c2F9dJBU76MRg99lvkX66xQGDSXmGDukAaRDza9DJYi8pNOR/xiaD9y
oM6BUy1NUGZleN+U6rInDiLytoTT7cAiaziXjngqM+6Rbi0GlDNADjXNpd1EHethWA8RcBSSMIr2
1GuL8bCR+GNz3I1OrKCQnvx+bPQzfmMs5utBthz66Kwfgu2JqIvSxt0e9lIeRj683RPsf/sgcslW
GKk1rNm17mKMyXA+A0JYeWNrjK0Z4qQZdT6LVTjgi5tzKLpYJl6zYTfIavJzMAkAEbaZ7wonA/zZ
rbBhy1yeFijSJ6cwjPN2UJdhOomSbIOW0ga2kNU6otD23TVyVQCG0x90Nbf+UGHDZD669kgsSddo
lJYTqTtmdoyRR9QZC448jaGs1tH4rBXjOyFZPfxsqMiRbfrxqC7X7TCvyJTvU5iuFRbY6qf8v69/
v8zKbCPI2GUy0PAmHcmwdI8sGgdmpe4XM6f4Lta/Ts50NVA9gHHBX2iawPa5IqSYJfoEzhqlTQLO
mys+tmZNLik9UJPQQOe5uZYDRdXUjNlnba9xtKjat5EafZ0ySTnZvi3tfUy08KoYb5J9J7IocDDO
HWS5y/GQEgIZUYpjfqStuR0gL1Yge8qH7ayJq8HvyxRHueggs8Y5/vFo0HyrhXGFfxFwdt/JjyFE
I7cd6/w3Gp0bMMDlJSeiaLf2No9KjcQAe/Q/r0jz8F+vQD0IlFdEytVBqXXsh0h/HioFg6IySIC3
OVUlghn0phP7ylnINDJBCPRwz/ztdMjD9NKkVDJr1jB+Vi+TT4Bk3rjGyl3VcvNa08SW2KUfN95o
JNrhkmTzz2QrFFhYmL8oPONSABR0RjLXc/miwk0NutASP4qURBFd7gySkdvUq/i43fIxi65qo1K2
UGUMhI1y266nSjSRnIVT+1lXNHVnSjJMc8rwdxHccS/JqylI1lP20FpAX6z0iIhpr5RhMGMlQPPC
YZVsrKcWAK7J/Xo4LtKO3+e6NYVUkqesynGuW5+Ioql6iMJ83seRhWlLOAsTShyev07NQdZuans3
W1A8FnW62yYOnPS0xSRKgNsUwvAkX7Yn7BoCc1x11bWdwDlsXuoq6lCHOs50H7Z2eteY/WdnJO2n
8wZNMP2UchubeanoP5q6QFpKaqPdUC5a8wVmJhs4muvD7dCqSDCUeThn6kIKTRwfe6yS04PCbjVw
JgPiCXLVgbhKfqAvuu6aQbidylFWHSejv24RSVtYkjE4thcyRO22U1sUXjxL+lN/xtHVvOShnD2y
HzsguppeiPnIVpBk5I4Y7g+RMsPKpeaa4kj6KJ0cFmyTir0sEO2KklFTIhvG3yZgy67EfU42yna2
HcJB+kxUOb3UYWwFi8r6u7D06LodREWS8BIJqEf/ubY9kSlwjHKoWgddTDACh6n1rK2yjf0v8lRF
7w9bZbua6gb2NLEVPSBtlsGJiT6Cqc43ZVCFVdedZkMAd/mKZ7YcA/Ak9EX2+cb++9pIcoBva/3k
RUNBKtp6aIYwOWv9+O/T1GC8sTR72ckVZS7fwkBEVzaZgsKmtA48NuR+s8vBd2Lqcez7CNIph+KU
GrojqCBgIvr/nX+9VNOoz+JM1F0WIz/pINvQAduRdBYO8n8ebafNQu/C/X56KsR4MhTln1d/n5Lg
F/3zwu3psO2kfS+m1XFm0BkmVcdSF2OfLSwDw3r+NMmeCgSmSd3brnWgVAp3e9jHK4hve/h90Aes
xI0Wem2VvXQTshEa66o/FlTMo3F2rVBobsKmW9YTTw8FMrLhWWWo8epKWUikQyeXV6yTLWtIKAGp
j8ZSdH6dEKzxB5yT5LY5mZ/oBFZsGFYzGD2/y4HoSc3CpgiE7geT7meHrOVMp8O1h/FU5lrpNsbK
hhuQTuXQ8AvDcnxTsndTr6nEg0tu2SvKMWQR4uNvTgeBksV8IOgi9END39UFS7C82VV0Gl6oDBN2
WEz+0LYwDieSJxNZ96AJV3JJ9iZ9t2aZr7o5XqMmScgZHV7k3yrpWC4pWbk71QYM5YK1N3vmqyKL
jpZ89zgVKb5mqt4zUEnALICKWdnOQZuOQL7bV8TfI1yR8o4kH/040vNVKmdvjnbiQ40kAYUgd8XI
berPjYf9K/HsUn4tZxSNCnJlGiNPEk2HAD0YObKl86ZX3TUygQpnJVTzjOK+YE/oYp8/L1QG8qE8
zVrm5TY3XG1Kw6Gsp58JpVtCmcE+1jPSF2BzY1wEY0+6ZNLHeP/n5iOZxLGqugv8luieQGM/RZW/
t8oEvYFcXa3SOliJXtOBQvOiLzJZ59o9o4zj6bka71m/74qKrzDHcB+Oqu4Zqv5LdwYFbRp0/Rqu
rzNP6CObMN+3lvzMOoKeR8t4VDnivZ/7tyUz3lviy3yjyXvParVDX0i/CMnwHNNsvDmBN97WqZ9p
5BErenxLFIuFbUVJVqFgENXwluMZfCeQjkrXWbwa/G9xmj71JR9j03LKHUWbyq71XWIbJ3wB3c2s
JxbqZNm0o+nWVTf4Exxw2kxQ5aG32yn0vRDAvlxX19CQ5ZOzIqVzh20aGB1lsp3iIFWk8CVb1J66
ZvF9Pey+EvrsoZeD7RXb4evq9rDoOgql20OalYARtofjCOr/vD2Mvr+2RGyHRXH9Rv/6FttD7ftn
+Nebf/0MUhP9ak1NC4ZYaCdiu36XoxiDJAIyMLXdvw/btcQQ/9e11DLQ9mzPfH/d18Xh//EW29u2
2uAcm9pf5lKWzxh7yQ9fQF3ZUqxAN/AmWlogenLqoRmYB2VqqhNT8FQJQYD6CPhLzLlnki3LspK4
WU3ujy3BwSdBnKNoi5OmyMdi0Ctfk9hUDDXZvF1oIxGDdjOVsnJCGHGI199GoTfgyqTMBSNi42Mm
fygx63g2sB96h2hRNWZj11jd3aQ3zjFmszuW+OabMLwtdSrO3HE/SS8XFKlKKAXED/iswA70/c+q
wq5GY4Iv4aYModF6OYbZ0xxb+1IjCHeO3tCLosLrWulILIlrp8hhxIjSuYVaCdgIW0G4SiDMJBko
eS1OAQlRS2n7vkTiARFXeq2k6UAJyvazkG7SyKYRfsTsstoZ3YaETHj7tCI1syZdBTOvqt9FLOui
/jGxaxqq0u+sIl3ZiA5pBc+5Sc4kKCug01msDRpye11NlEBG2yuRLpAP/QOQ8udBkvajmnwOtfFH
jBkYqwhkuGo0uD8cNbBq6wbrrQxCBzLNyqXpwjdNGbWzPjeIrpwRrkV900sc2S1LUj/Sj44Cf6mc
EFR2GQ4LBZCNa1bLXpvaX8g9iCQcWFLUbf6pJLoeZOBL1BGmapNA/kqHXTkyiq2tB7PUU8RT8y7R
nR+JodyXaFIqCd4jyIL7bt1JEGZhBEtGJ31x8remXjLPsEisSxrAiyk+X0mRXiSVRBWBat/KqLEp
7bveFs2O4PcA67/lTeyn0Pew8YBn5hz6vn7MS0bVfCDaWumqn8JkTS+TSWDXQ+Z1tjR6EanDGMcR
XjmVpz/J8QIKVtXvrSbNjhpd5muU8lv0aYQ2wc78QreR6VELG9cWy9q09FoWVtgFzI23gXlImuCx
x+Qrm1S086pXd21ctw8UZK5FNzYBS0ZpWDf0RG4j2WKILKTyTJ36D1Vowj0gs7V2dkoycdj2ilTY
08mmQJB1QRgun2gDRMB6sJ9MpA7jfA4J3KVQS402zdLoGJfIHTpkabG9N+PK8KM4eaWAToTRdOqz
XvbHEcJLV9s7oyRLKhFmE8RKcg4VA5L/OCmkE0quMjBMr4XQAMRA7LHlS2sZHhfwUMIGlgMs2ISE
n/jMkrLZI/v8JNqFprMzHsnNSw7lpMRUzouMnIz5rKiMva2I75H1qnv2D7obtyw5DKl4pZtg7FJd
BVqrl0cxOU82vfm9KUHskUzCtgnN4sNkvSe15PWpM52HgkZPQv+gp+heD2Kfy1N1hnOg6Xp216dG
Q509VVE7Apc0xG8lK4n4bfPCC0n2qSTzkeq1TWJMQx2/zO4j50faOzXuHCMkbEU3d4VaXayCDhc6
X9JihJqcp9K6SYiAA3OIEmTyac3yVviRMDEvZ+Obo1bm0cxpuZ9ZHOU7GwUjH8f+rsRUtpsJNPba
LmaaZHXID6petI49Pw6eq9XDnyPVeJXMPRtTnfkdS2u3jHrWMjEjsdK1xySRPiMw+ScnN+8cWK/Q
itncUBCc3EU23wQEhlIdwalcDc0y6EBZP9Ot9f67JfSiKTQr6EjcgLzrBDROMreTq3ftaGI49UH+
2G5SLIdqGiie6IxyPTUxU6CwsNk8Mlrn9lQyyPcnIjusA4rrF5ED6ohV+53K5F1M/O2tvE0OrMCF
uCKWKX6j1y853QtAjQNVGxntFcglKZ0y36rozIcq5vFsYZiNRPLYKoQW1Pmqj0bu5y6zrnhRSENQ
tKqnyF2g6rkcmEL/lQx5ERB5NnlLAVTOiZuRFj0MgaHs0r3oqHwWSia5DrYFuzH3S0LYi9XJb3Fd
nCdCOtyefXLQiMU11UK/9CWJWjqdTaSKxYzxVt5bHeidIskXGGgsaUUELgITwKGy9AuZI/TrpfaN
DKrT3BqSq/ZOTrYB4JiW3I1KRgNra9Wtqxs90KEuM4MQ86463EahdJcs9Ou7quipjgKzot/OXj/1
zDpc9mXTJ97Aghda/ylFPXmIhhJOtEKdPTH70U+BCMb5MrtSZB1KK3yIZFJCetKy40gBzCN7Zg/c
MY9YSNlyRGQsayACFNhzQdGTTn1nxOz5Wdc5rfEWGeWNTlCPThPueGP+MOwu3+lDUqJ6iT8j9tFn
EDGEmiZQgeu6OyCZPIGu+KtPFmxjQVOZfsevOu4uQ65/Ukdwjrg5TxKTk7tA/zyNBWBWRewwLvzp
a2gp1CG9uujXYKr6vqSp7LdSZyJttu8JuJ5qEmhSMXgSgtOzvF/yBhhdY72TjwjN2OJeK9iVZBEb
+VE4rBZbU2X8z2/lDGAFYR1dfG6vbvQYZN/SElyqOfa79e28NgRLmBhPndrnO9VM7rLWoBGliMtA
4ZcFGDYXws2Jb/qtzixrJ9tk/Rzyn45xOtaMRdocVZ5GC4zt5x1WmdJX7fa6DPpdWoibmcdBPDIQ
Q0c95Gr3bsgAxakQ/Zl1qzkiMnaFBElzXGJX0rXDaCavUTX+7nRyiIQznbrWyVhiD+ykarXm59Re
K5JUU6NjeqEQ0c6ih/0LGV7JqdUAbT3rfqmpqUf1np1X0vwaEREdjan/GDCJGCytPegatkvT20E/
nZLbo9qPtrC1IJHUe1ET4GpUf5rW0vakHJRo/4njdAiQob8YNX+pfsdetfoGw9HxlN5wTurSHml1
yX7htM9hjhy7izuVeSSMWRKspl+anbRsQ4R4feH19es4SX/yBKMueZLuZGfJXaoN5oF9JH8qHbct
2tDPOtdr2JKEgxoMKJe5WnydLsWixsCukl54RHfGlyKedwQh1q4SJcLLQ11idWrCOIWhWbMcUZLy
np7G71YP3xQgg1SsyFE1SFDL45pdp/kAURXEW/VbbZT+fju0RhO6RYo2JyVvGzV5mLc7loh+pXR3
UTy0Pj8aIoWIRY4CNqpXq1td1fdxNqOtX7B74bw5wP6Zgyqu3T7vn/RKf1ejhQ/N0sFbn54MtDNu
tdQ1H7Va8ZNJe7fRpaERcMCxcU+masUobSut3zHx7LrBYE1gvM2Lwy+Wmw/Ur3eqippdCP714TBn
h8EeKHRrP1FovE2U41Spviz18nusofea2fNiMsvW7eAJKrl4c6JfhqAlVuofJuB4QnHDkEV4xKou
yw8pUSaexNratav0tjATJTo1ytycaO6MlFwRprrYNcZdQqatyLnzVbmENUrOtCeVHbQ7AxVzKRe1
j7ctDCRaXiR1y3+VfB9FuRn0Yf2nkhnQU0FEFcLa36WJjL4R2oucJLVXx/GvVif1r9IJjREoG4NK
NJQ4dbFT9fE0JWaKidLm9gSoPWWvHfeF20gxg8CNJdULt+KO3JyXtYPhjWoBlv4PoxyW17VGSVqw
l+InOXanzOqerUFTAvKdfLRDFiE0DpVV7dqFgrZHRHJQlO/jPup8B/GylwPXU2epd2lpXEJ4lba0
T8vKb2l7euj87kMWFm5oNH9LPYPkwRqL9rtnJVi2TLb8iiHF+85AAudof2mFxhT31r9OZDxYzf04
IIqoovsifumW+C6ti7+o1ilyxLt0xLeFmt9b5S6BQUkNWaFDAGyyY5zr3UwXNzlPmVTlaFeWDRI+
GDhKSS5dfWSmlU9RR/Mcyci+WFUDLHJMKfG6Pq78qep2aGpgAtRd55eSnXjpjD0D+hjrLl9xzCkg
2rwN5IwPEp+hIE6ydTmN2mOCuiTWpf1sBNOkohvIBUL0EIxWr3QP6jyGu2RwvI7ywG6KitfKxOHR
9WON0/tOZ0oj1XrZKexJXJM+dYLhZ1VYoiKKAjFDubRcuV9AVya6b/UyDVid+lEWl/dG7Fw7U7CQ
1qrUKwrdb+21Na9FJh/SqoHjdbDIaGvy+QWqXXiSM+M48HlhPkp0l2HoOsoTTlb27+FkdCg+nNOg
DJdU2A81wWqNNP2hGbaoBXVtBSGFkeo0Ix+yFt8eAZr0YqvwMbLMT50O9k4xmw87AztQhiW324A3
DBxvhldaNrVAb5T64Mz6D4vkpSaZf2YLEgxrLI5jm/5FktEEVlz+GM13SEsYuNoxEJI27NSx/2E7
FUSu+GDXD13MSp2u6n1ZmPcLkJauA6tGb83TneJzGsq3eKBWRyIkDSa1v7MXrTk36nAVwph8nYGH
H/qOTo4BAUK5srzFXN2VLymyY6oUuUnTp42eqNgxGljqg6XpH0YHcLmUxVGfEmp8q3hJVQHSLfaq
BvxQcSthxi52ja67jWMVLObZ69vRL0sWlGtL1t7j0sFmR/Y+RsrT3D/BiVa9VpdsWishE1l/06hX
DUtJRatDlWGpUuCYP/WBMqmsEFcNjJLWOz+sFmE4U0yAcKNh1C7lpewBJlg1zzc4mjlp5GPhl6L3
0xIxqSlQA+n6dUpGsriVQnFznJITlRSvnqKPpRhuqoRfCV/YWREI4TP119TEeMPQvXfPchT+QDjr
RlOVULcyYh+N6gM59OwUyIYaMjPAP5N7+iQCssYor2XxzwYaPt9mOFS2YvuMI7jLi8EJ6AXUVJcx
x0cNxc8FOrnVok6tyu7Jyq30WPXD27K+Zzomx6KR251hMV4ZTeZHVnsstKQ+8Tl5mzNSW+Osfiji
STrL8fDMklraK2n6AzVO5oU9wWwjDoeJTtqxTdKJjL5dEsV0i0F+95RBVdveaVvG83hXpEzOw0iV
XxbIA1iUzzGTPquXRmMfLueSgygA7ip70nlpfIACCSsBIsaghnq2Lb9Xop/OnfVREL7HNqu9rMoM
Lx4ecrjaflwx2ch686nlyinShUPM3bx4ZWoc5igTflpNL31/S8jsdnUn+pjGtwSKq984/XsW5qEv
iKkqLDV6lufpLDWx4WpSOPNHB32YWdNBdNa6jzOPeaPzn0tNOxgUPi8NHVZisMpXTVaXS72CvcXI
7yilYwywmVETMul0zUJMZLMZjwEwu+WSUrHq3b4ex32GvT7UxXyPQBExTUJYwGovT/poOrV8Fkr+
S+yCUZ2bd/liab7Sk7tVJPK9UynUPnE9XuNew4TC4GSZxInWDbZHamOZh+pN8ju7+xOXS/Ez0seP
JYJWmOUKgp385yDG8EwSJgpo7Cd72qYe2ZTEZgzsHPWsjPadqv4t6GZ6rPro26aQeqymrYM+H/UT
QgIQcRL7E8VO7aCbdFI81zR4YzHZxSTLY72GMjtZkTwpzGuJQwfC0ZaD4K7GsojDT0fyuhvRCqfk
cJ4ot1ie0EdrL2vL6OZRa+ykNK5PJXP0Kef1VNwPlaY6dxE3d2DMTr1TOxOsWTVPB8jE7z0+Wlb3
IeW8kRZyNSroJweZJMqIaqAySzFIOic7j+x/PIewADT90aW0yuy1VizqesoaVq4fY1R8l+0AhwKk
j3XqKvKolELT9taxUavmpSUceVzKV0dSrn3WnBpwewcn6d4QG+5JPGMr0FNrL5jGHokFr+/YiTHP
MSPMpa35sdSyURB2D980sk8GOmyxRPRpdKsngb4hgSYS4kAq+uDWKu6cBmmEKy1M8I1x7BFvu/zS
3AqK0R2aFQsCScK4x8RX+CQkxUTjTs8OMT4f7TKDyIER6act/iIWhxjaR+OnoFZzzlOWP4hQ5ptK
c+jUD9ZjrkY6iXY9XOgIxYg+Z/lpaZ38CeaPhK4Gt+YiOpap6E5qLafSKvo/sorezyGxm8gQXBHy
rEZHtDt1MNkzckim2B1Yc4WqnR5Ro+uJiBTz57zUP+RGvQ/NgjBRTJgeFWDHSzQtCYo+/VPMZYty
gZmQrdAR0wfLfxO9GE7XEE5t9FFvRlAjZnSNG+1cRgS4jZlgEZXgHQXWjcI+Zx2QVOZrmZM+Pidj
5isE4rnlrD4IHG1oRcgtaxKQwka0G+iNsDwfEDXJvFeZsD5pqKCqIqu82U4Oija9SuwswkXKsLaI
wkf85MoTVLZSHT6WgeIMaa7WkqWHqhOTm6YQJLpp/mtXxR23HyrQ1k72quVashSUkiGh8ae4MrGF
dJuwuEUV4JI5Dx9Y+LzmGWuf/E+DiQ99mcJ9Kcq33J5PytxR1LCM9zRJLo2qBq3KyiFPs79octj7
k+eJfe6zSF/o9EUuIaoAJdrSTZWK8EAFw1Qn/TH49PMPo3Fnh+IvleCLZI+PZbzoVLvY5uf18Icu
kUEcu2sNE6HLZgIrppL3xpveF3UQR4gRZOoQmh6f5f9h7Lx2HMeydP0qjbrnHNpN8mC6L0jKhBTe
R9wQYem959OfbytqOrNqBoMDJBIhibIkN9f6129QUHtGNXhJo91FYHYU/IQ8E5v7Vi/NXf3V16hv
Y/VGadHEaLpxHeXrrmmLq6i7dVKu52g2TY+iuZggnFFQlFWyC1OWudhekVjiK68aVhIoijH7g7ll
REIVZwLG0FSlXj2gdC/JHUUDtzDDVl7g426zUr0mg4aGy7qMswdd63eYhyKCTq6iwnrWkugaR7xD
YaZ3yWTY+wgN81grlAIKHWqmZl8TjrV63mM+To0SR9GHXVyl3YAVKMMudQKVt83yi6ubO+pPVgx+
JRIygBMDn75zCHFXpZPZNBMZ4LlxPmegl2VzH1rsqfg9yVImHIX7GdHFUoZO/sALujGfwiZb2asS
+6s7Qq3kTqN7d7LofSUueTDHd3Ncr+j7XpsifrGj5nwyv1PMWr0I2ahGp+S1CwPr2Y0yT43ru0Rd
oKU0E21wix3KHIPsYSHS1TOZtwgBE909hIvzWo3JwzDY11mFbblTXZkDM8K6uy1mlS4xO2OOe1Cb
CkIYZD5HAOEPKxiQ45nUjJhBrPh7FQAEBscg7fWi8q2IFJtv6rp+cw31OpEA92KRvaK18Q3m1t9W
YmwyEV5l2H6jMtPpFxSu/Q0lwgzE7OU1B6BhjJImkEDsrVXXW/MaVFVA5x2MBzucvoqUWfJsxpsy
ZgIK6YmpXYxbsmtChO+y+pAaxus8wSMA2qp7eMmWrsEDZm5TjhxIoVn7YQ4SwI6ffPRu96x/TAu6
IfPE5O7cXLF2jHW9CiZHbumXfREdhgGNvju8OVEeuFX14WkLpG11xIHZMAggtOEaChV+Km6pwC1a
gxhKyzdW7Ehd95mN1TEXOmKDEZohCCOvK6LxNArSTWlPrvRaA55zbgh4l72DLiiKHMo5R3+3P7Pe
vGwzsPKSPTiv8VthDGeKEp6pq0DJJ4lAZmm1fpK70uBuOe8Okxu+hiJFris+RXdnFO7ZGue3qbnG
QbPqZymTuKn6TkYtqIT9mqfGe+msZ/owtBT20MhIlMQkoqLe79TejxKNZgUp3Cw7Fayc8Ztt4sOC
wwTZxba0tGi59jB4qisQrhSR4Wjg7DVtsXQ/b7PlrKjbtwX3JDFlnGOcAWVrfGoz0hLM0UmoYf87
9OfpcmOY/Dor7EKE+k3pp9qU+HMNM7U3FKbVVFoqdVfiyPFZEdOHrNG3Oj6uWYV82GDYFevXyXjZ
2PmeyGNE5daOgekt/WaCQmhfLkm6N6DVQc+DzwJczA4Ii21snM0LPIHFYcQ1xB9UK4o3DdHXYA7X
gKeXmpl+kUK9eChut9hObMwpfm9S7SV3rau6wQJoqTaxCnElqo8CAyAYE+Oz6RBAHqsDKIxwfT2J
A84bLhOsO5jaU8PoVLWuWz60qJmrSmzGfNlyTn9XtXoPkRqUNb7NrPxFcyY69OFqDTWWQeJrGRv4
U3Le1QVNHDwF2JQPwhlfUkU52rSaw+yct270CnILcx3wCxRr2BlWeAmj9GhRz/qRUQTEhxbgWf3d
kDEUMojtoIZaz+woe0NRR3B51152tbsxjOVp6fMPu5lLKsT2slWg5I8bE0K/WVvnmqo/lKt5V00i
8gZlgOVXVVd0cE4wDzX43nBeZoUOMwgMQ3igf6R9LLy3ncwAPO7DXDD7TLGiCNvxtiDlwWqU+7Lu
b5EVXVWsSY2Aiao6yY2ztlj0JV5hQ5LvdevL6MPnWCoiaFjWOdpFTE8wqUOFP4hD7SyLn7mxAX9A
OScuYdqCNjAFXxaaRMRAepxfKlXxaDOwhFBhYjFSXK+9jX9FU5OLpR5TLcYOzao4dZEg+Tojo67R
+dn7InBsPKMJ38XTYcx1z0wtYJr1Sks+ph7FUzy+kocNk2jor4aGhETp8oNE3+HKwVq+V4fyFUtm
6LgdZH5KD0Rr0QLjMcPjKpjs+YxjoMS0Gnoey0xIUTM3knjKCuHS5hp1c1Y7diur6OdCAc2I4gtt
hFauxEiQxJvbsWjUE6uYnR1tfXqQrUdkNudIWnyNYybJ1auVuOqRqmlO54fT1X3ONXyB0sFXEykJ
cIeHSIHKQva0Geqvo2Ifq6J4yutBYjQ7w2B1o4HjIjZ+0l7clZxASk+alpUJGUl/Q/3IUas33/ma
RWcaKcrlSEzgXPYUThVZLFY1bG3pf+EAvVD0B9o43Cmt6g9q80UO8m1lGw91Up8LV0EYJuALT4Wn
ivVLFwXSxo+0Yj6oCXdbZxFoXgd0ZrnlgRC3yB+W+r5cmss6cRQfzUKLuRt9f/QFu7tgqVJNT4w9
VKfiFp0HGWD5fLnk83ObVY8EEX6Hurkzsh0iSmjOrElFbZd+r1S3mYIOlliRsX2gsSFzO80Psw4Q
iYN7Rrr1Yy3AysM8P2g2IKxqVK/5mCQ+8lWwCCW7ck622T3XGiu8oYp6Hlv9/g6vGxo7VjttZjZD
REAptTIjUEDZA1voYX+hl+jVB33D+N5qriY3eYqNlAJlFjuudmByFP4p3FmquDH1M6hHBSsS066W
wVJ8JXLlw06tTa+7yCg0ex8O4NyFyhGYFw0clKy4M9hLsIggp5GuxMiz+SgX56hG05VFups3TyXp
aXO9J5s53mi2Sc1u7mKOgiTN7lkWDl2C0wnSjUvrQmgzwMe8rdfwDSCexVdXb9auu25QDRMn/pZA
X1oVC1ZFid+EkVIMsF98DlTGFghVzHmONxxeTO5dIBkA/bnqPh21hwix6NQr+bXZmS8D05Aqad+M
cjmuU35stf4+NI2HZEieQ2W46rEvjK0GrXdGDkw0YsPfPxk4OvHmt1Uf4S2bPvQh/RbyJjROZjFz
0Wg83Z1vhk68jXV1bcShp0YPFDbMUvr30HonyuZisnHlV0IFBi+LReZSP1g0DERV8dN15OVY9YOr
2k9dFLEcGbQFhu3eTvbBhrfW0Z5khmH4SZt95Fb8IjoonEwx91VR7SGFvqRCf3fL7mNaNIpsek5V
/VAGixka1SZepD7mK61fYmsPWI5yqDombYuoxr3VhnHfKQGkUK6D+WVsLx8x7BwPs7CdSMLjKGo6
T2FeRqR3erk1w6qFhRCnkFxZLINxrm7LEAaMGT0O7fhET/aStMV1pvLpVjwqlPK+K2FetYn5ZNlJ
6rdh9QBAvQPluYf9uK/heBH74eZeUepQOkY4PyxosZp+oV4rqXE/LdO+X7nSdYZyPlugBmuKKwu0
/HkkgLi7W8P4ZcaKh75AvdEK9aUM6QxLzd6VBT40blt8MZv/bKcZCmNzXB1y2Lr2EBnhbdOzmhZz
9o1h4DdoBAMbc/zqBHLHkDUAr9EZPyNoKKmTHHShE1k4Qnutks1q4d+npJulaa/K1dW8FpXchqwK
uMlZt3EyEG7Ir2htImuDEPvQjxwuKkoIzxjRpcGwS6xQJiuWkd8l03GB1oCxGDQWVfTnasuEeJbD
nTp/t5AO+yvE1pWmKTAa4w4TgjMlBJsa1VIJVOvgmtlrO9lPs7iOHO0LViTU5jgDQjQfYjfirNAu
KufMZQrsWfT7fhlNO61i9pBEdE0EAmY+fCsngmRSD+66qdxbgTZ3EznzM7iccLlol0n26MCV9KrZ
2TNDulnOybVWS6TX1VnczwTpag+FVTOUjy6ScNhVCelrJIl86IpJO9IxunDE+zzpqNTE60z8A5du
fEGOZTseooi5WYoie2JWMkOOsWtk1rAu61lkvhZ295gnfuQthoLap2mRtw5x8buEyRxiPadnxXcz
Ah0WNWdwdiRvtA276yTGonjQTMSV86Vpxo/2GD+nijDo24xjVmTIPLKnJMc/xhoCkdTrRhvSM+KL
tnDmPkwMwDylfx+1gvwsJl1aKG6NdjzrTftOnUKsIoDoh3i5Kdz6o4tjKEXkq8UqiFtyJLXMS4sD
CytL3QKaHY9wOLJueiDtazut2WcRUSnAyK7j2PFzxFa+gK3mAVYds/m7o/zN2orqmp66msVNXOrY
uOGlp9NaYErw6DIPjrX0JmmWJDCcDjPLsrxaFD334W8m3qOWsXzl07izxul1LRHuoJ3zBtsFx08L
nwAN8AIauUCyyoZGWgs2m25KX6eZUs1WVPz9ZsuGsnuAo8oZVbUu1aPiZ2LYWuNAmzG/qq3yDMzx
uqibpGfs4UbzF2cdvlbw3ZaCL6SEus2sL4Z1ruATOrhawDQav4DSdzvx2DHodCejlaI6KGuqRg3X
j7tuiLwOO2F83trAEhBhs0awWEgLw4wVLSYbONRnPE+05SlWzHu7FNlWNBJCByVheTlYJCWnsRax
uiy3ySNTHMdbJpxZEKR4jTX4cdXYXjLSwi6Wcj/lzmFUMbtCIFB6oBeZd6Gv1YUys2537UzUR3lm
jYq6rcWaBdXIMIYSailNUpxoEc1xeMBf9qiq3c0ambdGCY0Eb/PjsEQRi6DBiE5X7gbbYmZG/506
zJiKurqzxhnCXp4fLRKu/NEouF6QhuxBS+8r5dHq27MFwXGuQ/kAk+JwsPrJgxFcMLf1CzXFD6Iv
rxhs3JPrDC2kR/7NqAojKQUJOUzCRUzXZVm+GfB1BBhrW85POEfiNrLepWV43zUwwFWRNZullnGa
CRUY0YqvkRWOtMVQMJU1zfelgO0GXOWuyL/r+inCwjAyZtykqtdOt12vjsTqd+DuiQPjqbLNxldT
BQ1ltptAcAmTBpJnoOCVEzJCS+zrtn914vDZHmJUfvj7JUL4bkXtMfXr0ZgRM5y8JkPtolvqC5Uc
Hq9RzSwAvi79ds1hc4pzSwdOmmt7E1rU3IaACJO05B2Ci2xEel8NvbJN7fOmZXiehhaXmqi7zpwJ
J1aVgbiAUekGtE32xkkiYzPrBjIkiPDMHXejOnyrFZPVWjsm2fip5TFz2+gwTvk1UpFrfS1Jwi0x
wEjv+sx9ikX6VHFIcBnhaGb47IeELCr4AkAjUJk10Yx0D61ogmKA5m1Mc8pIPuN0ZL+tu7SJNK+b
c8d3sCDxXLZNx2r2XRdDSPDoyzWZridcjyWLO5eOJUuiYZfUbdq5ANqWQZI6VD+haXCsluS+VvNg
dXKqocx8sPLp3AISE5p60bsbBGefrF8MAvtXndRezE26Dc019lXNVz6Ix9SenyxTsreeS5cyhrR6
bd+3+8gE1khDF2YnpsGxFvvl6pQ+E0JgzHYDy1PAusHuVhuhTai4lGWa9MKxYyYX1D2Oax2reWY9
NKBMrisegNZMWWG4KaMgJptT5R4s1z7CYXsYa0uF5gFLsCBtHR4KVbLxQJQzGAIkyVg3qeCyd1po
+Jq4y63sxzICJYggJpi4TnsrULaonkWeJN6Q5y8iQYhQNhDLMMEFDBvfdEN5R4XpC6e7q+y+2kCv
Kjekdl+bzVNiJ3ToC/jvUA8vKsNFE5EPpyJKuUEH7DOR1cLC25EYXPvt5K1VzNfOQN0HG/ij09ZN
M+FfPxZ6DburKDwid+/SHmJqU1nVPo+ZDoPMoHdBPz+Xk7qDfYZ0EJYPGsZLZJnAHTHL9IKB0Dyk
T92gPAs91phWG29JrM2bdQAr1Jv6Q7XTDvFp8thXUeobs8oQ1mXekR4rAF8xQ7ct0m6kj1xJvem7
bdgwbzkmHZCNOzFiMNb0bSliPpEVPeLLxyQouTbK6BoLzGKzYlWBQALacrVCXoIV/ZLV4RldtbFf
ULk7Uw3qS8GoMPkrHWZ7yhI+6J3LDm8jH8pNH8QxGvYV6RDTj9zXzuym6A5NvTOXCeNvEoR9RgW7
hSm+j2N+Exxrspx8FiM4eMwp6RBdsCIOCL16sqcZEXQGdLeicyXjGlWk0VBk6OKYJ9Fn3zIBX04r
cKh8CAvkQl9GbC9yg7WD9ZtZxIPaMWkiaJcXjCDhdvxsVGa4+F+HTZn72URwNT2an9NCeAoiZW/C
Oy2tgnFMvtqWdqheH91mxvLSiu97dcRVhhEZ3BHrfHSWm8qlbZnQDNMfWF5pljdxOBWB1ZdUBFV1
AeUcTkZypyoK85nJYPlT151bCrT93Q0ubQ0x2tY7Ay3Xim6ncTs5XFg1154CwgF6b12t7zAGjgdO
vG66+iOP3X0cNZk/lxo0e+VrnVFHLoVxjK32Dl9gj/b5QlvNwJ1DLgvAQlPGCW7MF2usPqtafwBL
NIJh7BQvddU9sAqIdmh9jEJcNkPzmBDqZZfvDQN39MCQMOHAbtE4fygFYGhSPOKa9ToOAQQxEaSM
alA0U5YZBhO+8TqaEafiYs/52PG2cRE9GnN8T0zRU58bdHx5whoebxRkPgPyS6iKOPwOKRW5Qd06
t911iGknlNZ4YAIt8KNoSjvA9IIBR9MxSnNsrEZVddMRTu5ZRLR6+lxubHN4M+PkgJ8HMqaynrda
V2xiGb1RQyRMgZj8SJBNizbkxflAT8H40qJMyu27dgi/hmbc6Gr2XsfpbjWHozbNS1DG0lS0Qj6b
V4+Dmz/YrPyteMQN6BsfqLfV6S+EPd+u4yD8+L4IcxQ7uOUhC28PQplvw9IGk8fCwAv7+m2t04uh
cT+qGiDDXYq3lUzXumrIbiyZa6uKepepMVJadiyDfi93OfNxwrwvpuK91QowNH03di7tQx3fhDZZ
nsbUvUAR8AdLa/duA2MI6vAziFSo2tpD1s/Pk9lfznN2bdId+knahH6khXuMN56x9v3GrxnbPWj+
eXSpFQuif3aCoKFFaW/7DVlafrYQD95U2mfPEVMWbYGKtU02Kbb9zqxqgAVAiiaxbJNyx7Ui8tOV
MZRZFBsE6/CiCMjiMo5IfCivCi71TLm/rZIQ0Qj9IsRfSBu0IFCzSsjGGKyMq+WrosOaIDkjdOHR
VCAEUh8EwO/zpupoAknkxNUiu+YiSrTFLAiTTnLHExd4BLbkh8LPwYnjq1SiO+qKfW9h0AKDBVjL
TEbPKRnVNNFwxLkHGjW8i9bSmLzn7gUuVGc59H6/iaABoM96LyC0MdmPaLeHwNGnAxzxknV3MSHn
iEeiQVMPjUKrDkHLK/izCug8bNoQGctsleKqrMunMoOpZI5LESB1ODcitb7pCm0TWS1mTm3vUcYc
FrfCXSnEP1Rppvcym/epRbFdFAAxYaK+O0q1622hodzKzG1YHSB+MAap1pcKs8VADqyKmIg8TPzg
iZBxkSQG+7UpLN94gVfXYYa2lAHeYn7cp3gXTrtsCUsITFc6LxlkTK6YHuLGA0WrCk7iVEWp9Q1Y
ajtwUslS/qhT2uljb2/dcemhU+caZbZIghES6FLDsgvrWp6oDh4Y80vL1NhvNUxxLC25TSfaIjp7
vKXggfUqKrdY9UwxgMzBBQ7WsLGAQErWUYa93My/9LCsttVAPnhSJxus/p1d1E/ncwWHrsjKV5sW
DuhoQcoMOc+PW1P1e/hkMBboczIN+kvILKnOl8Paml94RbuBNVQMdVHX6gDHRFWPrx3jv8BiGJLV
DAnsFv/M2eEHHinj8QNwmEN8MNCLfcOoVM/qXbSLtcpTOhIXjeGpDplIGzR99NJLYKd1uY0bBZ10
sbFcOf2oYRZBtH5Xqk47mCFoUoh7Ev1h5mwMV2xNKrU2j8ZLjYU5IV8FzyNcCCwFvieMeiWbhY9y
+2KBvHZ09dZi9acdlt/MGRG8GE8wYZq71sYqF39n9K5JvYEpFoRrF25cE9P8sYmJsXYY4HfLcDvm
yrKxhcqCG1v3DUYsWF+P11gbtbvWRgs6xkFI+ii0yOnLHjIXRgXMk8i6V3IgrirpLhjIP7Eu7dRi
con9jrfhWBw50SDhWVG2b2cQNYhUTEdx9d4xFDlfk8jd6OUqkbcqyJV83idq9Lhg++lHM97rDlIx
piZjuqlZEmUEGOQ+iMquAxOf3BMKEyDHKG0AYQB1BmuGWWhWEzjOGKBITKlgmYPjgntIECn5wOdW
0Oa8WOY619Y0uLA3I3WrLhF9r7FDQFXt4qwGqWvaQzZDDeM63cAkQKkozE/OBuhN+UEgcwjyjllB
PBmun2eIQ5VoqTd9hF8DHk20PZLDDYe15sBOjICZ5Ee9QAJInSszNrWLyQlJIVdtdqr+PJT2vVHb
6QYpJBAzhO0WtGCtCv0oinoCWog2tswYjcH9LX2w92Rjj5gVBLg82x4zl42djTemOr0qWX7eTXHi
G7lJJkqXYfxQk/Vdoi+pafa6SOx4lzcbum8Qtw6oyYINuz35cwsJmAsDwc16knvkCRmbXLp0zR4C
ojQwIcZG8ydc5gRVKcb2eXcnrPwGuuaTg8/2jggg+k+IH0tI6IRhk0/SJtdKssM9w9lmbkj3RsZi
2TG3x7/gbDYob7opOjdLHDmqgRZyqZLLPAe1MBxGulQJWv3WKIyRkzz3a6d/jTv7yoJSI8zhszSU
1rdjoGq9q1/oYtHBXoXz2Jwn9mGdpV0S8+1NVxhii6vI3cIcELa13zlMnFK7OHbkXXpd1wu8q9Mc
snF9P41k1bmvhJWR09piPTzm7plD3g7Xh8yDUfmlaNidT2mPxNDUrtOEMr2Ois2SYt4RFh/Ehwi8
KQxIq6tOoxe+NUBpdBu2ugXM4p6k+8pNlyu1apfbFG0aErHUOGuFsVNCVBhZ9FaGTyvY8t6lQPHr
rDnHfIsMb2sNHDxCKjE7vpuvOGS4aTDbLF8m9MpoiXGTzmyfE6AhjdbSsdofHow6U/eQ0PYkPpEx
MIa41wlIX0Pop5zHLNSWtnV0SLoCU5gz+CnnTBnyTa7Aj19xhlShWPdhp21jO9H3oW3uEUm8kd3O
D8DlhYBMxsHluq0LczoLMW+yWuQnAw6CHUAhV1iLhU20RzVlqtpUCX3j0N9gEHoXG5VGW5ncS2C6
CQ2sqtmjwiAQN/o2ZKw1LTim2pkpr/B+B9Fnn+fp5QQUtCA/g85qNp19ZrRXE1YQhykpqVBG9KS4
zfQOhY1kSIFtY1gEtminZoa9HU1pAeBDOdd4o67hd0sx0BfMIuGsE/gENjgnNCv4s3+MGPP6Ztwh
Wywk4J6bG4YpSIp6llJMbZi83KV6dK3U81WbDsOhwyCUwXT9otogYFy46ZcjuLdKJfs+B0lUHhGK
q1rOt03QOpeDRvXyfGEJ7ThwChvXIsXua5h92d1k8/sZHYZyXaIGusAZGABbDg3n2w4FCvYwFO4N
FpdVIPoK71BGrRu1aQusThpfMcdopzPihOLqcqlCdYkqBnVZxvIQd+ols3vGFL0Go6C6td3BCSo9
ajfEiFwNQ9p7Zl++ZWOKON5NrkI9fBGNiXWcu2IViS2fY/R3/SBsX8+r+yEJimScvLAd8KJxXlZ1
nDeWWhvoXGyYceK7WNR3yOZ9OH2i3VoxhHDqgyX/O/1Vi+YB3w38zGSoSqM55Ksookduu8rAldN/
P7eHXxv8tu3pz9NDf9/+57VapWEU+O+XOm356znkuPN+P1ueHvq54/Tnb5/iZ4NfTzu93q9X/m+f
+reX+u1TGKfwmL99gnod1c2i5q9jMjQ/P0k25HAhS73x9RQ8Qr3WSAOAeItkGylKdSgrLTvoFyft
t+kiN//RkZ/+xEM33VDYAq3Kn2ssKk7B0yd1hOiK/emT//oIkLHw+T3d/nn815c6ball6LFVTMHn
G8sCPmoKvCC4zBrsKhmte/rr13+xMu3rppsIqOJXP71ss1gNyu2nv/14v/24v/15esbpjf+2+em+
sXIDew2LfTlpxeHXf2ES/n4TfGJEjJS8V40M5DltB2JYUJnVvf/raae/fj13MRhEUGH/5bVgLRb7
ehm7pg0f2pn+R5+rA7zW6nD6K2Q6uMG9/u3nCy9reZjkf6ebp/80JmA/N389MPx1u7/dPG13uk+z
EgwGY9winWohx/P0lhXrLHzBWvihtCihNP+vPYK9Rnk43QkwwJ2/bmNlVO4MZz5gHJhz3QShO/RV
MWLRMeWuO0nwnv9OL3V6Acx/HmtELJuTwH/SR6QZNcqXvKgIUELp8+cPfvq5ft38efj0w/625W/3
nrZHGcJJ9z9vddqAWIQe92m5l3+2Pd2bDIOz+H/f4LQVHDHUyrjXBsSOs3ScfvnTofyzX+SpYFGf
/vnI6TA7/cI/m/+6ffrr9JyfzU+3fzbSEoTY2LvtTw//3Pez0c//v9/z8zcDG/bCmDnRCg+Bo+Ln
bj0ugQt/nmSfPtRv7/W3T366GTJZCE5x2f/nY/6/0Vd1XZ1isbt//Se3QRGWVrLy/3bzX/dVwb//
lM/59zZ/fca/LpKPtuqq7/5/3Wr3VV2+FV/d3zf6yyvz7n9+uuCtf/vLjQ2M2H65Gb7a5farG/L+
9Cn4HnLL/98H//F1epX7pf765x9vyP9AFLq+TT76P/58SKaEGwhNnN+SxeU7/Pmw/Ar//OMFskP5
j3sgvaQnzuN/eO7XW9f/8w8FYc5/qKrGC+rU65ol9D/+MX39PGSS4M6orI//+Ydw/0OYJjUvHblO
WIwglbxjHCEfUv/4ry/6lx32awf+oxywtETURc67kKnvP/v1FHeO9sbRsZY3HcfAGtN1VB7/ePt3
Kryjx4DwsWq8hGZf3dkGFsJhNzMX1maKE7U2b7vqekmGcIsHxxwh9qq0rduHGP6r83RuWjUoEuVO
kS/XRLluVegy90NuTdu47omzSnGRCscwpm7IYMlg051sS7jpnsbTLtCWDFswFWBLvv8Zxc2Zqbfi
PB40kidj88tI3eUIroBxUNsqe6z7N7orhmvGOiN4jfnupnF0ON1VNrjuMdA3DqJvgiRWnee81Mz9
nOK9ovYUbcKdH8ECoit816jsHN0MwqWNrtzJWTb6XEf7dknBauwaw+ZuBoPG0wC9F+oy9DtXoy1N
jFxMxE43+WQrdrT+b8fJnzvo9x1igi//dZfYBgML1Ey2qwmHQliz/7pLwq42UawY01PaWD1MlXRT
UvxUFEE1xZCQVZEq6yPXeVFkvVTKymmAzN8291ap2D7WbncDzVsQpbRTNJAXYRG/thaum7DTfFOp
30KrwNeGUq2WNZsjq7elus1lNbfKug572ktTVnq5rPlIOgSQPNWBsiC0qAxjSkRN1opCVo1MQqgf
IcfnF7msKntZXzoUmrasOA1Ze7qyCjUpR2dZl4KF30UOlWopa9b6VL3KOlbIitaRtS2+Rd+FrHYZ
P65BVFMBV7IWjlqqYk3WxymFci8r5k7WzlGDQy7F9GTdKbK25qsg6KfctmXdHcsK3KIUX5OS7tbR
PlxE+n7dqRsYyDi/ygpe4nprY4fBLKv7kiMGJQpDKFn5i1MPQEkQy64gl/0BrpSt7BdmGge0suHB
bK8s2VHEsrdAQY6qrG7jy64UruyhuNI6xt6Ko20qBS7VR1MV9CohXYtbQcoa451NO5PIvoYK+g4L
3xth57CiNSmEowKD3mF5veyLRhokITslhZYJjfJ05tJE9bKbcmVfZdJgFTRaCg0XYyl9P8geDMwX
UXqHTwfd2ST7tJWGzZadmyt7uEl2c9mprwv9WvZ5eCRrR3AZej+aQDJP1L1BW1jI/tCSnSL+n9jJ
0TtKjR7SOUZyC461sHg3lao7fodDoeOEcKULe5uL9rzuwtYf23jZ2+2zOry1KDuPSopXtYZEXHFg
ZqRZUm0RvvHNxfDlgo5ispVoSHzhpGT9e5HzezCBZ54s++WQxnmlgW5opDPZUbu01rPssSOdbtuh
7V5k/+3SiFOnnDWyM49lj65H0VtlHqK6vl9kD9/Lbp5DGVtJ2eH3tPpmhWsEnX8IBNBLLGCQqIAq
8YHUPigSL4ivFokeGMAIyBE5TE/IAhADp3fQD9aV1raviRvlfhKt13pavrk3dsp8J544QlZAi1qi
F4DYiJoBNBaJbCzZdGbHEj2XqEcO/FFJHCRKd11yLa8U5D2Ck0jdHmQa6NInDAUwxQZUmQFXisXe
mbHUttTD54QvhqskRPhU0KZudYcQrlbDRgwLkjHIUZ36dYKgAPOPwB3puFJF6uusN0jmO+uE/EgM
KAUMYk3cwr8emV+yPKxjeh5lw6uS9jftZGwiNbLhZmCcqIuNkFhTAujkSPTJkDCUxKOwRdCPHRDV
yVzAAbQyJXpVAAe2rfocZyNWltIgXunRhM5XrCjKpgcCyyUWlk5VjS8Ji43lDjjMuDWnYd5BhAJx
83KNEWjtWPgb4AId2Et6UM0V62z9kyp+l2mEWqg2PEjXonYFDfeqVpR4DOo7VItnrWNxFq2Ni1ub
uMYuH/oEHiJBYhCX4cDCtHLwaEjv6b4Mh6Cu2WAwW+YOxOCZElKrJaZYSXRxlThjIRHHUWKPjGU6
iUW6EpWEF2UGq0QqUUg/FhK7VAExDYlmqhLXtAA4Q4l0omaEpi7Rz1TioEIiogrQKPNDTmew0hLQ
tAY8jZrmYhVh59mWfl+n9uWoIkpnyPYVportDRKD7cBiJSabAc62EqXthX6v4K8ITg6C2wPlJhLT
nSS6G0qcV5GIL8PXQAMCniQW3ElUOJb4sCrD4cCLccuALyNdbECSV4kpC8DliEEKWUjgzRXAM6qP
KBglFq0bgJakFYDJe6lhbXuuhptQajDMCA07B5SGiMx8D6G4+r3bklwHOXQ29a2iJkBe2RzY2oKW
2YGbSizHU27gIp+N/P4SSU8zFsywxFumrj5SrNY9jCYwJgeAR0Gx7nOJyQvAebCHOoiq/hV6vnQO
A8EXrF6JxPRVwH2MRQ9Cov2OxP1l6IpnGYwCQgdrplbA0cm1HCUDE4OS0YEr7AETi+G86jigRUUE
CN6iZwVaPHIl0i/sgYsAcTVhQHIkMefCDoj7RcbhgualjC/IH2PO3qEtYq5hMuBo5KQD65nSr+eX
sTZwVMFkgXuwZUkj7TqZNPhmUlkRp0Pv6yorbNhZ+7kf2mNp9gQZ4Otjp3B8pQX2/yPsPJYjx5Is
+kUwgxbbiGDooNYbGCW0Bh7E189x1ox1WW9mk5bFzspik8HAe+7nnuvbWrkJZCOTy27Gki1N1d1g
iyi3AeubhDUOwnggOvY6kFp8Em+a7HtS2fyQdj5asgsqZSvksB6iQyFmRkqvumyONG7xskkaZKcU
sFzSWDKZGmtWTXEua23FI7D/hKckpRwX8QoL2bGzYYfjxD/7CNTahaZObyjOdg8V781ofr2APtXA
d2hIG4o1O2KKsVfagCwwSlkZtxza2JfhuX125ItXyi4tYKk2kL6SHVsp2zaXtRtvY+gJZROHlurQ
sJrrZEenlohihAB8rUBQkE3G2W1YBfFugTfCg5bPZmffeuG9HU4/hWLGOKGHWSdnR/aDhWwKkXIw
rmR5iFlqOvJw2y+yVzRYMNKXHm8VK0ccoQeDFeTIKpLTQ7AyHbaUlPttcwvFD9XMiBnFXMEqs2Sl
SYTrxpUdZ8qyc5KtJxgxzzYWobpsRCMzfiRLvm9It2eA4iuN4OLcTclVWw8Fm3KN4I3xTZykX7ey
czVZvnqyhe2zis7FVL8xtfi6BWGbmvE5YHFbssCNWeSmstF1ZLc7s+SdWPYytHnV/ra/zsZjGUz4
E1Ge7IdzFsU2C2O+MMuqr9O71ohaYIOdUhB4Zlp/erJslq2zLvtnnUV0zkLaYDGtZEPdyK5aZ2kd
x9lHRBaCLY37BUZ3Cb0CSDmG5BFJG6GU+6Wu2+NUYuMu8VwFd8pidOHa6r7MuovL8jxhid6xTCcJ
pFitZ6zYG1btVczO3ZTtu84avmEdb7GWV6znO9b0ZhM8TCFRwr6rV/qvWVlvdqeYrndIUIJYrH+p
e5p6yaipaUv4lD0zz5SynT5M0jr9OILRySp9MVz9KgcmyIQqADrihS+kwSzMQYKxQBgE7XoGSKCt
jXCNNZ+iFDY4bHQFzYVwomBVW4EHmy64cRq8LFb62KvkmbERGIYwEMxwCJiwWBM6gmDCJhNeohBy
guozJjHvAUBFVA4fIYCFArSYhLjgNecxZCdO5bN7bZ5H0AwinF9RCatBP/deCb1RCsdhAHSQ8X61
pwslwcMqNflc4zz+xG64MbsO1kjxLe4fFhARXVgRXfsB2ODCJRRJAU7SgpX44CWacCY6wIkj5Ikp
DMokNMqktuRn7xWMiu19LnOPN2Hu70IgFhr+dq5QLYbwLTagiwnwkgv54oLAJMLCVEAxBocn8nnE
RRCVrVpvvAtq6xxRbUHaA6YGAP4xFMpmAbfpwG5G8BvIpmoz7SMTKqcQPscQUEeIHb5ReAqAeGyh
eWKoHqF7AjAfYDRn6wH+cPclVmvQ5jDEA/NV6KCyCr5QB/7WGGL4l4KvPEGClRaAfBi92ej1m9Zb
6rX/Bx6R+xcQCV2tPF6g0QRSagRX2vVN0myoNbX5HKYdLxRiWaAsq7be+QI8mejY2SigZ/JAXUgF
CBqFHjbiyBmcoiV8qgSfijKwbwGqakGrQPs6Qa2wNh5m2KtaICzaP6lsEjDLFUTL/mO1ktsMdmuC
4VoE5rKhukLBu1IBvYyTBvXVQ3/lgoGVKUAYBUiUncCIYcU6OcEJ9YGzGgQiG6HJDMHKLOHLBDQD
q504P1gfngmE1kOjzVBpjeBpmYBqC8c1C3INcXt2jVL8MgvUpv7wNji3QoC3VtC37A+Cg4bLBYsb
BZBrBZXrGYIpgedKweh0AeqQW1kC2NFwsPMEuVOwd4ZAeI7geAZcnqqHNypM6nUqyJ7TvAwQfJ2g
fLVAfR50H3Jhth7apxNMH1ZocbKw/H2TL4jQIAM9QQS9igsMdWJ/6KBAhCyxiXuDFVbwhZg7rzR4
wwTukCgd2owshC61iKCuSwEUlaCKY+3omLzjJxeKcYJmNARrzAVwbAR11GEec4Efa8EgAUoAXbmT
hhCSKBe7tclnzqM4Zflp0HkqQCXekjheKNJubVDLMFrP9rQpIxfrZ6jbWyfdT51p7NuxBKh6dgXb
zOA3CzjOBZ5zgesc4TstAT31/l0J+JkLAYrhBx7UFS4UPnSBE9UFGG0gR1MIUs8AJU0FKtUEL+3g
TGd401jA01IQ1EBg1OmkQ6YmEKqhoKqZQKs8RJ8CwVhhm3zqvkBbexhX3MoCvNqCvtIYk2zIXJAh
754MGzzWEFA2hZglSyf4rCcgbQ1Ri5DpBRfJS97kD2lFW2pRn4K2vfUG6l+o7TIhc3G5fTfGCZ0W
aVnI3RmCtxSUd4bpDQTujQq+jwSXBPotoX/zPwxYeGABg1tBhDPvXAsy7KWPpSDEKSyxLVCxJnjx
DGfMU7xbkRs+42ndmH8o8h+ULHgyvQyXioMyjHW+pd2Xx8xyCgVpZtTjgreefYGd9cV7NdzmfeZk
B+FLWSTggIpiBiOQ0qQsUa1oWwyA3JsFpu5ZjoEbLeueCdMqqt9jAa9jIbDD4mVCracClrdztfNi
P9vTDBCtwNt5V6/Jesb82WQYvZUehvWVn/OuC0vz2JcPceF0K+UNL67j8kThSWBkH1z4bw0BxwMI
cmjmUy9IeSpwOcaLxxjavBTsvOwB0EmH1g5AOj/3RC8FUl+g1V2o9QF6HQdcNAOzs/wmQCqAuw7p
7gryXsK+o/TRVr3g8Aou3oeP7wSUDy2gM43dFN+IqzIw7v2lueuB64kdPLVC2y+8IniiEmGk6k14
fFfIfK089ELqs/Ymz+YVlysmfIwIpHLNowacJlr3mMzBIxC5u0qE/28JAoSSCCAWdjdX2OvcB0Jg
9xZT9BUGzg/XdLFzMDt1sUzyw51tA8t8hM570SR/kBBEsCWRUEg2IeeI5EpawZXcAtwcZZTRKhoI
NEiyQZeMQyhpB4wKVyHxh1JyEA4ua8lF8CRqV5FFVEIjM7FIesKGRnUSjtpTNfwkLSUdi37VELgw
CF4YBDBcghjEImi00dZLrrjiFghUBtyTDWNFa3DUuuoDHuhR8U55Vst1kFiMtzIthKMJ49nVyI3M
HLEVOPRnaxrjXAOpQEFwxJQEye0k39hFciUQyTe2JE1SyZwkhE9CgJaeMIpFKGWSdEpCTIXQzl0g
uRXC6RVXq8d8+h2JtXiSbykk6cKzFVohAuHiUjQRhgFJ3er6/ITOpuH7MpjUwRBXsoajYhpWq+yE
QmmjE7DpCdqUBG54/7ozJYFjEMUZbPhMdzzUCbk2zfhK9TbZeP5npCPlwx3yTVByW/vZIckVG81U
GzZzu3Wy8oUI9akaKMvAiLUCMHmtCDq53nVIb+uqaVmzlsFwi+Gpyk4lQ6xWckYWgaNYkkcVAiaC
SCyQ3Z35XbTkkxRBJZPAUiPJpVQyTA5hJl9CTYSbuDQB5vK3EXoqi+E05OYpZ3MW+O9BYwE4BZ9O
Ch+X+7z9q/xrLLD9uMWIFIh+BeJVOjErgjaHkdiVUV6SaNtcGzOZTyTEpAnprWiL51kyzG22tWv9
1ZEkVxncV5LsAg/k3K3DNbVkvqKYNeAiwox62hkEEtf1TGmunR2rwLwEdrxJiZDRLnbnSqYsJlw2
u7fd6L0gLHo3nOMoCbRIPEkloTTErQ+6pNR04mqu5Naa/BONIvpESbQZRNtsybgtknZD83caJf+W
ShJOq66Yyg8rQzJyg6TlJmJzCfG5QnJ0QUaizida10jGrpO0XSW5u4UAXsQsX/J4HGlxxqhfS5J6
GZE9O3BkdInNySDN1xPI4O1M/WSS9COT+xta8a/rtxO8mH/feizKU7acKWrfkO9Nt3xLDrHlVCQw
784L53BfW9NbZ85381/ikOjhAqjoE0VMiCRmRBPnv4hidLGomsuj8DEsf6xk4fZKDrHpTP5vVRMz
R4tBUAQT1kgO1gz2+Vw+JqbGAal9ghcC2x/cFyCLZuXnzWPlz7ucUGXaFrc6IUvVKlIZ0TMY6GkE
0sgljelKLjMhoFlIULPlvNgS3VwqDpyupZ2ysd8FPrF4Y+SnIyspOcMRqG1MQqCUq92nLbgM4VBT
UqIVqLWkRivJj2YESSPe5j2CpQ0BUyQ+HyGB04zgaUwAtSaIarPA2XtEUwsnfkslqmqRWcWGSASa
Kk3vaBNpzSXb2kvKFer4xa2fXEm/RoiS0KUIxsx1opGMbFvH+7EaiNub5iWsvmpI1zlcHozoickn
R6sK74L7QX/WXUgEl3zStAollTtIPjchqMuKisHbvS353WjqXxICvZUkexfJ+A4Te/HhJh2SV7yo
T3A7jzqRYJtocE1EWBEVdogMW2F+uxAhDnTJEhMqriVdzBiplrQxVGF81RFAjiWJHBJJtv+yyZJS
1iWvnPLKSggwtwSZdQLNFcFmr4Z26ov40zbnrcskwLhJ0vxaL1HgguYdYwLS2CxXnb3TJTdtSII6
J0o9SqY6MHiU6MGE/TUkCPCV8tO+hMwb5XSfkQbG0CQZ7VInra1JbjsmwD1IkhtwDoxQ+zKb9CaM
G9J5Lv0a/nzTtEu61pCpsgfyXvPMIQPg0XcqOXQbKVZqdjfGNpoo7KmDu8JSF7bvNrIxKEhVcolX
fnZmRLKJfI39v3H9iHz40SKwXhNcX3jLI2NiXPkYcxqNN3Qo+4TUefs+JV5HeqY49rQQcnB+XkYv
g9NkZacvfLSfSc3b/ZPOYJeQ6ECovpR0fS45e4uzrJ3tNOL3HTH8jjj+QizfI56vS05/IrCPA2ID
TGivlOtzUErD7xDuDMMv9idLW3tWdV105SNTmoj0ZXHMx5mhojgCTGQBfIrJPvgYiOmvsmT6CTVu
Td7yhA2XUDS6gZoTP5fme4WGIOoIlaAl6MVPsPCK9xEWFGIuyFAYzOIy4IJIuoTvUr100aEf+9/Z
48sRqunORYUQDTgRKuQINZIEXl/fDq8CW+wJPRoFvO6rGq3CiF7BQbNACph6Le0N78yTIR4GHyHD
LGYGQwxMM7KGZfTX1MvyqZo3NT6fiKsEr1RcH9w+zfFpQPrQIH9gKcwFGB0Ek6MbEz1EgSaiRBcB
oPbaiD9i8XjQwPNiXKXrM8zZd0WswLAfITacUEevsdwdEMBZDD7BQt0qvWQhltS+3VYILAxEFj5C
i4ChhIngooAgNbmnzIgvMK2Je069T73zYCZfVEHfOMQSMjFmNOLOCMSiUTI47BtOChaCDV9MG4uD
c4ObJi9k/cRakXiOeDl8OFBXJz4Z0bTSaumzWabXHouGtS4ZZgDsY2O5aksF4dkvIUoJtc1rvmM8
ELGCxDxzKDYDViaV5Bib1I/eauX/FOXC/pQZJZcUMDYeh0WM149Hd+xrNxUqEuaLjyVqEg1FCZPu
t1mcJWOgPVm85ydGU7DB4Cs2r82Wl1tKFdoqrMczAMfRZ9G60bPmpphkCdtxKlps92EK7Cc78s6R
xxQrgRWsb/Sgu+Yni57TpELSYLy06FdaNCxJwNzCIiniKv3AChalnHL4ws7qIeEGw7sDo8YMw/ls
GafFiG6oKxp2/WCcTeRLa9Wn72YVni3GtqUen3HZvJW8ZoZkfs6MpsNXe+7tBi3ssFYpskw6J2+Y
c0CSVW9Yle/xmqxrtDQWepoRTU2NrqazHd6Uyye4h2iziNGG5DAj+qWm4puVhVhv4hj/jW3m16qj
kozv3MpYmlNAMJuxxpVRW7eO6924s/WGCQ9MkHeYqNh6i8LNNRY/XulcD9Z4WzGHV2Ll6eOvSSw9
o/h6IuvA+2SxLUJMPgXzCFPcPoVYfnxzn2U4ZZfev3dZxmRucwUVzz3s2kESNCEL0sUaZKhnB4kQ
b9joNsQrZCAYmsQ0NKAcmgWtysRCxNW6ZP2EmcgWR1GOrGiOfcQHOlNLalYfTeY/aI14i5fGumwD
1fddIj4ql+VAC/M5Q4gUIkaaESQ1iJIw35+5CsguHIcSm3s5K8THQPxKsykHIndkz8iKoBMLU4eO
ieuFQiWBockSV1PFKqRIrc8aiVOqDHjX9pcH7ZzYh9LkYAe1d28jf/KYiAzut4YSKur8d/0Qt+M5
0el4GH0Sxi1OLXkMMwBgJ2VW/SGItfdMfFMd4ikeBdf+d4OMqhEr1VTjp+LY0vMjdUcHLuZ0FFZ2
gcsKwhw7tvitEkRXJcIrZol8MVFgUfxEGwQhCJ1iS1ZBLM3vWXbdWtzADVb3HZlF6nLJEG3oov5C
Wr5ht/VBiuoyIOAqEHHVCLlmjg+hGLo8VF19xxWxtikRSKPhMVC42Qo3XTZmVK895G64fVPaWiKa
30wxLuPz4shNBth4r2yvOloFE+Gsi88cBhDSKQcrk4jFxDCm2L3lKMdCl/ucOMjaGhuZJV4y28JQ
VoirbBZrWSz+MkTOF1+MZrm4zeiYuXGRnRHu+XXa9K4x9Zg7E4aW2jJve6/9MB6wnZqbYCFLyxkX
/jSigKBOSThGBZ95wTejG5eFCAc72R6Uv2xueMQAVBYHuU647XDvoGxz7eamm4xdMQS3kZU9DVR7
zxUGcwqwWnG++WJ/G2M6W7l++w1euFgMcVnRPhgBzz0FPrx2ekUTjVOtlMXifqxY75rt2dXTN3My
3h0MdMpWnzpGugAzXWhhqBNVXc9RyvvxRWCHbxOhXsDUFbddLJI7E9tdKtq7wk8/zfp36rtHI0Re
VznnOirvWgvVd9mN/NXnWix6PDpc0epRnvkyUr+Abc8Q7Z7sq0pUmKvSv+7b4HPAWL9hpP5UdQ47
iexnFoXfKDI/+SRS0ftxaHno8P2ZSXQb2SYPuegmc7QLne273no0fOvaighiYw0MGImF2tuASzAZ
XmwsonlpPQYtaT194aIEks0SYtq2apnWOsQ4BxqGXS2vtiEc87UXxbsx6C9OTvzQ2k0UhrCEYrVQ
RfeJym5i7IemWBA7xkkNXsSBv6/5aXAlmjgTea/HbCoaxbQhc4xX8e/xjsniZGBcTCLUi45IGN03
T5SM3L8xDiFpdEXXGI37EnsjWwa26SJ0jILxvsHwGGB6ZPwB2i/yx0H7DkQGmYkWMiQXk4gochFl
ZJU+JxgkA0ySmiglCbn89GbKNhPbZIZ10mysdxJOkjuejpGZv+UVY5Iy4Wnpm1/yyk4xWC6YLGNR
Wna4LWeRXEKn6FTyODzMCb9wlmlFiBmLGjPAkTngysxEmsmVYOJpESb7EKOmjlmzxrBpTKg2Z24M
rsg3NdFwRsz+TbycC35OS0Sdnig7a9yd3p/EM0XnOYrYU8Pw2WH6rEX5mYv8s8YC6gQcad3UyDeQ
MihCDf8ltOhUDZBVECAj2sJ7AllkdttrVzSjrQhH20a3TogJCWZwNaRp1NhRV0ZgQFSlqRTzcGng
0Vd8J0OQMHx20JVnabzWRHZqYD1dluZJZfMvmwh6bEy+5Bq3q20gstTcNQOg1YRSSFGpNiJVrWOn
vOosTIOpN36zzNcPA03ex5JFFLuRYWfyXOLkX5c04Q7IR1BoitqjIzIZ2c8Kt6tZJPMxGILpuvBy
EoCigDVC7zWoHVqzCodbhohie1HGhiKPdbHIaqKTNVg3bfjBdFhTJTzIRTtLfSUx3pYEWOMcFptK
104kta3oamsR18bKT/dpyWbcaRMFEljSmQHei4XGPy7iuGeuOWxdK7Y3wNI+/mOTAjdkuZVoc0m3
58QiWt76onYXz+qtLHyHK013DLHuTqLf7d0jfrT22T+YIucdajS9pXeMSrS9jKNTcj/84uH07XD7
tiL5rUX3C9B4DkUAzJwMKblIgZHuwx74c73RJnHJ5caC45rUtSFC4cHNo83Yz+/92Ex7c4QaILfd
0IwTWGBtbXAzVPq+xFJci644yhAXc4p2uASMZMvamn6qViCclgJLe4LUQiO71RK2jP5MjbLTzriq
Ne8Yg1OEIk1uFfrkHI+yK0JlKsm68zDZ+Mt02IrOYBqVi4JZYSiGgkDLnFnc8FsoTurngLScYPlx
ROPcKpivqEXtzP1ibYjsmdsqVU+UyZ1IOr5OAsqIGjrGEd37UfVK5P57CT1t08Y07Ll+HGBP1+lD
1zt7k/MmEC9jcZn4DLk99fqtQ53bkPBtZArq3lAowJqlOnTFhnXMdFxEaS13j04k15rorgu810Na
jzuccNz1R3eihsP10HaIKrtCyXpBjzXQ1gMYmItSuxW5tv2n2ca3zTPQ2Iyi4NZSKIBStNyzCLpz
TN0Fxm7WLOWJWPBMgW/ucHZfTpUIvqEk6A5A+d3h/iZqxdFhfHNwgqciB1fDdVZPzwtRyU2NPTwR
jXhss9a2MYvzxPxNRDVeinQ8UXceSOeaNDQ1vCHnr+6DTgdacNv5ffRZuSOGuYBqJOtoQWqeMDqs
7YshsvPOYrdnghOJBl03EKJbcrrk6VaJKp2d6A21bnh9/K1a9MugjGMqcnX4IGoluHeJdn0eEbBr
mNgdUbKbuNnDP0k7tvZKtO1xjMB9weQeeu0bnXPNMcbx7rKndEX6Th6522ZjctCwEJPt6t40hlgH
KswfrAaXjyYYWoxHvmDPf5481PLMe4MrrrYMkuoRkWo17DXDQkDjhC/QfwuqopQ01IIjnzf4qxiD
fYrJ3sJob4raPhbJfcKdxK+jZ9t5HMB0xWk/OvanKVJ3HPmWyPJ1rPnclT5m0eiXunf2RayPvTk9
hJN76bvG22gxIjjerbTJ4K2pSTHM45y9Ho9uYeV3VRI0K4cf2nVrUimARIqn7xjyguk0XkZsBJzq
zSU9fzUM8MSLzurRSbh2jteK23dvS3GAVAgsw8PEclGXagEAwetJygZ8ndoBXX0aHK1kbwPlxQ4h
WEAcQ43+OrP4iHLtHeDzh0iUuRpLhFBRUlB0B8ZiNd5HE9h3qQHD1dKFkEK6rBT+zOAm7JELDjyR
bIawRV5xZNZvkFUzDGTAxbd7uvAM6E5ZHaubZOLWhO+aKXvDd7j51V0HF4P0NdDbUNPfUOTx3dTb
9BGZd+bEUIOeB2scnnIpftAhb9mCorpx8fBUT7NURNh69MPb0gH+k8Cyrl6VnXxTyPDktNRLGPRM
DFI4wd4oaSigqFlsBlJJMVX1xzhwIrUj+3fO/XtTriqYdNDXuHfpX7FFTcWFYnk3US9E80VLA0aW
+XcjjRgTzRiaVGRUUpZRufN2bsKL8vGIUrXJMtNweT9JtKM16s8KmT/DLcvoUUGp3F1jWK5wC/H+
I0Udg1R2uHR3FHR4SB6arx21HpH4I6XoI0m9VT7fcz1Bfy1VIC5W9qY5xIXPTE1p8xarJjjBzcS0
eGskS0oZT/YCUG9uU5pGLKkcUUZ/V0oJiZ7GYmqY0TAo+8oX08ZMvj/0os8gZt+c02ZiSK3JIAUn
UO3TlUfnSQAiC4q0q4mxsKxmxD1LQcpMU8oglSke3Slhc66kSmWm4WIXafZR3KvHZDm0xl/tCnPN
sDt7gxtt/Sy/LWhoWaSqxaezpZXyFpcWl8KhzoV3X9QbNLyQpiOeULGPLX8GGmCq+NmmD6bS6y3x
/Djx7moH+2kV0JA+0SDT0STDhD3e4dimhJbNapQyxKDEamP73K/n4cf0APKiwrntpaImo6um5sTA
UNGei/MA1LUy8+7EBZ7MOuViYMTlLvSWa6cCQ2l9+1IZ2pNbgTP1tKhZXHsQJI+P8dkaGn7eheiW
Up061WiG+omIZqx8zaF2R83PYTxsF6d4zjFc0VU0pI7MkssXl96eEFRyZm+8smj0MXz0yyK97Mae
fUAEoELEO1jPevoJE0E0cnCe7T4MNlGAxiRnEhkgBlkVRv9tF5175fS72Dd/loCvTtQY4VXldM0G
jo3ysZpT/dKNFl1JHVtW34fSA0tLe2Pkq80x0ql1cqiTNm2Soj6Qu3z0mfymNT/2FkdXasPKvVmR
246oHlt5UpmUSHcSz5qeLiUuefPGsMGXKPxdefnjJLVLrM++LHqYqCq/LE7zlunOa1tN+yFx833W
NdW6oB5lDUewzXjXvJvdkJeW/xZn3qlWg9qWKVNYRcQVHwJf21jjxcxP/LpJ3HcsxcYmSPXm3Edc
fcJYf0hs9VBwTr2KPPe9aMcH5jUsC6miquik8haW57TLy/WyuVX0VhVSYGVLlVVp8+yRcquGlisG
exuN1quut/grqcGqUvqKYDis1hhu/34B9PjSSup7G5cGEo4WA29rXe9vqPXAFFbF79xev0z6twIp
4gpo5Epp5iqlosuUsq5Farsq+ruQicTnGCpyrZvg8Y60fOH4dqX2C+TGXbX0bbENN38Hm3KwSmrC
OEe5+1mqwzJM/2Uy+buJVjHVvNAlV1J/Rt2YcvUZFSksjFSRDXFvQuWKnI2eskYKyyyay8zB4U2N
LrNGSs0in3qzgJ4zerRQQG1MM6NG2JS7dWKTlP/ulNUc0PXfZg3+m9EN7xcABM57RbCa25Y79syw
3MvLuzybPqJpsQ4NplF+ykr5lqTr6qpJeDQ4zF8bJ4t2mQYMMriKZiPLPQUc6p3EfdH6pH1o55lV
mlTA/bkFOnu4GcP5y87zl4h9NDrxVS71cTHrkEUK5VisfOcZR1kKFd7jedgbivm/ByCRAfnotNIh
Ibz0gnD3BJ89UBZbCuxagFxDKu0q1bzlPMd496Tuzo2+Uqm/cx341dZcrvO0y87IjyiiiG7iqiq2
TuI89LToMfegKp5evUwK9kaa9myp3AsppSK8u8OKdW3QyddIOd8kNX1EJDgWSnVf6jnHWsr8LFr9
VJK1u25LHq6DfxogF/x4x5TNN9hqDmjgKyedNyqqb3GSLgcDUYtZzJQIetgggQ62Y7RTo4FIXlYK
YZQfKwIKh7Yzfpu2PXda8wnbjhkrUsajqXk/lJABG6O1tMHxI9OMCSpo+qmPNbA1dn/9UBZb1T91
fTkcQcqHDV3z13Vgvs2oq1eFtchqeNaOnFmndS/lioHULJZSuOgNVC8SP0mkilENUspIO2NNS6PX
+3sYBd5ZPPfkpjq2+6QBiIk6oIu5hXeKzOMSc8LoZ8YAS45vzMTKkiIerkZemlU/XM1laa59P741
dcYK2YifpxlYzkrNZEDfZKNTPMlo9ODjSmNRTyml2xkanIF26MbmjV1hA5hqnflxzLEDZLtZyi0r
qbn0pfCSYvhdr1OB6UgZppJaTM+kILPjOKikMjPQeRcNzPyEKOmt5MXI0MHZxZz1UhOGNFM+RZsM
f3fdwDAGSfvI3rTLqbTC8poYUlE4Gp+hQd19zHPXxxYwZgukdojifExscT8y3Oo6M7iK6QQtpBxU
k5pQXwpDo4xDuZIO0VAlG4dW0VzqRRu7ebY4e22QKa1zL78fzwaz/WvPnW6MzH3PelpCrcF8HqPW
2zsLV9WFOZrN6yLwHj0pOVW0neZ87VfNRAEqSoF9xrwY/QSJKPvAQeUd+CFfNb3vX02Were00cO4
QAkQgYzAOTMne3WldrUbLl1ljvt8Ouu6+zYlDNccKWoNpbKVvizKz7Ddzn5MAYjf04nbsg3QCFQ4
/Jd5N1HMUnkUWWGacEJicUJBrC1NsbZtnn3pjoVhG9agYNN6bKiqjd3hJpCuWSi8YgtYPS8v/NC4
h8KY30aNMuY0xYLSQ3E0xDCuUOHBz2bBdZdpyalyYtaGrV7RRNOedYuq2qblRKeFRXuOmue8LG/j
eWQEkHLNDYA5MEZc9A7XIzoBjYrYr1xadkFgzU3BhHy79Glx40UnzGH1qaWcF+T1oiXsV0Zqe5X0
96YsjerRe9ek2ZdzlxysWEdJ629O/W8JlHTIKARuwT+3LhXBSUdXsO16Npby3tx1hcbCxPMPujci
So/ybS1tw8wckj22l0MhTcSLa/760k08UlIc1YwBJ2qLR+kvVmw2UCZdgmWI6VOcMSAMmGXp4FuX
nsPlCrPvVYC2tomjjhc9R/V6CrZVL5XGJL82WjIdISNXlPa+JPPAeqwNdmPh/uRd/lDmbXRguZOu
QqY6zIP102CT0ykK4iDkHANKnAvKnHmGdcAjvI0uxomcx56ofnFsDW7BaGtCw/5eqB2MdHbDqXRF
R7zNcpe/VP1IadyU8MbedHdlLQ3T0jVdS+u0oTPm0poUOJFK6l66qYOip4Fnps45GdF/1THXb7vY
DDLijkZFvqlw1EWRrDrEpnvryygqeq5li4gnfSwTYz1IV3YgrdkGMxoRbR3Mvn4tpVm7lI5t3uzu
M2nd5qlCXZY0cRvSyQ09eeVIS7fZvfvS2t2OFoVVFg9HU3v2pNnb/Ov49pxDJ63fOvXfuvSA99II
Pkg3eG4at420hdcEAFKHf4ij59hdtnPF2JchOA94/l8QeNrGZetCko90F1hbM6GVvKWePFCcR+hr
74H/uk+PCnOaNQnq5LSa19JvHkrTeWwfiGIoCqHpQDf0a9s1Irw9c7BtkZieXJg9xh5mb1Tb2gUP
VEVw3Zopq1PVkyAiKKf7jb6B9fu2Vf7rgUxQnv5YquEOdb1OQBclEM3to8XQB0adF530uncJ10Z6
3t1oX/z1vlMAn/rNfZqO9/b4ZNk3bA/Ptktb/CS98Z00yOsmU76FkhLeY+V9hDiPw/xu01A9j10p
vQAI1QosX5DKhbG891dXr0lzfUy2m2gjKGEuvfaBNNx7vM3aPZ33nQe3vLBjZSNIIwKGYdMzj2OI
OZgjYrC2pzvLYOWq3OJEtHdP/s0nsTLwoCb+sKos9WqB5Z9KN7qJIsgaw7d5Aeqkp2x1Y8C2by06
Qa8oJfvQY8s9ZjpFtW54WPQIht2cwU+crDrmRbfPk8AgwkZGzWwor100i/O8w1d44b7M53nIu/JI
SQEBpak/+vS3HWiOXTcNb/BT2Bc8mEcdOBQjhlPcOiLe4O5C1VVIELeHtzryt+poBY9N6Go0RdO0
rc+VTuNGuektFRwY5RG2EYXH3+/+fhnlY5nncBv4z/+cyuf8zwf/64///S//9bH//HvcUcarXg1f
Y5xZx961LHyIwYfL+B8aW9QVcUBRwT+/bRXM5D4Ul8U/f+Dvt39/iuDXsDBU4V+oemZ/V3+/HRml
9LRA8lEKr//vr8HWRhb376P//sv/8+/+89F//Sf+9enUf5+Dtrj+oQw2IZjFUXN0/Wg09SUNl3Yf
EAHH90pya7yaLdXs27pneD0SMgiYxnjNhGPL769T3zk2fmNvXeOdN696W7gLL0vbfCgdTlINx8mV
Snn3MmM2RY17VQSwVw4XR7dOm/00p9eojRWQMpxpy1tkXZDupRtkTQjt0++sPQYRGlZDzrUUgL6r
eXhrgux9ZCFAdp2ZEFTro9/lJfcIeO6Gw79fL9kBxp5DROt9UttAQZ5H0SsTy52abVrxgngX95xB
m9i5BTY41o2su3qfA7ThU+cc1hfFwEorIm3nFj0vXCu67bXhjJ71wDnvIx1iDhAD7wUgnIRb8c4X
UTMfkkldpwi9QRdfW5d+Lyp+WDMzaw81MDjyQ7nVn3S+/Kg9R4JDWs5QhuGeU/cXqwreYNnxsRIL
uLLH4cF0/AOpHsVAQ3/xkj6BFWvXJl5EUGpQWA27pjfCeTtLuLNHlEdR6Rx8g/Vk5hG0NIcXfZ7f
gnmaRaFOxlPnp5tK8BVLDHbWUX+Pc1MspzqbVGx8c+Mk6y7iLDMwmFh1vzOkgg3/t3Xc8ULdHRw4
3GVe872tLqluk0XoFtZOnG2xm0z0nJb7RqvCZxtQoC3R6UUuQwQVbozRvctUdgmandYpe1MPBk9o
SRoOFiy65m8rRxCwIhyYEzlfHbb9q7pAUxqokcMSobGuUSdOR7/cJJ9sL2Z76rHKbfvgc4YPRRfG
taQvJtzgHdvknxYRHlgERw4Vmve+J2riOiGGPJDDa2tjwUxDaM9Uj06Y2VcGi7uk0q8to2LRN/Ey
5p3yVoW5uYkr/mN9nT93Ft8zhSmLkOG/f1HwOUyD5IPcdlB+//2WbG1or72KY7LWzL9/H/NN7lVz
Xx+1Lgf4UBmFTF3Py8wwuHKF3XjMORyK45N/5k76vx/8r3/8+4PdopiO/f327xfmsP/7p//+kQcJ
Eb7UeQ37kQuJRdtn5ti4WNwBg9A/v51FZfP//TOmY6Se/8PceSxHjmRZ9FfmB9AG7Y4tQ+ugJmsD
YyporRz4+jmIKpvMyarsrp7ezIYWEgEiAg739+49NwToR2ZZT04VLoqAoOZDwgp7aThYbfCP6vB4
63anVLO73csSfAqek2oLPy77Q2VbCnKYYV0IVokJ6HpwrC58LI3ZM1vKGkBieYHLcWDSKE6iqL6i
VXY3t3uQ+mdfBlXAvlYC+SxmUo+rEV0Jr136tt9RASnvuql3TwxPYu8HUD6j5jCxIKWKKsxNK0oU
ZlynNeY1HuWR/e1ebzrV0khYaUf0Zh6KpCDDxDNOt3s1Pfh1A2sNDe4qSRDy3IWWNRzQX3+lLqwZ
KBdDn19aY1JLiu0Q6mtBPaFIk3FFHHVzmrq6IbIhwp1JqsJCNaI7WCgr96zc50VIfgZq260D10aU
lVLL6kgrXggXwUUMQ4F0EaThQ1pGBy307/nFFGQej8Ghsaul79u0pAZUFOTqactJlASqN/1T3AT9
U1gX27Fvh6tSmFZHb7SWHM5Zs5NYrDAIFbnLPeeL23iJvDOMyZ8VJtbaKQKy8fIhJvVVEGaEcwhY
vp2rXVxANo2g4pVDd0YQr5GUVBrlikKFWlj8E2epREugCTP2OKQaQpBWfRZWQ+KRnYvV7W47P3a7
pVtFfaZqRLu/6b0l3xnm3dF7rOWkX0bP3Bl15j2mmu89+nr+EmejtqLqBgxcaAUYxHHaJLoHLGG+
mzgRFpBiVItc9gXs+Bo6SuAW9N+mcp2wgu0bkG7ML6Y7kofFN2pMBuivs9KbQ9cVMO+Nebo+jpFa
94G7Ikoj2HHZCE6ZEYUnT8Xdvo2DtVl4EVapgfZM4LrM+ShHLGvXi65mj7fRjwxjxfoJNihSh6HQ
vHu60vTj9SncmEWd7ZlqgfSgTVy+6NVcj2lx19vCELtWjPLBr9ONw/rykkICOTp1905aUrl2eg+K
R2IYT7jAyj02SmZRuJeeqlA2F2uIzkUo9adeaMPaKFVICZW5ha7qEsYHt8yWOmqdawA4WkLdPbQY
zSxSjS0PlGHGfDpRqqd3xLy9R9GzJa7dfZBBvxeaCHFH+emaA1s/uiAmNi6FpcErmw1COHc3qdh+
MAC8n1HEHmtRfip95lmzlR4fuzW8G15B4202A9aNYBYzRB68AbOEH93bWkTyGQoCMfIRfuBXW2TO
2sssXO61rj4yfaCKmFKPdWzYzbXprwTTimML+B3TYG4urdDyjmAwEAlQ8teUj2ZfPBVaOhJEoXnn
vOer1BuEn3dKxfSh8kxw5in7ON4e7FxNrjxK/sDBMe6B79ATJLE+FTxZQeywkmif4FaGS0IlsJna
+mQoqz5N85/brdsfeNPhnRBK2DurCY6IUyVZyRJ9+u0mjvVTG6OPw4VnQvtmhXzUc/UkMDBvqADZ
B01k9sF2qnBj+ePL7SF/ftyOjOcK+s0aG+oQYHl3F6OI5b7Brn0y8jQ4dTU+QgohEYJ+/Jx3twcn
s4w30sg6Il4hwsUzBet266/u/ieP/bTlf76p8Fe7kd6IXd938J9vJrnBu/7qNb/cG8/EzOSO4/X2
rt8/7vfNFDSX8NbMR+lPz/3V5n7e1R+39cNzt7f+/gk/PHr7hN8/sbRr3CP/6ef++Om3bd0+l9hQ
+8dtf3/m58/7+f7ve/z3/+8/fX42Y/d+/oJ+uP/Dwfjh5m03/vo+9WuAMrQcSJeCJlfOf263BgdM
5U93/+olt9cl8/d7u/XL935/yffX/bT5X27qb7z3p01939Pvn/bLzf/03r/xaf/+pn55XDpNu3cg
Za1ve/HLvf3+xH+8t5o+w0H//c388pjq7sw1/bvH5Ptmvh+Tv3rv//F4/HJTv/y0vzwe3/fy+5H/
5aZ/+ZLvT/x0uL9vaq5YRXOgedzNakJ8X3VxHqG7LJwBUCURJZiP9flBVA14ZTuixhOmwavbC2+P
fX926FHp3Z79/sTvW7AGOniJhZjp9kyZmn9s8HY3ALkHUBgrB1M6JO5NvaxYljCbzxVX24AC9iDG
d1nJdZtH5rPXR9md8nXr0s9/vMiVxzgVq9tDtz8RbcpL6cOmywPmaInZAFC4PRPQ18Yg0xm/v/r2
wtsTiR88U4gtqUqxzdvjrjYEF0vb3R75/rBnoUnSUtcimd0LXpo5HD4fJnAaaNteppgaPrJdl3JC
hZ9cjp9hhBbn27081h+YENqX2z3TpCWm98397V5pTcsxbqPH21aD9FEnhZJZFlP/sq4GZ5U4Ytz/
cNOmRAYQRSXTH4/232/eXpvoLQp4PR7rDWo5xO2DA+YhRCgvXYIV/bcAFMEL8NHuak/lI5Oj4FXR
PGG9BbTAry2Kv/44rnFMt+vbs02p+kWUaMb+9iy6mGfVFNnV9d09zJZ4y+rawdkRUtstnf4jNdRn
TRuMBzyBKbIqDM4pK5APkVP/dvJoc6MF/oG4/F88x/+Ba/4M4Px7dM3/BNP5/5DAaVrw0X8gK/6J
wHku+o//evxctNHHj/TNP973B33TmbGaCLWlLizxB1bzD/qm6/7D1lFK2q7D+Ez+JpTGP2CctviH
aVq68FxpEKdgS/t/YJy29Q/bINPKMyDx6UIa5r8D5zTZ0A9wTscydenhGtdtw7PYExPm6I9wzrLw
Jrrv9izNJ2Jgau2VXqDBmrykOjjtaeiD4ESj3dgNLs1Fkb30DS2UtEXXk3gQIi3nBMZnYZbduOyy
VpztfHhKUqr0rgA3MmW6fxKOv7a04tOYoWD44Yj/BcvScH7ef9P0HMdzkCQbAF68mXT5A1wUuIpe
o2RRLBen9IgIcYVk+T5vTFSpciS2vTgBxcD6QsbcStfLFiJ6SClOA9wzSvD0eohPpScW7V/tmWX9
6diajmnwnaMmtF3PkD8dW0crRj9s8m6juRC9GtvGiwE1ZyUqqlnJVBFAp0cNtpCW9h9goSXRz5AR
MNMQ+eDhoPNcfV3T6tz7IYyCAjfrCs0jGhpzgAgxYiJuh4b/r+zWxEcS9KH5M/YHrc2o6M01pbEy
EVLvWK0PQLfyI/DRYSmcPiCoiP4m2uOewM8Giz7cshD5Ap7XI3kZFGeiKTpPaaFvqBWsC4uWX1Tu
RqsIHwV2ElMR8BDp1jbM2uLQZURndhXlUU/tNCFZ2UH6WU3jjPUY8UqLCSpZEGr9uSFWwhGEkmQV
cDVTimEbTEGEvll9KK0D/lyGXxD91ts6Lj8Z6CaRUSDvm8Z+3TZ6eKYbC5DOGBdZrwOFIJt1Bxli
SbemOVg6dmdvGI9TR32pMzN8NZnEB1il0ca3AX8MgLUzht/0SBnauiZm+QSW0t2EFk3uGvglCl74
Ix7dHIdmJrIGutik2fcdkKYAl2yUeOkrtY8pIKXQG/QzKldrl8n2UkN9Ogo0nCg7aTemdkIEiiJz
w6qVe9e8JBoIosp6ygchj8Idoo2ted1KiyG00Ver1qnZmXuuu+g/iPsopPKpmNHAN7tZazdlX5Fy
F5xwwAQ9Z3DWQCbwrmOPpdrWiaMfGx9Oh7nVCJ3jaMTNfaLBHjMVyp4hcTKguyVtYKMU9xUff1cR
4zPYfX4IsH8+4EuH5IVPhQJwhqq/bpx0GWFMeS3ahym5RxJokvz70IwJSK6ssQijHwlCLrx7SCOC
aksx97DbTZq6IZAwo1tZU4rXsMzI6FPhw2B4FYlZX4cptbeVVe6NEqlk3XsF2EZkwSOW/QuZYfdT
6x09rxLboidAzcNVgooiig+tz68EqtY+1dtV3TrvXTXpG6jtX0NsSeDS1zWqcX4tYHMoFzQLAynt
Oo4wbEZFrU4m9a0ixBjedNJbFYCQrt0AijJodwbtXH6oGQKxgOCbKTU/Jr0GUqjh448Id5ASqUbn
mruoAsYFfFRWmjwORZ5d0tH9IDbjq0k21Msg/KeuAUc8yWY7eap8zzCN7qtiUKde46cXdrhOY5fa
OSGGKKsndUzVHNUeGd9QtPoLlQZfxkqP1pMBIkUFQbJgCgTVEiWYXxYHsmVB21rFRLpRqyhv7GPR
ihPcvGabQI5LN/AYGeS05DoqdDtxZ3mkxmNBY7JFdHn7To6mdsmKdQUgHQYoadZtaVC7qXDmQRbk
rfXFqnFDB0Z0UW2sdl2PtU2/6HSM8QA522FUHngD0sriAO6nhC1RVpAvnaEmSlsk+85t9h5GmEUv
7Wev1tVDUn6ZRALZM2sf/N6uz7VmRVdt3E4oxUw4x2fTxaQOX5BvOQidcS/TfuuYZg2Nl/N1GoZZ
n8ZPa2oygw5Q6mxRbD0C8Bi3QexcwaIirIWY0JfUkkf8mJyujUYXv4MkEAEfzjGlYEUrURMcXWyM
BMujvQu0ZOlFBta/mDOaeOfp0Wo4O5ow+SZCs9u2KJ6Rg2GacXUKdBXewlD1aB8JcaTdcUrMQ2fC
XbmV38bBRjzSBfnRPWKgg2wCRGQpG3uN2rZZJtVEG1t2W/p2KBrssHwBEYmJ2b4TtNrP9JNXpTdZ
T4mrXbFu+mdlEuPZeePOkWZ8Dmf1dumaJxfgEIoiKBkGCoCTUcl3RM7Zs+5V56aekiNgG6rndcA/
GNUt/Xea90AKfKxOWGOAHPzGsA5TBo8+4mlM3yKInmK/y+n5G+Qy9IBv3AY0iQnCYpnIie/SLwbg
HZl+tDPxTNUC+dtoxp/66RymnDSE7n3oqcDKT/ntxOjewud2rFWMZZJUUbomHrS4eMSXqZfHlNz3
fRl21botIA60Ls0bIsj6fb8qCAI+ZJlztGKgIFTc43u6bOF9tWtlixJTCz6NCii4V7KKCRDQ7eLh
2RgRTWfbJnOtJ1N3vPtRfM7CYNO5bXvBOdrRxMMHPXH+PFHbnB605mGon3w3i16DThkHr6qxchXB
aRiEe+zapr1ExTvknfehDGifKgS1mUYDHvnwcAi3YIApuboWNpU5ORBouCYcLgL43sv8IXGx4ZsB
wT3KMImVtodLgR2JE2KX8mnnskfz5MArkKURb7o+DFaVbOSiqBh7y4YnJxptE7HRr4NlcrLbylxT
Vgb6gkUcTAjRuJne1fepQFvXNrtOim7bjMXLYGbGQaYJiy4XNQkGMr5dL002xK4hWn51Crs/KIVE
0OG87YRx6lsDDIAhJ6TRcfxkWggPzVgUq6a2oi0hm84ay9P7JMsPBy/GNbeyFV5ubdXjZUEc8zWs
1TEfKTCPjvUbp+txCIrxN+jH5rIes9kF2x+8vhAX1BQ2XJkwu+jZbCow+5eBLvBx5mE8TN1HlDCx
iaxIMvsZ9fcsIX7Jzf09pCX0R8ojftTN83PV+jAGVLrKdR2es1nnx95BMcaF6zNmhW86Sp9D1Grj
MTet1ynxP3Kvd9/4IXsjtfS2Cb8Ewhu2WpM/JZr3AUHF34kh/yb8DlxBS3fVyfLtMPX9DstG4Xnq
qhsg4NVDaX3Laa9/OJKEh2qU3UlzIPFhVe93vq/TawjTqzuwu2GZuOe+bRlZCudgNtVXzYNeaNXV
JqqMlBwgEMD0Xw0s391uiOR0ksrS72UH+cgynGqbx7FBenPDY8pcJqFYD13cf/QCxXsN2BBrSN2f
vapNF3QnqPHHboGEyr/WtV4+G4UzbvWhoD7ed8Wj9KprwpxQb8byNAWZuZcdofRJDEEpjE0Q+3Vl
HotiGo6EppWr3Gfijur4I6uKZOF3LryYaSiOrpmmGy9JXqLYfcVeZdxHTNpaLvNLJ1TGFesTGE78
q8oUzQcsVlzk2SjPWeuhSapnjn/H1cOupLHSTF0HJRvlV3/UvinhZpu6mNtrnny18ws7VD0Wah7k
xtLattPECB942bLJ4yN48RwxX8e01a83Uz07S9vM3LVeSCym0ZMkJJNzOQYY7okvXOE/de+GVitp
IMbtzkkaZjq5Prmo+VzvXbrDIrXC+uohLbcaTBe0WYyFbWVLzx3lZaCtOrtpw2Pm2kimms+9H4tD
EyHkzLOk3mqxQnFUhYuCL7hB0Io/REarAEO06IAEEKasaFSH7ULZqILhXvh3kXlkdjTu6yDMFozA
3X6o2/c8ir4BN/SO6LtNzNu01S1Bk1Tz3WhdDRgTsIAAWMq6JzBrr37Q2WvVZM0i0hySDqI42lU9
qAcrQyYaTueOhhMjEDkECNo7prBjzsUTWQxmozKVuAedQ+NgAONKcTepgheTjNB6ZXKCfWxvZ+EX
9prsGSH4bkgstakGEDvONLp7M8HkLGLf2uUcGsTSAaAC13yeiom2Diyspqu22NK1EJdWNjbd1pTe
l0YUcukYI4yCHEQdBAF/M9QEliQYJZZ5j4uWCLrxrhzG+r6W2a5Jsx11K/do+5ChYc5WqzJoDzDR
1wgdac0zLga4a9EHF4swU9EGEtBFJIRvsZJVMW1vozgEVXMOPZg/iCT5d1uuhlDydz1mf2gdCGwa
j1dV1PU2mQ3ATUBWDOAt3QUUaAj73GpU1V/qWHwOYK01WZp+RvpJm3vfYgd8neqS1STKkVWpM+dt
pMU1k/DATUKGFwrw0bqOKReRManQwzIwLoPGcVaSi//YtuLgpem6k6F58PMqPRNlsRa+j8QDHjP5
1/oz1YpPpdY2V2b0G59F3mEScbtJ8MWgf8mrPQS5AYASlTMLq8ZBp9WaBJazCEhcOYV6DaA363EX
hJKlhoyX9MEyIJt09vqpQnSUseAJZNQyRYmZ2vWedTVm0EjYESoWqJnsnLpPkylgr6SduTVJF3eB
fap5QqHt8URHG/B624afzUWFzkAE8gxNJyluWSMMX5kD8z0tMN4d5wF/DMRMoBRUGRjvwwk8IIkD
znJOxj42cVoemSsuTb901vBY823upPkbopWF2zvUug1JKxRrQ/jkjYKwpLwEjz92atnPqSJ6XIO1
L0YPSjK8gCH26n1f4XrCZrhuTOheJN92ayv27+oBmnOP7mGjvNg+dg1tUFeHfF7o8Ixmv5AateRI
HCInk3ydqWWI2p2P1o7Cdap11cLVpvXtwsj3iWibiGcnlVdlMkwPFVqYGotP4dxzavUH2yTdlzTy
82BuItWcLFmesv5yGzB6E6tEa0KbgFW/qcLxQtxpsxlCmSMydMz1YEBC7zyTHAPxRTidPIVyWlb2
PJFTLCLwB9/XMfar6Rb2bCe7pplh/L1fv7jThTZ4hmCJ8Miiiz+3VqXvk7r2WPaiQFGQ+uBXuHSd
g08KNP1zmDhqUdvFG6GK8d6tymIdtEmCxnZkWIozd+2bqt4mNgKpwLfDV2cWiFmehlke+AHZkowU
TQJ8y8il+ywLtGqpLi5Ipa11ZsfGiWFKrrVxiNepP/kHBa1IE7F3bE6mOa7KoQE+6UsD/F5BDkK1
0/1Wv+SmEW7AQT1VTKGWsRe7DGNqV7fleIZGutM8lkoZPqXFIDq+YpjnTOtQjXnATQsBh9GN1Ttx
Uu16QLe7H7FB8++e4tBCPSlYo7q5RSI7Pl6QlcWhpxa7APAUlhLMT++Veyiixj40rE2UCsEgBPAU
08S3yUjuSV1i1UKtBmURdNUUqJiq2/R+iOOLp9ekVNXKX+f9yLyi3sQ9tBHHKR67KsN4jj5xm3T8
oMIOce3oqRc89JywEHdRX7gYMgZrTQtfe8M88dKOBSMkPoylPxjtMs+tN1VzRS+9yHq1Q3UlU7Vh
ttYN8OBGzQYsIYgP14wno7ORAXRcbqIWQRV1lqsOin6Hkg47weistEZU+9INpzVu6PK9SmGF5rZe
oSOCmegb0f00hvpSOX2zAYZGjKAbYARs+fSxDddkT+EagPaaNtYu1TQDBQTOoUYxF7hVdlRiQR5p
+RnJtL4v7Llu7lfDJs2ZnRlmhXAmEfrGi+vfTMhLl1hgvrCSCflakNVnykQrSGpqFdg1+YESrXhL
LILTp8Me1xgXDy/9FNm1vNegSiwTvRtORhNtS7fWljA444Pn+9bC1Z2z70/V20AYdFkuiy7Kj6mI
93Lyi0NoJSwei/rzWOX1Vqr8Qa+ktfNFNQL5mdHT6besiqNn+EsTI5TLWNHeQwxwKZke+iphjLfA
BLfO0J/cMfe20odq4rdgy8v+U2cVxcHmugDzOCWLCIaTkzL1kYAkHgQmS/4/0tiQWi66EqKWbQON
bCAAHQe7/dZA+cNIF9x1j31tQK+spw3w2BhSi1udK9NY1I1HQL3p26dI9u+WyQq/Aez82ofmRZd4
PEqE1pq8jj15LS66p8dqMiHH1DL6CDT3oDuBfT9yyVnE1lMay+QZqA8X9yaYdshhSKVtX0QykEXg
ouOoQ7s5NwoqnrqHC6M/djnjLcKgRTor+qupOo+kTK9JHCYQwKixWqSoQFHTWnfM+F66yiJWutHu
AWPspO5aRzlS1ipEvRVte98LmVJdwIwwhOa0ClvD2gUu7q9g9DYgYNzj7U/QMW/R54va0HGBdyKZ
EthC/82xnGpO20hWdopN29VhqkSyxWZOOlDikip3G/qjCOhkVmJEsA+utHGnhCzvdOiICzmqcuUK
FtZ+krbIx8SDjJCOlA7E4g7Fbb/yhdc+MvO/+o4LDyNexqC3N0HugbNxvhV5+h4NFl7ACs78gDE8
BiEV4MJbYPTyFkjj5CoW+bRsibVeGTomM90KcG5h42OY5Qu3P7WatBbmWHprosAr8ijeo2Vd6PcE
aMMgn726QVEsBaneD2UrWXa51O1qnxCMHiVeB6JPuTJdyCqC0dQoEM9muwTA0V10QbaBiYZyrNAV
dtgsNKXHxzCbKqLkLAuHIYhan8njhOeTGRhKXPJbAGmZIJBYBxor3cVPQyBHgMdtfMsDChx65o/L
wp8oyirMOEngbd0G9kJAJZoSZ/7Cubgm32OFR+s4iWFcVhAzyFBKOBuqSFvr2kSrtJduttAbko8z
Hwt8WjT6JhupNdXelG2TVyI1LISCd0Y06ueoxf0qWMYcxsSPkTBlYM3CCGGZisxT3oI0SXy5BzOI
JIhaE1aPGbK5NmD+HVolyrvCJs51hrHBSICnJZBEVeJx1AjH4P/ZMyOgls+q5LWFHR55O1KnsVQb
SnHqG2++PgKmHrIW1huIPemQ5zTG7if6u3Ny+NC/ClnemQYzsbGVRNRaRr76Fz2Rua9Q3IL05sA1
h16IY+qEYEjDAeRi6nNf4oeeCLM/0/JC5W9ymWOphMhOPu74mw1TNNLiftPryKzcxHjL5lmDm2q4
CruvMkP8XAWTBgtNyavnvqXahlSjdh9YZf0vMsiMn3oj7KMrXFNYHuFjhikEoXQ/7mNkDrBvCNvg
DGm8jZOM6SacXnyBBDbsMuc9c1lURHlOlPimi6kHtDh1ejrlHhct6sD3/+KY0dn76ZjRanM5rQXD
i+vM2Xs/7o+dECfcWxaRxDMcYQr5dNVfybkI8G1YwW7qjR3dV3NVFtpmGFB/TwTL//OdYK3z58PC
mOo5Li1Bw7RM96fdcBUY2srK7U3YWPeBw6R70rULQsUIZeL0yR+iehkbw5ONVequDzkesp+8lYqG
h9SOqGk6PlEYxUb6o1xSfIiOfuc/uw7c4yDykdLm1KW6UcDHbF6BFdj7zKu+aWUol17AiFq5Sj9n
d9s40dHZW/7KilKdQgluzi5W5abwgS9pnv9UaUl5bWvIdAw54LfsCwbdp6kPgCjZ7Vcxr6JsCc2g
joZ648cUAm1TgYVReCW4wlBsNKKtU7M4swdKbXlpwQKyDiUsiF2uSBqT5YFxi7J8ZBwC27rLmgy3
p97ES61jiIRLZ6zTYTKXUm/PrveUpoFaKXLVsaObF6ffu8Q3H4rI+WxENVwTnzIJfYFt0TAomSHh
JLDhPc0M9uzsRNFtUbZhuiW97QlW/dUZQwELU+p3BLt8c3MCAjJLj1bmpIHoiYtno3XVddDGJ2LR
rmkfy6PLXHiRwWhebLukbq9T4sy0esCvQ8mu6E61quynQelk20EiBcpkfw0Uj+azM1Frp3ajpPgy
GXQkGiN7TpvKpNZfmTBLldjSI0CynVsGfJCBCU6xH1wd7S3RKB4Nvj3WHH65+ogLGHjcxg0RZzq5
3M5LrSOlSuodPvNnP6RXV1Nv81P4h/pYLRt/nh4MiBQMu3nIJ4fWHu++S31UuYURrjJKK6fQc6bj
VNEJ8YVcNqi+d7mL1hOm5V5ASLoDjMGZ6Q/WRce90NFyyLyogYrK2iqo9WUyxPLRbcmG80LYZxMW
WTv5krCy3IRzJILfdlTSmLmsNN0gxzE3hqUJ3fO9mMBFxHruHWQFUM/DCLIa6QvGrnoyuz4hK2py
V7jHQ6/c3H5AkKyMc1/bXEfsgEr73G2jR6cfiCgItlFcaDiIHfs08iMra2PfZGRZWPa908XVIRHj
1i1dROOktMSmtpLDLLOdiOAaLQvqDSsl0lf21OUfugwXQ9iZR9PQ8rMlwSDGeBZXTWUxW6mp6wjl
+6cGf90ioyxFap5Z0VyDHmArx9zjjDh5FNDiYngYAxMuXE03vaUBtMGGx+Asc37QkbfUWtpXUVp8
DcW84qnA/XFZN8RCWaZ8zri262aZk19MV85NQ+PqNMBHw1aHDOToENuaty3Czf4uaVkSjkqkyGgd
F9JOckFu3y60aW6UGcWnrJXsKzjJIKje/AEroctEj5q9fjUcnbOfYXJnmhUrz5r33TqZOdOMNYTh
XVIyZbLp3jJMFisIzgZ9JjIUhK+RWUh4lwrxo/pYcJaRgoMVZlyBiI37Nris5iyFlc9Xgb3DSRBt
Ko0GTsDPl0WYOdxRUezP0WNvdORQht7m9q2S+SePBZKhWuoXTk0ChDitMyf95qn5+6OEvQhbRsYs
aI+mORFFN1/0WAboTDQopd+6ROQvflQjv6rcj1f90E30Hup+TalyGUYq3QeOyFe3b0XrYRCMkB3S
if5WRD6DNzerffE4zb2f259KVztGmnALlWUVlSVLJRPeHArvx/BLH7ZMGRUOJqir5kIPhr2V5v7Z
7BpKfGAwu4hfaA9vNgPwRU0D4MPQDlQAsmhD7YMssJxVIWssscTs8JsSX1ywxXMExdeq7LVVk2Ec
9PGSYCNjYuNk01s/u51k30P9Gfzs4MTZYs4Z+hpZ5Ycnu03uFms4pd0CVN232CHBgMAff2kCR7Wd
J7uvKvD7mFq5OoXUe1hnGXoNHKtYx+7I162eu7aH9sbCWXaUPRwKEMvRGIpD7BCgQj91O+XJrhI2
vRAI1oEl8hPpWVclKZ3e6jQ9JcJHF3ah20FDymXxFFVdeAqATvpzTWAc0qsconRNVTPlJE+2Y9yY
qx4eMxCjLwYmSvIJuXyX1H7dW3qjhd/X0gd7g/m85pyTu1lAcBglPi1Krpcheb31JkVDUW4wm6VW
Oy+4peotzIZtpFNr6u3gYkcSkZ4O/dMqu3rbyS8NcYQbw27fB7y6p9KvSDatLa5ByMq4QBsIA7Qz
fod8ERT9ruz04qwCtWBaTbaPBg4ltpik5rA5FzfKwDTbsLp8tHeAKDk5HQhh8rG0fO0w8NlUjmtq
gcmnprGmdSmt9BgUMXVcpnhvEy12KnRHZUUeM3t4DFrQXVOmcSstqqNTARzqLpjK/rXLUrGJZi4K
pSXxlA54kiwyRguwwhTlWci0TneYIg0OdePeEbTAAsD1GnqDzGEH0x43rpXYO6eEepDqEc5+AmOW
1siiVwOk5Kt1KAK5HyuwwNgKyne3pe2aEcTkF3620FqL+YU/4QeJimEd+HyfgtJJoUDHx9UqbbBw
xJ1TnFhWLyttXERtw4Xcw8MXcgLf2jCagKrqaKiUPKIKtR469MjLFiDSUhx3Tg/AfALR6gzuihoB
gR8hWVkFYN83z/nNy4mPse0suQwDAKogO2n0aIMitS9N5Oy6kIz0yZqiNaTjaanlQLrMpF1xMc5X
HYR46Ernfhijg9eFI+cIPyQAZd3ZdTVIlH35QFaxXMeTo+20xH6hcGOsa9XrSwAAb7UtSw5OeB46
6t1ju07divUt+iNEJRYFdU+AVLfoSyrTQeyjTXsfbGCuqHJlTbUVTvstFXi9ySl9K0PaIlmLdYXq
KiU+lBD9nKzq1pZ6nKJ4z9B2qTqVMr+WwSqaZHtntUW1rgx1JvqHurMwAYWarrHXKAyuy3yWipA0
g2zVvesncY8bHgrt0O1xWkQLw4of+nyMyIui9agTlLiuy2YZM+fBjMI1yxb+nJnnHbokoY/IUY/b
pnqaoO/hsPaTJe0pcBN6u4cgyNYDCFrs4F2WpzgEzSJbAWR0DpODkpm14LSMWsariGQLSEnZVmff
HhJyUQvdHk5i5It3BpovtTa0O9pP8TI3fHMN+fTquqO21QLzxf2UFZq14bgEXBOZxprldL5VoDpI
+HfQ7pxFSfILRCvtC53FZOc1M/Pfrfz9MNMCcNartV60b3RDgqPexjRR4umKzydVzUEUfOueRrdw
imxSPWgn91Qn8YnBxKGKvVJ6idbWsGeBDkWEoPyMnxudRJ/lZHxNyYY+NdEXzugv4GAMzFXsr7AT
ywNgHDJyPAmvSQ5PlIr0Y15ggzET80op8b4YJ2qZrJN/G2oHIGUZfnW68hIJYDkUa++YSibLxoja
bS86xjVmNASksiKgH5J2gX0l++mOgqEmipE1gbVIyyaHDTXhqiy2YPj7x1JIFFacSlP135SdWY/c
Rpq1/0qj79lfcAkug+m5yH2vVaWSbghZKnFfg2SQ/PXfw7SBaWsG4xnAKJRsq5TKJIPvcs5zmu7U
lzTjQoCO7HPnWFRZsfWWoQp6F3mrMpNuEuyIJedhTwtgnxWtCQVXbV2CKeZKIUa28ApkxQyRFYG7
sdKA27062fc2U8MQRNi25UlLEYPnMbYwabUNPsC53OvMc7Z285T5VfqpHPTKG9JHU5U+NbTSmym0
H23PMB8ck7HrmHnvSWU2J3seQLHWeLE7BZZtLKzfRhcoWNOVP2w2cEAyyVvKtb7wNKqDK1EQ44/K
ktfKwZKW805skCSQJZKxnkEgzZxqtGC0G2157lv7uQ4D/+K0gh9UMbbtqQt71JBRbYu3zq525M8i
te5D5FAZ29plwXd/8DdG99ikvnPBm8f6i/REfFAUibbpbutwao7Ea3kb0xTPWczMemglC5bU93as
hdFGwDOKeffp1Wb0eGHwNndGugp8xGOdqw6CYGkeiyA3lwpX69w9FfHufno67kCbGBCOOhGd47RP
Xd6e4qyp9gmwWAeg4HFyU287DUzOWyiGZ8eYwJMjMuCVF+N3P30YU0q5mHr+wBMtJFWLGjFzLuX4
uXRyeBjFSBlBW3TMyx6ftFI/dVFeVJcwkuzVgerhGcscShy/fGRFDebTtDWnh/Ed9hsL07THtpZx
H/SYEgtr4FYskM+EREpuhGVO7MrIt0Btrkgnws0l6urQCftLLvvP8RwbR/IWkKU6BrGNkx/uk8EC
X+cCLu1H5nD5QDuG1Cy/KfJQ4yxoHoa6oNGMHbR/SUDHn88jUyFj+Z3VqhyyU5shV7E6H0VEQfgP
sovnSDvzzYwxkCoLNNEQfOuahfHiJVs3mb2rIIYMepFaamHM6OwxnWio9nWP4brXzpvbl0SmC0HE
XGDrnVOQnGiaASSN0D2MBpwA9CYTT9ClVGWVSbL9T7v8EjjOp8jW9a3quzcrsN0jexlyI8wOUU2C
GtNnUcwIM3oNM/UOM17AGiVaWnc2QwBDfoOgyIwvTSOGW80TKeKbRVjWpl0JQSQKd9G3e2UM8x/3
XP04kM2+KJ0+w9Q0Du5CE89SH6BmwbsojCoCATeO164izmMMTX2YVfLhtZQcUQ9yFykKUSF5I7fU
gpy1yo7PAzE0PNj66QAX1tqMEKZn8VQvA0ID9WvmFD9R7/3QYwo+dViu1xwkrCI2RvoIHC0Q/7rC
ju479AqZzyizGcdoF1hBv2pK6e+JDGZtlccswDBg25Ohjoo5n493/2aYO5SWlBllQcKjTJmcAA97
8Xzv0Y0g0TY6JciCyQJ/OcLdEhMmQX2SCfk0EDF8qszynQ9zfPQDcktU5+zDXpKXFhrNBqCaWGc9
ILYiXyLanlvGhftUmG8TI4CH0Q3h8wq3X2GRDXdzy1jLNVK9u7/hVho6T1lMBFMbXGw+07Mr/Zeg
ioebn8v8On5gh7XX2vb1yRDBxbI78CzMji6R9qwz0ZerrIEiNEVLzkPFL5nd59Rd+c97MWuDK1Ax
cwo4i80cDwejtBjhFsVPz2IjxC7xauRO/+LoTWdNhMY7TnSuVP/aDjzuoXnTg2kAo5VbHyo/ukkI
jZ8j5hurFIrH1SoscvYW9UNjMXrvQdXcJyO+WDamsJz6lhmFR5DAbGFxcD+Kqp34m+lNdpeG1u6T
LFW37TuRHHptWatyFhI5FnVRWxdQJ1FadlFwG8yq3nGHfU5kS+8bkGEhWJWvRnQnF1e/ijieHi30
mV4gwp1sxRtb8ZM26qdwAbbYMi/2U88yj+HoPurxbmvGK/enGonNuHmZfW90SHa1OQDcBKPa7O0p
1g8hxtdtSnUCzSNe6mtosJ6w1rXLELezECbKoOW4daYK2u7nxoHAEI3LnEzI8aZbDvv2c9DXbGm9
QG7qzKGXjfji4kzZ9735YVuxPGKv+Q7cerxWxuiCodYITmZEdEVa8N727aq7F2SE9Z3zipRoI3ty
rebZnHyWsCwbYHNU0WUOwn0M8/GGPKHZTCxKTyBVeKIFp7oLNjEy6b035e2BDNIO1CTqIPqZKFnb
5GLtbWEzbm3AjHR1e7AEAydYKpvozXwMCYu5iCZ5Z+GnAAoSjqzF0LxxJBguJhpr8NxT3hM1MWZc
Mq37bMofOWurZ+1b9P2VONcVg32R0/szhtGHwjcPqDaefld7s7BoRjFe+iYstp2nJO0I+/CpqMz1
rEV7oQ9/MB1O6c72SMXOQNzoKbUOVRHuwiZnQjRSYOZ58DaWKAiA76EQFJuQWdhzEyvCTr1q5/au
fbXdxFs56DkPCTLDtUFm5CM00mOQmvyB/hA+2HGHYq3bhjIfdrUFT0XHprknN6Y5Kbdyd70Fp37u
wrWVzPqJ2cUbeHRvU3TRLhVzsoeLAHTaz9XeiN3hNtiEk83LJtHywQlIvz5WXu796Gr1jlrxGisP
gMjKs9wZDm86P0F0VGj6QRYKC4qRSGEN9EFCe4lScJKc5EPidht3LMWusB2SycsgRU8JKWJ59Cue
+eu0raNTXzBOgMsvUSVu6rS2d65n1F9QfPBARBgCS7ONKNWd8AMJWRK14bGx6QfsCC5MKJr5dFdC
t7E1McVlwmRNE3NRMynPqNHIgiyEXkvlJYdGd6eUY+sCchlgf+jYh4o8w6FGSF2DbluX78aMUFax
Zl4Zio7uLp/M4PKtybdSD6qjb+U0zZL2/X4NkfHxxZ06TYhLCTxWfY0qo7l1o7z2LOK3GJ72uROw
XXrBFRbx+/u1j6L12C+rLpYxgL19QB7dDIMgst1ncKwuNKqkOeTQtZCVWq1m5sTserQo+qLCWGdE
mpx1bj6hBUGyr4uVFRnqMEl48gW5oXQyb1CQ80WKHVs5UNxSOocxEdNWGzbi6aYzOPVQ7TeqoJpm
Qo/sBfJXnGXd8gDaMgmDHooUah+WFVkLlqgDhsZoOAJUlituW0R8ocrXPY0oCS0RKZVE9+3MCNhq
z5ULt40Av7IIiZhzSak3S63PKFr3TRi9FkQgVzFhSn2X52z0svSGvwE1Fwi/2la3kOLplkBI3YKW
AIlRQ+NrAnryUjkWM3W5hn/A5dtyMk0q+8mgO9lbbcK7HjNIzq5Fz2CumKieodTUSlws7X+KW7/Z
VHho4BYMH+MUhNuhbjRBPD0Z5l5IjZ1SCeQTxhPHYLqhECZEgilmX0b1jsjL93ZG/xzF07tEGYe8
NCF0eg6eTIdzyCCTBkyyTT77COHaNmtnXSW0OOR8pJepVjnyD0BLRcu8sCoW7Scq4BGPgjXb7a4w
fBYj81CcKyffEZuhr1zD9tHrYWgUwuBwhaYiyLQgkqY8qSkuEMg6+e9fCAipjx4v/P7vod7+8e/N
agnaiGC3T8xaWl2cTS1HmAwLGcrDTAB9svvmjhoSEKv/oxHh1uAs+tFNJRzhaADT3MAQ84O+IGpp
SI/k4HwlxACge8pM27LS6Vl2Mr7aDnWw+QDdx39GsWiDwquqXTxqVHMZSeIk0XhrN+qZarKaWDoo
K9AODTntFQKPao/raTVMUfbgN17C3AMNgkxRzQU9+ZNFH++Ksp42jolBYRptSXKp9ZL2gXGanNwD
/tMizRBxsWlTf7hoEPcrnjTDoa1qkPiONTxWfKh7QIQkoE/zexUVcAcjyuXOILCAlW60HvuGBJ9l
qFt2887sBeDMPLF27QNi7E+od8fnsHDeQ296MS3omwooxsYvOI2wfAlmR8mCATEoRZCjbgveFgDV
dNcgoJMN0kCaVfrRaz+2q175FLzFg4pC4HImEyk1gbNJkEZTb8FGy64zN9m5NKpHT5Le5mtZAIvT
wW5mH0CvOBu0/yxsMtIvc0xn2653/dVd7ZNBHI1LjgWHWjha3ZvqREt7h+4qOwGgObb9wJR6Jq2Q
aIcIwGeRIT1ixwruvb46U/o5QoP/okwU9rYAPlU3fXDqmRDjS1XxkUNhWM2Sfowso+iVpIsTNiFC
1a3kGGvYMUnCOJCK390XRtlup/4ytW+2m8+vbdDLfRKDD3HizKAznbbKEB/TpKJNzBNobUTpZuqt
lhyjROx1bV3nTtvQByZgTbJ2D27AyV8xUKKWGbjiU5+43Zi4vupE6pH9SQwo8bDIshuc+5/ElxNO
WvrgCpXPGH+mzenMpuPxXhfbilzdQ5WyohiaoL6igy8flkuDtaKKf4uN+bZ4Wj+NVHKHeqw3JJSQ
AiE693b/YmFsFuyDTxGMKGwlGcrYIYfI3sv+wsFnHXmcstoBkWxHrnpOOgJ7k9FIGTc76nj/pSM1
geRFeGIKDBsls74FPTk4jY0EMoMMuJL1NN0SQyEMJbx0JMhaw5Yj0gRIP4eF9UTUqBrb4tx3TQdQ
IczKfRuTh2qrTAIVT9QjeRzqkHgMJlLclTsrR04isd88ydRqH8yi3Uez8wxuRp8DnfTbgYnhllRi
c9PaKNUmZv5nu6KkZ1kKk9doumupUKwLEZ4rkI3kQ8qXeGh+9C3rsdgo6h2jbMK6M/+nkswRvJNS
uBeZTBMoySJieokgAR4V9zNUVSRIETFXKDugMk0ie3enYhfA1982EvUejdB+1jEZkqX8NLrOlyyw
f/iFScnhsYhlwcZKcN6rfJoef7/ko4Z3nIifGJ6SEV6UmM9mYt+6ZHIPsRPTds0lC8uCjCNdc8gZ
dl9+Eq54NgvqcWx/+UOQolwZU3R3LP/OZVOP58huSro2rBTCnzL2fmPv7nyTRimB2bUJmDxu7jSn
Wff+MYndA3rpP/JUEOwnF2zbl3kIPyVy9F7nHrAvQ+f8bI9+v+m8HO5hW2eXzFblo88w7mqQz8LO
tnhEcssaI87STR4jP/NFMe5FMKSXUTqfrcW33pjEHGtMOjsalU0SQfyLPWRy2cLSFbmqUcJmxiWb
diFkmZVAkfwc1kbFGJNdAjDQ4CCd+Fpdct6eQ9EO5q1tI32IXPOtccuKdQET6XhkL7aoepvZeWD1
A4mq3jrxcE1Kr3/i5gkujrOwt+J+2t3HcDaRXhdP/56LouCbVvm1a/XrPXRHSXvfhskO3aZzy12g
l5NdljsWXM3R88IbOwDjGjbjbqo1nN8COH5VE5ObiBkUVxpHh5ojEEku2QALSXA0MNKSXEO4A5FH
syu6lRUGDm4kHsaCCdx66gQ9BpF/GzvV9d4zlcvzmi3wUBbThiUZQHw/llSkRMQ0nrpiPcbpJ01x
ckL1OUwH+8mEF95vZZo1l/uXZnbrS8rxS+ynpv2ciKONvY9GD+VLa1IfSOvBNNtw6xjmEjbKagj0
7JsBE3EPkvsh12V0CYg/IboG/0EeZuwjI+eDu0FttQ7go8EV40ZVV1UTRU3lBM4rm8UxHdAANGZ6
Fp7PKgHGthNeixHvzNSdsuR70NXYNuvo0AcIC5Ks9x/8GnsrMl1bQISOYkiLhbPBaklFDZS8R3lO
s5bpXVVa/W6ck2vpBC+OLesnh/AoqNfo25to79bsiuwIoV7lNh4/CExXWhbNoeEUAwinCecAhbCV
I2lceQOathiC+Qz1XV4Dq34LIWOBVUNIIxiEKVJSdiwkmZu6DBT9pKdDiQjkQWTOJkjN/lkZ1ocX
FxbAAv8QgUReuy3rOdchjlJjHEKRkXG3O6VJQhUDXDhd1L0Fi4TSGtIVoDggU74Y9qapxbGR7omq
tT81TRqii5rlu5/ARIO1Du3S/pRlg4D1bz7iBAu3RJieOpzjVQHRdGy+BgidL66jynXWmfUXom3a
1YTia9+riaiScmTyVq/Mgk9bOszu7hupCJQl09C9qqvmNEcQ0yZmNDP5HGDAbfdxaMzs3HZg9KhR
Hz0iU4GJMdtIDC85liIInrMJ3EkapcX35f9gU4r3FeXBCQ0ZZ72Lg+EuAzU6LjI7Vjw6sYTlGefD
xGaZ9fmpM7rqhTAGzdTjbl4KiTsmRwzLJO4AY4Man8yplJrbi2GKlVK1T/WSoVIvvQYY2fthZMjq
E3fEsJuUNPeSewuLXgXlH6fGRfRO/uI0RIX6i8jNUXm+QZRbss+GClZiI46xFaxqWtKHSrIetskw
2uzLmihcLngA4Tj2FmcW7+eZ+5aPrq/rzzUS2xUBSltEsNM7nS8hJR+69ppPtgh/MDlfeeYgnzEf
ThEZ34Gx6wR+IcZyj+HSXum+/jbnBHnHVpE+xW0zrcXyJOQlDCudETRWc+vnEdVFGs/HjNmD4QUJ
OwD8lumba9Ttj9kdUN6z41dlBiWOsbxo+vB4H6mkoX7tpbI3pb7ZJChspDu8Rk3+1A/+TtsD1n92
FOfFUZkGnG4WQ5sNozF5dqOCKGTjHWEUXG/V31JQuteozD/Nybg03Pi3dsJqf2rPth9bQqDCwvV3
c6mPdEfd3uunrxCMt8nwIVipIB/In5j+YeMf64kYJPVi9Mrbc0eSZavfukFXZD9xvIdstrZ6Gl4H
4CzuSCHcJeM1V1a9S4CDb+zlXuf0sXEEyb2FBPBZTPXnBlBo5EThMcwxoqcc9BsgEcY5WU6x+3da
sRqUHF67u93FoEnzom3BHu3mVrW8JYsLepnuC42XgUX90QJgnJndfJrIXFrVhWYDxEwTgU/mv6UW
SuOS3GY8TXIbSXmTSDSiRiteGIuP+yzBHfSt1Z156tN2xm8KgE+BKdxNecL8DNANpMQu+D66JTla
uQE2WO5YqPUHdsrGqacV2Q2191KNVNT3L45Z179/x7KTTxwe3ahNPJGIPW/S+oz+YrriPPE3c0Kk
V3YPHTBq41TFsYHqBl8NRM1ia5AKsNPjko2SReUD7+mL6NGf+opbpJPNcDQ6zRB5wDU8TXhiPQsD
xlxhUPCiSMOtRMeEMxNrN7SEi6ocebl/l2JoB1/YIUdNpgeZdNOD6PiZriEKKNJ5fBOTu51rf6TM
hMXo5/WLLFJ1C6C20/LgRZriK/PkH15VXGZVt1dNuKBJI/RKYjA7KzqUSnVHZ9bhk7V8MXRuL9Hr
vJbJNGglh2tMC32eFrt3lWIPuJ8P3jjtJKYVM8BqOIelcR30J0N04S03pnLrtUN3aoi1AbvJiq4b
MP6UqnjPYrQjOcMHjNtqFztGuQaCHqDd6UYOGEM8MAm6tFV7DIeaKYwxZWu7lNskJg2GElFelUwA
djN8S0NYP3mIam4gdnRQ4A2VCdsBN8pm8IC7q0zbV0yjRGWOH3NIDVFVLHewqs3ATdufpCrpi+6K
3f233O3ZiPbGNeL/iVSVfN0lr3O3AIUYXKziCTJmCCDjIMy42UcI7HyHyS8PvxjrtXlRngfyohnY
25T5Fv4NKiJV7ZBENA8O7EiwmC6tbf6AsyLYurYF2dwjwnhIfsZI41dhgiu+Rr6ysaSHZeE3Z8ai
E0bFeJbBt8bcE4vN2JQ3fDW7IYsv1jm6mq+5bQF6KJpnuIIxBgjcVfU8ZJTNdbAfsJoOVV0fo9p9
jZmGMqUy2TpF007UjJ4aULoEiIWoCpxccg2HeJIRevulRbfu4x8Q6hQEoNq7CVS7EaQhjWjYkN5Z
kIhRJWdnKmt4lzGAc4N1zGIt0lru1USIRJbWPm6T7vvUjftENek3mXjLzsYMVsquNFE0eY80Kqdj
LSuPe74oHsEcb2Rn0qmkTY9BYvgKCLU9Gyk1pZnZD7jl0m0Er4ZZnQQrKlOPTgvHydbsaICYg6QL
daF98ccGO6Huj0lP/JapLgmWOIoPqZ4xh8s9KdTxWs1oozPcmAyGSok1S3w4dYjsy1/ydYvwh9vi
YtEjA3YliGjQtnBW5lxnJ1DWdKeBKF5LX/GgQahgCWJEBmtQB2atq162cEy74gIJ3XpuoTfAAvnE
bM45cHmOj1Vcimse8qAUI540h439rqRT2cCdjhm/cfNEVfTdncbxNWWns8vnKdh4oeD3syzbNhHT
vG5kqpOZPA/DMDvbNcScyiKurM8rf41F0R8xqyES6hvVProGmByEZa+tzlPYOO2nQRG9F0bucJVV
wPQnbp/CPFBffcYEVgYjQzScLJ5/wCI2POvBTUn3xls5t87wnHc837raAc0d269OYEUPcz+Pn7zG
+EpFYTPhaAYoOEn2idqRaGjbfM9bgBEqgk3b6rpgCA0pHT18v0LfB9nZnNWt3LvWwO09PTJXRQDZ
dZ/gKshXq/hpyPxLREd2iivn5I0VnC89UfADVCGtAV1+S+rB/cHn9uj3NXfjqu0pNKeEzXWlgYdb
RjUfao/c81jFj5wh/TrFxrtzM0VhTQM9wh0uOVVrf7JOiguvUoc47h+KchjitQ3I6KRb/dsko5l6
7ofF+3EaDTS7A0oUw42dbbZY5NsIHVeLwt5xUYCSEvu5ypKjREZ29Bo32Dde9JFk4bll6nvMheNd
cj9oSXYZXlqb8UUzEObaIGI797l+dR3hX2LDwC61KBPv67qksgBKtAHOFG3AK3bPJFmRTmYxmnZy
ur6Im+2QdKw6GtsYLmmiEHRO3vjO4yqjiBEok7n32+g9I4NMRlb5cj+28kbMfBQFKoLO9PeGEYrP
tp/9zJRVEIUQffZA9j9k7MeKJP+ctGGxx3aGOQEPb2f5n1GnWYu3qL3WNk4HrIEEhvovTSJOKupe
VIbiu1DqAceDC+O9+C2rrOJrgBN6JZrQ/pzrjEuRUrIWZHUYDbJ8GoJ070ZuQZ81OusOP+c7p8U7
dWnwk7ftSxNJ1lo0sa/48ufz7Idf59kZT4xHcDu0WbCd4Kpi/Qqslym2jX3dgfUwihZ3lDCSTZyV
GF2cuXk3S+tH68AyYF1fP8N/21dA/3eO3xET4cgPUr/63Kb+Imtt5Yz0JuQYvdcSGWfBTrAK7OzZ
OhVDWi9G5gmqdbYryJbaaJfhE+rECglQ/qijNPqUeJ63Moj39CJVQc4uH4nT7c8TaUpZPMxbXCLF
bS75G4iy3DLmL055Z5HyzQTamJi0w2oyHxon/I07Kj71MrgGnRtg2JeXQmBYRVrNgkq+GGI8j30x
bErBdjqZ+CZwj9LiiijbjI23V/QXNTMw9s2ftnY1xG33Mqd1vCotHm5WVoyXgrwmc9HemJ5Lfjhz
uJ07FMBEpNuuyirpb8LXpDiobdL39ntswRhOCMcIknZ8HFjboDg8dy3TTnwfKRiP/ltgh+0uGefs
VESKE5+paSZ78Yi06wfLx2ezTr29NYWsOOL8yYjTB7bxCZ44nw+b7nbf5sSmZURNrMYSvYgUkbUJ
Z4dlEb4TouDow4IseHTq2X32eCQVo8kipZ3e1cJHYRTFJpvRoe8KeNisTbGSIYjsIbfcl8KEURwK
5sR42autLDtOXVGa+1rZ5VqJytqid82Lg4OpZq1iUjXquhMr0ElqNdo5dUsyrFusq5tQJROJFvso
Jwc5CKczO4UVfBH7JCfrVYcxeBLFWxsR/E5MTUIeGw+B5EXrlud1NySnfvbLNy++mtGT5yt9oHms
ee7z/pmNi6OAxMaDIeYFtlVEB2Ew0Q9lNl7Lnj9pZIe84wEXwIHJAUER0EiSR4VUxhS0VXdVekob
ztJnmbzYCHcoJldj0n0ug9x5YnL34tNutCzvTk7zQxrZOrZ7b0umRc9eUoN7aE6CznxHdBIhYngl
1uVIYk5YlzvhxU8BbKQtzg/akcb/fB9IQWPoWXblziYsqAhhaVzTLyous0flk8kpbFmdu97eF7tY
+85j4GfPsvK+l3Orz/dtuXLG6doYiPCJMKRwE4Y+qSU3chKhes879X3CdbufuQ831EwFmRVLeZWF
m7jT+uqwImpHMRwx6haHxpHgs/K0PdcarDAtUn40TOTnDmkcZ6D5vwVlld2WwqMlxeBGccdUKmCw
SBKVsRVF+QFJbFGI23u24pogHi+P8YHG73kSEdTr1xiQbVrLyPHm3eDHF7+3WUNUKDVGQXKOj2m7
lWOzK7KQ8qEnpBKZ3iHjStwH3BGnZCovliG/hw4G3oy9y8oxGaSXkqjOuHG2qYRkVk7leGYd9wFT
ury1pCES78BfrbQEvMy52pWqzg5J3XaXOPaA4ZicEUzRvpTCuHXNLE/Z0MhT5EvWwBP0qBSmxYY9
VbxOw5A/bekrCTuhbCxS0BnsU+AeAfi3R+zvVHaZ5vjqNFQioWuEaP2wTe3Q3LEh6ta5b6cbJX16
KBu4mzDN8eI7SBRwLBwDA1W342qoYUP18j9bmqAR/uKrsrkmKELwNQQ8pC3xZ18VdkGjh5NGdFUq
GAXw6AIGh+SvF9h3bLP9RqES4SkgRCNvv7t5b7/N6HNInLr9z6/E+y+uOMcPwCbaro3eQJDN8udX
olM2+GOP/nICB9g5LUWK7hn8EcWBZAJbJR8YDzkcTM0xQJPwQOH0vZLi3SdZ+i0T3qvFIb8qLNA6
feJ0L1bmfxkQ+HyDbQAPNfayR7YRzjmDYHPW0BZfItt+IAYp+xqQpEKYn0xPLd77jWrc/uSV5zSI
pzeGAcVDWgpmLm10JThwiWw1swf2e95+mqOXGmVOzQs6/+eXrl7HU4PK1wRscP9SNQXpbor1NvUd
NC5e6MC40K3a65B5GKPL+UuWCNBgSfK9c73uIUsMKCI1dMFoyGA8aWHuR488BAe9I5cVyVAjSpK1
I9o9ubjjWc8h4uXli5cZMNldwBNUpfqcy/Zbb4RQ8Vfa8sazCqb5XJtTc7p/hP8nFOlrVfDPv/+J
F/of//59/LfvjKcJp4i7//jf0Ur3H9XtW/Ghfv1Rf/rJgFD/eHUL/fNPv6AKoPF/6j/a6flD9Xl3
fxXRR7X8n//b//i3j/tPeZ3qj3/+/duPIikxlXYtn8CfiKJA++Fe/r9//RP++J3LX+Gff38ou29t
Uv03v+cPCqnn/IN7LwjAfHqOLxw3+Pvf/qCQBvIfJnBKadrCNaVlO1gS/6CQSvcfvus4ji8dj9vG
8jFNKuSF8T//7pj/8ACd+r4deJbpeoH3f6GQmr9QPBG9mKZ0PZdjHPsjNstf7s05D2SIVwfLFRrw
rGdDPWQi3qKr9W5zlfi3+3ftyH5Ertp6mmFVCCU2M4f2dfZp611Dzmsnh2LyVyDPBSH6L3ZaXpz0
A1znAWknkvNj8Wz+i522Q8vX0aZjubZZX27I6hG/CcviDAuD9kkvX7qBTktYISqwlJHjoI+eUzk/
7dTc1bjcgRNistaoRB4MZi//8lE//v5C/kaOy2PFMlvx1i8H159enyM5WaXD58dLFAsr9l9fn+dD
rDCUlZ7NkNJ0cSbnsCz2iedgLs+6iwx7luRBiNhlxtgAUDDGbpR2OcFVbfFspQz4EhEjZeRXFXnX
81CObKQzOGFL/koVGt+BeRn7yv4hUjehbi78UzNF8mJYjFRXvjWIVTPZ3tZBo/Ywo3Z/tbtN74T6
pcADtk9K34WmGLUgRIwhOJW+E5zy5cv9O78v0uNfvClc0H9+U7hwua5h51p84/16RXHg+nAKzIEm
cV7CVMdFBDwXb+hBcfjVHOQAJ7tN4o3NlUneMUW2tesVQT1BlU1EvClr53tpufGt/qrV4CJ3YLnp
kle1gSdgHsYmcDejkYFZyLF3qwzzZtLFlyXailRNFtNddUijJHj35XcYiRBO/eqrVQ3Dxq3t4qSq
8olQLDY0dShueXVP6o4TJjR98QoxBf9Jy6bPceqjj2QDH6Y68iMnAhbVpUjj7kl9nqAt/sXV9OsD
G9ipI4kQMh0hpWXy4P7z1WSZTttJo2PJ5QTkoUf9RvYaCYOIoos5OjZvCCwAI7HGjdDtyfVxpISh
y5XHnPYvnOz2L89sXozkkBHCcjmdAu/XZzaFBcSIhFg7sGPoe1idX6U1zbt5LBViWjeCK2ayk2Wj
sS3tw+jp5sGubKyk4QDHrNKLO09ffHAqThpfppgJQccCmdzsq9dUzmFqQ8Bx4Jvmiyus+WIK5mox
Yo1lT+KaJjlq2c+psT81hpMxlCgHphikn/fSOd+/IFUnfPI/f83+M/2Ld8H6pYZa3gVPYl4CI40p
3HF/qVz6xhhUZVPpy0Fe7v4NL67fzfQbxJA1GY0F4846P+AEDQ6F8vJNmWN0XCmP5njsJ3l1rdBb
m8Dd1iOBi8Rf6jfQOPQk/W1qOUu9GAhr1Oq/eOHmf/PxBTaIa75w3Tjil2sJVVPOk8dRLAThhJF7
jWasXHyOU+de4TTXe+loUMC1uUvs2djVrTVh5mWG5I05mrk0+G0ebPOcVDj50gk+RKQMMDGT/osz
3vb+yyHqgul2eTIuF5vryV840nHQWWE4hiQONXh4CQaifAagepQhayoflfs2NWX7dP8uwj/9+3fa
SdHlur535rGJZRYx/g9ElofYTIZjD3nwkNKu2K2w3pKczWZQW0hMWKXPIRpnJv8zCjQbS2c3289t
MRqbLE8qQjKdmP7da582+zgxmDooYbPoi3h73EreUmQMawiE1bpe5pVhh0REu3TeLPTUF/bPuybw
l0hhDQ+XJG24OROzHzs7oc2LAfPWz1nJHKOa4dvRsusd9Y27G6OyOjoRC+bK1PFzZaavnlnoE+8L
WeGlpz41wKRb2/wZ27P/IOo63oYkWq8GK432xv8n7LyW3Fa2LftFiEj4xCu9N2VUkl4Q2lsSEt7b
r+8B1Okr9emI7hcECbKKRRYB5FprzjGNGEy9yj1Q4eRGdjaaN2NmR49FvK4KM8bDor1Jr6i3lkfh
UtNEvXnC/JV1FhdtxaV3LzKVH7sO9OUSyqXxvE8zdOmixVqclPQfqWgFgdCJA9orKKqzZ7jUUJJg
AWkO4clKghc06uhzNLrGo6nWmJGtb5UC2AVrgAMDtxONi9CC0/MPAzQLezQ0GNIM50As/XcCG/il
qXCH+R5zO2rGfy0cTefUNL67U/KCAOw33mv7XUR4gEed458a8ZklYDIwd4BbdadTrZPNR2wYkpJW
p0jED7wZa+MqsCbu6AS/6hVZvFOEJIgpyRkR+1evw5NlsnQPS+dLW2vRA0P7LkAKvrZbUhMcOimt
78LXLRjAViWAshyuV8c4AandNGx8s8j3rsf3JU3whzaRevYJEWCjalHNz11KuvRdlNRXLe+/xXEW
cMpsb/GgtAON1lcYNxLLRUHx2o9+iP2Vr0bTBeLZ+gJR8hijRzAzEkolUbl0DddeMqIVYmieHFPL
vdtTHjP8a+ofkAokynhirLUdJWCFUAmVXBAZWPl6+zuSXPOUTVlwwrw8wLpJ81mIzdrAV5l3mtLs
HnrReGSwkZ0wsHOOFuo190lURi+sXZdbVP10Jq5VUe4jy/QQ9mAVl1q2+Bfzu1L6SMpbZr/WPc2H
MSaaEdNKXmFmzn5qpUm8YuqhBIowFJYWiciVWaGs/fw64scl2myA1IyGk6GTiQeL6c9p4sxQt12F
yIuzMeqbo5O2PzUm+VyT/a8wbMHjDf0bOp3oSiNuC+bahTtg56hEimlrdinWAdfzjvXotg+aqwcJ
HY+mg6igPQRMIojwZqggPwJzFm52Au+OwexHy833yU5NDBzC3NXZrIGoy5tbENhOGQbOa960PSnN
RU/oZWtHZ6u3vB0f8ckMEckEtG3nGxOjeXgNA9qe1nH/jVLdRIPTq4uGEPs4gQZbLT89BSXp5E7q
vEEmCg8mfseuI3pY1sJ66zBVbQZThYemS8QOVmj4kvu84aTQ9oGmgGV58HzHXnWnDPzmyWUQuBUo
AlZ5kbuPwG1XgKeSu8ZY6bFsbBsBu9GN0xGdob4JpyLfxoGEFVBU8kxrFWREWQRbk+gvP3fQTtrh
XjdL6L6whacLUXLQSJabeXXmG1fC9ZGs2SP/N4Af+bQgeT+DljEL3Kph82dfmGIM0afMg//CU5bn
iTZ9aS3vMaY4I0Tcevdx3vhuV58Mr3hP3UR3V8s+SEEJzRq/RBwaefdaG1D3BnFwySXWR3o3zdUs
xhYFKkakTHmPoNHaLxrCaGvQ7LdAkN2npch+5id5cRE9zMp+We75Xh4c6prAQeETycXk5B9hSf2M
RVY/Zz5z0oqExb61zSuCf40GuoVmx8XvQAL6G9N340zHzTgbeMv/P2tFw/y/FtlcND1eDUeYLSzz
vy+azdCQ4SjS09ACGuqpe4iFLJhkW1l56UzWtdj21wSw2JdGOs3OA1iyakrwkDFcW/yq7aMY5XjC
yPuPIcP+aRkOkHeOzFc3jZ29y9CulaFzz5HLrpyKwJn/d5nw3+/AclngmsITFLC24Yq5+P27dopG
F9eSy/rfgsG2q+le363CQfpRqXI9twENJJjPXE76e69VXNLBdqb2mKiN7c/c57n407uftufoN1fP
+YqoENj/pK91MI+XIPBMePPqKEEY3jKWnpv/9xuw5X+vXHgLnmBpzChqWb8sC/q/ylOYh61f6TYp
ts1gwedq27dRw5nhZWF6mJwp2DpN5986ibDcEuqqGiTHQP1DomxeBo/hdDrj+DJYYGY4QzsH37tP
Nb14F63E2pnf1bJZHhCJ+mpERkin3+z3mQgSms2e/QqkeuMEKnjGTWK/WqlINvA9AKDND9q9nMMZ
5qvuTOeM6yhaucKsDy0znlUk4uk7Na6GWmgobgPJCfuuRa4qEzc4O/NmuVVkBHlmE8mmVkJ4TiiL
bNXLOOBSydCPyFBA0OY7FrYakWAZoMI3mDTSFaDtsRlDPKuq0LFnFANM4j5BbQBDE0e6Gg5ZPaZQ
3MSlNx1iGPW0hEnspczpJrDyEWt/tKq6+0006dGx+/Ddlbl5Fi2GtFwFp6QyfjhZqF6WTd+Fxa5E
67lpvEa9MPJhOBIwzGqBEIbgdX54PXIBW6LXjNzBvof0YFZxrN78wJwIeM8RO6G+NMByGeIfNN8P
jFHBl84tPZKgdUB6RodSpJzwea3yDn648ABriJb5Ek516ktUzXkfnD5Pfk4DztVBq3zxzBEWSxyw
1ukMdennerWabwGCm476q1xPU7dbTnXLeWzC8r7yHSPGXsxYdtnkGbnoeFaNE/IeB/rE/EjUtRDS
K3+Tmu2LMrLxvmzGbhzvju1Ye4duwurPAxsxcw6ClAAIvw8ey73B6JiM6rPCYaiaF+QJX/TEowfv
z17ZCI/4Fu8xEyfWZKdlw0zqP7eE6wKHtBO1rfOxZgLVsNgxLJXsF9kEig1ICKZskPJPIGv/86So
qg9AQtC8YTg3CgNlrF/9qOfz07KpXDnePIsWaz73Kogv8T5vpfNdZ4IyMBkdDsrud4oCOS3qs8C5
dl5uVWPMKtxpTkXeOQQbkNpbOmV51TExX3Ojd9El13p5QAP0vuxLsQgOKz/p3EMrgvrgIARde0wT
PhAA7DmJvOixqN7rXs8POrOpfUfMFd5/ls1jb443czDB+4dh+Kb3OHuYLfxbTyE5tSZBElmcTcdm
Kt1NPAbyWc23Gl+4zzjp2ZfO1ULg9IfFgDhErTxHSmJEKQR4gRQrckdtfXaqsT8vt5r57nJrDFTG
6AQmb5M2XGkzmDldAsHYFXp8iz3tPxtGpQ64Fnxgfx4w5yEs8BNI93OPrxzUsMaMMHz2/ZCMyJtr
IMVP4t455J3ZPK2I1XHTTU8PjBChODFEQrcFAwF8YohgYlRzCktS5Fisi6nBeo22zkbwf6FT/THN
0uygHJxLo9F9T23qjgIt7VmVuv3XRq8EAeMNGQvaiAjJJ95ns3jX4qJzIWCkbwhPrFvvFEiDxBy1
DGL9/LkpxTpo2v74Z1c6K9/KuPwlnKohrnYE5JD7/cYxUvzbROQgmxG7qrPcHSJG85GqEkVeyPm4
BnD8nriDucE9oTatTL+jbtFOTVhmezen95SlbbFGhcXsb9IfYe9kWw0B/iZvKvGt00O+biwtQhez
SZpPPybQLvvKsumlqH7a8vd0h2HAdUKVm56JbzkNqbgOzRAdRBY418D2I4YCjGkj2bm3yjPf84q8
INmUCosuQTQ65qvaGeyt19fy3FfpvkS+e9Gya18lyHfoSgOwSnT+Iv6HhtGSIe5HTEr8Nn5UuCTR
5Ddn15sGuVr2sZCv1p3X9qB7ed6yMeqTGIcJ7EdYMnzjpKAvZMhCN5krV2W0W46g+n+OL3jCH0ML
IWbZv2z+HHzL00Krw4s3CS4F80+1aQbO4K/jEBu1U6p/S6cxH66R9nspi/EYETFwpSQp1kmUggWN
emLiMaZCZZXaXhPisdwT4XipFLxUFU4TX2uiVWKJaMNzze8l+rxrWAL/55LnXAXk7dwOmjvYq03S
l+mHGQbXaGrq94nL4TGLLNqqk0iOzkTuTBphUwsCiwUSSv1dZyeAvrOkv5YQ/dE688uczkLj6WhI
IKEG2tgtj3jYmotnTMVeJx0HpaQ5IlVKbBYFE07PUa6dWAwfI0xbJ5TBZeQo3uKJ3Ixl6HIibXEP
mrn+G3Lys7SyDePNB5UZ1pYZuu6NRvqIOgUuaGjPlecH4LsA1rszziLB4mNpsxE7HwhFksgoAztv
r2b8XTFv/WnUkoGnZYeviQvXUxQmCt4Qe+AwsQKTsqHDbnKUdwiYVd5a730yZYgzGCF2TpB/Dfsy
JmU4W5m5V+6WxYeZob707ODb6CJQsmLavAw8OjKRVHfhvPifW8s+p0A5lGvUl38ewEdt7VN/QnBe
+QaT4DFT18VoumxEnJi7AS4FKpBmNccbfmhZayGILcsRRx5NttnFvWQO4XoYrp/n1HkfPYOADj0d
Ej28y2gqsu2kk5LWWsa1srwZxe0U7UovqvFiDz6y4vnW5127LcFeUx3og7uoc4newrE5NzqHRv9H
FBKVVQFv/qVCIZNKajUpkOeN9cyG03Og73RTP9/H8o4WMGtTV8mxj/xLM0cg1SncbQHlgzCHovne
OKg+DUoeYsCKZ1DhUe2U6re4U+2rRGKCEx94MijPezBvsgFwkzGMTxUo/TIlU7LxCCkCJUVN1CZY
rdPUwAZaIaD2tOBc0OnZljlLmT/stGWdArC1/kSpWaNRHckHO6Vx7d+U7O6FFdJPDLtyn0bwaMuZ
rsVEn8/UI5zO6ox3xIKn0EWepNnadcxDv4HE7a9YltUvZTR1b4NGmANqOHQ8wbqLTQYaUerSnKva
c0MG3m6ko/fqJQOYtSwbPj6XUX0P6s+px2kbvRfMUe4dSxoN/8htWR130+Td9VYSLl9ARBfYFuF6
GPGlVrI901OIN0BjkjlaZ7gvm2xWFzd8yCvqQ8Kn5wdiL3IOZaFY9owewQ50bvhWuKHacoASwNfP
ujLMfz1ZRzEhUdrQ71CepasRDexrHgjSlDI9QltRpaABe7R+7DzVBgkJ4LjrLyVivkNehvZGtjJ4
tzi0mfARGKzb/Zt0MB/nBnppq4ex3GbGmdR2DV8j/cbGNtWHkaCWoGabrm1fqo8wrzd1a4dvYR8a
L1GlH7r5WdnYNodM6QzG7KM3ZM1r4NxqDrONP2ul9cKVjxxbpwrG4nXZZZrJrOpOo8PnMzqnvIrC
+nxw2SWI2OnJ0HrYc7C6NYIW9QM7O6KvM8/tSB82ZWV0bWGZroveCfYJVcc2btEd9kYHaK8xiPux
+BaJPr27Gv83Ck0xnsdZWRliarnWenIevaxaFwjcwf3RG9lorQXkOq82EEoDatCSg18P0aktx/dy
aFcbA4sWU8jJ6Sl6OM4jgRPECzrnYo+Qjw2tSo8FiYR/3I0DvQkuPbKEUAnEYs90FDNAFbOwkS5c
HSCAt5E+91o3JL+01Z1jXI7JzsS5+i2lyZHgouSvdvrtBG1uteja9JaLd1tH/zR6F7wbHZAmartN
IpPmWzzF26G1tPe+nsoDUSFoWP/3ik4BSzpjbDXShvESgJSVNRsYTQ/Qm+kgdbSN7EjoCN8I+lib
aDJK/CPmV6kZ3wQJjy+RMMKtrKET+e/TOIz71GGCC5Up/BZV2rNKmu4lCmmLj5ZzE4j0VtirmxNW
M9wpPV/9lJhWoi22JdzBDRJ0OCJZIvZmEIiD0RrmhtlpfBwBTWzcvg0RnMnkyE++aJXeHqyRKpI4
FlYQaOT+oV9J253EWDWo/tLGpXsHoLZONWhR+uj+ItThaXl0hIckWlt9/J7ggPxRaz1xZijIvLZK
sKYGPdZWjwWlN2g/cqmdfYJuvkCyzw8Z7qr95CLw6IAneuBNM3xV/xaTEqtBVt3T1CZynsZo2EG5
1b7UWn6Le6+8GAkts9TPrHVYdtU5xXj5FXIACyUsdSkxGlGOn8BGg7jBlLPHJZ+dE9lcU2ZV94Sy
eUWWBKIzhkT4AM383gHEgMOPVh5XSV875h5lindzDPHVY8K7CZpK8i3LHIS9wuV4M366lGKnBr1Q
0livsjZXbpzTYo3wcmiFCFgZIpXLTVOeLcFqy28LcXC09GT19AJr3HJemEANNzIc/0k23VwnTIj2
Go6RGFZaU648SO9graT/0Zazxyj13NfoGAq0+JMwzhOJEwz50xPVcHYqhaR8icZ3E93Va3aktn52
jZPu6LllMDra6UV10AKduNJWjIjktqJO2ozGPZndJb5JvvKQslhDrfUjTU3ihbxIkgBcXVoWK4YT
VTsHzgN6Y2zayZeuoevgVAXDS9ABVSlHLMcAuGAWw/+L6vNyGlcD3eiYA3bo+dREp7c3Ro/tjfgq
qIp6x7ABTXsroAnh2sWmkjIyAj9yrKrWu+V8ZpuqJ06uCz3WbVYL9GFAjQUypVP1L9VFeOkNkqXQ
AxqreJwq8lX860CcwcMNnJI1jv6d+jG8Ba4m+GGUOekvEzbRzgugABl11KwbXQtRS+rl/L9gzI0t
bTdBBvhSmfItGn5WXRD/mGESA3rDXEjtogl446wejmACghUC8m3iAH8qHB3oZvRvKsOMGUvfxbuw
ajjhgfp9RmZvP7HOwkvhk6izSiM0RXOeywa6Fxb4tp9QlZXuc0hcdWCMC904i/nm6MStmaV/Ieai
vjXFR+oG4sUYvBflwbYx2qZf+4XNxDIoz3R03F0r7He9CsEHuvZ49G2ePjSPNmOkhIv4X7OX1QP6
iRDF2Qydcd01v604smhdW+bZl4DvegiZ2y5q1JlvotpIsBN0edKYeEq4xZlqmkuftFtRuqQYBpp7
ytwRu3NFnGoxtZdoHgkPVX/y3ARfoiAzuzGrM+mP00r2SFQhnOICr7RfjtF5X2dewcHhGjjPYrq9
bUw/xByrqmgZEMlEUwf3Bq2m3D3ziaB97/R+p7l6dSd7tmSqHWt7K4iNSwwcb4UqAzVqMIRnEnvx
dNY5bV8dvIfUuKrRR52IbttnTQdHK9bvvfEbsDL5g9G4zWbZcxiAEPDHOKZzQLOyjS6N6dDfwLFP
yCFyC/E9C4hkm4ziEvhEYhXeCNzaml78Xsi90esXWM7T2SBB9TGAjqKXCLjVKmtCCeFwbBUM/ods
5wgshO9TjLVJwhWZzDjY+8XknUP3KJalKySIC2+GyTjXKJUGBDIICjUpv4eQBrFA61dLiHFNcRWt
L0k5p+eVxJT3nD6cAjFzq88ZSSWCdBZm/Va4+KNThHMaTL1VJJOAtCSCUmrHKcGhODdpB+WqiBXf
GgsmOmojk2AWWFlG1L44TIXw56QnTyVbTl4tIs+p/QItYY2invGz39dfa0/c04mVMkLS85gqOBBa
wZC1w64TNQ0Ze3bpPzEW+Lbhvbg1WUKBqMTRm0DS8XLoQ6r6dc4QPSL4fTV8crIGlUi6UjbFr9PI
s0o4qQpbuwjZAP0d4c0Rz7TSbcLU9JQkKR2gjYkItOj078InRNIcGneHC3HO7CqQ2Wj6pcBjOFUm
0JIsIf9XOVxLLNNaK6neVGR6h1I76O1vPc6TY0TG4zbWhmFdV/UXgD75gVAM9xT5qEpdYMgbLXIx
c0BVPA6GE+MsZJRgWfYxDj332gdwjxoCObf00OGM0COZ179AZOh2dUAp16qOBr7Bzrx0Ls66TN7R
IakV2LqNYjSFOISBGa3VhjUmumpH5Xx+sq7h4gDiKWiS00R7Ka1hWrfqF1j5klF7/Q3zWLlunGRX
2NhHQ9qPHO2z56X/FiFfp1Uity2y14Nyerr0JjbzARYcyMh1Ifl3eOXe1wprpzoqjdYqvkJDIj2n
5uzdJDgl9Z3rMEknr4seXFeIVZ9J9zho8heic7UxBKpkwzzE0rxJjLGnEr/1Tmq0jWNOXHoZNvvZ
501gqHjPrDuLSkETsNT2NQGN9zHB/S2S+F65KAe6AMn9wNVZSTCRwssOhJptm/a9b9vmPJ+IVqyu
VlP57tKX3aSx8dWpO+zv/dMfUvBDufGLeX1KzhizsQlR9KMfs4dJeXyUmFQvYSJ/BRP1TaUJDm4b
DGFhme96rw0rqUfiHzPu7lriI4KvoOgjOpd7pvughTigXvrwC215zjJD5m79tESdH4E4sH6CBrD3
fZt72KSqW1di0A2Myb5NEL05t/BPGH6VdWY9rVQ7SyzdnVm4j6IzMIAQ2jpR6+zpIhQfnd0c2nwm
32tiz7QoWI9VkO/twUOtDepqO2qs7yLCAuvKgllFuExKg2NlO21/6AoSh3SowzQrjbMXhO06gwD8
7BBDlYxotn7vAv0HUTUParp15vT5nXHnrcus8db642vPdfBopXSX8rTeDnbrvrfEWzwTicNEKved
XmfyVHS+bP/cgdB414XHu6M3vpkaRDJ17rAoyPINyDtrO6HyfbVD/Ufp/1Y+9PhSielVjyUEJdxn
W7gDOU4pCE7aRxNRC7YRNoeoWnuIk7fwwN6IjzzaKdY6EEAmVryQekIxHCr9Q+e48pzE3UdYc2Zp
FJmGg5sVBwrmY9Fl+qWSqn/Qw5+/aToxwInVP8BsMzHTgkvJ1CpWameUcP39joi+uLBAiwjtOAza
V4Vb9yBCPoikibIXz2gKcq7JtzWGCe25w0U8hPHojIQipygO9LkuN8nn23JVJGYpBm0RyZJ/lUVh
ASnqyWK6oI/jzXwqCypbuwaFLQ6e51/hEev7MifvtQ21fRyi7HcRIJ5yuBxG4hPm3KWYKZMciGWV
nPMogvbsKBYEpoZhRR/vrCazK1xIUsO2QjlE6Zklp/hM6w4kTQPgTOI1QQr51rWpedGsdnsjdV5b
x8zwyo0/nX7qt05rOmvftYjiCrpgX3T+/Dl+t1J8LBn+80NtRT/MmjRfCJ3Zlkign6XApQPv+UtX
Qk3TaDcPkRo2tRkRQx2p4uDlQ7EKhftaeQkWNDvY2ayKHxjfxp3RjJB2+p/VUCHIoUzAhtcbM880
WSskDv9yYVx7YfoxKLegiZB0q6KzvuVlEm1VrxOda6B/wflRrpo4wPMZdsMhKIW5sZPe3Jt6iWGH
U+TkblUE+RumxMOj7jwYEFe5DgTqWDADGc3i9wzu9oY+wfulQ3sPQvNAnmWI2WFnWlX55jTQtzS9
/OVq2kB2n8d4Bk/tsS52rHBvY5BGXxG9olcQ7lXZXbVRZAq9YXeSiG+oCPCAdoP6iEUx3i17eqCW
Fye7+BgqMD+Zn+4G5KhbU+cS1JK0vLJxiOzpI6w0q0sORtlrUIjIf/HsFsqkVSK/D+FSJlXYbVKi
cklz9dSFGPlqn0e+OqQwWZmuP1XZ2veReKur60Z3I8qGTZXa2aOmPzaYQDmcSYq3ONa+EKFI/Fie
/9LHSx6AQqlThO3ANQrNBYQRVtfBHLakJY0I6wYX2DlpXlzpqU7ivV/X45ZrLFoSGbUXB6MRaMhT
WkpvndUEH4ISFYYcNpYLK4VjuVqz3PFWXQH/ooxgdnVuZeAna/gQJveIBZn8KxSFx9ZWP7naYjxr
OK/FlmIE1IBwlIOFkiK7BJZKX3xBAECeBQiHDP84hLTZIH+tYs1DQ0ojh6kH1ry8dH6RgyofA2v4
wSFc0jH6ENI2CwmjqDDXj22yw8vsbXTWCKOfkPA4ca7zWJCgx2CDcAAdyXJ/eYRLw51zp70zY2HT
X1yeOA22AJcatqfIKY0ZlsvrxSHnciMnBxMAkwttDs9fcSrnTaNSi3HXfHPZaQ6qzQ+fD/VVcQqa
3JjWzXyzmanonz//+bv+POvztyxPWJ4aIN+jQTf/1F+v8ue3LDsjeiWgMOeX/rz5+bs/X2b5M5Yf
+Ou1Pm8ue8XybpY/mVY2v+fzr1/e3V8/8der/3nPn+/xz1+T49njPc5v779f8fPn/+fdGy10UiGn
/V8fy5+nGHrd/f3Z/fWpLE/6+7NbXuiv37K8+vIsvNDUE8vNv97v51P/e68z5O+xE6c3lcd4qomJ
w9zmW8hYvPHUGg5YrsL6Go2pcagiHNGfd0uyuuuQnOtyLODqNe2tzTV/HQdlduvVhAqyl9mzEg0U
pg4ym7FTnMN3ibJZ5wH3e9cm87WuJZ23BGba18l4tqll/S5159XDof6aj+qAyoAmnCxahqz2cHBm
uJHDeN7d2INxx1W/Ri+dvEx6Qyq8VkaHHh34i9OAwPU7w/4ngyfcJO9g3poT1a5372c6J37zhS0V
hnqydTJFxmWd5FeTwf3acYFtEPORvhmgMdraNJ7xfC/OLajG7ugf5QRlGb2tvUUuNhDAGBAw37Y2
71O3631AuQ4T160N52fjb2Spz0Ho+nTQy9g9L+/AJvRvC82eotjLzX1GFxlXvRWybkXG6ynlXmel
weBF7zXZdLR1rUc5f2TzvWqkXqU3/20YzfB9UMG3QJnqNpDz805TmKg+ir3zcjfuCE/Cu7Yn5WZ6
I40xD6g9VDBUL5wEDmbUDl/wj6iTndAtsHM065NBmKRjFPuynGFSYWx9NAotjs1C4rI8mvbPoTYI
thssgYDJJv/a1GAuxIagd1dBxAsCkH1BXLDit0MFVy0C/VuRCBkMPl0ZGb2T3/saziWHE0Xvvd/Z
h8YbXfKwq2aNNEHnEmoWx8jLm0dvOJz5wXWGtCGZBSN+A2pLGiXR7E8AY/q3RsdR6ZtdeLSaJNjF
XuIz7DIVdj8VbxfFDiv34IgOD/DmFfgESdBWlzOdi8ynb7vlKvbds232dO5EH17KqCJsXeujY+O6
9gYWYLQF+Dwd1dgYX5nGiDFtjzAJ0KDrwNLAFqQsxUDsWyZNTzxL+mU0qLXD2ve2RVyIa5BOAnGg
CTl0dHYcNesSRMxJju0rJDJ0vBP/hcpy1KvQhuLSZeF3PxnUPdDwUfiVfHSsyA+JKlASA/G9mF59
VoqoFSOMrMfgmubDNKnloso/DFNZ/siHPjhYketusyADhoN1n5U0sz00LOIOlyN99cuQgtMMNi6p
CWcXTDE1h1ed295KX4aBllFW0ElKJu1MBEz7nJe/D1m9j/OdaA7nIhQUZp+D2YROjTjGOEA/Mrv4
2brSx+MINnqwv5MKObxTjzLLr/B1upH60OpuPBtlHq6XHymcmNByzde2y6MB5sV1Y47paXm0kvpX
KwUkTrS3OKb4Na/+6BTXXoYa/kLiCD/vIjc9ETSIFLvH5D9lHykt8GJtySkGvJwX57DNi1enLpzj
gIRlJX/75ASdPZpdh2CkbZqKqL4MIdberI4TgHzE1/qNoD7AGV5PUfpAcZM+at2R+xawNG5OaMla
Gv1s0+AtTBP4sRCNWf20KBBLu9sXWvIFkYh7NRuDQ5qwiR1yKkKJnWK4on/qrwLhEsZSXiBv1N7D
XU76jefv+P3xoTabb8AZ63s9tPVdNyy8i6SW4Wp1Oj5KYgit2+RjlIXRhMnEC4OHiNFSoH54jaoo
fDXLMNxUinDWBIWAloz2yjXDDTDc4GoIGWH+GcJjwWICMSp3l42eTTlHrgmImpoYRQwwgkaaSEjC
1TxbfIVvo06CVsAm2GaFZUSrklpfTyPyvTNcqIAsql1mT9UucX2TakiXJ0KUOcCiYltJpzglWlLg
JGy0f+tyRfKofq0SEiu82mVJN2L3DmWWk1Iqya/B57SxIrTlUKC9LzAvoGIAMr2NfIyJXZ7ouLrb
jkTMr5qsd5Wyo38DTvSrMuzqBzYvRahcv2phLaxhYwfvKkNcMNWtxowUFlIUaS9DYDc3LkRvEVLi
N1kwWKvlV60ZDlNbBKil0/oJWYf5gEd7Zb5XFY39IJvHGaRzTRrtgHtbf8rKEc9MWOE50esfY1GI
cM1YVlAUsoATTLUvriD+iy/+laN+a7N2f7VLT71mZRkcctWQau4E9ZNUGf7NY5rvmXQgUrCKb3kO
Fa5hrPs6Bax2p378XtXapZkm+9WdCWsxpcO+yQirGiZylEKisIPJLX8GWZFSOFYQXkUh9mlTFxs/
kTOZAPdzNZuPJuYOT8Jw+UcW8QCsK5nuuu/+HhnIHWr6dDs3KaxTS+rLfcyJlChxreN/dcj0c2Nj
XU3QDxg1PDQS5HPNe/Yh8OV4LP1dbeJOWe7mWuu+SJJUoO0Pt2WXUw1IFUJQ83YQubQm+KkK2t8w
Jf2ZgErUX/bZVMGHBGv5+rlR1U8yZ0J6iL1/snLxzagqjeqy8Rn/onniukXoEI1oatgVChj5JSSr
bI6ic+948FlRpMR7dR59rBJfzzT59lmfN+GsCCpGEtjtqfnHGF2HFrCila9S6mLo4t35j0MuJdki
J56A2f7/sZ8OUL5jLPgPF3PF3HQ28cYzOnqgjbUpS42zWGRl6C3YOGGVf94ymCLswLHCpQmvRN7X
qOkYr0fzBopddP6f/W6uTn4cW1etDvKnFT5k3GUv6OXyF7cwQ7xipgFyBehX4+J39qxWuyjTMzhL
h+0d+MrWxgzxRK+U3mUAvW7WsxJPW33uojbjSzZYu7RgUeRYiO2XCzOwT1oAE0xsH+f2M02q4j5Z
YqWQlzydrAUJkVkEnPLlvcv5GWMnL5qrAErMghFZ+hoJUvQf3dzub9R5kBI0da4Fp25Mx9yMdT86
2oRCmJ4YL86shehggjP35Mu5htqc04dIWnuXhtZweehxUpynebPcqons+rwVjIC3IEH8socuhjZE
R4oTgEQzVTYaw82GmpsJ4X75lD9PiTKltF12ft5fHvqzE9zeB9SkPL9L5YwruwCaZ/TpaiI92Oyq
u2FUPrw6JHuEs+bAhwTrgJp6SbltjN6TjaXF/7kFclQ/o+UjII/9sbKGIz6ba+Zk4hEHk3ioRH1A
ewa7I6uetGh4H9vIiazN8pRlo8qmOsl85+p2t3LGfPyHILS9jz6IwAHdW3tlm/9UGqu52W/0pUtR
BzpeuZFE1R5GhOJvUUO+VQQcadfPd0ui9NBDA/ldHmWUG699veH83Vu3mqSO/8XWeTU5irTd9hcR
gTe38l4qX9U3RHdPDyaxCYn79d+CnjM98ca5IQCpqlSSSDKfZ++14aua02tw053RQQmH6KNIVbPL
mxiGmSVow0D7vy8bR05ETiqqSBltI5anqb6b+EqsfKtFLalpzXnZY1hqT0X/EwlkejXn92fZk/Jc
ZDRtsLCnV98tFUP3/IzlmGEfJZz3CzdlfUi1MYGt1GfHUFC8T02ZvjaMu0+U8pExacmr2fc1AnMc
c7lqV0B9oqNJgeSJ3K3sKZ88ojCyiirSv+dQVeNyxwK0o1GNgE4noIRYdrh0y494aZiReRiOgBW5
r83onz63KkRqzCE3nR3kW6CVFmWBaThPoXEIHK1AmVO130vHZTYjUAECFQvmyOEWp2cLkrmOymMO
R4uJRwUcvpx3Q99jl+lctuO/zFYVBaGLExMZFhsUcqJMrzbLuVyvrcuyF1Md0wJJhHE7dcAgAE7T
yWhvZFfcl+IUElvnJU2T1yalHO8oMG1DP5UfWesdAZ6NzwOrJUNPwhM4unE7DCZEzGXGXaHeONG7
IxkWSWxl6e8eAqUr6ZrVKlfCeJcymY60dYEBIOlFpxKLoxT98C6oVK1Mx6kvdZQO76OmXsQ4Ai2j
Er3uRRSfiG7K8dlikxZzwJ2tCCcDsf1tLIfjCL4DaQ9zwbQwvidAIF+QhDxsLMpfVarVW9sV7VHE
BF7kZu2vTS2F7xN2P/qopckbkeOC2WrG45XbJpH+vo1yjwG7Sd6bfLoxrBsfdm99F4l45BEtxwXk
LQvRE+/mdLfe5oZAhWxtBeRvTESOeP5wKUYaUavlmEjJga4XvHczIU6UPJk11Tb1Yjmt9TYfcTG2
L2YQ/ecoQpl/yFHAgqthJOf2fc8rGb7oNsKa0WVgUkGqvQxD65+cyFIrq07HOU2Jj5M+le7x/XL6
qv5iZk45mag6aYvNGOkslOYNQhXvRsoT38zY3ZkuiBAnQIsfYT3Z2L0yvpp57HJ98TT5NIUQuo8k
fTjDI00tXL6O4Wwdd0yo1IORxe5C9tSyquUz0jc0Sz4qIeuvpmWemRn2F/e7OV6g/EAtMvv4zfBJ
2XQN+lrbdMr0uaob/wrUIvi9R0QZpjhD4qEGHVs5dfnV/R0mhfaplyj4CbYyKUbb5VfUwcrOoyR+
xJRNmVVV35fz9P3KbT+hBlkOh+hqRXb+2ZQBWvLca37/dEKiBfpmbnlZkjqEs0Ufy99CTYwQEifD
ITPy6gvs0UpnGvhBUiOipzxIN8vT8gKDkWbbHnLmoH1GUv68/DXP94MtL6w+iPk16kgUR9Fa7zTO
urNj5B5Qes5XE3gQ38orzMroHEH33JfzrONABAPJ2i+H5mjhxUyjd7vXUJu4SBOWV0UEtbdirWBd
SdGwX2K/uiyvKk4Npnlp3e+XwzA3d3Bzqzc8bP2F2D25Xl5VhyScNcKYAaTEGjIE6rj82oxPYZ8R
NvL7x6NMOzD3ml4dHA3XboTu9/tVVT0aGMefLl7nibduTPfLjxdV2Oxrh4yF5WmJ1M+MqMFLpQNH
1IXF+mn+3+kVDGuJpYrLKWLKgPpOz5zLpKfFt77GIJjQQDjWeR68B+WjaftVgsPrWxVKOGTz+1bO
708xfzqTM24aO0ze5Wj7Z/BO+hqJ8nAoCzjDUYUgtE8JNXFzxDRxH8s7GT3DyqKI8E0ZgzsD7ocb
cC4LrN3TjLlF5qk/pYn8HKBcbbsGplhhp8DavBpwfgmALidXwqi/JWlh7slw0HbLoQEVNqntz4qY
6k3coIrMQn5CUsX4JC1X6dnPAKHjQyj8l6bJzNwAyNdHUXPsy0Js0iZOSEXL22fAnj9obgBNa1AT
VwbiJzWQLDSZpQcXNPxiQPC+HA+xOK1uHbVCMbxnILld+HfIlzIY6YTk7eG90ClMAJlZ9U+X5tJn
SVIK5Yoc0tMotK+Ge2acVPmrAjlnOmhgfHQKQkf4Vyb58JFYF9PJ38bEzV4UWVZaqnuHUGVYde0E
IW1k/fK8pN9je1HryQIq7w8RZcEEWP7ygeldeY8y513r7P6q6Y5xdgsunwjZzDeDyy01lPksyN64
GG084X3hU0my5O/Cp5nUGjBkseS7jyz1v6irjWVT/QwQZOlNfwQC5jzbaJspEQBPbYog+Ja68TUn
ovFNCZuLAwMtAT1TBZIdJVfiEEeq04ArNJNORRM6Oz+crG+s4bMk/q46dFl9SH5yV5J3gv5ffDi6
3FF0zL43ArG9Cb2PqOmkfBmVQf7ZmH1vwV+vjbxLbiOiMcM0rKveIZki8Ln6DuD/bz/Nk+fExAk+
dI3cLOfzNqQMz4AwekJs2zF7NoIGqlnptN9w8fZOiOF2jMUJ3obcRVFMIycetI+qo5kzv2JfaLQU
ISASTgVnD9yW82529c6MCmaAbYO1r5lVeMDdC6HfzUi3rzpYxzU4bvW9rtNHj0fntekJgFLo6dwp
oLJYNsP3cQfxpfmuDC/aZbWrjuPk/4K5ixNjIErKCXrmpKpQ39KAmKlGnfC+mFsC7SusO6CSmqks
dpaOlVWzU/17ayRnI8jEe2WmJ+4G40ZE+HgarCpWEVf3qJHvZew9irRfy7i3PjQsp2tduepkEkRH
fF1PuDDIWl+Bccae030TTvdGQ9p+hrkdtH1xrhn+USIE5ZOoudjry6C8+EdE73s7ZhCXciqoT1nU
1yvTgkGd2gxEsgH6HRfZ8OT0VHMsCxnBdvlsIB6fbNmwKIsE6qQu7VARxJeKDOGTMPrqWeoBQH5R
Jz8M5cbYRCr1rIcmunTb3Anb77Z+3snvk7E3bJX/qHjWRglnOstEao8Ogd/Kmh8we/29MJy74Sn3
RjubFl0qzV1oD/VrLps9TPntwCrmh6biksVPk9/pvCiCMxGpZRMe7wTzx5kBBM/OjxJw/gZiBtbC
Pjdv+FzwHw2O92PgOyMJh/rW8Ju3JPpqRAKd/A6qX5IKZ6XFXfQzy9oDsLLss+m59Yxg2iBhZMha
NHAaimfg4o3lSeFQiAzFonH0rBNf5/qRifHdNtz2wyn/MjLN2xez7n6kF/0pYxv9gOw77uvlN7e2
/ZtgHK9Sq6FQx324qY0E06RoP5sklFAkSTDDL9R+gqJi7Om9Qxu2Lmy5sV3Hpug/q4lZukWw96nU
zO6zD69V07Yfhpw/Qqe7Nl3ykeqEHDk6TOuWcEMa+4xOfdnnexuh5U6W4XevNkeiWqX/FHfyZcGg
OvYY7FBQsrpmuoefGRwWXf3nfsRdxWS3eERa9GvpZ0QtRAA7jooD13+xRaFpH3o/OA1+kL8gomM6
NxCaWGjJT8fy5Kdve/ouBD+9rxPG30hYn7Wp27wAQz2rzrktp8ueKmkfi503Tg5iAf673Chpnbky
u6f+EL5MaKgTjOGfqcL82tUwgil35U8QuN89p1CrUhfyNgpTf7W541exNX7WAQDcquDycefVaBiA
RGZO3t1sEwZNlCbh2hrb/fwSP/MauKtpo+lKon0xqPKzFsnfnjSqB5Is9TS2xoc7j/nV0tDxcEj1
ZoxHfRbzIhPcEvhlvDmFicJrytCN9424GbwUeGOIuTJCj5AVWNPDIRgY6s5z4njuG86sIwBA0Pgz
Mx+Uo6IoQP13OnUT2XFN7qd0cX2iA/2kOmHtLk9NAuRwNc3HaC7Y/X1ieUyH7LlDEPbWx6wBsTn8
d/PnHNnNO9RVNWHMBikbnVLUwKbsXCf2CdhHvc80ozwV88aU7T8btEAJyVn/HvsmdbLt8iSoM8nW
6gwcMf8+7I7hf396eWB5MsTQ9NgkqJF8D5jzvOmZHf7e+/8dLue0Dt21ic97eWl/NsufWQ7V8vr+
/Fkjeapq3JvDmKDIEhNMnnze+KMTnYpss5yRc+86LR1JDZ3HlkOKKNO2aqfvHSDPbJUhv6EUzAtG
Ug03/89vYjx315ov/FU/63aLWbdbzZtlbzm3bIRWY/OZn/I/z/ufw+XHAlscKgaaQ+smAAVsncwn
t6MW7HaGvg18lZ2M65C58ZlAlvhs6N03wDD+1otrCJngnLtTMG/I7Fa/93JRHj2zj9bJMHiYP/GG
MiBiJ03LD5VSFk8rsHnKTOGtGLZlzAQr87Ts/dm4VSbXmlA6lS07wi6VP2sCqL1wIm9TsIJYSYbI
I396I0UXGdA/klUiMzJpTCM++3iDtkmZ/ZUkFQwUzypOpqklxUEZ5idyImMHrMshv2Ey104ZNQib
JUmltnTrvQs+fdvORH5E7VQvJyRklu+Ku5osWApG/4hqNZ2ZjE7I25K/ZAjYCj2Mtgnqqr1GhD+t
DOHB4kZf9do32G2gHP5zWOFCPVBYsJCJIrJwreyE8Inyp2WRUhcmOTh/LE0USK0n8hqq1VAm9nE5
rFLxgTJDEqZGxV9l4WMaXxF9enfUEcEjz7pmowc54ak2gpdOG/mFLq71HUwxkxX+300ROijDKvfh
tIoJQybVzggT0l/9JHgnWogkWgS06FsJLGoI1o1qtC89XTVEI9GrL9rxkkqHShBeer04CdMiHRy2
yzpKnBs2qoAXukmCId5OCjpGJNNvlf0xWbG+H8HZUu3Vng3UdQdN658Lq9kURWV9uPFXJ+WxaYn1
FWKXeoJUdr8PyYGSfzfcSVrsGmfRyb9R0GWEq81AQ7NJUN6jz+98I8JWlNabadwZwpxOdEzeEzU7
J2cmXdoM+kqms3TdttNLZ3BHG1L7WlAFi1Fe3ApcJ9UIkol+Ik4QJ2334Cm9TZYCLI1lVByLyXjl
9VgnJDX2CSQ7I2O7K8MOZTmWXLYBaDamWU6gbQaQqisXgh2jLxtAE+mmnt3J7vwbll/jLc/2279Q
sxWrqE+yt6D8PqBcXI1B770lTf3uIGE6jRjG7y1QBiCsk39zERyu7cRpSIgQJaMYkWQGcv1pnbNc
Qk8M8EyhV/RURatfUsuJeBMCG0z2/JFaCmVv5MXZxsr84gQVjrara6H+JWH+lsUGVWRa6viRZqaM
pT/MqajOCEmPWl6jSXbJjq8pZHAfxMZDK86j6QLQViZgo8zi7GLC3o71np7LKvPxAreBUIe8wmWS
JoOAzQVp2ZvkISVh9jc0bCGHLRsFge0UFDkiLj7d2q7qU1cfqIc2V8p4wFah7q86DT57WqQ41wbr
BIvK4Ga4hndKCqvvPgVkKZxBh4Rz35g0utkmznVIeLR6CqnXb7VZmp4XN+QZ9qxfYYMRBj9e+Ugz
k8gIOyE8hJEjbNEv1X5+FJ4Yr2Xk6XiZZMaUQotvfhW1TxN0tqeGBLGua8fbckQojnHJeyi6lURz
MG8Q4ouLHB9TSV/BDkgCSqNfrW0VTzN3X5YetnlhbH85VIE6mIzH1OwwUWk2IUMzthjMIshYHVtw
RtAjq+pgN/p8oUjKkxs7rDB61FR1HNntXS9vjnKWuI/u4J2XvT+bKkxee0qBKPG8KzVAJKmD0z9C
jnCf2xvpOSWhvP5raXiAtLyMCA0KF4yxcu/Q10MkocM0HRBtYdaOTrGFVK/ytZ+CPFs/RurmQlkg
/+JnmK9E8KpkHXyWI+HMaZrurbJEeu0o/xOv3ItRIjnD+UA6H0SyoPa6Xd0TBF7GAxJg7AJqT4xl
icYfU4LeIkEtUghHLSosKooAqxjTU25SGrwHRYOjmL5RDqAmT/WPZD7S2mpAUo6sXokIwigZUA2s
+BhzJoV4OJBbVEp968LS3w+Z+KbJlC7MUNNs5p5r4Pji3w4uaJK/20lJ9qoguTqciUiu65/cBA/P
gFp4zVe0PIoc/GSdYaXI2/uoRiS2pp2zBnaby1j0zyiWvRdNC1YppgEEz7pGbVabVlOpKFlojNMo
O/W1A8+pFajhhMvphPoh0+VV3f4CgL42EpeldYGZGPbCviUac7ZS4A1hsIY6kRcHv57JJ2TPBRNC
Cyw09bYViBWhqa+CdF6wKmaiy5fRkzZMoZYQSNcEADTV0TNVzJEWdytXbmnGdxOPuCjQV8QRb59R
5G/1wM3bmyU+zqbNRUsdaXjCuTkQ3XulEkTyUgMlrtOiBJu5M6wdO/IPTX716Cy/x1r706Cvdg45
tt+Qr/BaxY5KpLeuQwYz2Wpq1WL7Olmqj9eRGYVbYD0abZNCs1lSWBIT67xRCIMu3fgolYnCRcgG
06i9JrSt2qi+K490ZhmyRemtcR++cK2CS8goDti64TyMyP0IAts5aU3tPACh/90hLECBbqtTScwK
k9GDzCscWCSf10WxTr38w617eXDGRw57BwQk5k3Uk1ymtGdWMfySU2Uyg2j1Rwb5fM1wiBhHGT+S
bpR7D+PTpsajuyVyLX1zpxDimUGZBYhOtwakU10MfJ4UF/0jthJFoW6MTp6O/EM3tHo9NigkjG7A
lWsfiYVKMtN4HjWyu5WSt6GsjWdIdPIU2mQTpE8GVqlBkESkXO1m5N9rut5vaZuNxzgv6TQZWr8X
hk6duu1cNI9sCls9SVUDFo3NYyNj0qiEOa4RS/wgUc07jsKwtqoIiFJjbaRLZs21aNuz02BqdjTy
BEyZoJip1DqzyKyzymLObw9Aiznu99gBxxlGGcqfwtgGhg9JIG0POKtLmF0oKgSFglU6ksLlo4w8
5rLaN5KyH4tGWg7lQSMH76LGKaSLND4yd2gvVSjUZbCMAHf07DRtvPbicSXitnDf2q6un9yYoHES
KDZZJbqt1uv1emrND+HLiTvbSDC3jZHTkrRc+R7IU09X7RAV1taMoXlHs9QyMwlJ6jDgZCNSE2fQ
qWakqyQszUshw4ZGtNbzDQNZkFV9fPLMv8YyBnznIP4PS73bDUIfuAt0H51r1Wec/Kdotpz82aR+
NcnVcjwGXrXj95BeO70WyXtIXNXKAtK9y6HQ4FsFbN6MPYwDcUXcETym7qlCJXWFKfIg6Q6y+ghu
uqv5hKbBUqTa0Z0cW3oJ9JJ8Yix3hJ6extwxTlkX+y8+c9dSwxmdNH26M623rAPirrreP1bMOEGp
ehpf4gzvoX7TpCc3qNqRDXv2O59OdEhgWUouu4lwoFmPcnb0mMyqENxuDRZHxyS9L63oTTXlcAKg
/XcP+2q3uARFCAjOSPyU2Ol5mAVCt8qDb1Kl64aMoHWYYIvKaYyudTR5TH3lcXaU9on7l8/sCME5
kYeZU74YTTpu8onle1D/SGfvpY3ZdBVUHTXP7iKtsLzYbv2RoX7FM5Jd5Nzu6EXiX/2AxWjciGml
jxElnAZ1zoDsxU4C8RW4lP4aKzK24JbLj5rEaehK65zsVTgSBDWOswns957VPBUwtlYGacofMMB/
eo3q7gWl+Pepui9n0XkdMPPhbrOEwKZIdgjfH/rpLEKJMiIHcRrd6wI5Ak8f7FVrTfQ34unyW6tU
tSp64h8KKbY2mHkju7i7UmartvS4q7Z4xrsx06+p6ehXvng6/QIO/YJhsi7fhwGkQero3ib3Y0Tt
CSleZ1HXuA+S4T7IT7J2zcfYZOCZHM8EBTL+sIM2Py2nlgcdH1Qc8btEN1FvuTlpd62GBs79QCww
arXxjMakTUT+Ey1mtIEiyUXpdf1GOWb6jFYtuw4jjTslrK1vqQqQbeeudasoYa1l/93jzufjNSGi
Z1AIfcaIvDTodMOBYUmdoVc44gocyWl2zDODnezS8nnCxXJ3jBoGX1c+95ZVoHfV5I6Eht7oYgyI
Y/0lQ+On1hVz7EdM6r2HKayWiCIyrTdPfRO5LwOojK1PNmuZyZoYVNRE7Vi5X6RXbCihAueos0vO
istHSz6hSiz69pBwMT3GhA5HljLLqLKTXuukGGbk16MxZ+avVdaWqwGqD26bVU5wExkxfKGYcp8z
Lw9vkaVfALA6x2HwcSXmWt6zApqYAkn1UurFJ+XT/MMxwO75Irb4evcTRYGGCmnZGxuE7Fy/g2B0
JoYXO4dhvRUaXDQM8/kT3e/5jUCA7mnlG0iM6oGUOKZgrNPCUY29YeoQHmWoa581mPlKfdjc199Y
JIJUzGxJBnytjpRAh42VDtoB+xcsLr+4+1NfPAVotlDJBEP1FdPuMOJWO3cs9LYsE7x3o3FeF6qI
XYHzEXr31iUlnVdmQ9mqr83mLBWKg2Wv4dZ5tvk+4nujMY113ydES+8rgtUax971VuSefYq5Zyev
t5FLl8BjYgJoMfmknWIdo5EKqLQH99k0ix8qrK2P2DSILGs6XOfzYQPmrEuN5NDrzHlYVoI+E+Um
t5V40kCSvox9n26sCd8SC17X0sgEjkuSoyGYXIIpMa8gEqWTGg8tc40HOXbvQ5cGp+WUThbEYyCh
Az1olgBs0D893HwP5JrOZkb2nPquS94IRj0nDtm0Q01Q7fKgq6f01Z0kect069xnNDXaRXddqPTD
XhTWShq/wFWrgzNPvxreEPwAGvi2jlCOZUP5mSD0fw8n5oSxsFDUhGLd21b+yNu+O/UwyHf0/bX3
yLLviL+1HY344FyWa8ApSFJQcRf3MawIKLbJWjLL2L9AIv5noyBgWPC4Tz5Mk01Oq4HOEVIi1tHg
XtILEF3/0mHeQCWNIm/Te4ROBfoUHISriBvxuuTToDBGlYYc+M4enstI+FiibaVfYgMXjRgtdx/z
LWSmrCeHiBCOQ8ucK9REeUvM5IuJFl+gnMgUzTYHuit8s7IcoLSTCf190oYXjcCYceat/uG8pOUg
T3Y1z2RUcF94atmYjWenih6Jnu9hOWePqnLysxah44OTt9JIQJ0BffjIQsffFHEKrFQE+bG2kvgF
6vvfsbRx6cZ3ONve1Zm1WLGNvw1r8HH5lIpZZ+JLe//PR5iUm+U6oZFZ0X1irVZlZnkLu/qjrIv4
tGB7ogbLPHpE/3egZOLvEm10b2BAm7sXUlatCH5oefqKAr84LryfEbjUyWByk46Vj6+Oie+t6eZE
wjxmcgR7g4gckgrrczBv7K56rdHE721hG+epic1zmwE4sd3wpzNMHjPkLD5PY/GOqdF7LKcmpkl5
7+cPmr7VddLzNxXCp/UY2JkAJPWulTWsj6rJ9sog9kW3jeQkESWWY8qStrK1rfJs5HXK8ksEiYQK
FP6W5uR0Q4zEFV/8slBbvIDsHDYRSZb04cC96ln7vGys/kMZT78/hMzZQEBPjkjSqn3SYnLVI+/T
ZL79U+bmK8sm/60qkoB5OsXCCZ4D8lvrpevS70An5Q+Gy3yV+KF4TrukR8aBqUqmjv1tDL8gljSQ
L1lVu1UyXFBqkssUZuSixdYaUmtyr8umeXIpCDLDpMlplim3Yo6aoDuScFscmyYrwL7hBkjIs71U
pAj8PkTA71+WR8H6mG/L4fJo6TUv+tCVCHfEs1XWyWcWjAZFwTq5uUOmnyrCkneNatKX4EvJCWdT
3piPtmJ1BUemPPTcEJ4M+pXrqNSHn2bwVVtVsdE8sMcqyJrz2OgBnIgCF103yWPQipDrXS/e9Swa
91wnqAfnR6MaZHwRTI+RYiqFD4o0YdtfcVFTvqCMR9e77dblbKhoFYaKUUfg3qDQ9NOR7lQXxkdN
1w7L85dnLRtyxqHuVNNZrzxEhWNjnxwzefJDZd7DeROkwrxzwXEzZs5NqnWyg13fgV+c6DuMsDNJ
zmb5RhQdhQtdUUanyLzs/WczIwIc4lyJBP734f891ruCO8+fx5cfFygGzDPWxLxc9zIpeBcn8Drh
cO+Zy288I41PvWmEHxPta1uq6YXcDOOh0/WC1RF+OPvgGNINRIraMP8i6/iUSGJgS3pvz7YbtKy7
Y+tTKvBUgyODMxMln/aJ124cpwgvdpGKG1l7LWU/7qMZAuQtNbzutc/Cfo2fMjzQs012TWeLo9Vh
HEwj64t5v2J6BZeGHgqlS82yt/VY0LeurOl1MKnKR0OqfpXBqzs1L7VwbXrouXxM7SAfmuO8YWs2
T8vRsslFn+3L8NwEdnQwrCzf9RS8vuKYoLE8dl7kSGQp113KUvQgHL8CATAzbyrAQTZV5/UygPl4
dLrQsp5FgPAwJX5m+zsEpBTYgOmKX6pIeX9Z2geZcSQxsV9xMpVuioyGQD5s49SkW0GlEcz+s/DT
b50TEgscwdsXnbg4FZjsLgcPi5eQJI+ouvd5t9bRqt3QV1NgL6tk9fuP1n38UYZfDQCYX5Gr/aU3
XfXRihsE/3Vkl09/SFGp2dgHSLM6ecXc/JGnwxEZTXNXMGQdPUQyyGfrZKeMHrlc+4RPKn3vpJ7t
PdPTDj5eGxlb6kzKuX5pCu95+SxHn6xFpw6so5WU/BNoGN46LXh14nL8INeCILVJn87+GAS3miYT
XkCK8AmIHrRax0I4DcZCZqqxqbS1aONfctLccxa03HG8tR2zvlSWfBKlle6gQBEq2qmzNiTByvWq
OXB6uXNnHyFfln3fquGOj5V/TMIxNwdmlEPnm2dKx+aZjC/rMHZ4vzVe74fPWl11BAmGZmc87FK8
mxYpqsC7zM0/QzYRllFF77DQEJm3LPdfC5xJQFJZJbWNwtHlyF/NnH6MkAb8HYWmnYAMUKJcbs8Z
AaubwrbHTxqEW0ls6qtOMWJdmVG/jw0nf4h5pun/KL1Ruy8nEEpn2z5ISf5CGoCxIL5488ZFKr6q
u9y6g8kRq5ox+kVV6ddYaZiyYbgecxcgXVBDjQzAvhfC128CggiV+Fhq5npg7bXTNVuubCfnw5Tr
YjD5QIxpb8skOHgvSjFEat+KIrfvJpUopNsIqXBmlO8NuRwQ9KKdF2r1yssU8hHj2fNJcYH4mTnh
hT4jZEbb4yqN/aei478gFwupA7q7g/5Br98BrITwzktetDbaSZCy5KLux0mYzwr+9iatsYxKL8CW
MtXGVoyOv+4ID/RjuH0dNM5dL1MK+siZVqnDPIoK2apvalr5Q4zpPCl/WDL51StTP0WV99NvxHkq
A/Qb09TveizqH5G7132T6omkp8Ecdx2ktc4NwtN2zH28baVycW8T7S/PSMJdWyfX1AaaO8U/9VCa
72U4PGxVv9lGPr6WTaYd66b+UYGvPIrUGs5UbNO1LlEVGh5hp1OFiMbPSchMhUgfxUQdYNL18HtI
r1DG+6TUukeh4iZat/g3AqOXBEO68qAIr0Odno+3UPXjDeyPdEOSFgmXzMrzskno4Dnutvr0jcw8
EbrN+k0gfLoueSV17w/rtBTGptICtbcomEONs15SrR0+KLNEWwR7EIuHxjhWhk48c2sW6wo4y13v
wOcuG8cr/5bmqHZFmYcnn4L8700QpfHGQK9EdyqJryTUbDF0EI7k2dFVzJtl789meZqmVdsQ7NDv
p9VAknreg+6fJ2tI7/fkaf40tVg712UXnlu7ozy/EFCdqiZ2cnno9y4TiU1OBvBxObc8Z/kZFiMa
YVceQcNzs3VpsRbm3ZNUD1RRHxyj1OObwJNx6dxhIuYSQYHwz96s9RfUHCDlUOYocjB3mkuEBKvb
VTFSeVmnRKJiJzURTnWou4MA72XouhkNSSfYJqyx4FloW0dnymC2XAV5qN8lOGCUQWW3b2cFudR+
0mjRzlPd7ZOuy06VBdPa943j8rCaBee/9+juXKWn9PNAUKRehgdl525H8Hq7M/dRUXj3vNXDeyJ7
i++DdxjjAsEF80O5iaw0WUOW0pDCGjv0XQ9AhEA+EBheRTAMJ5veSTzYt9ZFJ9BhzgOYE3lpdYsz
gnb9akXkKIYaJBObatLjCwS/ZzH/zy7zdubzDUvtyDtVNejljLrh2oxlek873r26q89W3b4zFhSP
LmUu7b4UBiulvJSgMSZ5mhSjf+aa0y0vY/32e88Ppq0z+vraJY38ERo22HUPTbAoXxoDNJNwafl1
LPVOttcgDpr3LN97cmvjHkZjeuyHDskJraAugVDAqvxEPmEUQQsKFKnMftFzkwkaIHFYMUFayBSM
qN/9IEjiPJN47mFilU9R2JyHGXg4pr8GAfvDAkDxUgTM5ZDHwlWh0f+Sw2x/VpYGEW1IMXBJ/90p
8uFaFz5WutT3zz6rQK9HaZlWMeRoiabTsvR2Y2qWd43AVSAbroZHq5HijJ0xWEdDEHxaFEmHzKKw
lznF2RRT8C4HHyEAOUjlEJzMEt4U9vBDJWr6eHneiWti8tKjeRNQyIHXUDu/yZjLUmp5gEYPM7D5
geWcGhDSU6y8uKREXfNY7JWGo9FjnX5J0NRflr1l0w0WgbUO6QRh1+mv0vDOVpr6G7/DPViEyFmW
TfbvXuTABaxUfPRmm8U02yzqKRqRC+gaZTDY20PSQTCKg8000N0sUo8gKic2PwxdbVCI7XF3rtSA
ya0T+Tnp9BEf8f+LaRj8NlxL5D47D2U6QVpWfGhFbKyqYYj2lV9+TARRgl0vxK1rmniLK1lbOdNI
jqHVFQ8i/nzNl8cE+F+/cjs8ShD2cwxzrDV68DrfkarAjyjDX04tHo5Dy60NgKK7VHqvovaTK5OX
ITaMuxka1pnVz/8xdl7LkSPZlv2VtnpHD5TDgWvW/QCEZkQwgpr5AiOTJLTW+PpZYNVYV+dtq56H
YiVlKIS7n3P2XhtXDGk7sGdKVxvS8KduxsTNE3N7NpyfQU2s11yXGbKo7495eNa1u+/74k9FfitL
pJts/t8fegzXaxWN6yqcq3uosvWHU5lXY5jC5wCD3xIBeg9eaboImtwDcpSrogl5hd27Cicm0x4D
Klh+0hxSRM2zAAJko5DQ5F2q9nffBfB3Kdw2CxhebdLVd2uokdo2WIDvYCRQamb9A8FMWlI9DIkE
RNo0PeRphB4RDZ4D4Z3rsFGa0/eX/OXroxxfC8xdXmIm3UZw2nCJvHTOxJKMxzGcz3ony1VD3+fd
hLmbm64SQ44GDc7591//CpyPSE7xUxrP94kaVD9G1IsM8asSXz6n6yiqjF3MQ9yg7CckLKrByqMl
Q4bR35iiYxwSIIqggHgZZ4C+SADvtWVoU9Cw90iia+/MnEJOWFUPk1H/8V3OFvOkXNR8X0t4sXXa
Tz/aCDSXg8T6Vknm8dauGR7/8o3EzI19BPIVUhnN2AXQFS+WA6trum2hHnMLX+1cRx+Q1YZTltCq
s++racFlxgYecVNfC4gsBJvoEiP0NG9x7yor9E64GfJ2fJjRjCzNPSyAAheTL5FZ2F/zOPQsEJX9
kBks6b2Mbs2xHR6Jb1J3RYyCGlCC24kgXzMA7AhvrqpLW2MIa9PWM7ou3k2DYj+3DNfSLGI7m3Yt
ELTLZJbdg+qqpbnvUx3UziTrAtJNcAkynStqIDvpaMyj3JUq9phG09VjKxW4Zn1z6pZYH5lXbxNR
TltmkM3p++uWRfdVwcS6NlrdvsaKpqywhXfrCcNK7EUcZZsUBl1jT7yDcdYWbqg2Cm/tNrwZEywl
A4WDm7TFHTkRjOCXNa6kQUMvpJ3ZP9jBPTxv/UZLaQK09jjDuC1xOkGz1g/M9KkGMJRMba6fyArB
Z5libciYozEhrCCXzVV1rrLkIdMa1oaEIDyD0yTpquWVHkSGk4XEsGGQVyCz+R7VNIhQ319phVbf
64WNWbpLe3WHbn28GBJuVixyd2ITOwRGYmz7gpadH6XOPqS9vCcmqj36EOK3dmBkt1Uadmt7Kqq7
OctpwmZ0s2HQmG42N+3GL7RxQwyGeC1088DatfUj9D6xks4PyAnz/VyRrtt1YnpI9JDFsknvG4iA
W+zwGaYWWz3aCn16AyDO0YFz5mpqYWE9khKNat4xONHHTe/YKDSd0UfOoo+7QXKKyUP8FbM5Fldf
2uu0miqsmE67QWwaXSfRaTu2RpNhWm3ctLZML0HZcEK2rZfK1slDSrIZqVBnvUD4fRikAunfaXAZ
Kdo6o6B47jt7UYVMmH8JsaGECpnN8oGAQvpnMUkARhHet2bpQK01Tn2xcLmW6cH3hy7UyIrnoHMq
O+hlTmo4j0gML5T4Ct6v0lyT+HM3RU18YzDCvrECvIaEfTBkmLEfCs77aPXL8dDmCDM5N1zIrQU5
XsCICq1smckuSTYzDKNER1lhJM0+JA1s64cZQsa2V0F5KJHH4DuvsZgxqB7LAdJE1m8URVSrvo10
sPM9q/WyIgRGam94Yu4407dETkXd7/QbvVLu5sLPtumoFA+as6ih7O1c4Zxzxhkie43PDpJgMW+a
ofsxDbK+Ia6EDtfyr+8PqQC9IPVg9/31OV58rMLTqFFwY6atc/z+EBphcQwqLhqZvDIdAQZNPYmP
rjvbo/PaW120DoPEeuq0xGVPGDeZTFhkSic6R9EcnX//15jH54IscOzrO3uwg1OcIV/Ldbu6zZM1
FLtm59uTErmaMJC8RqhinO76fR7iaXhvpkA5ii7LdoUjUEslyDx4TQXHuHG6OIRhdf6CjVs255q5
4SpBhLxPW618TRzISESTDLdDgSPfYGlFvsBBLFB5dyGIMwX8gkK3rsFoWkybKoY8DUiMiKemgAiy
Vh0ocKXvJ5s2D5IbNNT1pqUZ+6AVKECljUl3Irqjttd+qLgRArMDLxYIsNkITnaKarIcxI3wnWQH
BRsCMbTIm1bvux2XGOUkuPhKi52rI+iBJCZgfHpQI4Jx2K+BZcJrqy41ICPCWrUf6CGJrAJ+uc8y
098zNn1qqijbAlCbt33UXjAjGGfM5NDYzap/rfpx05ggcvGhvNoJ3Q0SHJQNTbXsMZurvU9WR0WZ
9AoMs9tMdYt8jxt+iFD4g7kvoEz2856ZBRO/TC9fY7+8M7L7UHAUaR0CJZxSPyC0YyY2VmeI/tY5
lhVjPpoLxAE6xZnUXHCwavmh2tpSNiUeMeas0JHor7/fQhUD9bTknBwtna5DzKEAaWjmYClss9Os
caAhn22Zth9N1Y8Z0yzHFB8g6R7CBW3wPCTHgG3ETWxrXJUlkhtwndiRVSdAm+ObNL2q9EkyBVip
GbLNBBuhZ0pO7hyO3rXvMalfixHlyMi7wgiGDcPf198/K6EfLK9gpBELMFj8nQFnmj3MOhpQxXbj
eM6fsdGY4BiF+QxzfOn3QG8sHIQ6xcLf4BQPlifOFezNe60DHghOw9p0gh6C2gGPyJI62hdp4V/w
xZXnqRMrHVXqCkUWmP+BVZPgDoJ/HPYLo5bptsbc+BwRf9ZqPVNomGMEDzNFJQxt1en48Cr/DewU
hNxFWa9AH2DnKqyjoUF3pSse76SCZQxPZPuDyf/Z4E1Ste2z0ab5VokcIiCAitRLEV2PvbJPKQFK
fw5O3x9Ss5xu/NB26U0nl4b6wg2diIa2IpJL2DVn0ohSN1LIQ5yFihIHEXLUl/cxaRmrJpyNuyW2
Ct6XuggCp3oni4DeQWaizZqnY4rkYaf3qI2mnjAKgzPUxSgL4s27ibYVkauXKURiKcbmZEBSe0hg
oR+GkRfj+1MSQ/UrTlucgFDfyZwtNqOa6l6BngPjW5duCaThrIHDLSbTOkiT79S55uIwqgQtoiae
iGXJk6w82eRQrFj75SZA479qA6vdNYJQyA7bHDkLnE8bOyi3Zj6D010+/deHvmeSM6vOC0oPQgBb
hWu/0uRW61Iu4GAW3M7Sqc2GxN4k9jtBeWifScO6zZSg3RtWKLfGDDO7dOpgLUxzPGhFNR0cjSNu
roVbtNMa3FssS51BRpBVOv5NZWvzRij+5/crBV2YFoW2mo3K2FoWKoHNWCN0MWxsg26gGcNeA2Ke
CP1nZLU+25nwL2WAWRf0w0qXVsQuHTwEhm+cnBKwkl8lt40mSOyy1djYJjX+Vr8EytNhAgkWlPbY
UO61Pr11sEc9Tfq3OIFaUqTApo2kTTyZKu3RmrUWzG0tuWty9BRaC7ctknOOEvWztHjz+1u1FU3o
ocZuESb50TnP21suI/MH4Vg5AqDl2Nab7BpBxobxr5Lx+1/UAKxnsBITYCV3GaKN0GneB6nXe32m
2UZw+AHwFeFavJwexHQC+GaTtr6h4bABO90oWnibJoBiENPu0ZpxXLZDsWIpASoXLrFUIAGJQS7V
VRo0YocI7bHuHObwRPomomaHz7PpZGbRS46Z7xA3WXdD7yPcdkMbud/TvRa718pH4vo85Q6govTl
r3PWdKLO/5wnvaSsaVLThbQFYVqw2/49KE5XR13r01HsoQLsRiySkuzIJ79uzcMshmZVCo2yolVA
sLaTczNFJVPuqeKdNO9C6k+G9oq/yvEk/VC0+GCaNCXVKi7ZcYA4xZShJyP7Ix3uj0j6P7LByaj/
Of7Pz6KcalBS7S+f/vOBarrIfk25//Nv/PMU/aTzUXy1f/lT289iSZtvfv2h5d78+db/uHert/bt
n98/G3wWyyfr76j7a/dZT3efLA7tn+Ps/3+/+Ufs/cNUEnv/9sGAkx5iy+LS/vbHt/Yf//hNt+SS
Nfx//nwLf3x7eQj/+O3CWO3n59/WH8Nb/fG3fYP18+M//IHPt6b9x2+Kpf3dkZo0bUPoKrolm4tj
+Pz9W+bf8f1bXB2GZpmqpZNsT3BMG5LTLv+uCqAbDqxgW7e5dn77W1N0398Sf6f9ziSNqp+UbfSn
v/2/u/pvLyrP3B+f/+1PAfDGLzGMBnfK4p6ptmFIVBK/xiybztwDcXOcbUNK5mhTLtXsaGGNDg8G
ZO4s5r5Y+9FYYQ0OOX4MpfpBtJ/liQCVqWOsiZ6CUBvQh1muTZ2rm+HFSgdvK9HAUyce8wCS3CyB
2yfqQ59q+ykMfqLI/lIxOxJaenAwSvDbypqR+vufXpr/8Ph+iXL//eExSdGlbvFkyl9SJonaNhRr
NhzeKjFR0AizazoaU9c/9XnqJQ49pNFCmkWmw39JV9R+SYVebpo0Mqomw1IJ4XZ+uelZU5qoDQuH
fjind3PYDUYPgAP/WlEtfAsBWhWKEUNtLYz+S7rmL+HZf9y2rTuO4CXl6vr3FQe1iz3UFT2/eehO
mUEmdqkcilA8oFRH4NjdiU7d/vUz/R9vUhcsdEK3ScX8ZZGzQgdF6YThPhrGi16Oj4PM3/T2PvTF
qapzjLjOuPnrm5T/8TZ5sKZhSqyAv2aIcohN9CrjYRpj/56YxgdtQgChxm7oOS9TttECRPUblvuK
cQRpSeA7JgN176ys2eFL2QfrBNXdioOG5mg41UxKZavoezcADpaEHPjLKL/MPhwjMfEDYQpmXM9G
V1CEjqBpqSanOXzSE3lV4uaQd8KLIr90rTi9oBCiDYVu1xWEScqjWSDTwT4ZbemvrgsVAZdT9WeS
w+cV5LTzwPltJVWoU6IzKVDtBlRvTBYx7FyGLy5CjYOYwFFYGfM2mEwZUpxSaue8rKjfwfLRuQxd
iGKLU+uqTuI9be1uBbsRZJgRbYaciN0mtn5W+ptkWAGcX4UeI9XpTSnJhbA0++GvX6L//QpJARkN
sYoNx97Qf7kQLSh0rSF1e1vV9UutQhORhDKbQ0S83th8jaqM6N9G/+XC0Jb3Fl3ToMiXJVxwSdho
hYVlq8KwNEwOv1z/bLaVAu9uK0vjto7VHWkE6HnpMiv9uy0drP2O+jCrpypj3uNg9DbNjqwoZd0G
8VPNm2SgP/rXT8X/XopsqaqS04DOG0T99T6x3OP1C2xzq/npu6wV2ke4tQw/WzfLXIvs0M6D8LnX
u+i/JdUixv3fT4ijkWUON8q2de37CftT0GveBRjjLUffQsAagTisY4uZozlsIztkAlmjkKYlVNJt
Fw9L4CWV60huKUeSkCkxJ8umcyN6fKGNji7MUpPeQAyNQH8c8Bl6KBxMV535IJgyeIyuIGIG2Q57
yS4mPoaIZXL94uh9XCIMtrPIm61G1FjVDrS2En1FoVF7Y2eeKNGLVVT09OLLguzeRF/7BBxw2PPs
2aZaGtqnSOvQ3NVWsFBAiQ5GgW3jB0XQP26ZEWHxjIFmD3ThtWHJz2zp1WbnzmkPlKmbsbS26RBQ
RmgkUk+baLgJ24whYHadI9p7Ad3plgGM+bND2BoFAEvpZBa2gSgWg8Oe0J9KbfflIrAAx0/c5poj
NXoWsgB6GIVxezylSnesO1jfdrUlOtQlq4IEcEx9+lkf5cavcReaM/79eh1jJ6EhtO5Efycb/qZS
H/C0Mxy4FhVRcI61McYU39bT6GTXpB6OpeXfK4yT9BkEm7Q2o9Xe6IsbHJi571SPRmYST5UhykIw
njzlOB5De5+PX+R7wnJmpuOIFqkd8NCoeVweGE/DViIx0VR63HVLeFe7d3gc6KPdiXpCDMaZjJgb
Fa3xGMunKAKbHogt83NXhtpWFdmVDD9kzsgdJ/ASoP9q39rgazlifCbT3tpUDcSwOgJYSnBS8Rkh
kkpU8Il6ewP2y4uQTPIluhwe+VGsgvEGvtJa75LViC1otONNLLglZW2Zy4rVHRk9ew0xC6GSX9M+
w3Q8ufRNNj0C7AqUp9O2+0GHQmKl2JaGXckD+35N/HFHI9TDEOtFoOlUazjG2mPM1HDuh8VT7Klj
uko1sWksfIslusbgRdrv1vg09POiodnoEVB5LpIymGgAe9Fc7SD6ciOQkRqywU3qxTlCNRpt4mD2
VKc90sD0wjB4GHTsf7JZc3n/CJC29lAVquvE3DJu4w1W6VVMHngP0xypL7bHZq18BOpwcgitMbh2
tAgZdKJhhgs3JQ8BGuFGHyZvub2JWI++wpA4E647RKGnmUwcxD5AHl7QPBtmk7847zuetnFJLCky
+EwxhaU7qFW6spNnqmweP8k48HuN6wBdC1f+u1DRzIfwm72JZDqwlV9ZCpsO8ayyySs6IB0RHxVz
FAVPkB5MLBsoe7yo0T9s+bOJBg06f6OvLIOcCSeML2qH80uQlyGiVcdforp2ExMPDclCZlN5RWJ4
9s1bqFtkXrVEb0AUwemqEiNFbqq2VDwhIYC55knw/zGDn8QCtruurJkO+yU2/ZVqvctyXNObcWcH
iBIcdFnqnE5tL6iLlVlqLnTG1lBxBnSbko09GZ8TnVzAkJj48EtQfA+Jj00Lg8nUeraX4JBiGuLh
sdjaERz4GiTveDQjECiFfTv3ctcgj0M7tx4bf1VyPYPRMJqN7mSnyBd7OVyKiBQaGRnXgu4Y/aL6
nTY+fcf2anZNttZWQVNe6U/nK7RcblcyTVAdlrQgmT7SEQBPwgth6vUWlGywG2qo02VKMlpq3tXi
hxZNujeQMe6qy78q8WPOSbvW7U2sW5ana7nljgoWdP3KTSxERLGZHPEGUteH5uMfZ61/Rydf0wE8
iIGnXbcReAiB/0VPx1tUHYhfMVKmDFgK4mPNxRfT9KuQyczawQ8yV4567fsn4qGq1xY3iFuV6rNR
D2uJvgD2M1cmApFypzc3xYzgLOPiQ9l5BOgkXQLHqajkXgTlKrcxyhoRUSGVzf6QIGbiyCwc7cME
zm1MtKFi29g1uvkDacMDYl9y8wr7ihTrKgJ7b9o+8mhUSwy/H5XW/wyYaipKt1Cxic6jKRKwCF5S
Zw5BXpG1rihEK5El5BXEs5OrSbHA2ZAeWok3kRfJHlWCUPWP2TSu6lsvnlJZnqyElB1WhJBlbZwe
M7Pl5AnWtAmPkd5v6ixyFZ/kKM7by3923DG5atdRhRszezOD5tAzU0xt3TMdEOf0O/Aodo9ZTKiC
pXc3xEdtceSu5iBZLUv1smyDg7pMDss2kVu1BSRCbKKONdIpvreqiRpjymayUuzNzKAjr+nd2Dyi
0FwFOqJZf6UYzV5DeKJqcsNUZdc3bGBhhDBpWOOpniL2IbjUNbOGOVFPGsue48QbJtvw65ivsX7Z
BXdAi702mE8lCS+wkVcNf0pjcCugnQf6Dk4owS/DTg4733zMdPOsCThZ03QK/Onu+xcQF8QWMUwP
fQ9fofdvnQnI6zSfvveHWNv6A0spGVGLiryrfuLD9syOZ+CVrsQ6HNUt/MQVyv+NUbH2DTxhyacS
d4ds2hGpuyVtgXYRM2nG1Oaqgzi/PDOzmV/xB5yXu0G6gIuJy2U987ijrWTuTPw2gjLPn2xwOPlL
ABxqssM1qXcvpVV8ZSEmOyPNAxZfDXEDYqWEv5YxtEcVnIiNA6jBxc0EoXlcrGBfy3tcAMNd5xRr
gMMJfcWYHVMzREK/YYmO3dxQb8mHMlcz8dN9gwaaR4GchXWkNdeW4mzmMbtB5ViwhPtYjfXsM6QN
7Q6+lHultm+z4BUj1orAazeZts2c7llpaXzDn3AtVOheoMwCXadPfz/rnVWZ2KYLIH6Jywn2s28e
5WjeTDHbWhF/1dH42MYXx5AL+aSGjRMvIUw49KcORMU1Cp1XOWz1dRmGH1LHaFSb/uBqrUL8FeiY
QpHmodGlSuQhbyel7nJX9PvBRR/ISs6iQJ+TNMblvJZMGSMZ5ev7uFfk7DUFLlBXiuAVpRzewta4
yrynKQ23v1Ue69bRmChGtlfNY4iwD9PwKMRTNRdPnN3bAnJ2xhBB7V+1kP32+3hqJpwaSTJgomPY
l1zon9KcYYcbzUEnhircZOZzXT6UMufuDZZ/DGGM1cyhuQTsE8XUbdLeBTWaXMu2AMcEy/iTKd+o
wH7wQnGXkMjFTDxk9hoyyu3IXQZNIyeh3hg5+LhU/agCVmE5vttDrLPtaKOHn3xbWABrFzDWSB1Q
TIQe2dlbbmjXBtXtqrCirTGgSPEbSsCMBb/Oi52ds1v4OTIp6bQ70Bd7E6scAa7yYAjthWGN19qs
O374ZTv6SxrDIsgTDo3j8Dgshvmu7R919Yl5+odGdoEXduZHi60lTghPHBNyJjkEyXamXgBI5+LE
fwkiPKX+BAO7trRDpLIvC52ot3LgrZcnuMn6bWrqp3mcGy8enZ73rMqsw5mIy02m0itjliCtL98T
lUAqU0fs5ATNpuV+mX67r/Rj3S68w254zNnea1E+duASYFP44BHDhvQyahLjcx5qwzVIlnFHzJk5
8mLwYyjyoyBbxYxrV+A1Odd1+boCtLJLlBETdDnkK/isFn33YCucWV3lqUl0ngG8MCZVsUFxB5ip
v28DXkKYyJu2h+UywrZc+XTCfYVYJMTZRyW5r1rJkDc8M0QgabJaknkMi5UYHCWL0PBaYmyOl8fY
i+o9VCrc1W/0ewFbWYycte6utHJiR8nM6RzpWVb5LhIGmcnc3S2/YZ70anqA/RIQLqTftgWx5nES
Kp6sFFQAdLb1N00PWE4705M5VOCyzimYeOUg/L1EkfkyWSFrGMLd5YrIy+5R2u1dFWFIrJJTH1vo
N51VH0lGPjqDKfo2OBXjVSwFgYzDowzFotRUbzWa98b4zEDjNrFQIOXiQGX90rAOF2O3kl33OPsV
UJHMuHfMH70RfBU01FBhcNJgTITeD3Pe8opqoXIMZhA7SbBaiqawtGC5N62bOCZ3/ocPWZ63QP2M
UoMU2YZcjgqMWqLYoRtrA5dR88Zr++yzwbvdhHFZnfHOI2uhGnDT+m75GXUkPBJrI5ge6FdqNx71
qd8vnqvIlzgm2DFj2LrqXaz5EBL0G6UetnmWnsPghDnV62kDKG27rRLlqozZIeMaWswevXHAOzcQ
e5GyP/nq7h1K20pYg5cCa9NbY8XJOV5bNVj81NqZHCVUJd80Mbu4FgKkgcXXguPCGc08Z4fUfs0q
jCPfKfBZdsWaEfZa+LQBEJzIKblNM6xZ/LVFmkEolqpcHOI6lwLL7ocNG/JdiIWZSQwSwnvHSTiU
w5HuzXXIcF5nJkIfYGW2jWexZurQq7lk6dli2qZ7i+gxYbGQsDUXiabwhpbHpyIbLHhjMXngep4i
wkZ8c7uYMxotYJujlh1pubntWF6ZXT9LahZ/ki9aYt6XtSsL8cIM4y4tnJ+dk9+Y9S189oe0wzLl
B8FHabLvR3uOd6RpcBZV0v1oF7ukWZTZlheV1CS2uR6UACEPMk8i6ssw3y0/Y2nNIYBFsbwwQKxp
tG0hsR+XH1FRfCQK/mSiXbrsTozRxxzyV81xw4F621fa1qS5YZA7K618N02Wm2TpXqmmzRS9+QiA
rKlhDClAswqKeCL1IpMVJ85vYAdsa5+wYzN/V7Vm1dbDaZwH+DjQacjxi0XhqW1x43fFTRF8zY2N
FvdWDaMP/I4/pdaf2jGn/aHfZVXpDd0+1+qVFNHa1pstEFECzm/bXj9HtuUirborpLku43iN5NDV
x/zdiC0i3p/1ZCljr4EoKXFfCONbJ1W6jxzGSauBp646mw3ECZ46UBE0cKBBi+KmVlpMj9GazjwK
HQE3nER6KN16ivOX3PblKQe64sY8UW2Ierh5Htv8wCB4O4TFDSvmUZjwOlOCFmHkldL/OWXNsdXx
HfL0m329jVtr7fvhWhnrbcg5tBfUBFZ3HxP0WtgNKeQkvPd59QmI5UOGCzO9z7ZD6SvebAfMyAeO
PckQflAKo3yeKE/1M4l6axHnXsoOUphHpsEvylQe2c+u+G82ZoH2LrY/ETLQQw8JVitoW5EFa7pN
5dxZZXcv/SXXVyv3zTASHUeFzXkv4CLWY1q0fJYLzP1q0H+gONz04JuaRtynrc8ZIg4uuW4+KUGC
+TZ5UHMOerUlCWaTa6IZ6147BPECQO1+2DqMqVGtdulQbOux3SYiOwWqpNMZI3uSg4ugaTPLfteU
cEpCEhmxdbREuEV7oHS3XQd6JNBIY8/HAnVyegJm/BRhEfKysfsxsf6Gy3dLy3iCTu3lxsTlQNJE
CzmIJG0bgPXym2lX3GeBtR8471UjnABLW7cIsFxnuYNL2Zgp2hP5ERetqHdN3e/MVLqG1e8TW3vS
Bn7IgHvi5BBLjfEDItOp4+HD+v3QS8RIqOcWDiy+AxJfWH8uXak9FVOBDJfFOcMc7uNiZYMMXZsN
3AGehqbLLDaOPgguL/XeDNBjMaBXtwVITFeFOcERv0Z7VKDFDzmP0kwMaCsC4Wh0h0Q5BqYesPSL
OqhPdTPQy3DckuBs3uL5adSgQkz5fZQlF7gLIGBQRcsa53ja7aDJnHJprBUk0aVOsiKhAAgzYG3I
HrZUdl+b6keaINeaD4DMLo5S70CVjIq2LckydNJxnUXje7no+TjOfqQGagQYM+taNfZ5cZHTe1+Z
ZCOMH/pY3/NGf5ZzTNpJCqBsvPGrM/5Cnun8tPw/6IqTjOMLcB4CK4WyDi3YREsvZR6xDfdm9WbZ
5oICYj306dKTnEFo6dwwjw4hv/o3uiyO30V+UFrn0KjevqcQvs0kCdOTZtA8HGdmFipXpyh1gnln
3JDkvqxYDDFyL212zLzhpJ4zFaaPr81XQwMFaTjTa27VZKcM961KZ5fYJsdUz76WgpEx9Ucrxelh
N5yCuuBRjRQSGjDLKkRuQ6LexXUIomeMCUZGOuQ2fiQ4dusPCmSydGkGDz1Y9xncigjODP6fByAU
fp7c5IZyE9b9TRRJIDFFRuut2DrNpRFa55m5chWCLcY3TGyKCuyS4Cgd4wWDM5Fs+htl+E9tGOmg
DBb3Mib+Bfxvgh+cPmX5jnYgY4XzbxVCGgvrWvd26kUCEetYadesSX4krfYEsxbleD3cWaaxWgqR
wU5ytCQmbIfvaiGHxtF/VgxAtzrwGacFqURRbx5ik0Zb1IARWsqwmY6n9Mv3oR9/IlTsXSkLiDgq
rXKHEDAk8OZzAf/V05zRjWSjeazyFunsu6WJhmtuR1hVoJP0OlP193P4xoJtMikl60UPPmG+birF
/tASIzgL0dFFHj8TCsuMQHonliqhuhzblieXIScdvIIyaykyhhbl2QTrYOXE5r0y2VBtTf3SN+Kl
1HSEUQhQohRpDt6v8qCRqpJRayRWcw7SXGehoamjU4ILIu22hnhv54LUrYnzziyNBgAS4wHEKMzI
/JnkoOlcRwY11nLfK1zi7qLLJEoEl9qsKgeNbm6ocwQS/SFTKnpe2Uk1rFVRn0tfGvumUs9zlQ+u
3hs1isL+I+HUrSr1rR01B2VGcunkl9o3dnpVQTsvNiXOk7LcFjI9cog4NmO1becN3XGWJfWtKh3x
/dTXdgcOHR4RPOuQuQSuT1GNFKHaulAIqEnK5CJjkHPFwHFkQFHmlf2lmIJtMKIjrmsqUF8urUxG
3kR8shcyE6xHim1gTquo9GOM75HjGdpNYMnhwJy5RD5SR6euvm8mhgXmkN3khBm5TKsOajl4fdTs
LCCCCiM6ePkI5/KC5kHwidI0cP3uVXHyZN/Hqr2y1ARkYlveRommb4o2+qxaBWKVnkGoNsqffk+s
HvGjXBXQd6yljGYTyTdBYz0obCFljQQxZgxCGBjuOU8rpiuuINRwSzneL/+COIgSruYrjELUyq0o
z1yo8J2nTbyiS5+LfPJU6AwrHBgd+In5dhmuFtMqgSPPPqQ0cnPB+Iwah2ewSLe9UHO8cwD0wtAY
3L61nhn59+6AIkk29N2SkqofVeJTFfYvsdI94UbaV0LJNuU9EzLKTiwB1HPjVu3je4T+HSsnDc08
44kK0zsnD7J1L02Uz8ODQjsuJinNw4z9jMH/j7v/3TFVQraDlBexhtDhWSosRLAf3nLMA2HVuFOf
0DBUVOS6X3Wq3rfOGPFgSb3PY0FXFcG1n9CDFSohTMuXJTgFNyK/hWZ5k+2l2WMDSjq2yns8q6y0
viFdrbAP30uJqbKeONbMoAE8mGc1MBdzO/9ZWPOd3g/0wulegnA5glr72ZGiZSjAJmafG1L0Dj5Z
JR5oE5zazBG3RqqeCU66+rwM3w9nSMFFaVb8SuAi+R7Lr9p05+uQDOpsAhs4kwMfRCwLsCbJuyEt
0BlXvoh/oDlJ143ki1lVv+egn5lbrCONB9CPPFFjTpHEoFJbV2b7I+6qW/JQQb0bn51BK6VafnP2
ExJPNGfPzHyfTrRURJNeupz2wAyxzgvs6kZto23S2PbO0a2BM213GArlORvR+aUpz0rbjGxHNij/
MQTO0xWPmqHd2Za5DWMWmDYwnlNaZGgwzdG1onSd0H1Ya078lWX5Osv8C5G1Xz7ZNy4hHbStCKsQ
re+WLVrOMgs3KFQRw3V3xEbdpxxYqI8jwmMHSDb2rUUr3CUO6Qto17RSU5aJzB7vIERTW+rc9b7T
tE01oJA2M2MzMPsBA7Jro8yL40Lx8C+vZkXTUFlbZ6WZQNb3KNjbYFU5/RvvM4PDpI6WWpn3hhRH
6sqTk5EeDvT5bXK0HXv+E93DgRZ0T8MNNUKTJG+NTnbH2LdISnnzKMYTJppjkZtk5iLJhqeOfCX6
UpT8Ky6GO2NG9Akodo/y/ITNPnC0L8wdqNKhixR87/+yd2bLjSNZtv2V+wNoczjmV86DSIkiQ1LE
C0wKKTDPgwP4+l5glfWtiKqbaf1+H5KpKSQSAB3Hz9l77QSF/TINxQuqOFf1Hy2DgkGML1qinTPi
pcZOHICFoXFic6BpDOU4dgIOOU3T3fzf3GDPHH5T65QVe9/ofR7StDYeWY6WcxVWc3HdkWQdhKJ1
phcMdDiCgHOedadbxVOLdTkfjiJQz6jIuBrZ49c0WxhenKOaPWhbji+zgroGdNoqsEtD8+54Yg+o
ZOmFIyaojrzpiUIuUy9Dk/yK0+RXVfXPQ01RakziR2V5R99ric2GIzN/x9GAkHSQ8Xr++qSNmC/H
l9gGMmYCKMyzdxLM3zsaY5S5QdifIMQfC9W/oA88j9C2Ff/9Q9Q9gLeibZZyEXGNTp2+RjnEwRid
Q3oqpuxX1PXPkMuOifGhKfvcD+w4gLOTjiw2FSh55PAc8WZQdPgtLDkxcBNbRdv7lzTJUfKdj9in
A55PL1YX/2LqKpfANHF0Mi1JrPlXRR6iLBYuzmPfdCMIdw54IDgULHFbCCREpk3WT6MzDrIF5O3E
7SksHW3RaoQTk6OKTOatNqZtyg1FYWy3pXxJcl6IFpUrJhWv7oTE17R6tby/Ybzu18QwBlsmFm+z
XYNO2LdzeRQ05muUuYdMSIv6Cv1Ibcm90pJ1PE8KS4wmULjVPkb+yv5JXw0T4zKtn5kk5L/BKTEf
/CJYm13v/OOnORARDpWX3EIbDKNfzVoVR5s+G1ZGNuBfVsbdivS2y1Q9yDjZN4OzU7NVXhpMd3SN
UiFWIPZhOSwgggDKDLmzte7cIphscxlVCQO7yDuVxbTtau0XRa/BaRTbPE+/wpHFxRy0cdk7OTdg
hVi4zFW3rIrMWPiENzsV9J4AhyOjIDrBhkM6XoRcJyyQ+lO2M35yF0GDm8khYyTsqG/iqF5JaeD3
zJg3UvsvfKCZDRqBHH8xcgRKp7xpHiwCxHKoDbWvhlXT13PcFPFCTMBRFF2qDGFG3wPY9Z3kQ/Oc
FUZVWpwtLaOuXvqZRlRxxgsWaCcXsmLHl9ilvcwLat8o7J8VcwBE3I99k18znd4e8j8qJwN3LQXW
7CQ4Q32F9S8//aTdjVNm3QpMR1E3rYRvAXMMs73fshankrRUS30P4qxcFjUsj/uZjl06q+y/Bo/Y
DeQt6dpw9E+CjWJETQ5klrprVj7+yn/IR1QpPlLGXwgMZhf3hC+/eHeUTlOc4ZSZtbtLTGdjUTjh
uOrJ3K4jahqryPONY5FlG/qoYhM6dkm5xIbx2ro88ZiiM28muYr1jNIm9pdW55wzOo9nw3GIauv2
vcElZRhcmqXUP7OXoZWorh0E5rLXTvdzK7nTORHpD7Q/1GZAMhdY/lrX5tYXe/1l63jlmkCjWxHQ
URuK4hhiFNmRcTp3OYvGOmBDuqQeZ6OZJ7axyCmoct7WTv59KGMxN6uZIQG6Vn5dXkPuCl5ofJrA
u9dBHLD7GysAdOFbrKijsEIf2jYvKaiQtpRZd0g8/xxNfHLX5rTyJRDlM9wkmnGSoqchKFp36cRN
wbS1SEBbjBo9KtQbc4E0zinjtKG4WKmBoc9vrbqSq0CRdEHm28qcR7D32cNkcCu/72Icb3zFq/BD
ld2B1Nk9S3W0FhEj0bgofxBrT78vY2NZ6vEJjglG3vmfGmb7Ng0kOlgCBlyVLnte1RRRNt4vGG6z
3+uJ6UfGZmzeLqAKbxfRvVq/K/USUc279o0fdPsy1DajTW/ALtwnx11EJu1H1V6b1qCFz/i0G5+J
Ln2OknZVG9Tt5b6r+ysbiLMosl84efdq3hhUdEfn/tEOBd7H4IzfUbJ+0eBZ53IjHIR10Q8Gv9SH
5hMs3A8Q6nbgXWAiLqhGqZFT9BCOS+UT2wmQyOZI6tle/CLQidsxZO10ZkaxvUf+/c3ASzHjvkAA
UWtXxaqeznoDIWXeIE2Z/EyQ08p8/F50lHm+T9c0994bWKBD6HD9cI3ej1YweR8WrfDV/eonf9NE
qJa8eABbFqYTnQLN+kmb2dmL3PRgLKPW4ESf9GjvSJI/pP8uBs4psY0PU1m+jwGguLmAxeIlbaQF
hW08Nv1IwPYIMS3ON3cxgVGxaeWiuPraI9DjjwaWGPSOJ6Nu4k092ODmOn3fB7x904ZFNk6588hg
2GWF+nQ6zmfYkgOp1/o2iaFea+66bvTLvapERjnPGmEJpdNakgW9yCS/p+rphSTzL6tqg1wOw4bn
XVDv5TU2PK62+3XTJl2FGuarYru1vK9IRoeATNJWdLVmk1jDe42YkSs35hd5Pe9QZ0Rr4nULH2Bc
4MmXeQA7z/DnRSMs7Fcr8vW1g+h3alMaudY7Wb1PwMcutWNMHBfmIzYdSG6pymJIRBol/bwpwhc5
wDE2yaRcKB16ZKEn7Hx97n2W/VJJ1Iye1n51Y/MrddgDJabFV0ifAwPSvCrhLUM7OA+yYdw0sbKC
3Z+M9OO+pU56z6P6LhESJdoCmxtYO36kGWB7W7m+8r97uyYs5JKL6WEgkpLfCQhBi783YXsYxuRj
GMECl9Q5FsTpcYhfhBF/xwWyY45NmlWHBM+q4Rr9JCnoXBfRNrW+mG9A2QErn71Ia2TDFG292H2i
d3ruMefWmg2EM3GesL9yXZzKKd7bbneOO3fnwBLgRgn7Zey+2oZ+/GR/gDjQ9AoIPWt316QvejjR
cU+aL/RhH4GdsdSp/gwHBKn/uHON+kvlSEK0mOTWmg5r1uLUfmrqiOar8R31/ncMQ0+u6s6hr86j
GIGa9oh33Zs3PWtlhn8k/or1HVM3bMfW0dPx2trtVxxzA0sbzMIO7UDVHlzNob/mD1elyM7t9WRd
ONgruJlyutnThEF5dk0DGmp6CzTUQLmPA8OS2q2FG0kYvH5DczEu1Kzi1hxxaUT9kMK7XaXa+Fnk
2YdJONIisthDa2VDCTHzuCaY0/c124gw6dSV+A5zbsGKSqLs3CYbMfcuAq74UQryU97pn33OU2wk
CMGOkKVG0XSTYjSoXQ3mspr5lCXByeEXLAdAUU1Yf0j2FEvDopE9ld/yQVjsv0ZzYZIjszJMjGyK
qkxSvaRGv3GHbJl2MVaTsm83CZFw8jWI9DMwVTJeBZVVZAVcJ0wP554shM7PeEK2IuYsK+a5Mj3U
grZCGw0voZKvQ5xNi2wEBOu1zM0ljTSYkDpCEhg5anFXj0LwaLhqLXczZEy4G4NCs9QSMOEGztP4
63+rs8UYMZttTFcaBjMPpLD/InX1XIOFg0bWFq4eE9cUIZ0E5+PUB5iavPZoM+csWmRv/vXfNf6w
+SA6/v0P49n41z/sd/7UMpKUeKbG3YxzhqCwCZ2IoUW7n8WZE6alSO4i7Rdoh9W8TkQvpkOQd/NV
thizhNpNVr+Tmr1xyk/sqQ+Dh7IAgQojupbdhEWSZgd3rI6PCXPjQKJChHb416/j3yXbv7+MP3wL
LNlaHri8DBpV61mtaUWbNDLXRqpvXUVAvPobebI+n5Hf1dr8RZvzj1rbohHzx1/0JOD7GCjsljO3
nA9UabaHMGzBpBI4CD2bnFKaZOiPcmMVCXECSkr3wlg1pfZwf/H/3/X0N64nGF6clf+36WlRR23U
hP8Hi2CXfUTv/2p4+se//affCRMF1iWJcAyVOYut4GT+0++kGx7fMqSUtmX/i9nJFv8lBB4OF829
7lqWiXgdGc7d7OT+F1Y/S/fYkrrif2t2kvK3C810TRwInoPTyTEc1+HJ/f4OVQw7ReCN3q2KaPgI
WRGNLnSAhrl4MTzN2rAwi5NdV7dJmdrKUgoITTiQjlL0swzaiDTs0521zUx7tmM4zcYjOvZcG6g5
yiajN63q6VBG44B8c/qbBUb//Z05P33Hti3ddPCMcXStP94nBjcGF2DxdFP9zGnW/H4lpmbYm43G
8HSE/ODjrV/Qdyoe2jIh2w4U9DpXonyaiOtagqQ0zSY8l0NE9l3P8LfRrK0/gZn/l2vjP7iurN9d
Zfdniq3N5SjP/gsE+L8f6KqgFV0kw3Dz7DY6FMCinkt04HapF7s4avKVUFbwxkpgLknrtEkQIJsz
1odFzrYM6aP3FoDaWGmKYBTXGgJmW0ECK6vPj5FnvAqTHD2ZIpVI3fjNdEpk58rGrtykG5FCP5+M
Hh63bn7V9dYGHaMPWb2fPCW4M1nDLtKZPM9+7+dYy2gtu1V1iEbCKIxcg8yVWf3Jtz19TSIbrklU
vRZlphiVfjN8b9+N+ZNp69Wxol03yzJ2xeiH9OBDO1+jA43+sSZhffzPHj3z38873Qvicl08t1I3
7t//lzsaeZeNMXSBuomwi0FiTxFgOgqLIqOo76laT/BM8lm/+zNsS/GgFdWTdOkaVT1qyAR8olNo
X20aPDrjgP+HngIpxgQQ2G22Ylm+1rKAlFvC+TIl0+UQhQlMXROe0lQ81WV6E5URPhScwbE3FDLF
L0MieUfXTYgKEBg3QExmaIhXulnYnoUrmprvQUnczBgv0BH86vuC+bKo633pMRV0hoSppwsvouo2
f3Pt/W51ma89l/e35UnXcAGT/2k5AnfTNK7Z9DeZWvTddTc7ohoFO1/SWrWx5Rtj9CrClq3wnF1V
D6B5UZIcTZEgxRoNsgBLLHvQkNdFRF+kClM2pLQoJJEsG5wGzRaM/xM0X33bag3VdZolh7wHZlST
QbLps5B7uO1oS8uHHWzShd8kzIlWaUF62FS2zo3xBZqmjpLM8EkRH6Z63SdOcNZQU7CCFoc61NsV
+SJkV1j+IXAhR1mqz1ZW3YeHNlw6EC4eTIXywfVyvMwtuY0AOWg6m4EPOM2vPmvEaJspnfz14A8f
f3OM55Xm/96x52OMZ9UQpnD4H32jP2qsUVSDFFHR3Fqg4qR5gPGPJzs5EkiKP18QwWKn78AO1k6r
klNttyiUfwS0d36Rr7YPY2MVF0X6NogQsISEzyIYXZtTFt0qCMs0hXWXfbJGkgeB0G9alxxAt+ob
bfQzFIPBuIdD8jlm/sjMihnn8I4D3TtRgSn4P3VC9yTuEDIn2S5SPsmAIm82uutZS5vJ8KVDQbaM
fTZWygCu2qpoBBtgfRtU07/oJVE0g13RKjM5S2xHm3NYCfqPqt1kHo4QOzIMOlBO8IjG/vGvj6w+
F4l/HllTStO2BM+HBfD3lbMNowAtelrf0nJwlxCKtBNxXOmWM4EvKtZyhFN291xl36k0zQdZeQHr
umrADdGXk/MuHYhKsYEXFP1NYSh/d7Ddz7rJWZeOZXuzpf2PVR15gd3oXVDegq5yH8h4lNcQa/r+
LbKw2nWjPUdhx0e9846iR4IgO8dZdzAKkV+ka92t5QWDWKzMx6Ag3MwMvfOgMot9TgLV2K3BOTef
bdDmx4FsHhF7/rOymML46YWwkvpn8DdLhe7++8pKb9IQLgYkwWrxpy0uYS1NXS0rb+pwD8Ib7GDc
DbnUFgODtFh1MDFjB5Y0GBYGI6TNOsW499IMcBaennJMy8cmLry9q5dvPOeC2wUuatg2eZUZL8jm
llBPU7JoTOLE51iWIIDWk7naFQEb/Abm5M8URvlzpcZ1JUN4SFVZ7KWlktsY/SRn9w209figJmuJ
v+STJ1i8uUG68+kZrEOJAEPBrXqwIPFu25xUlRIFBik0w2eNAlhTL4U5IPMB5VtHE/wfF8OZZ58n
r3imUJo2kDl+lUI0Zzs154A/ZOYmC/6cY5IW7OHFkKPXs0fkBx4Dw4f7A2zUEnVm1WyFF6bAQgt5
8GCjdJ19ShujealqlS87eJCLPrL9VUVYOkZxv9zbdkO+me1t6Sn5mC0JBQ0HMjZsy0ofR8FwSYyD
tfasMUTzHrVH2vabChjPgqz56gjzbR+TAvDciBRAx7Nl6901Ml2xjoHvrEKfuIUwhrU3hj/HSotu
zpChhdPVG3+KG/YUzx3lNZOpLsn2kx0Ftw4hX0HDeuIDgQQBP4L5PqQeWuTMJkoLW/OcRaWQTekx
ZKUGlkrpw1puzE8sJ7upwb0GOTNke4eKEhPPUuKbPA+ekGcE9wRjZu2w1wDkMhzNkG4GeCmcltCm
yVgD7jIXrSIDxw+ymaWTr+pyeMn64UCvvPqm8Dwu4rZdZHWgXrixshaQt6Kl5WeRLTtC9NbxLHJx
k67d0xCjssI3s24NpAJFVPcbMWTh2tX8U1Tr4sA0YzwBqfWRn6AfV3aD9y1em/WuSLR9UBgmzJYR
hfkY9vT/c2tpmX61M1vHxTOCYFeS/nJIqu69ZxC5iYc4OnYe5q9E5RpY1k1gCH1b9X58mN2ZaIqq
SMhvf7NG/oe7D759CUyDTb6wzT/WyDxrXT+3SqBbdjgeohCThS1ybYPlHhVioZ2Y9BrXjAMNtQ16
ZRamEGAlt0moN3kLYrDR6x5WXlG+JOzE/+bp/YdFxbLY4QhWTEI7vD+WScsww16LRHGr/LLfDw3H
E3Xv2VBQpjTaclcbQ+cq0lG/t/4xTtL+MiTd1nSJ/Uwm+7WT1q02o/ScqChYiNSk+dmgRvjrp/mf
1j7KSl14hoUUAVDB73caN/FCTRAgfOutAHekokzWwCESezpeK6P5FBWEr9LM1RVXP1ghTVuz4zBX
IhwXRh3IgzXDm+IJ2mxX289R2X7pOloOs/bAbrfjXqUzoM1OrIcoBKVn68bDUIkAxRk1duf/GAIb
9FhWOcvJBmNOvkxwsozggUH7FqdJjkx9epGlQS2z9c02XZlgsu1xQolppQet7HdxH6TrKnX9dRxU
/oL7zaNrm+5zNUfSOPAYdwVxEmZpUWX4St/anWttU4JZF6Esko1XqK1dp93GplNGbnT15IXlIa8E
xt0WZUquMwjVDBqxmmXugat/BmZLD7REm6t0a+UHFLDMRMfT0IT6sSLgPOrIZ0nC6MY8Il8DscKd
wr3uorXyoZHEjPSpZkKCzNz9YKmX2Ax5yrUAWe2XzoJcl+QYG6ja//pcAw75s6xwHNPUXTaQhsnm
SP5xsiVLN8YWK7yxSYjXIKWio4F6djl5TfpI9ZCiv11wnr1tNT+HkDTwbeKqQ5S16MSUbq4aVctj
UEfWRSNFhdnTxZS5/IgnhJ5mswz0LFvlqoxWuL4cSPzojEdG0jSOB3lsJbdxOCN3D/erVjCpL0Sh
3vUgutDcyX8phYjXL99EKvB+tDGb7cHNr44TkWBJssFBOZNz1soaGVLjqKUf+91DUTffvFLXn1Ta
9rdWs1eiMMWrz57+SLYC+03SxZn5epdS78wn09VWUKD0K9kj8mqZTbPocd3Tc579asZkXYZKsy56
SSMUaPuTBMJ+EUkxewEr/NsxwKn5p/qksC703QnCJMxpcf9apA1bEmKTs5cFxjadw8+0PBMXLe2n
S6R5P1qM7Vx/dQJXmAfHKwZkhAlye6fGXFIDc1s4pSN/Ks/dmIxug15e7TQMnunoohzUcZAPFjIH
SrxNFxv6d9l4sP/dksvQUmffbrEYCfE4aSmIKDcPHuncIxBOV4NR08ybERZIQbHYDgDQRqRKE5yz
ZxadbB/VxMgynLbZjononKHRJsh4is9dV+gPwQCT3EdKapSOfWy9/MsCi35wPLfdcGcZDhhgm1XM
GAPGANmJYGqz5Myb28cD3yyT0vXOIs29c4/dHyqcHW7baiYc+sD+4JybCBQaTKC5InUm0ltMWrm/
o8OCnqkwy6uoYMml0Pp1gpTOVhMSXOIas2MNRK8WQKin/0JTnffZzh3BD8L0hXPQc7mWsIf/+q10
L8B/K9Cduf1iG46Qhme6f259pjzWyD+1vKtlKe8qCYpaJ7LAXdD1ax3n2cIxlPVIZsuIp9jK9lZW
bkPTat863923AQPPMKqHi0qt8VDbTIRlqL2USey8Flp3YpnKPucaPmPwYSf2NTG0YO8x0Fpn4Tfm
pU0N0w2lsWFcpLvrzV5+6zv8HXpTtOesS0oSoHMctr3/2tgVrnOXid3UnEXMtWE3+Y9QEVjajz5A
tDpcNV7wJVX9EGO6f2my+putma9hEDMPIc36EE+A9JtcvQejuefbc2baQXjXMW+OMujE29jZzy4G
pzOlU/tcuDdf052/OeRza/D3PZHDhp67qWdCuDf+rf9hgE6qy3F0rpZPNhQolJOK4JsbDkIdshPI
jQsG5PcRswdHR3hD92yr9Yrmf29I4tsMArMxwB0JmiLqbUyKNaEBBgq/tN6EWoMvzTTO9ug6u5qb
N2RsYWz11LtOcqx3f335OPa/vxiXi4b2i2lxO4QH9vttF4IcGDPoMrfCZ4YEDvwpwZl2kI42vIlx
zPatI8eNCCG6U+TuJ9EkX50tz4kXyQPYvnYt5/1CGve7sBXdpVFG+BJVy8xyFy1EWlh7nrOty5C8
xxZgm4EjK2Ke9WQCv1g0hVY8AKleDVnavbSe5pFViqIRliGNQy7uD7czP5jyFAxaSTZZyNqlc+gz
fHp07GeRC0TSuRksRYYhmcyh+CMZWSx8M/juN6PYpIl9sEM9eYiAgJy13grPvbkxy1adiIkJz6zt
X0mWtHtNRPGO+liHZlMbsPYL4hMQzPBppS64yLGACHcvCkHx0eeE1SQQCDWcnpXWdY91nnSPkCxr
BqS9tbF7PTpOgQ63CkgMu3uRq35RKJpgPuXWbUi05KAClr/AL5gCIVc9jWjNmJ/UsDHJizgBIY1X
WmqFB10Sx5ozqtrZRQUheCiI6s2pwldRS2iFliFnhtmifpKetiyryv5RlOlTQeDhQ2nY2qNt9hp5
AsAASSXacIvhHjPqLpJ6JMBNQm5o3PXeNxl2CSpgGsuFmD2Xk/W9T0L7LUAnv8llvQ4bH5xSh24b
a2prxmwh8Rvvek13n3qN9E49ml5czPJU/DrdjpvVxJcy0kM0DLpEFkFm57rkJtaYxfhhKfsdgeQF
0T2OK8dlqq0y+/H+ULnJNUbauw3pZD52aRk9jg02PSt8LDwZXyc/Sq7Yh/es42pX6a5BZuqYbZxM
916twd9XbLLxyWaVviIJMTLb4KhbSXC8fzRIGRzJTCIjE8nqgf0xGlCtvrnwk29SZIcpA9a5q3IS
Ac0i29pOPT0ZGGVQNFXDrpi6Cr1Spb+NmfWecuRxL5Qz8xDfeOsSORa1bGkd0UwnW/t5/4pPMjyG
7FXfCPnYQ3p/dNRP+tUtPzaZNr2d8TFtmm4HplU72rGvHe8fWb6AS0JcIyZWXHBNm6pDaI6/nC63
TrnS1qKccsKheChrl4cyZ+NXznlGOJq8siU3yO9Jfg0+46FBoF7K9GT6brqDSP8NHDcw1fnh/vV0
wEEpJYFZzBbbA9JCnNtN0l8zo9UhMHNlEMguVsAzAXLWtiI+qdCXUeeRpNjm0V516AJY39otvULr
RoNy5KDIW5oLSI6jTbHe1v7N7qW+wCpKLJM+60sNFTzHEjsPkdiQLGFXQenPb4XpuY/STKdj704P
wsvdRwIXeKujzYTt4FRHbX5ITHgME2RGfNQyuCpyS107zVZI5qAwj3ryeH+gnSq2Le4H155seATY
yq26gHIyurvcjZJDNpO6OX7D9f7QKgmlwG6eytYrNm421sBIc/sYKGUfo/kBUIMxe1I1WoYlYRdF
n4IBF+5OFZP5yBLjUNsE6dZqCvPR6oZkXUKznDct/LNgNGYtjAGIq5b5eqjyd6TlNy56+x1jGfqi
tGvPZfIt9FJa3QVKHj+sAchKl4YWxG/Yk8HB8bMLgsT01SKUal2UWXscSYIBLKDhAkXEfu7i2lvg
Ush+CGciTQvjXlbD2tLH4SJSf7hEQfUqlN8dkazQUvLVQxpG5un+0CWNeWrp+5l5J4+QwELskI25
zFDCLofA0V+dAqAEV2X7s0hChJB8syM/cA+ivLgY5HrpraxvEdaJW0aCiQ1KkeSDpF9VLlJov8nF
Hor0gGKMTycZ9M/CTjelHch9OcsQUuRF6zabxLEkEPR4/wjhyISk+n8+v3/RBhFkc/PddVUQkIrJ
Q0l01SGLJnfdKGjjxYDdYdTfMjWWB5rh5Ghe5CjPyjGqh7CtdRQdWDJoXz0EVus8iKHGzRBn0W44
VErII2EKw+P9YZTN8DgUL35Rd2dP1RgqzHpkEkKXuJ3kT9/QV6CwgZzI5mebYY1pYQqhqSz0/aTr
kCg8BB1m17W8MbnDsy/3eH4DmRJeQtfFLo9I6B6KSaaPNYBOLMlV+yPzXYnYEt3+EHvFrnJt+2QN
niK+3dqD/ZO7MPZZ972YvJgChJLOS1yHgkGAVc5818i+3PcQ920FCQOKg1Xswyk7IIUGAlSlFz2X
6aUCXr8nW/ddiCk71lxk6OE1d+nMswvEu+9sqXIMITj3xw5/PFA4WFI5ITzYdOy9bkeQsnX3gOmo
OPHaitP9Iy2zilNqY842Y9O8mJZ6DQLvB0B0eVTI9B6RTELLMZtpXc4O07Cn6YOn61tqJRU3SzUR
Y/RhTBiME6HwDAZR8a0u250Q2mOAW/y750dq40cAn7WBpjquJLr/KX66UBgf/WAkTwWZc0KvYN85
Yb50tTK4gfe0VnYwZeuqRTIim7F4TqupJ17MTNaEb8Mm4DYA6qktTi6JA4w0QiTlxQrmQY0X1lDP
0ySQw0fRo8rH7tEfK7nrlKg3fhcmuwm106pF8opia9Sv2HepFXvQyEkmUsxx07Sq8u4JfGy+7Ac/
+UkfHiQr9Qf81+qatEDHncF5g1XGk6pT+C5BfWobRhsWgpO3PEIzjt3WGupoV012+WAw2WD4UwOn
MtDiVW6onjSE6gc7td8zJS2isJrVlDqwEf7nAfe1vTF1FN73r3W5LJc5MD3+HJ3NOHUvZl2SJDV/
RjPZnhXwX/RFvF2mtc4joTYEI8pWfTf8/JTknXvwus4kPQpi9CIaXJxBnoI1hg8+cqQiISlNHkNU
wTxBMbxGkaaBpinDhR4a8CzwaR/SKv3nR/evlRGC+rD+DpTYfmMVpyDwUWSEZhT7m8RxFkQkWy8F
G9vI6qKn3I6uoXJdam8LJGgeNc9GFkLIMDS6IDPOPi5N66E43j/GdCh3WEsiejFBeWVuH87v0OQn
9sfroEX89gnhpvDc5kGY1aHGE2o5K9nG9pcOkaeUbn8lFLu/6ppzFI6z69GXfwtc0Clj2CYvjGpx
2xLls0KAm+0YnAMlqSHRB1YyPsWh5q/HdLBXUwxpnkmzsalJJfiWwIjeDHJoF51dGsdIqm7lD/Hw
miu72FK16nTkO3qb3vQSO4P+QDonOqkgblduKBXTNss9WTo2VDopr2GECJl85f6kvGq4jGbwq+wh
YeSWMZ2GOuSbZSFPQ1C7T6lAbzx2eBmJLunOE57LjVFGTJ3yLnktG/5ZVLMRbDRAP4Ypo0tCi33R
2FPymXg3xHXcHXuiULAXXzXP9lYCNPQmdeLp4nQWI3JIcAP5zG9W3HAbG35VIksfE0mPpXC7cRs7
bvcDAeZUPNMmeZOMIsnmCdo1ycL2W5/hZ3Ec3XiU9EwNuw7OmU5PGVnUlfSy4KkKzHhbk8G1aprB
wuenMWOoerLaLIckxXzY6OPsRK/gHyXlpG6EBG/HoewPHXmSeJP6E4YcksqMb1Wn000aCHCBLQKF
220IWimS5CLBbWpAJNi5OG9uG74S7279mhUZeWg+FrkF+jLWQ6zuXXDIAn18VXZ5NqvOgeSpuc8T
8RmrdgispdFGFlMDK39oUveb7Ia3jNTHK2a7GnWl/wOr4ze/GM3XnqF1NejOOx5qFG4WIBWzFVfy
kvKr3ufvirbkILDboSB8INmYbRWZKDhyYROOofjpTi0S2eGlylzzxSU3YUm0hkZBS+uGuVjOWLyo
OOq2ta3UuXJb+yQmVLWTHcaru2QvkN4POyWlU7SVItsL1sVf70q9f9NroLEypIGoRIIbNuUfwhiH
/iaT0dy/KpKM99IDGwRpvduSvSfXkmrrCLCKtpLTU05oOnlmsX+rzNTeCwnii6yZaGsKtotl3NiM
x0PikG33Oo3Z8FpMNZB6LJFIW4p94g/iHGfBp2dkGB2MfNpWJDZeWKqPrjYXEHOemNPMPeQktjY1
oVxoyfVlmpFKAu+82HV0mXea28KearqH1mUD0U44E6YZ85FBPF1iwOsfa8IzVqVIjsmUmRRZEM7S
0CV8oW2h5XVefKIdNTBvx7OgZPcYRO0vo4+3ONgYCQUtmVJTmF28aoQPS4W7uX96/0ZYxGAPum8V
m791bJTaTTG03Q26WDkMqx+ojj1seCWNVrO+xKBKxqxuASMY7bWeTdcGKpUdqgzgp1Y1rRH+DA86
hOJYjSnra2g+EBdgPriWGawUFsVlKkqSUOaGu9dzQy9lV+/C6NDYMTu+we+Pf31B2L/DixlccEGY
TPkF/WLh2X/CSivigy1EHd5VG+lW1ra8JKXvHZRuZA+T2z1pxvSICJrou9bNz3FNwsVQZeyQfHFo
nPS1YrS9q0PUH8Tt5ucQ1EGxzvt0fGy6/ybsTHrjRsIt+1ceek+AUwTJxdvkPCpTmZJleUPYZZsM
zvP06/tQDTTKUsFCFbQplywlh4i4373nDgCSSI6+oIZOe5+B1rKuA+8G0ODWFJjCi6qLH93cHVfQ
qb+2XTo9jmPQb+HWl/BS5fjYepq2xHEhVlqcwAuazPzSNypa+5TPV3P1ZJZA1ErS7u4lVb5u6n6r
4XLdMkzqH/Ue3HpIz/BC9ZQwTHaNIk+YZzHhrjjFnOVoiYNAUzVYwrMxWfpTCbEtpEeQbKG/EfVn
Q///+rR5/vA/go7CzPFOnU9Dir2LuPfvHbPNZUw254qRB+ioRk8mCLxz1FPvtmyGRpG8p1tFhK57
//slF/Nf8oewSRDTM7jg+Pa49u9dmKUWekVBKfodmNBKTCmMPbwrd8KoauE65bRlVDacOFl4TPtq
82jGLyNbrUcB2ADl3wq2KkUAAr10ogXLPyUdTD28gCWIjrA+cS6FNGEMPf1KLLmL1BDlunKVvPjO
sINYm27VCMst9orpiSoC82DWwJIikM7XE7GjIR62luaSbnDGZIOBS+yzkrw9bP1kD3rL2JDNLLFp
/05IxY8l8DTlZ9dxjKZbj1Bous9D2gAsRTMlw0mkoc/88HnMkIwQtM663ZFP5IgqH6pgotdC7T/5
gD8of/MH7Jg21kPTFvrbM/cvG5dl+iPHita9N3lp7fV4AlHhqXHZ4PVe2LlJMxbxqKBO7x3ewRIk
+Zd6MNJdiUxlYyM49OkYbHwOKS+d2ZBsVOuiqsqfGtkbJKSwvsdECbc0KMidTGa4nIP35e2PTN1v
2420reVP4w9ZSqgl9BItcGedsd+k3yu0jij2mdE48pet6SfkwICZQV1uA3uWEXR4OEGUrBlIeDuO
/NHDSA/7qtby6KzgqC1aLEGLiBbAxzwG2DRYtNgydQoU0BpK67MxQqWp7zoj2k+4yu6smP5541rY
hiVrF/RxxsLvFNURj5GXE9G51/UUcZSBeDNFHisJIKM1k7Z0k0GJYJCae1ehMaFPupNWDPma/Y5H
vS3lU4+9T+Gol1lPVGKsRjcv6KTLk31g6+GtdDW4dm0qEJAAbFT2aZ5236SkkKRNFTSuUK+ftUmi
lXXhM90hD7LGrdPCktwHztBzarduou61a5AM41Oek8ABS/NSuG156kOE2zBNHzrXig7bOvHWZhR7
ZwKwizGwtas2GjMlQhxGA5OfGlR60Fo7PP6O9NLd9nbg7bvCjR/QP2D6WeP3aZq0rTbl7TNTLDwH
KycPve/CZTvh95agLlIQIBlL76XMubZ1EZqQxDvvwkkjPVdeKDCtDGqDW89feUZNRLKdT5F+NBp8
ir12LudYSz2WYgdex0AvRFH7+8PifXwlWjjCPYGPz5byw9uo1USga102IT1SXTvOXicwABGGMGkh
0EEN7nytOWZmy5rPB7YcC0tsfFnkaz7Wk/LxVWg9fogWuNspbmv/JRUOur7dQeALrV8GNe1HksAD
c8eeqdrgP+n0L+FagTKNyUltcp1xQxhaO0thBGsr4lUYlAiJ5pIYqkGOIFw3ZpQSLKqeoa9bD4mu
P4c8Rwi/AmakNK1HBJ546ap02jlNJq4jg8uV2ybqQWQNnTb6tGrYqt/SOHqqEBaFi4xDFnXD2Q/m
Tzf550bAfqSNO4XTGDMdAyTww2796sSstEZqAe82Z0atLsUmxKgt0hVhtdEzrxKQzKKzyJ6q1H/S
QhM5A3vkt3T4HTkqfjHa5gLuWO4UTQZH7vqAyFiN6j3W/iVOI3sbGBGYJV/2CAZ5f1Taoxdl6UOe
+sXFwoOPNsnC9fD3ay//44FmxgboxWF5MCz33W6UBY/RsizGO1O+elVXGzeswysuo4LcKH4xdFON
2h8WSJl0q7HSyDSN6V1ExU4bm27hukm+l43JtH2CgS38aNiMlW2sXUMXuxquzwp5lXH9zRuHdAcb
zH6ijKHSipOWqXCnMMLqjtkd/bp7bmZgU1UZ9lHLGuL62NSqAK0bk/Alc2F/Wy5u2dy1KeWDucXW
Sp016zHmBhiUoOiGLGRSayGzpWjtlHmULVo3FKAxi01fjCdNBoycq/LqPGZG194DGWAEyFxrH7ly
Fwzj3s+C5pk2Ew6HOraVv3/Yb5P/P9+egqEYaB/ByqQ7bzaRf61Kk2wmdxRDdye8wiJABQjWpk7f
xHk2LvsaV1SXx998T09OvFqZWec0PnlFjR+2LMD1VM2r3jW/CUKVF8ZTwL+jinpep3wuEZcq47En
8bTsB2rv60oPt0lhDucaiicc+rjiM6qvemwYj5/8WvrH7YxwHEx9JqstBtX3q4KC2OIOJNPubuz6
+5D64q1D2LWwgmqh4x0/lNDQG9vDfOq0wKZ7lxS1R/d75f7o23h4RC8vF3qupYdYH4+1ZScPgQ3j
eqRMcO8iMyyTimITKYrXJCRTEONqK+KclJeTdHvb6tsd/Y0/0ZyhQ6iWb9E1xZJqxnT1Vmn89mWu
7obzxTY0Av20QPfVbpbH/Rpq+M5kTtaZE6fJ1LN9AeRunkUkf0QaNoh8isd5KgIBLIyaLSZ+kN1C
+45Lvf4FkRFvUR78aO365xjrmGYL48Jsh0CksA8+ItCRuvSOGJbprtECszubj4M7OMaMemDw6w/t
wfCRXEFzEaLKKHoG6/ngxljG7bGikjUWcxeyovJv/t5t4vVrJH8u9YiJMVA4saZIbTGq66dqLPdm
44s7HsxDkr8qP3cO4FLoeJ7sXYxCcfXO5OryXVXaNVG3IT4ArcPmQRcwuiDx2sKoQCdhSn+OE/sp
N8uXFpL3OZgaJrxUjZxbOfnb3Bh/0fZLl5WctEUpycINbP8gXO6SOqAvdHDcc67pR2dyi3OmivbW
WQTybAK784DtxDSQOaLYkE7m9KvJmeFHLDOz4u8UQxUH+tS8bWD6r34++NsJcWJl14pfGE/cYowM
d4ml93dYiG1te+2Rbu18i8ln2RdRubK49fe5Y84rlvcj85SLdushmyoXIFiaP9V6hDXkwqlbYPil
Miy0p+oUZPGNjTPdFNR9jKx4Z136OHybhmxh71RHzbde82mCRjVOxoE7jA8WP9e+Ym6wFWUIvYUM
ywsIW+oKOL4UwSkjKMzuZqwOet45B7J0ctdKakLkIyHwik7VDOBFM6SbiOSE6i3vRGDHuo7ZrhDu
9ETO7Ucw0UolOh2iFKCZQ1KUWzOx9aPN2HlLfoKsWyZRYgoQgqZw4c0BCW78geFmkZUXcwjKDUI7
4myUihOjjEM8WsFrEGDIH1j8qWTIkCp9eX77YgQwB//+luD1/mHvKFybOLojLNqZ5Htf1MhEaoxl
X98jHpeVxZ7mBJGV+YTTrWqBTy3JogO7Oq51WoJzD2r9UUeqCAeN8ZTWrGuR9IA0JboTcuUhM6HM
RkZgXE2okPFko+4PWfyl/U5QGtaqX+VY2bNi75D/nQGwTwV03F9t2O1HQ+9XPP+0VzdOuTMDAyC/
/wBHw3pRDn4HWZndNs7A1AVgugJPQLPL5MEooKxGsiMQkFqouQCcH+hCGlbj2PfMaR0LZjN5pp2R
oFvqtqE/mWW4iVsckcCwk8OEArCbIsYwVf3k6l18FTWSDVPmnNL7rLkRCl7kg0xOcgheI2F0eHkr
91DR49r0IaXRLoZpRznDkWoVb+cpGJEUnt2NwjZONaCxYkyXzZQwkC7KZzV/Ov780Llm9PD2xQ2E
XAHzR1RJBKHtPoxvZBAU3Ysz7KvBeBsB1Li0GuUKjmCaGWkyQ4iwf5BMNR8ZN2y6wl5O6mdPYILO
IeY7YZne2bx2QLTUIazL4SZSYFKf3EEfjHVYgaj2whGP+YZj8zsvakDEOMt9rbiTnw1wcMtuB6hI
W0cNBgyDjh4bXRbusCKZ3hnDLu72eIvJzwpNX48DADoprXXu9RuRynDFQnzTpA+fg63XZy7AD8kY
TwpSWZxCcae6FEPxMPxrqW+K0vAKvUdsBziLpEWE29IVoacZ825P/bqMSoN2F+bOAu/TOpvTBGAW
x/VEc8ciTlptWyThdaorqNC6PGP/mD5Rnnj2PjyS0rEth7YuSSrQe9+bZYtqGHkx1VxF7PNvqyTa
KCntAeciVsCNA5TtlJY2ChRsjDXSZbkcJB2LRpToJ0cG3Dex81PDZ7CoNbs4NiMGYOj/zQlHzUMZ
CF7tQCGWoKzUbYrGuXIjRJ5sgEy5mfuVPjJAvB6lqxQf/Mor4R47SssZT+8HcnXbPK3UhYGbXJaj
cjYimTguVqG6tMp5zgtkUDRs9xymdncsTqVD0Y039sGXqbD1PUTR3iUAjecBKLPNQd4RlWQyEawb
I3RPRhC2lwxSpwaEgEEx/Nq4ea30Cv5kCByEai9sDVgwtuVo4XULlL8Mg5SxN5WR21qHbZhN3XDM
NYsC0dnn5NmgQuOEuBKgBgt//2Qvq0Bqq0Qv7Z0C7nuA7PSjbyDqm1CFdxyx7UUwGR527y7HDN7l
DJHTXVQGNRjnpt002JFbg8a2mL36K1xREAe71k1ziHzSvjjZAFE2HHCO95x3SqSvlQYUbG04cobM
9y/GALvEUWn4gPccQkT6xYZdLPRG3CyiISDBsjNtJe3JsqytZqfaNmpAzQBbhqw1CifZYxm5G9Xo
7zzcWlDn7ONQpBdOvOCex6h6wNDWbBzQDOsQ5ESorOmnKPpvMGVYXZIa2wwEsCIojR8taiivU9Dh
KRu7NPBW1aw5Knc205F3xak7HxtwQK5x1LxqGa/vgIHvkx6mC5i6zjYeLPZuaVMfh5JeC3tUB3gS
Q/3Jy8b5YHxnaCMEGh1SuQ4Obf7v/3qAac1qavTY4j5CmV82DVurunSPUyMwELd6/tB1y7QyjXMR
dP5WcAkBvZ4bp+mubmpfqf+jCKQezU3DEn1iWMLLsc4xupoPTpSWd9Du6uTQYwtBhWltW7X/ZH7L
bzZxVsU8faBdqdlUYLlXKlT/aKFUX1CrzRmzIfErLIzpjAIGZdiTLd+WL3gli0PhOa/dUG14Oatz
TJ/19e0LlXHWAjbuOKnyKgnLBxQL7jv3rXkHdqvPyx1OWXfzJ++YcuR90gaE3zbN9jZXfGMzgXjK
dNs6sAMdyb71NaHc2roMhUsJVUK3U27mh0jSo1Hj+Domjb6dVaGjDtYyLTpOhF4W7ZM5tZYprOdx
UFqfOP7epdtnKZ2iQ8nSQGkjaeD3W4zW1vrMw5dyNzgCOTgG1tEeYdslnyZhefnBfpTGq41n7FCK
vFzp9CY/aCLHVlvzsFLD9Pcly/447HH4MD1O2BgRGVi/u4u6RBWd3hXJHYtax0HDYO/fVGc1YNgI
QoqU1r1dHZmup6tJg2BFO9hN9pjjiql4SFyXGacRzmRyw9n3GEdGl/d000lnFbOnEU3x5FhPRoRT
0C4JyqiQdM44BAcitGVQXgw5vjQJs8SABZ4wkrsEosjL1UustdFFFd8qGldl2RikrZJtEqh+jxcJ
AmEZrDwG3ttx5sf8/UP5uIw7BDbmyDIiPDWt7yQH6ZeiEJkX35Wrf+1nbHuUSlh/AgXMytTa4ebX
lAR4HXnJJ3fIf14QwWrncTFcFy3zz8fadFD3w2KM7oxBHv0WQP2oS+BB4lfF3n8bxnQRFMwIkz77
KgAnH7IkiTaYDk4j1NtFPvnUJgcMdyuML8mMoc98fWNUgJPxZ9MQEJnu0gdyqgajPjN4ho/vXZvR
34Rd7x8weX0Nxgy2f441QNgPaac1V0AAW93nxOr0xKsyk+8Yhpn1XZVliUjNY1OZbP3zTl5UVCgM
rOZnirn58X3HPJmRCJPmeS7xPnAIGcbAHTeoO7pCstIw/XGwizHCY5TaYe4uUETCnwPYN5xxDn5d
u7+yFdWm/pCwwEMI4hRSlNrPJnKzNT7OXfjNdHMiwHnlb9zWXDiEaworS5+5CBvd1K0j2zD5ycbL
+njKcBAhTLx60CrR/sw/L3CDME0WSqn74Egg/h3rg1FqS+Yp/7RBOoKPxThjeXXHwdAvz024afoa
4k+FRcMOBNTLwTxju/pS+fEvXMXBzqAxhBSaxOmdumuTiQjQWvUQiaJmIIlToJOgeltSM5uA/+G7
45TZJsKCifLs8EibXryRGqD0UoeS1EC25Zrq9idKHtUTHzZzaGpcelAQCF0fZFyLNIOLa9u7OWN7
LirMkv3Yb6sRtK8R4uUdAKgxq+v3nU4Rch8p+k44mx5yUX0tJrc+dhzJVm0DND+usUla/rL2jf4W
xam1LhkrLJMxxeeGVFPUQb2Y3MnhGHeMyXd/0bup3IZWtU2NqliBQ0tvNg1qU6+mvSaJaGB3JC7H
o45rPJXuV2WV/qFzNukoik1sTCU0XXeiJcuLdrpFjjjgiEZ7vcDFi7RBkAOUc3gU4Kgo93x1/bI5
1xk5ytiKpj1XztsMAecAR3RPUIT/kbWyLh1wCFVRizIGVXkZUIVXSQ8rMVRthY8ngK7aa/dmTnyF
oJ93g9/7m651Z1Y+Oocs269Vo4XbaExB+UScHCaas2Eh6t1h6EAI2lpF+kmbugN/ojrNkX4bcmef
pfaiLZMvAnr4Q1ZVZ4A+/0zYWnZuWFKq6Icv6PpLr2cur2ctlAnC7YnbZEursHYh2++jJ2G3y7wK
l4UgAeYhrX6WnrM+nlKoCkX3nbMV/Pv+YZFa6rmd5jg3VK00soZjP8OOCPOTScja4qjG+HEaE0Yf
80E9MtOVCibqcQzPXvAxCZKowXnUgRck89RXNzd+036HZz+gkbcdmlV8dW0NbFtEVZGfFuO+GbsM
ZHUaPHjPfR7JY+bH11bvCNcGKEQ9LTuhaOJNWsA89FISuPCTlx4cjU1F20dPynBVkiZbWr0bXoUb
HxuZeXvcT4LtjH+s2jTAhXzPvfrY2km6DDEZgU9P/YOh6qUhO7kPBpQvN/HHfQbS4QLtcFw7E1EX
HwHGyhzUAm5lDvU2nbXl0F+7MqduWVbLyfiC3zq6JNnwK4vJdjoJREgGrTEt64Ap+wb7k9Ihy1eM
UgL0nZWsc0roW+TcsGsBZyjonW6At7g0GHVUNJ8sGiXtYxDKHWnR4DRWBcUJTlOssLW4J6f36HLr
XHPLnRem4qj0KrpEvifu6bhJGTxyljTvKtP8E8IHnzXv4zn1Q8ybsoogvCkbmTtxqJoop4b7UqO5
sdL3/RjOgnynrSuWW6Bczc5JyzksVyJOmdnNFaW55y83ysE/ML7f2JFlrg2VU14205Ik3w7OCAhE
rPRQNG1zAZflZNBOf7SarlykvGYXpg11vGpRe+MAOnzUO+kCLsZ9yivzk3eg/XFrwf3Mwk77KhE8
xll/vvzLGIVgYGRw05ygWeqdWy/DIlSrSRTJGQIbjEeMCab76BFEW9V5iao3xf1RQpvZ58nEAow7
JYurgzH1Jd1iprduPXlCk81e02wEFNE38YEB8CUcYtw4tPwwysIwSlpYo7vGwcK1NbHadj/Jk3ON
par2UKF/mn2XHJknU50gfI8yC/mtbCjEjWCCLJo84q7vlba0x6Q9WJTdLaq++SWCCqYYBj996klG
azS4Va32+vft2Jvh6N9TCWES+bGgAbmgoTgevvvQEsm1UbLmVD609Fb17bYuUHQxT4b0HbIs5oO3
lXrDzVooHgH2Q45OaswazWPVU49RtzCz9MDO1kCSxbJsVL+wrS+tte+mtP3EwOH8if6yWdG5xmCK
gLCxyLnvVaCc3YcW9qZ7a4KsXBm1f2/CoUav8r45ua7vayN6wVnlYTMt2WlDuIGe6B0K3b+ZwHI2
I48tJNZJrAfQda3BKbkhgxLTYEGzWGUDj0cZiOs5KBhaR7q1trInQ25SS1NkPwkhr806IYpZkBgO
WtpL4e9ti4Hi3KhWKyPi8BVMOk0ehvejGyON+X+BuXPKv+K5+IKKJS6yLM4QUq0DZudqBU7CW1SW
HjOgooG2MeURC98Vy5R/9Kz8hTqh4qC7xk4rsGr1BgyhsOX+fvtfYkHExvfUeWJEs7fd+OpNun0A
FkLJn93y+xK9X/b9vH0UITZM61RpYl/YNOJ8ciO930K+XRnoDrrOY2R+cLZpIUlko+XKFArACtUR
THK5nzZYJcDQ9MZ4FaDo/t8LwQhhJpF1P7i1xIGk/G9lTTV3Pw6wFgPtZLlFSkdX8pwVTXsAlFYu
cHuf2gCftyaji+r8tWlb9o5qVZN+NCha/5+4xX56rq/+n6xN6QDNmvp//485bxP/fCg4+rroGbMs
ZpjvHTq1kXRRMxnOLWcdwjGSh6twdm5Qs6Ct8ZzFOzOGYSNC/Tz2NIOZjtcegtA7pxjMr4Ojp6uU
5qhtRk5zbcTKId/H9t8T0Q1cVfcrEZbP0T0f1n//wd+cLe9/cGnblF4jMQguw5+vQMJfePIn5dwQ
Zu5AmwPeOnl45DW95vBo7mtM6AuAURORJPFLTbZ46CMqHVX63VQgzG2AFosk7KdNjfSzNKaio+eK
xyIuv/LKHdj/QcpUeCMYRZj2UeQUL1TREyQdGYdszMx2K1LnSzHP06Fciky5Zwav30LXSS4GNZll
+tsucavpaZfhNL022s32idT4lb/zx5XVieHGU7YyPYgf4J7bfa43AKOdagW6mydMp1jDVuo3dozq
ONbtgznp4Vo4NtkAy3xIy2knI8ZCgVO1n00x3m+yucdpb7Vt7gwDyfS9e1O4IyYeTLY3AlX0TXq0
XdZ5/+AWYPMS6rVXValDi/fyZycAYCZxTsarZHyyxsn+7Gd5f9R5+1ncWaPivf1xoBKGLj6EcXBu
zdQwSGMuEuUtFUvi6xg4rEk8hbySpgxOyfQcBWlx7MLlUCusYBAv8eSCbAo6+ckd+EGE4cfCAcQn
bfEemGmDf96BDmUhU2nGlDTqvUKGZHZv0iDQ+cHKRNImGtqtyI0na0cAX2eOdzVy9sKt+V33gjVM
DPXJPneG2v35MFvsBXRTWpz7uTbWuzMh7H5tlHmB9YOBCJ9P8TRgUV+FlgEZB1eYFQQwW/to2DPQ
zHcNsSSadYriqrSQZmUjPNux79BLvsyNyN9NIAiWb1uC2gMw35LUPJht1zOddUMoEg0AGxsj/zJx
SFZBjw23sKJwk7Cz23Fuo00iB0+Zaa0BSg4cXmneDDYCYFCLp2bqvR27tKTUFibb5MfJ7a4RmQMW
nwLMmDap89wPSlQwgzLqkAdBCPtEojGMD6ssHxm7G7whhsm1fE+saBuqY1tsPrcmKtwv8UDJYxUJ
MivatLPDgBLnGCpD6sJaUEUCBVi5D0bjLfpI7x8yyVy6xVqzasoIDxaIXDlCy48brVtVnpFtqFDq
Bl0QKcrUrkNgZFivM79Uc5dfVJB5awC0pJzP6YNiwlQfgCcciH4UKyYGGPH7YtflvU3fyqoYm+Yk
y3qX+v5WeqX+JU9KTvc4/EH+F+uqhNakAUQVfrgJJxPkOlkNu8s0LhUHhth+obuEPras2rR1+SNJ
QaT7/jpheHQMA3HMFb5hmKtqE9KolCgCicSe8UtTQQ+e36JKytc2BTBwdCQrWAf1qNF/2HG8hCW3
7gNaGUmhPdqtvXYbm7B6Ks9Z5HmrYC77y+aDVxq4Cz2jL7wJywubxmrruYoQRyK2XRLto84sdoX+
vZpydahUdrLwvTRjGl6NGnqETMNDvjPT7jIkEaAulsqdHso1FV3kUMr41kqdpFBVnhEk3W3XwQsv
GPmu+xyuohlpE1DK2fPCd58YJX8iyhgf3pqEKgnysy33YG2h0/75SkiTwLNbIzJu/eDy+mFFjSMY
0iYcIafICP6NFiR2AHsGJLxY4/EbSPdsAqd4tEvN3/x9jfwgAs7vJsOSvMk5LTgfcuGw9at8BNVy
0yrWQVRbd0cvzzfq1IzT6NaPcBdgJFjVrg9JUgDt/iea2FmqpGOa89ZtaRhPRlV/8y1SKEZnUYtY
6Ed3xJ/WM4mB2EbDF7WqdHYn9ChqrnZA31sY+nCZgjzdEdA4WPyK4Fwyd5WyOyfLpWub8JzJoDm+
nTkd2fOHaDOk+2o4KAKTSngXjBNIM6reQ6j8jEYr5svwx95hziXAQpu3PsTm3y9ukQNDuWhS/eZB
5OOF3HSoELRIyvCIlERdlp22KzVN4kCK3nKDCyNptSkqylwnX7QrdPB+C0nm5COGkJXW151lV/AQ
Infplhn8qQKn3ciBfKm0dj1QVLFudCYcU+p8BdCw8GtIDQiy6fItnpeVPeEmAoWrZuw5haXbka3X
A5mbxzSYaBjs9L1JJcOhp7jy7UMXhCPPLDI4a8rkQF1bely0rsOwqBPrRKeo1R2a9FYB7jIgki1b
2hsgYIn0kyXnAwSGW8yezd0GdDmkuvf4U0qN58FAOt4gmWtHXkFULKtK0RwcMYn4Nma6zpgOFnY3
aPpOcjx1HThSF2z8eIUNzQKf1+kPQcm7s9A7YzeIJF5r+kMRiHNdYQ+G/QWlBycVkh/uoAreB3U5
BaOM6tm1qmw1RnW1dWR3iNkiVWnZrkLCB5zwnOAUzocQW3dB0ld8oaoLTBIuo2HFtFAsiBRWzgt4
Q7KO/qb3I9RSz9M2bjDRiSawGHRBJtawp/oTRq3vqQGlLWTV6gbnIEDbbGKzyJY9Q8dLUGaHvz+/
zvtj/vzhcp8y7sEJQEPN7Ef712wua8wxM5x0uHmmQTE41o6FO49KYasUNGhUwdVnWcGeqO+dvnxl
oL7Wck5VLenYeM4K8Ta8dnEZnFun++ajGLGwT+mS09zdrPslL7MAp1AIYqzona0BMDq3eDN5uQnA
lr570hbaORDjSxkQZYzKNZkYasRIfJ+DNZ6ucjHiPVvKDkcwduPCDf09p2/0ATAAh4Clb2Mx3XRA
u0FGtTZ0mdCC5XUCEMMExT5DSJ262Zg1RJgVSPrDAM9Wfdd1AI2I8mKDZvmJyx27Yip2R+9WtBOC
h6Ovcf5BeTFjbesUxAD0SPQbjprWzTUWtJV6J8pxj3YSOnvHwJWpdMDWmhMfIu2LTyDgNAAOX1gN
h+iwyjbVVOWf7Vs/+CC5fvOWFRu5IXlM3k/FfM4UvfKo+imJmlh2C/+OLCFtsEZIIpM0OEPgDe9P
+C3AN1HQqQWww9LaYnlR1MAY/pZkOX1VHHTwmOfxWpQJ29wq8ZcFsLit4D3Ehb5Y5Yz1KhFPEqn9
DJPsOlmOfWlZ1D2I3vsajbMxmOhq2E2pDArXTt/s6WEPYafSRm5X2Lv8vqT8GmYtjX/Jj2kavf3Y
IGLxA1lErYdHMyJxykr6Qsu7uBbTStEQsQyzrMTOnFr7KsciSH0bCx+laVrw6PHcPpiyDNZ0UzyC
dcc6Z7g2CjPth7hd67XepJS9RPa44/LhMBskCvKCoYtxHuhJY52mANdOKYQLO8q+nIscNER8Ayd0
NTA0xCPENP9WG6TvZXwiEr9LW4dcbKOQuouxO/J62jndJDDfP+EOxykBOHDJ7CZfsIdxd5FTR6tO
dgQdMzHu6epD1NI3rp/GW9yODq4aiTVNZ7YDHU8jirjsfG8lfXeFCGo+W07urak2I5yYdZRFl/br
REnUti2phRW9Zh2tSDsGOLSbGGayDzCliQFC9H6waTVzWIZRUW+kemWLPTPanbWd5cyP3bXsWJSI
tXzDkz/XXkzBJ76Yt8P9u3VQMkEWJq8ZMkLvzTt+C4oCcUm/lSGBl0FPfwU6bXp2Xx2x1K2nyM/2
nRy/xcMULdu+vCjb1Fad3QC0dAZy7621qqqMthVd/hPAjlo43NBMxLOHulfPwejeeKlNZ/feCqe9
U9d7MLt6Ndo54ZuWYi9OoItGFC79k0pf6UyYKSmlw1bXzA62ZSYXldfln+zSPmoe3BLzFIDf28PY
9f6xdEs1R06d9jaE3rNGCSxqv6rnK4YrafAeEiGhFuAd2wCHPkRAsahQseMNtkMCZxFWZZfOebrT
r1ZGzw5/RXKJKsqm6gvueu/upvGyzDT3k+XA+rgcsFfj+UClYUPHKe/P5aABax3qcdvdxrDIN35h
4MSzteeARPhNhtPLWHMScWlse7BpVEiXOVsVlWXpLjWN5wnsx7ntAmtZ61/xL8MBSbt4j5+ffRn7
cTXaLHsOJZS9Hm1qDyBfWg4bzZjp1awHi7pqV3I0k03t1/oq7n+LWLdghmjpI3v6MEC5GvLSuNK3
Y9jDyMSArou/L4jGf34CsEQFJzVMvu/nOIZN4FnTRHtLTexiSaQDnQyGYa8rHk+fGuy40IonDD2X
AgjvoLMuuHX6BUwp7hmbbRVWbbznw3J0eLyLzNSXvoYFS7PMz/beH8/iiLeozQYLN/+8Dxx4zITJ
hNvtLXZ14+CF1lcXwUkYY/4Aco02RVpki4ntd2lzUCHqtCjr5uBTX9U16W5yYjo6anA4SQ4v1i+D
bRT68Von59x3enLL4mThcQtsJ1mla0VD6baumf+0fnTuOLZXOGSp4VE/7DD7R41heaq1FoI8Qxy6
WfZYg9VBaofEt+cQFUObRLh0YNZxSPlveFWS3KstZqp6nnXHhJH6uibkjrc+/1RH+a+rapv4Am04
/Xj03m1zqibDNBdP9S0Yo2A/nNifUcratjtA7xR1RXkNVaYiNh4lN12kp2HKXlieKFIq9HwTEGVp
OB2z0zwFEdtqs4/mHOm2bvVqlbe2Qyu4Ejt7eO3ZIT/jpFonnGPWINOqJQazbOewQV/aIh5W2QTz
0ZO6s1MDvnMgLv5S5S06f5aM59QZX2K8BYt29CHLdO6+LRvvjMt7R6yQEJj4v5SdyXLcOtZ1n4gR
BEmQxDT7VlJKtmV5wnDLvgF78un/RX2TsuS4ir8GDle57lWaCQIH5+y99gFXI0/ZVTcI3upVeqks
rF6t313BKTQHJ51nlA95uNclhUqc9nh+RuUy9SDQ0s7vC9uFHN2jdHHdwjiVii0SDSI4ylxdCOaL
gB4LZw3tuP2EqaOeINEnAq54UGbn/hLF9HkYGKmT5/fx3uI2g0/gV9rP9YOGlU9vYtgmflJzGN5h
zzkRKWhciSLC3xeaAPSWXxzNTSdQqibzVfycW5rZc7vszZb18H+9H2kgIvdaRuu9e5MhGWC6z5vr
SPO+dizyfIrpuwcd/pAMeLz7DEdt7BnmU2XQmW/WDeOZvZ96KUUkkYvRMAxnhBJYnaUPvSAI99JF
cCFi7yUE/TEDaXkq7DvTq0vyejD3iugGiWXPRd7ZG7nhrHv4Rls/hjmINA0oVMzWgMlu3lVe+Mlw
bLHtugriL3KoC3EU1GDWuo0yFDgOkx9PpJ/YIM2jFiGglGxIjqbLaIVChUadNvZ1CeH1g81sWdZ/
n742wjsuorav4DG/XfZc/8IEMVP7iMCSFEuS1YaFXoPnHdGvJ/RmKs1kFRok84kI73GJ4P0RDl8o
+E6J5V1BmsBGPlX3ALMXJvad4aEZ/O9P6b9rvi5GyEW9xL8dy9bbT9kxVXFjK2wfwzYd9mIY8axP
8loF94MmwcWbOWQaQBXl2H3H+ljsixS+mdvj1e4sSjqjIdJqMKtmnQcdAGeXOwOY92OFCBL7Q3Fy
J/PmyCFE2p8s1tGZ6O84jk85eDUwFXRruApCSXMUOpxHgrE++X5IFN8M1KJxuycxgD50cCQgfkgg
OPkFy96lsVE4CIyDtr12U8pIywofS8K8dryAL4VDoVgaHioEkqJFcDHT8VcjFpinG/u7aqCPQTOt
ruhkkSlsn3ImJDBVnac8q6KbO1Q2Q6f6wZ/HFJE+qIiOEG8Vq1tuASmOiYg7t0FwZ1MoEKntx/tC
gM4H04PXRz/TttZHF7cW/0zZPiBe9Ejt5YaXO0Rx5joBfBX2e5gYsAUNaW1GIDvbSOUfqMReMzPe
LkHOfQ+/7eJTeytR66BqUnSJ5vG1oW7iIdy1if5Su4i0c18yojeG9eTmBu1rgjGGuj7nEDDFRzEk
1vs2LPNfaptF9M6V6W0boXddzB30fR+NkW+WzrFy/viSlNxozNC7l92Pccai3rL1SvKdECiHO8N2
h7U0XNDUAac9iMJol5cM501PHIO4CAmv03RmGEj40v2o12f964D3aRuT0KTotr9ttju5NYoyGutH
K1MZ43ffXPc1KkM3YxofD7NYl4WtCQF0OwxDyXVCwa9IgT7XKtwzCAcKGXACdIC610JmMX0MrBaB
BYOW8BBUjDhJG2wTHYUM7zaTQba1Lq93Rk3nKS4+Wgv/+Arc5RtggvB/dvK/q8twiqvG52b/OEkb
g3jcuZtYZ3Lt5Ta849noVl4SqvVkzdk+Ku+68VcRcnX67+3mVW7894qEms04D1nbokZ+ax10MbI4
eYONkmaQeWhRJW6YU7/0Fr9hO5/3MYZw0ssctvwiv/LoOUmRNLJGZLENgDZM5JJtUGbuIpzjH9Qq
71R31J1Me5iVcluSjICXzuL/dGSSVvaYT0TxWAWZu3UmvA1OY9Pri2ey2oGvxz1RFQED/Y1EaUxB
hXZGVXa2m0SQbWSCBBkVTHUENBGu8K9YRzNjsh0VYbznwPSJt9wDD8r3Oc6EjIigo9mOp8AWnFrc
I+vUFBvyQ8MHZFxEpDuJt+5VuFpuU6S3EyTambt5bsUHvYx36Tuvf3FPMvCCuojl483dYxpJe217
G0q+PX1G2nMMbbYGgyiyU2ow0C58WknswmjmyG+4G0d1nv2FAJn1P5kNu8CN/HRPP77cp/kM08a1
trV05H6olXEcQIN2OMwzNkb6PTsxO8UdbL5x49bDBAV5PBdpdUnxIT8hC/oSUzMyGm0i+CjxNgzJ
Bi4qr2bcQuBOHMAymk07f/CT6HNZY0ZMxvxrXEdQ5BC4guGODlFa3g1VJe9s5YVM4nt7V3bUjUUG
H39mFqN09MHa9t4fpSjPhIvNxVyaz68j7f9ZPFMTtU1EuMGj9JmUjE6HclF12QmVIyHvNv+b9r8i
LgAe6RTFlmTNaYQu62ak9Lk9JOMMymC8oEVaj5Oh9uHtNShAVmoUiDrpl62iJszWBrLRK0iodZp/
7xaRJp3rRYtWfR2T8iUjsHDrCv+b7YX1QUdNtzVSx0HVH+NVxs0Ekze85nGFAcYKLj7UuO0Exu6U
yMTZUIH6l36KonUZkHJV8/+PUFKfdM9cEEr9g4e/91xNweehw8qXeNo9kQ7/w6uZDYT++CeN6VoH
SXYSXurucILaG6Os2NSG+XE0vuBDbU+DmP/Epl3QYGrkGstQRoLw53gCBT0EMf64a8UF5WKEdJJd
K6d/RYLrB98W2od39ZkjyQ+jSWBiHXp3g6O3x3VzqDFKLi2eBrDWbm71ek6i3aSAUuSQBGRoRDtZ
VvU+5c958ZNxG85BfWM4e9bGIaDC+wQYMjpyzKq1H/wZvbz5PATBF3us0x38dIAHqf4RIbbet/j2
tpUNHKqMSZzCGse42G/rgxdXFmWTpBlLGnMLShsEDe7xaaJWz/3LAli4Ujh5reMcMMv+rsshvR/y
8AEKX3iMQBdccoSZ2u9vzguEyE+2E7sXG2/EWjVTtC/pUq4anXwfEmoASk5EbUu/UaPcRHSKmQst
6AYvh3MegArB7bM4do3iC/egsvXzfeECjDZI9FzNEf7ukn69OYIqENO2YwBzVdaUIvZjFFpjijpM
gnCLZRy7L0zUF2OGtqyvgX+LRVELxA+mCpklqvEZZ7izD9Up886lGP9gRSQIJUy/Fizc0va+0Uwy
HzwufglWxXPhXXoFBbOuCvdhDvOnPGqyM9kOVGUqe86G2buki9M86+ZuD6HhFLoeP8wa7YOHGPGT
FMlm9gD04xmKTvSQGN/L9Gb7tnVxrWGvx2TVyy56mh2sDPn0GQHkxnP6C83u9sGVhf6gXfWqI3hz
JAKtoERxbOzn70bUdZCZHWT39DGU5tGn7iCYFwiHwPy0MyJ5p3uaOfSPgy1o+zvIFyM2GfZBBHjo
clsCF2fv7MpMnT1Gyucg6B8tmQlIxi3RuRnUdGa1j7FcIusZCKyWW8mupIF6jXnTiiroj9ESSGBV
34Z+pJDxkq1O0/G69A6yjLYQgFZxlFZ4R4sx3aiIK7fZNyvDieB1gUxoKtKZqGSig4yWeFcjvAwp
6UxxS1KqYwr5wOR5WOlCedspr77r1PSuQUKvgyax2mKHpRsu6j//XWu8SoTePFiXIxxdoGP/o4Jr
XTZP6STJo1V45HGJOl6H1KCnmCsFZ++88cuRFOs8O9qJW+E0tbNNwHu8sjrnNGKRgEPrltD56Klr
daJDnqbBE6VceB5tnC9GAf2+SopfUUrgiRZZ9cHS+Ef9jpcV9RfbFFAT8y3kKUlGaQMd7B6jjsFb
OHEChKI4uEaQ7koDBIurJeETv4VXT2RMUTxnz5E/mR/Ujkuu45urLLNutDkoFmGUYk36uyyKi8BD
sOy2qIWyP/q7rJXmQqhAG/fMSP1gNyYetgTJGMgdxdodVt4c4KDTLYLkzv48KsYHnqkTlAwDnRuG
HJLA1W0WMEINHMaoZZ5uCHuilcCCKOmyHHXAJrGYEVKRkkM4S6QYTYFxZCquZevsqx55SlGxp/z3
svmHZARxJmlV1JhkPr67EZf0XQt76tvHOp81FiJiz+3E2aYSjz98h+3gVsMuTlp7u5SHcBFojgbi
g3u59757IE3GroxcbZr371qhKB5dK+SwfTQGh6lm+kJ66y5IDX0tUj88BfpO4B3YDWWv16oeYAXl
tAiV0jDui2Ev5XghyzaEeDr9Mk3SsmNpUA0RmUSh+SBAijheMzDUkMGhSwFntuR8mPN9ag/sz6Nz
ecBz4p+pIe6HFLlmY/UPiliAMzryz20TPtek4H02fft+sUFO81jepViTmUZ9Ud0k1gbfOB4B45wn
3QGfTr+pOvv7gPcZrNuwd8bG3kcWNyKf4mPVYASEqDXiKmW/mZvpDkQcepV43SdMJmuNqByndgtE
gk3O2XZD2pyY3ohNb2syK31M0a0291r3j3Vg3pd6au6D0UpWbjMCBXCzew+JD+PO8jCqX/+9Yv4x
cJCW7bgmtSTdHn7z9+sxO0PhI80uHw3xZ1xwPNnABp6OpABmqIZWpgNsqBXO/ADGfG8wRwmC5TDv
YCQG9u80sP29bPAlOll7hlf1DKXnjiQxve4kGXVMXU/jYBiPH3zst65pknN5l9FYssX4Nvi+vz82
DdF2mkuveOy0lx4Swxz3jRh52hl67rBVoCZNZ09D9+wWIwOionLPU88ODgXJ0sVda9dPXht1q96T
YmuW/nd7qs91af+K59r44IV4l2TKp32VutCvooWMi+vNp+1UPhoVMQajxoIoM54rNItiF8b6typa
f0dLPV4Var7S5mKgPNnzqamHX7lbF+vcHhiSJku2MwTnYSQSfZisbqNl/NH46Z14f/mgHi01epw+
CsK3HzS06FQ4eAceQ63zVVGagBdcE5uES+RjRd73FNU9SWXPNMymI6ajedMFd20KEjhK71tbfZr7
vLzR+6jGvRUk6cMQbI3czz61tXFfJsm9T/bAAzo/qBhxMB4aJNI1hxuV7kkXIWGJdvk51Fb7ySEn
qlP2iSCZ4Sj75OJrZ7h3oZ1C6qLy0X20j4CVfE2ieuUTY/+Q+snXITKMXTfnNbw+LiuVGNduEKbb
IhDZB9/qqxTnrzOaJHufri8CCJdR3VuRZU59XU3SNG5+bWNzS416m8x2vvE7Ip5+xl5kbWANkCNT
b63cfy6o3NZJZAZHLFzxymDkiBEftQTkk21HuX9f59VnlTZH4OjxB8fge0UoH5beOsLw5TwWb/Ua
o/JE7QS5QW86dpiUN806sYO9lat0E5MJQntcXKR6ZsDLxBNREDhwn6NwBqJVd2rn+PPzf7/D9rt3
ePlI0kcRupwT71BMIfep2and4AZcqNj6JrB9G3d5Ofr6YnufHSeP2RlFuIl6C6d6l10jSNzzmMCv
K/ei9uCeFYNzJMVPrPwhNTaMqriCIczApDOH3Flmc+t3ol6HuXHM+yE5lXNPBoEfQrXKQc+pyL1n
ApPt7byW/98VEP4I4fKoST8x3XcdTCHrSM19ZdwStt2d3wbzE8qKvc6T+S7omXym8XmasnhdDFjA
I5oICIS6o5fID1pDr5v4m5Xqs0IdBbBDsmTf1EBzVAyJLDLjlsJDpnAlFAHf7doF/rYfO4ovHVXz
QSI49ww9kx5AfpvRkH6bfHEnklkmAhY5yAzQ+bZHsEHX/yAs5hjUDHNn9FxxCOf66zhnRCBRcZYT
Ut6xsi6tCXijTOjNt82Na9JvkPlyNyTDNjYjE6tTBzSkzcEiD4mx8YofZo2JS7U/CiDma1177bar
YUrpBomgIPskr/KDyYhyXVnNARMtRINu2lTEjo0lhIcmNohuCM1wl4ni2gzc/fSwQZvaI9vKQxhQ
yGPRsn3+75X8rt7hi8azQ2wPvyF5bPnz/2me4BVusbQ1wa0VbrcpTZhp2vA2Rlwz667C6ChNiw6J
UXwgknCW7+3v79XlPyYzd0ynSAbfnCu2WeeR4U/GTRD4sALPdEdvaT538pzGejobcEw27hB9ElVx
U6FLaEdhXYnq2Wq3S49iifXo/D9BHsK79eSfZprtjR2TfanJlrkTVnUcw2EJk0tWg80I1sM+36sT
1R25MwUDqAw05irKQrS/k/t6Ld0VebRGADyeod8S/2hy4cVszC5nc0EH+H6scoqctkBNPftGtQkl
kdRJSXph6VcPdpN8sM289uffPCQ2aPY+cK+OfNcXrXp8at0cqFuRCUIuDUKJTf/zhI6J0t/ZYf4f
Lxi9afbBonfDP1k60Tcp2nJrFT55ZwgwjmB/kZu7BAmJRpUstpEVXmfyQYK4ilyAQUgF+53OXWRD
07AeSTTZN6Fd7KEDPQ1tcEgSUXwKLLDtY3m2M8hZdIabe9Orjrk7+ntLoYJEP6BgssyrpG48xkLj
BwvmH1suUwHgDNJhEss14c1K9cjmrIfQVDdBt8jlArKApaGcZfQruhHfexw8Yb//UpqjfAicjPM2
+A2pTG4GqFvn9rmwGP4bfkWwkM5/NypzNiCK03UFTuXW1OIJ19aDVHMNjQsPetqb1/CV9dN/I0hs
Z8U2ywRN4gdnMTiQ968C5DtOYdO2OePevgpun8QqsDVUwZQdPsaFtukaJXa2bkkuWaFI6zdhTxgt
Lg5n5Y3WNzkOWBN9Fy/x0LhcBcJt0H6xba6lOijJTEkpcYc245zsy11Za7IXI+uTnEz7E+QBCjUJ
DhwFPop6vbGywTzXJLgGkSfo/1v6AOk+e5B2cs+9ceUxLriYVVqDGK3Lm3hB1RjeJ1bwCecnQ8lI
3NAagHxZsLGsu5bAC1PsO5aPU8Y9l6KItIjYMa6PQYjrURWoF2s/3OIceEiKOiCByn1Bjps8hohI
hpQ30DKIGIKuBZAK7VTkxBdc5FWfFgfLyPWqLMULMhPzICYN7qg1f9q4Zbd2YZgn4AjnSdLO0WKv
gqa5Dzm/d1EeE9YyEzeRIv7nioORLWs/oQN8hlUFinRg3NTV0t3HDjwLmeivo0sAfVNNF6eq63UN
yasVMzqzflCfs0BvQigAXZcGXwVTb6My7CW3XnxwFL+bhyEfZ5DIoBgtsHo3ualj8Plx6QN7c+uR
Kb/X7IMZQ67iiCA1gzFWU5kfcHrdd9IRVNF4XlxqROcf02mrA8E9pZN3G9QYbXDM6r2qg5dy/Da6
tKclR1EGfTIzGuv2aDh4qhnb9lcnQ3PmtKgXg3wwkYOAnuiRma7aOpKfYXpsgD6vWA44euMpPgdW
/pNJY3LP8P2sHTtaF5EdoFaAoTDaxq+u4HSMGuHcOaH/4JVEVuY0iNazQW+1m7wTJtqUbMk0w9bI
tw49pqXrdtcmTn9AO14Ajm6+zo3/oxbg8DocD9tpKMguJCfnWiPm3LWZgo01fKexlp27nuSTTqv6
Ovvy82w/IwtLqW+5mA2K60wbUUsAQr0HXeRtpWCjg3fwaI6TR7NCPOD8j7H4DeqDNfB+fMf3wYgD
LY90meW+nY81+YhrKqm9WwlmLgKMdJ6b4oZQQa+6MgsfWxBHiWKIGQzdn7yqr8CuHmazQftQVcmx
SJ1b7nXrVjrOB0vlfduGj0bP3vVhfkgEgG8u4U6Aepg/cvFEb1sIs/vW79UayKJ1GFcFtS368Ayg
qwYq/lpWfPRs7Pe7JzoPfL2vHHxMdX9XMKKIDTaZ3L1xqmMSJ3tnw5RxP8v+hwEd9FQP8me/KLKj
SpQHBokK+27z0CUipu1ffzDfsP+xmStMWPTruIYK8bZetb3M6qakcG8jXFGCZCBdqMwNr4DWr37A
lSro/BotVI7ywHRH8sZFgQp11CsjX9I+k+6YD6Su8abg/U8BZszj88hd7E4Ygb82unsvnclQknLe
g0QhgtPsYCWPmEjnHrmbX1Qvr4KeoqZRJwJ893FaZx+cxq+SwDeVCeh5F6MH+gaENm/Kt3YANTv0
jrz1EfFuDmK2CDHnOisjKF6Wwz1XrvuOI4OBU8TZCeckJH++bBx6kEG/GMBYD24LlnWOQpiOTyH5
Tl90BEzXys+pScxfomxNCGCTEMAFRaP0qLszoYny8NTJCR388130p2EFILNjrMcNlsjiEEgSIUxw
lXV7qoNmT0oNScUz5kX+gpTUASEHRKmixErMnZswDI3pkNog6Pdwp5dTZ+N2kbnxGwaleZZfOVab
U9LnH3Q83/uIeHUYPTCGxDHjwJv5e+UWdaFTEVfyNkVoLJIkPr2e60XfRofMyl+G1OtBQSJbQVBl
CvHNLyJCIFPjSpQWCFgTjKrnBHdWn/hI0Os/duSIE4eSZnw8hs6AJgJ73BKpx+G2reu65AKDG8FW
TxGnLrpULp9CbMy8zHbl8oUgGSvXKpngsODO96Eb8t7KbZr7CTGxN2RcRLWCx0Tlisy80/5HbZx/
HHfKZTTowNNb/INvnomdDL10YtRv1JV+iOmvx3uOzTEFveFb5H7F9gdLWbybH/M18NO4yIMwl+8K
S/D7aC9qKW/Sj2P6Mlm/lc3Rwc7vqafOobFupUMIYvZXNklOfEcUGzi4yALN8CvjF8YBRCv/97Xs
X9Uu+lY6mw7bvqDz9vfayFzfachmkjerY1dv2NlsqaiyA/szHY50VZdNjzrACbbVxACeTKO9ba6s
MfY2eVrA30weusLcuEVpbKTbd2u3UT4JDLuBpj4QoQ2WkXJfjDcutMTklRcc/x4y7ZsiabXvBSae
aJAf8MzeG/l41ExWaDspm7/XWz1S0YfW1LqpvHHSip3QmF+kcy0M4q0X7cqKTgChud5Y7kQ5Pzeq
f0Gx3a24AT3a40cTB/Td79s4PN+l4sbAgnft7aDHV8McS7uVN8T5m1xNxml0jEurO1SOsTds3VaF
jzlikLRtd63u93M5/vSjDI29UsVOD9lVFWG67qciWQO31GdiyW6WjO+TthiPRXynvQHYWpd7C3Wm
e66xWCSFuAaWzQUF8cbGSdPywoRloCzOVwh2oXstErFunB+szFQrT2MWCZMOoZBPHRbb46M9MF92
s/qiYDJ5ofK3ZqcqXK3JLyQOAwBNmPicIXENBW6Iyw0/2l1jpr2ayG9XgfDxzfT8SFrUTMZD+iUG
No21RVQjV0NSbizZ7AHuQyyrovJIRzXcDpmFQMKc8Oj609EkG3YYgTOlDlPoMScwpMZ1EaMqPuFY
xgdWTjtzlrRSE4V4Hewrj2ZpLGje6yw6qKgm1TJOs30LJXpeiAG6asnoaR/s3OyvfSt/4Lqr9ksO
06YMGtRSo/27CXtY90ZWnlpZcLWPNLFgKQOs0VuTYTFcNJpQ0O5gj5SauSd2YsMAWBKnG4NTYNda
Abs02NwNBls0kQ6DwLBryByxkQo+8TM2VJw8TCcbDgj59n5N7voczQYODNHsddyfkZIygYpd76HX
19rJP3Mr986qqOFRanfb5ToDW52ezSQsdkTGsEAMWDF5VJZrbZfZqU0zzA+h8MDNls7W/hqEz1Mg
H62Of3FCt2XTqW0O4fqXGn5btDFKt2geppopO2qtWylKe5M4RLuFPS8NfqCXMp720TwdldldiiQw
D8ts1J69iVp3UUisxejn3zwuKpnC7Vgb7ZLEC0yxtTyoW2O8KUVrnZfEmV0RyHM1JgZjPo2mPxk+
ES+SHaY+v5+tJFxJJ3jIqsTZj6hwt75OD96Ea8qrtdxCeZ+ohXMQKAUpl0X60unP0v7eBEH8VKPz
ImgJRxk6rRXqvepbnAlrp2TNTkDqPXzBgWuhw1sSNVivgtCs4LkjJVYjhIgeNecGX1xS2c9VxncM
IHA9VNq7JgGyhogYJ8vI3JUZp4hge8KrioivyHv2m9G/tEnxQjyeWo/GkO8C2/rTRxMyGbP5jkJY
H8ay/zVXOMTSFO6X4pzdQMtmGBRExa7EJLHqyTE9mGgg97xp0NiCdZdoEj3T6RBEZb9p6/5e1aiJ
EvT8N9SXNg5p+XtM+Vs40Hu2dBfxT/mInrNMbodW2IvQROyDx07V5Zo6P3zspvbkZZ63tQXjHn+T
5vBXRaq9hxjw5Epb/a4HLnENyT9eaW4zW5m6Wwq1/Ji37h1fWfgozfgqVMJda2haDEAm0bzK3ryK
EQjyMziycG8bZZMfjDb7Ltxh2M6+lW2EzTptrWzl5KAUO6hY/KX1IqkLGuwvxeKgqFfs49Wd343V
EeZHwWS02/j2PL2ojv2n9K6+P+79GTzVTFjLFiHbcF9NJWp3J5oZptJMC33zsSlNB7zpYJ5ko5u1
WzfdGtKudZp87peOcADt9cN3quR81wwWbrWBII6qVsFZ5xtVR/m9soIMfR8rJXRHlA4qUAc1BOwi
DA1IrsyWkBkDKHyuD5FfWaC0wQqBTvteOQkzmLgwSd1ppk2ZhNWp/TGBlQHSiFU1VcP3RLrNrpQL
rwzlix7VNQqdrQNu8QyyixCjSG/9ESNVxeI8T4M3Mxqr2G9y01sj0K42fmzZ+3T2SE5cmo9t8tWG
B3yOyqzakXBsEnCIe0WgxttwaXjuhWkcs5KkwHLOx51rh3fWElAH/W1g72UoU47WT3fOKgD18o+N
Lv2STWO0q/KB46Ezvtslw820dzvGSsEAcXXVjNZzihcbDoBYV7IU17oZDq/yM0/qx8aFJ9hGBHDH
YUb6jkghntnZ2itrsQoo/te4EPKV0rq5eSP92WWVyuqK5g6PqxXgE86aUzCSZlQ2LunkwdRcvR4m
RzTts7jJdzRxuHpHzpJ8fLbacjwOku3LKsMMjFByTwIvgy4600ddWuZBhuLZynx9Kjvgx2ZGUCEj
5pNv5cmlHOun1hwcflRwsXv4rEVdRVufKJCNJ3jeXkNp6lfVr74nCocc0J+GR4kKWg3Rn6iTDfYH
yNS+hlEtGQ/VhUM/K1WrpIHDJui83WcEf6yUPTEHG19PkipFQpzNhxblSkv8wjbyvOriw3gkAXoq
8RYWeguhE5tlRMmdNcF48jtw+EEzXiZuMNBpnnwk2veqYw+bQOmsly+b0Dswz66rtkbT/yTdGBrg
XF3mOL+Nw9Ru8x7wqoERZadoaPdGrRm/wKs2jHDXml2PDDOPd01uhdtF401RX0ebaUDWJu0UoGRX
HgUXiIulExNXM9ogybys7I3qAFO32hEw/TiXisfnpd/snFZN4xkbkwr8AgbmLhz7PQEUBHbNGq1T
Ej1kMBjW/kymmatjOqktOEu/hPDBWNCaahS1brLS0r2zRWYecyFOuduR6mtY54meyEZNkpgXqU9c
vcf7TJeHifvtrrPgRBu2iveUUvnWSNoBLKSRrtPOOVckXV9odfNwfQiSYUb4E3lJ1DJDepETiLRq
jsU2ySDgebN1H9Q+srFsdADXGQFuI/cnjmh1ijSmHpQXZ8LkugN0n3tlROI08x0cpsFHVtd45cWz
K33XpymyYhUYa4t2/zKMl0jKRbU3hPP8qtMsxDAdDUHvv4YHsu3HsD2Vxs8ESOilrKznPq1MItic
aZWmLaWNyc0zjsM9sxZ2CMOqDmU6GrTAxErdDbXtPga+PNpWOVwFMAcuyqgGwbz+NnXg3GnriZTf
5qypQy5zOCBTAzrWW5ZxaBv9CKw0OQ8ygDBo3OYlyH3q3ROeLmCyZSVXQRYZa53jz/equbt40fwS
uV21f/1vpveFXt50rCKxH3GqnKSuHh3W1C5vJ+vk2+m5yqvqKCBSHAh6vQZA7M6ZhEZaDSUPJ65P
zkTOcB+zPMlf/uWnRNomZviHJCZrE5jAk12UNJsypk1FcfhN5OqlI3Z2myTavo86P16XEeil14Nj
ZI+y+mzptMXGBm64d426X6EFFkCrylzV5JQceWev+Cc/x8hdV2nHF95GuOzTKsNMyZFE1RqGFtyV
HpY0XLmDZ7c3YKKvn90xCpvy0MD8M8Xu1iBEeZfb2DIca75qytg6lCudBNYR/FFy6ZZzioV/wLbv
Hl+hPSozoRi2HdiFzs7Ar5QGb65JMgB7QTOOOAqpXgqvORbQAi0HfGGs0hLAdbFo7WkQJ61+RIfl
ntyIprabYVa2kmZTRkN/Ms2QMZ+j+2umoxMGnvpeQoHVQ188DZG17kun3BquSYUdFcahKuaadpah
tzjXYvQWWYpTCxqpwRytMndNzOMJpEd8ttjSaW6pP29jFntHI4mIamntaRWHTbRvdH1kDiS3c0dD
oLb2pB7AU5st9sbR+VFOCUcu2g9bYzyuUkXpLfBlJ/xUkOLtD6d12jU67JfQCYHbGbwhKlXnicve
ZTYLiJGa6UtTTNemt2xGi5Z5NzkPge91950ZtufSGc9m7yATDNtPQVVgf9X8EriSfpj3lDN527do
FljRS2+Zyh3ms8UP7Xr+diOA88tEJtA2DAzuwXbBlCcTgqDS+aGcSoYTHO1UG2OxMwZfryyUshcq
DkJ4oPZOAmqKGs793OangRiANSEd09YKqGPC9l4xg9405vgjCPW4D3qZr4Zl5mInjbca6oE1Lk1w
QUN+Xzfu4zICuRo4a1avv3iR6+FmIoELc6XY4i0kBEEFd90CCzCC+gxmiCuBixQrNnHIaXstBjAf
02ChtWlsecRJBoPX5rV252qle/CBplt/YqxDBGcB6dqn1Rcn5hd+cnlWQ8Ngp13iSDN7HU15QUc9
IohDecG6ILzACsktIPSZhAsVHTC/GCt4fgxe8m+O2iRZbbPPqGwl7exIx3haWTz4HZGP9xEP8Ryl
VrbtEveBRnV97R0l0ChM1ooT37/MUXmNoLpQhhcvngh/5KsODxxY1PJrWvVkA6uoWs014DMlGxp9
l7hGZe9ZeXlXm7TZxjnc2Po7OphmZTlVdRLhQOUN0tzL0mvvDi9KtK95LEs2u072lVqmdH1QbkvC
kv8fYWeyHLeWJNEvghnmYZsYcs4kKVKkuIFpImbg4mK8+Po6qV51LbqXZVX19ERmAhEe7sejfpXU
ySlmdIddAvqveyJONt8AZWS7uTCo8607wVmHF36xEW51qdZLxoxXgJpIpLqL234sTXM15Y5J7y7s
CTl7srj7z39npFujm4y/I/LPyjEwrAZCpplT5ofSzDTokONLPmfuudjmgk52K0xV6+wUhmqt442a
BkzpRenf+UP3wlicc58yljY1H5a2Ddont+EjBTdZj12TF16J5ZOqPJjJQTn8ZPtKIRS7K+Zt7WjP
05ujXJlUAKtCYQhSp7o4lXmL+2mY7yIbsmeIYmOEB0HnxVq+Tj34XTHbUIFmo7l7GVu1a/JbQav2
I6sJzJA8t57gdgIRljkzQIaWwvYV24JlbMYhMAkUjoFzKF122dyTV7P0zfeeSSt3ukRqlXkJGA1v
ywiIJA3ancc78m3B4Mr6/kcQ4Pq7IA8w7OfR2vl8OnyeCyNHwOP4wNb0BqJsacSDF8gXYU5J3y1B
sgibAr9+Q5hdjZdBe7Q8uv07+8R8dSjbIrsjYB8sfhZlemtyHPdZaH3aBRvT/lSLZezJkAUR/0cV
stQgu9hjEf4rYUL+oVJg5ixcPJjFtkvLKCWN7Z5nG5fyyrL3DYWMcTlhEZdNcQjKuT0jKUZyY/0F
Vc9d0fT2OaMtFmY5nxoaG8PJnWU81/nJxDV7AVGn9pJ1ewJugfrDDgXFK9GDTgs9raCzdnXbfcop
I2zKIoXXYteHmoKOkH5ufCHKHI+p1l8kHumw9s35yfRvVm4Od48q9LMn5YUzbBcblE3I7E9eMvMN
i479ZQrKq8yOln/p503Hp9WihwTG1TFaPdG9iQccxT0q39YbCkC6Mys1URxVRsFj/iwzTb/zRCJC
XHlrTL8Jf+FM4p90/KReO94OpaJXdDXU0aFugAISXlaWVuytpssSScNoKBgpYVgaz/wF8sPAlHDA
VfdjSu3hyeplJFHeL6Yv/xKFUm9BA/CqEvvqMRMZtAqvrECg1Tf7m8byHmVN+mzYOnLNqBvP8zzy
+R8hWvwDeQL2UeHqBTNyPeE1N7X/TBOx2pajXCi3B0nD4Ha6clh86jxwTvZQe7GXqq/CL4O4XcQW
O3joE0/ym2iXhp6FYhpuHWLU0M3uLic1sFecRqPRho1QDvn7yM1R34wHWw9INRE3D46i/lQWGqOK
Ufd3EimodLWc97Tc8zMe0fRzyq3dmZuPt5avrvMxEZ0PKR2QCQHL99ZOxysx79+4z/bceJbnKn0n
mAFavcWF7VKnmPPfBDmNd7qrvjLhrGSCTBX3ABJnxtlnnC/rRt/T2Jrvnc1OYBpvOh2FhNfnBn3f
Fkrd3M/OdZuD0RfrgZLZilN+sId3tT7DCFlevK5djtzX1UnLqsj2siIxVPZIMv2QlOzcSjF2+7xv
f6NhWmc5pJ8jxeK/yOb1O5fp7KQN6Zzo1t2hS/NpGlx1kTK4YJwbn6egio2W4gKn9tzd1tn6e4rV
JGg062Ka5lWZsKub7dHUhtM1T9vuEmygopsid3Fd5sw4WSH2Iwl+7sMr5dQAhjcxpLHUU0V/tUXp
iltHIiWLUwBpiOxC//Yv31XnkQ5PMcaoFeyc3v/ZKKzUCx3HisU6y+evdBkABa7WvCc8gg20Aq7O
oXeXVRtThtA8skmJWGRxHcEIrQyKoQkh4iIUBVJCZB9aOmhH13usmcJzjgvpMphIvn4G6qdgqFzd
rg57BuqbnYOGxxVSJnopnnLK2inOgMKNH+BtW5u/48jfC4gEmXnocagawb6es6RBm+9Tb97NMwYH
TaO3L78twZhzjZ8PTmmKO/aeemcG0z5HCLqgsHUhW02L9bzgFuoKAuMaEiz+6OXq+AKCF1PKhPw2
gd7qdBeYJWYIqvqSfsqWM36D97IY+gi4ntx0YkGPyd+8gww+Q1CmSzzznkFSteTugu/GSvDE9fTq
OvaNc7TV+G3hb3HfXMwBfVnBTsSrvE8brpz5JAnXbW19cIcMy23XvVkLOaimABW95vpTJ9gVicbY
LJ4ezmh3qUNr46Ll5xtDU1mjIav1F29I5zpV1w2zQShJecGfWQukGhr4stHCKdisHkB2wjF6CViW
TzhcT8pjh3rnQ0CQ00amzyhpErJTPu7rzFjkpMc59XalsnjCelwradhJo3khNRyUHkJgY1ABuuDi
VwVylyj23ZzX/LK9lVcAbZWA1rNdgDx3SikKAaLAfYG2NoM0TNLzMVOCS1O9+gw4QH2pv+3iasBF
SmUuobixHpJKzToLZDsdJ2OzAP7PC2YJQj/sBZx38hvWgY2NKcuSJeOX2HXUv49B9a0arTa2CTIO
i1Udt60DFuAhOtgiOE/eNERp5fG4nOptP0GAbsV26/gTI8ejXor+bQxgSBhsCY9X6kSMZL9AkfIq
nXHOWanraCmSXEviTq5l/RQK9BbhSe1YBAZlDw4X7orVY2cv3QXULt2wmAt9Sy5PcuzrA0d7uhTR
uPfuNH6r0lQ7B6OVPf9bsa1RPlAAfF20RaKQOXX7PDowL4Q17rHE8BPVzBfI/SRUJ24bRu7RfiXX
LSIo6kXDkoNNVrZFOk2O+6nkUVjQTEG/I2BgsB9XvvzfRVMl2mjRIElXKFJ1dVzsr8qC3mEtPzFF
OhHlEMWNbXVN/q1+jkdv7SAKSNvw4nazqoI72/9eOD2oEpA9EV95kBOdfLKU/zs104qfuOF+6NQw
rO2LNrAE+6QmdqAp8mNtrr91s6vO7Uriu9QcO6FR7TsBD+uSLr+lZ3dUSjvcphsaDfyHYDGD6EAk
NYl46nX/lLE4YbaTm3MjsTQmJaVriI60pZSu9xEsAXT1UWLVWwcOvF3P8QP18OyuzhhnNLCzkLUA
Edr6vdgOnXLGJwUJ4mip+o+OMBF60IYIVkNbTpXM7rLAVE942j2IcYY8am8x023HAqrT0tttw65d
W/9mI2sLrP8J0FWdYR7uVrF0x414HOd8OV1y278Z29aGac+eOg/mllQVHTbw/iNRWbDE2rPyaH+m
fSQq0+4wN8Gb6wpCu3Jb/ye5Kij+kTPvDmPmozj2FIhT/lFwEQJPTpUdXwbjyTIKErgBVbel0HhF
GhAwA14lpYfrHYr0TcIqOWhOz7fcmD54n/P4FTYcAK1+NlbhUoe0eIdFewDtzeTfh5cxevSG6Ur5
xV4T9gNmvTlncEFuLFwVFaVh/Wg2787/SMQwYCHa44vauRP0msanaHd8KyEDnX3Dz3eq8yJnGfPY
Qp6G3jd3F5mPxEJR2S1uGih9akMIKT+IC090QcEMCogyUA4frgajvWwxaOFuWqLU8g42WV6KUMZm
L9OMgxmiysGb14mfmyKG6BrcN6kb07T6r4Tyc2x19THquv/CU4rLVrnHjWofuaMu4cQXD/2qohKb
mjxUdYqZq0kLN4d63lVr6ogeyhnemHT28GptNouLB/UHs5z92nmN2imOuQfDqK6usr6gN3SRPYgp
9gdzhXWtu5DPvxZa4bLWpd2FlsCQETuRnEi/g2p4U75XXgcPkwd495NcGyqla1B8aWDx8JhpcjXz
Nd83gZvSYb+RQzDuflq/+sCSzxK2De06+e+5E0NkOg8fEPesQu9v0kGOt1w0/nJg+q6l34fSC8CE
1OVlXDxxaFNY2Gxx1alCOySIyDNePkpUoMw9kk+FE83sVrthWPOrJZoLLudzIINu3+R0/9UpgBTV
Cuu5FOlP7u0CNtLFDWiX+acG9SsxWNA8QUjiYblU/Cid3AbH48gt1PDjR3Nn6AcSGj/XEgKp3e9T
njf7qqDgbSCnz8oOx82tFiYW2+1C2sqGc8MIzyjS89otJqajHn6xZmJyr3tACKoD67MFU3+SFahE
e84RJ2w6Rxt7FZhqdnKlr9Pm8p3Q+AvNj5/0qR0ni1AurJgGShZJ+Hbb6cOSnaTh/uwp6D2MvoFB
SbM4ZsDb5V4SUN88f9rbVDz8T78y6hXmRdf2jBv9qaiIsS4cZJ7nrW4v2feu93jtGl+j/QWQT38x
LPbRsp/4TSnCN8RAP7mjT4elmkErSnXxlAUJs1iB3rrjH2b/JexYySIdx0Oq2T+I011T549ox5nS
KQbcxvcOGPa4WQarjYmvr/mQFudetOu3QOdjFHJzaW9B3qxg6nnArOb8YBOuvFvW6ZqypVZqAZ9a
r3HZGw5NWkuUbWIJmdMlE7D1C5sQv+5C+TfT71F0i5mlGFWsLiHSer1Et/ve+OZK8rt3CACXMjFn
xB5tDaiO9UlWdW37KVYhoxkdSEHpVvlUxwaRG3PMqfOrCGi6W7GcHw4lt2uSxZ2JikltSErhvhcC
9cwEIMoLRO26wf85dpDrUxUkSp9uHgDQD3FaXIgPS2rP8T+fHA41+pBnGMOioTNb6ZJpxBYxF91X
dyFObszmfgIeES65U+2NLADerQc/DbsdL+nG72koCz3e0lv3yA9iYOVvDJoiEhol66sp9Duu2t2D
mxptcwb6vBo+p0Kvgc4SPJxw9wbUN1IUtxxg8UzckkzqnRQjPqc4hsg5p3ICa+mOmDIwYKnLnTCp
PqE3eQ7VGnzBn95iyM/Q4Pv6L5iF90W/T5bn8Q2FicuX2OQLP898TYNyXzfz0Sokw4g5vQC0Bz1G
ScjOlNdsWvAXmD771zjo7LOS1I6ALqPa7Hf1KBmoDYbH4F9Ds4vevwGMax+XbGJe3MBU/eyZwR/q
Vd6Lcc3jhilLKi2O/HIbY6tOj0ED0GvQCSjIfNFeOwfT8/agAZSXxuce19cURutbdtKqZ7zKvDLb
vjj5/teQP1CC6fq7B8za1/ZT03kVpdgVg6EGG59YJuHdP3ZlkUJLm25PT9intVYv7GvtwS/tMVpy
+3ugCt6pFlymGd5a5BIFibMZrkHpZLTBlU13tjtObJXwz+bwBaQw2+srDzG9Fx3mp0DtfaN/sWaM
KAH4lcNGfv+cksrerSmfazBab1lBPZtFdGM3csPd/XPXb1NnJNTVkAZ9OF0ez3K9WXWyO5wsA1By
GBY9JPbtbHacyrOpKsCKw1V3OK0/FTgf7HW6l0tN1WfjvNbIlTgJJ2oPH2h1X2Dm1ji/Jk6vuVyu
l+1QmfktH1LrCXsbY5Ns0/M2S6QgXdGWVfBEGGbCrbrwrN2qWdq9chpSQDks3by6KpBYh6alvq/x
pP7udM233HdIf2zZU2YgEmo5s95EA+LmiRrF3SqOm84Tt6D2NHT5M6N/FnxJbRHhnhllfVqPdV8E
Uc2RZAcJGwGWmefgdqnDUDutcdtaB70drZfiTs/J8zgG8ub5ddx5jklFTvbDFpoRmVtO4W17ayTl
jHzLt1BhWBHchc9enqJcVYo7nKD7mXs/9j/vTOLXOc0ZwIkezweSnfaWDtYf0x/vcu5VwlOWLW+Q
/qs1kiUTUgszm1dL60zGTsl53BuNe3PTtP/TuB/borXv2rclcPle5fYfvvkAR/MiMI+1KJ49n2AJ
LeT/gin4nL4P7tnCzV97a/tp8wGO5JGmiPGYIUvHVkdylbIj+mkG1kqNKpRlhDWCt1oUAZ/UR9pI
M8KqV1zntdHGMityXgnrbWqJq9SV/0k/bxrx+3zv8XahHpdkl3bTI3T176OmZSt36jTfz1iWv/db
iYeMft4dfKiFpYRy82pOn1exaWQeHt2D1DoxUuzczl2iAsshiiTxeArZX7NqnE8MH8+arry4oBxa
93tqnSybChIauBPHST9qdJl4oAaJZ9SDs1qZzK2yro+mVx546LFwe9N8ziivCgc7szgOz7GftXXi
ZGm1L133jURCGhvuyq2QtSpMrc0/1oZ6VX5A+VBGAmTVjZg3R7uDOs/lJ90uWuBeV9Vw1Glgo+bK
vWFZJew/+wueMyVPdeEwdIB8ZCfJwRoT0LX89Y4PaXwVWXo1KSPAW7bWZ6MuutNkamVoVPYhH1z5
o3WQlbfZ/maicZ+Qbpu4X+c1JHyrwnaY65d/LZMNJUGOsOkyVqKPcT44OEZ4ldufcIK5wrBDxxa+
nlMmg9NEsuAZZ7+uprc8WNp7yj6vK3n1za47ztrAbC0HdmgMQX260ajAMBV641BfXTsjz7n6wMG7
Zryn5gGPKg9/2fmRMVAUBXZ7vBuD+rl15nKYpmQJdBNRhB6Owa1vYkSu5wBAQqmEAE3V4brra0Zl
DNRD7M0/ACuYL5tLJKXJRSiozuMy2DkHTeNaOKQtOBT7yaQ04QBGWt/p8mGRwDvnHauqeEo1Kh7z
WS6JNWjmzWDgYcOw/bDQqRzM7GuPF/s8AZvZzeN4LFKBh48RLCpnFezbjOcVnc0j7v7d4DjdoW3R
HzpjAeO4ggFwdOxM80+7aI03NaDzsnzAvyN7bX2r6o8AZ+6T3WQuzQcD2ivM1lnq1g1eAniKxukT
1xACjH1+mByqNxsnSwg1/tSobLuTztFFqW6kbM+DB8BG1/LXirzVXX/8SH1DnHOfZc1vmyMBxvW2
LeYN0pN96iu67MutS5jXjMviuVHd0sXgacsWVqR8DvReUsiUogE2tm7REgEot4J1tEOiAsmXNyco
LNcimINjxSOosXo9HnO6m0z0aQhU5sewqeJI/VkfU5NNcU9b8ZqzMWwv+hY8D/bVEZxAOK+zCZb2
X1i5XdTR/sdhQc6hqyk0h7VW4HntJsFLeKQNiBY5fTw6Gs/kqutfCbsmbm8qPifVWykYKtO5aejh
kGEXjH/0Wn1v9JGuAVUsB9XT7OojcHA7PRR0fD15CMAZlvvzKKa3xhl7kAk8vkQph4S5aU8Ac19y
OEnIKGY4OgaTFs+2uBf0nOEU6p9b3s1MRMPnMBoItRVEoI7ttiZ3E+v9yri+KfcE7vBV2gBHAlkG
OyL5N4xVMYer/P9z6T481v/b20/giIoi+p8Cn7jdf3n7W32xvHnJ7Gc6hvuzkB/SA5hUyWRTwye3
+OFqB4AV4CNHhsYVQa4tz5vOPecNkZsB5/j/bYZGVP1voy6pF6yHqCIm/0JYdf8rBdyKqsnWwCif
tgv95W2sBnLf+VjSTG7yTIVP3MKlqL6W1oY1idFnE7qxn32iEWkxH3Rserg9nfXm1KDitInfT+CL
X8j/dGrrTVJ4yj52XfcduMJdKqPmW4xIObTzoQTElIAW4+UqffmiWQxzOct1DvFrb0FidwS3VkLw
aKkS9dAjaxmKXoDa54U+P55BaqVNFcVd26t66ncGBgHhGZQrAhMAK0bBGiGQo+0hndk3f5nTe6Mt
QFM5HtBvf3ctbWAxATjizhn3UnHytuWdXbO96Dl13QMOmNWESKTbkurhtS1vqJH8X/py3fk2eJjW
+hUgh4d5L4tkw6eG1yALaSanJMhGL3OD7WhMFXh51ShclcVZmgNfsRojbLYMlwxubLguLFh+OScQ
K/InRQ+utowDSs+jC7EdVGjq+U9HUxgsUzmDpBn2ptEjE6PzyaGoECzRHGc/3xeVgZsQXI1hDuPV
aZwttJeMH6I0Nh5ry3slUsAI6begbqYDVkmDHXfw4kX8pR4NH6NNc7Dtfw9y2nQ12kJibbZuzCqY
4LjyXHpO6KPW+YkpyhfZWrGHpMovfPlgUPlyiTneHXBpnIfcBBQCmiZBMJ2BxV86GvIWPNITURDC
IYb+5HBJk1+2zatTW36TxSuBeXIZZXt+Z+cUUVqUvwPh/eTnIy9OV5oJJig688z0L3fzZ9oD073v
j8y9o9VcU/k904DIGXpG+sRpWhyKsIEzrwPnor27XEx606Zaa2BAm3+tPj9iP6cDFJcjQC1yjbUg
wrHMaop5h3j8WvLvWpczWGRuUhvMLlXavWZx2wUpi9JqJK37OXJ0fmZY5ya2Vk+G1+wB9C8fzjzp
u0p2gFS1B7UqattyvvWfMusBpmSY8TtlMxa5y0bibAXDHFo0o9yLzPhEUjLjbFw+GCCHY19h/mo2
yTOgrE6jb/KPfRvrV1Pvlu+Gw609pYiyMLh8ZuiMhyavuDoW3XX0JvlWD9qFyximMnywVypiADuU
46+ga56Vo63QlQHimWk6nVvT3tdcyx7dSDf1iMhzz0sz4y8c1uUs0JV2m8FlwW43FlanMd6tJadn
sT04KwWCj8RBnlqHlvl6Z/nNd90CYbi5VHDo68c8eZz+xjeXTu/YGwhDd3BVQ0gnJCa2uAvM2yby
X/qUv9bmxfWh0Npcn/f8ZuhxU1yrXMS5fMH0x9f7ZIltPGkdixH2hONglr+5mFHGSVkxiDmEyYfP
XdhXKjPcyCRwG2ygF1OD75q2sSdVq8HT7I/RVOm1qci5KoFlrXkkmq2moTjSKyPj8elau4HbXhVh
PbSPJCfGg1so3KST/cqt8rUNQOJCgdtuDQt0kRrlyeIdy0fMakNgXL/NYJnjMXhSI5WYw5roumJG
X/pLtu71HK/e5GmA8el2MCbuJezbt1Lrzis1XUHZbyFT8RIF/lTuKBqfYHy5d85SfOMkdy+vSS+z
4Tak3+a4Mm1vRwcwMWbFsn3hVxpEfja8i8XdN82YNEX/DaAD0ZZJoUYaIPA767Tq2wsCYeS6loPS
tb1XM451XIwOoPcGW+fM+X+04A61xDbCceW/cIvFpZx6/FvRoST9+TibeElXD4/HsswlK6rzl7B5
thOCSdCfHodgx4dzqYbfzTRa3FH514SZzHlfpX/XxtzCzl8oLC6qJJUVpuQSeitX1joqdQrOrCYn
CpqzqQ8mnmA7e3bMJTjpNEEhpBOXnbAKK7S9H4h/TFzWHvcG3dKO/+mWHYneHkRBBZDaQvnJA/Hu
9M43zx0pKuKPbmiKj8zsoBzesVCCjKjwdC1eXd6INSzr1ESt7qv2d69/FBq0P8w+qdbQiyy3OuI6
CnoQzf0A2HcNxw4ljuBKxB52xu583ujOe1ic0TMm71A22Cd6ozuOW9C+NPw7lb7FR6iV063GukSS
oTcizy6etzGn0XGZDsNyGQpu44HNewOW40+2eT5hU/ezHMjn0cCwvQzzYV2M13ZsbkPb3Wy6LTnG
TGCotnaLxKAth5y1DBWy3pHodyBC4M6b2myLda6MPeSghBl02m90102N0eNJkQ0X4qmMWT6i1VHn
7dFQ4nfD72Xlx57z7cOqmz0tGr4hNqKdRPR92KvUwevMOKgYuxU/KXNYf4iz0PufPua6PSrRrWJF
xgkbxLYqYRDnJDZK6VCnFOdN3YFVY0UxlZcQ3qc8YOCG6em/vLbLQGulOaJPelyy5pfq0u+5qJ8h
Nf6CCU81uHQglfIznXMrOxGATIHEsM3LwgQZirZM7eEE2NHTbosmjcRe9BUNotvOZSEreGL+z9YN
ykvW4h9f8X1JTX8ZaXw9MPFMTGYnCq64seLOk3nxVJRIPk2ljKhtSmy5clShM/nxUgjkL8oqIrxe
2a6x+ydpjOTfsh8EglIyGRwVC48xQv+RW6rbw/8PTZ+4m1v5LB9OLDus3nOPK6LtHW3fc0iENTjq
MQQuCtuRHh68gYuLn2I3jRWtuTJbduYA5Lvw7OXiCX3iI+oOYTvrOlqnQQ5W3czKoOcT9LllZNWh
FpwMGd5GTfzocg7uDlX0+D3P2Det12w2r33PxZQwwFEYgR5mOcW2Ze0fqyw40FNZhH3gf9imdC+9
IEmK6orkD4fbc1Oq1SiaBYa2ZDvXfi9Fc5vcXD/ipo87unjnBieIH2TeoWaRxUd7oYY8Oy9KfEg+
UMeN+yO/Hlwd7SNkUELczCb3i/C5s2dySdDL21BvZ5Vsrp8EKb1n9jp+YwnDq4+5AOASAoeR0Qzl
ILgofEMvA5VD4crDg83XeVOk2kM1jSOh1DRHkRRPrWpwOy6nzkaUNO2m3w/L/Dl02zeuixZqbmHA
tfrrFuywmcFTqq0yfWepsd890jL0fVdhbWgIuW4Wz8p0cQU4McTj/CwlD6jO38CitBi+nMzCqTw/
z9qIhuvnvJNzgBTYvI1wYYAeC0RjY0Dym/QtcQePAINsuHXqE27Oje+qeB3dKT16CK8HlYo9hQtB
mKJps3ivtzGYePuNCGyZOhNt0ZLZhK/YkDPDqk0Nkpl+x2uENsqBXs8eFheqUzBtYU38Z/WEMP97
rigi2ig7IHhg4yXHZ+4husPYQrXsqoqUTYl8SnM8lziTUzYdNGMZYJwPFJYdidtwewxBmkq5KpVN
TIl7Gw5mGkq2h1CzHBVioXraMIPdGcugcn1YwsKB1871rqb+tjFKmtHnRynG1dKBD1j6+G6gb8Al
4D9o45Ohd/4bLoEqWcy1vJsOJcX0YKR7ElXJw1sWaVPaxNbKkss/MyWp70C/jiSvzWRoHy5GS+f6
BRh3ZYi9LhzqgpGvfpMz5hVYL7Me5Uszne9AjY95P//uUVKceSufyneQAPlxoU+OweQL9iylJiwd
waxOjRjwgqqB1NWadEXa3Fera+8tF+7jKObvbHrE+uZWi4duyC9Oke7zCZqDXTpf+FbKJ8QPAWKr
+XB9sX+4JyP0AuRVs+X9tk2SR7PdXnLd1KMGZX5XNJhA59La+zw9QThSyctVZzkvbnbYIMpHhqlE
Arr2MoKCZVCkVE0XzNqb7nm7uTooU9OIoPxYiU/iZ6UMobEcdC1vPJOZJ4hFN9vjFc2jewSrO8VN
/q1qCvUzH6HeuDnpWDztHr/b5qya/tsC3/NAg4FTLvZ9lPWCGJbiCt90ILeAE6RQXpQb5b2HznXt
H/XLBTDuWIfumAqNcgKaVbSttkn51ed//sN59lZsZeOvgfh/kc3F21JR7quZ7AWj/TLlz5mEtQiA
p3muux+dCJ7TgSOxoaANuVzJFDd3UJzcuOq5Ixlh5Cr0CZ/shmyp9rkNiSoLfjVqEImoTaIdiFlm
I36tPCZI81mopcrhzd1xNMrbH/ls0dxH7XyIZsq1dFKo8dh8Jx4Iklw/ub8GKIrJeXQj1JyUdNl0
HnaQDkc2otmTEG7CgJ3faCUjH5jbzCaGG1aY0nAbI5Qya7HvjIc83UjkAXcmOdO/mY0lKLXPf3Ql
o8dGOVuUmwYwa7/+ymCmqf5BpvFTdkBDT3h/Md1WVmzo6Z9MpPwh0/Klm9V4pOZzbxFp2mXMOhCS
AxTY3GIrFF+dYTXJjMHLq9JqF0zLxzxYP4SbnUymz9oy7APrusaqLq7WshAv5EfgPYQwwhniDH1W
hr7CPo5GsMbOXIFMTu3nYRPpy9haTUi8I9xI/ycZiRyYpMiDWZ5Udgma1snvPrIcz4Dh59zbn17u
m6/60u83lH6Lhdosu1/mnInLgnLKQvvXHedvyExUOgMhilyuqDsn24K9gs7FcGb9KGkHxdANRnmc
PcmPGKNZMOHneqGy87fOsWwndYhvWm4ezMBaDi0kRIoSbCwgtL+sprnbUC64wpxb3Df4SvG21PrJ
sz7x2mXXdKoxivlEKn0mpvcB4kTUIe5g+nfjzEa7xM5P1YszSXbtf5sm80XPwc9OX7om3ziR8X5l
1boNpX/KS3u6OCb3Sl7gYa7TFFCajkDRIL5UKbJjyvJD3V3E3dTymLtfi1v32jptjlRh87GeKOdG
olELik1F5JQPsspwxWpPqbn+eYQoEpA/kDEBC3WZfpy8zECU8X4QsByPW45vd+t3S+8G39Ivv/WX
w4K+vdMNIqmD8WhMBfhJQV+3cwU1gboNHctBeKG+tYs017rqWs0ZbDQPvvKnnbOuQNlrg39CiU8Z
qiadOWaSrkCQ+sf7t2c25Pv9DBmeVWXFRz1swWtXYqPvakwShG53YLCxP3qZH5m569L5K96DltYH
PMndrl+hPBdd8QtOBplC7WwqXcbrNJHnMIuPiodxn+du5DT2WynJiowTZ4nZ65trW4NUsdz+HeMr
LogJeSBdcnfvWEO66x4dx06+LYc1KTEU78bezU81RG/4dfATFq3EXkOs0qE3mwd86OvQK036H3ZG
kCF02E+5ifmOrEeX2HX3XtQ2SQfml/GBkfLKTe4LPz2uw/xBP8gYWqPoo8lMzb1bWZK5byvj+SPV
4YB6qC4RLQNOHGD6iJveOkBaru6itxFyB6aSnkRV/0hFp+tfMfXPudt9M81VpxvUTAAirNfV/mxy
NUcB1svNZp9excMzWD0QS217pB+Bp+O2nWqrC/WGnh40LcBDywVWY0NiF7T5sNl/8QwdeCWKl8aG
rq616K+tmVuh5qoX312sw5hbL8p8X8R6Wp1Ji+Xotzu88XUYCAV7UW/O/sorb+q1NexGHunUHRD1
X0kntdz1mBk/HKfXwLhsv2EJ9DxJ0yYZB3HnnBBZeTpi6RCAjbhiI3F0GOpxW+BF5QFHY3EarP8h
67yaI2WiLfuLiMBDvpb3Rl79QqiNcIkncb9+FtXfTN+480KoAFWrpSLNOXuvfTR6qQ7yL1NgziML
cX4qWucDy9/EbG+Rq+uHuPSGRV36/SGa+emZ3txo2VCdK15Sgait0Wp92dbUxRtvsNAqIDmmyHGJ
VLggyppfoDkER0iAby4Scap4OGKUpaDqg6UZVPEyBeZ1TLUXFE0EQEVxtjZNrFzlRILmgPBln8Zl
CCrlWA+VvhlgOK1k8TF2sCha+gmxeqpx9U96fFNW+tIWiAGRxlOVQg5r4vAMJ3eFcSfe+71+k769
Va3Q11EB2GMqkjmUl5gFh8WcBSVnmZeY2joxcy565B0i3BFT4CLgsvSlJ4yn0cr6fa2DKogzmvCu
nQHI7bBHp43rLqdZpUzxjuHSIL/IL/WlXaBByIkYyLoRXoF67bzxmgYwpIJMbhOsbVrcn0kzL1ey
X/eC2dOp6AaMkLKriJ68ZoT1aSTfzDY0eydzKFJlq7HNDMsNxYNVn3gC8SFDcO+Pd1vaT1oc1Ut0
Eewwqedj77C+e5mm90oMP2EXo8iw20Vsec12QnD5igLUr3MEjllx8EaqfqIgoycS1adLBsvKzAGR
2BXh2hpY4R3GU/q5kB26mB7YBAdoav8IOfAhG3EnFAVVS6rgSUFsmXMutYkWpI6NOVDBIe17wndF
/GG0iKomOUYL5fbEt/WDt+8yPkjsoZUmZyOK5S0NSFsr0/COU2bMKl777CkTPWWC98JoL3lhmNes
Mb/7mkacIfId7R6GFXDeGxu+e+oIj12fxuotb9dFmYkdjGCGySQ54nGxT50Ca1pTKpsdPot5n6NK
qzsguzxWZvRkUfjO8i6mdC/jI9R4sPKnJlLmOlOaxh8hu8Sq/DZVBRzDAPw0G3jTgqewFPD30bEe
iRT8U+GqrpURMaR0zZonolw7wdLB1JsAHNpSCkYrSmkhzfijGA6CDY1luo8tLiKlETuBsxnVDAel
YcZ03yw6UU+bTh/2FtwmVFMOmAzG5DTjP9ek/aVP1Atl/FUse9w7uCGZuCCVli+JRf5fRO2RzAFa
Fz1mYk2sWpV959hdd76W4JVlhuE/YfiHuIeGEgibnZmrviH8bBB55YhbU4dQT4zbFFCaNqrf7cxO
EHW6xWEKqkb/+yUV4uLgnsDlpQcZmsUhmQ/mMPobN/USpePAG6qljwD8YMnZPaRkRVsv+VEhzqDJ
H+eHdj48vrK72iOxUiOSuTawDbN5nY+Pa7qDlCL0Wp9n9nH2ceJx7+Orf2/1Py7/vf9x6X+81f/3
3v9+gsdb/Xvnv3f+fZd/l/73P/X49r+3Pi797/v/50/9uLcl4WYjR3To868EN/N/v5wgIyW5SEqT
xbW7zsi8R3U59Fev9/srMdKHuMvto9BLE1Yjk7Cy+vTy7w7kBiWBU1+PMzR1kAuAOhLHtpX7xzmc
WXO+Wj7swnEUZ4kYODC87kUZev9CClEO6ezFS48yxiiuQopPUIq7qyvsndUSjptMeH29qHBfcdqZ
tCF7TJvzS1we1Y6GDBnr80sGNPYMXYtBF3bqq+sU+jYhtOO/qyoqtxMKIhDD3GwNOF0yBIHrx83I
MPSNoQH6/Xt1pJqdUI3dPF7mEwliRpA3YB54Z9u2rbVUyMcfVwsD/acBzn4bBDrvrBtkEfDZ3T5u
Rp8sVvZMjnz8F0ixYopptBBUDD+GNAWB5TJtdo/vta1GrkCJWKQysO1AqYGDk/sWvUdLGk9g+i5c
bTfBL3tC2q09C81Z/T0d2eU5oRCDBWFKaA808c5JIWQ+rmLWLleaTFgszlezxP2tiN252EXZn0Ub
XPRuoHjks+kqQq1+USN2Kd/qneXjZWG1xiXP/Js2jPWLpermpSPuPEzIGUlq7c0WgX8cBIp7u0iL
ZdfaA9bkHqM/OJ5DKtz82CTZr1I46RN692CbdYO2lqyo4CJBGkY2Vc3kMsfAZZ4Fi8nM6tPjJYIU
xN2adrcR5fvBWLwU4bBgSG2fqKwWL46eMqibgX2Q6Zz+lYYYO4rBPdHHuoyytu8SRtbdMoOKcGIk
w49zYG+su4f8ZFOFLllq832PQ5GRu9Wm1Kz/3YeOpmeXqsv9460eF8xaXJuu00lFSKJkOdlPE+aO
GwQ7s029g6liPs6BSzHDFqSxUBir0+Pj8LgUd/p/L1s9+xqRgdiRGVzjaYjXTlJFJF/atHLRY7/h
RsOpWnXpD1K7PrtM8xcQB1gMNEVLm9weN8q7sOrESv7/DmbaNJAa5tdt0Px3JfDZTCKfKTeUQ+pL
2P1W6PDOTWJ/DjX2NMD2znGKAxvQhrmKxFUn/g1zSD3dEopUJLxh3RubeusVbXhPKwuwklbat0Lq
l/wx9ms2mV3SPdAeCVYlBsolxIZpp3AeSLv17i4a5TsmuGJvTmBNHueMAgiCw5CzaKIxuRuGt4VK
O50zfsFDj8ow83KNKFUOtR1WW80LZyIFQfMe/K/NkChaMWkylxLnPuXfL4sCc2rZdem6VeCkFJrE
0+Orxz2+Q6gpqdMs1CMY9UZ5HmGWX1n46rfHGUX/c+GHkbd9vHxcqAV5BmmAXvhxzvYM+BlpjlQ0
zfPbYP/KfTO4PF64csxvbuvifnT6HJ0rNzwODyes5b2mSZ1e/fmu3GLx1rgvfmq/JGXhX1Du1ESK
oZZx8KaftSasX3FfERJHdDI2+ypfEDNe3MVMrG0wF4yJ5p59h/37UnPCMw/dkxmJ4KkEG7GiFK2t
ookQ8akccmrHWXyyo5g6XMzcP+BbASzhwhbECOW3CZrqwb8rXwy7TicNL6D18dlp6Udbaf09GnFj
0v1gUxbRnkAYOh7oWhOhm4xfdh/gedN0tu1qGdlovVkY/6HpcEuqqkYfiVG2q63suUT8SFy57rCv
SfLnx7kxbs+dieCwx9a2lWmRkxBfTSd91IBi5VTEIrGhc23dVF0Uq4wOzZvX9HjP0Eu8u4Jyvdej
wvHNfu0hZzs9Dnrj//fVv3NQfLJd0qrnvFIIGR8XOmemGLgW6n0SlTZk9Ta0/MHjjn7TLEIBPsjz
DPmhKKCKVMuXTkLpPEVc9zqNWkLTsrR2oa0590BqsBjD6dAhmgS50IpiDaGdVFOVvMK6IbOV9HCz
HoZvZ2y/LFdhYgzFjNSX8S7D0b7BAMM+8Yq5Bjmbl5h7u22H3Tgi0C+oIy3h0BlnyPjBYWzE0ZjM
k6ZP8dL2y+dYt9cozQTSOfeH3Vny5IDppMbVGEeQGfl50MJo3Xf99K61V+rLW2YSE016bokbMDdn
cG+Pr+V8onKMW6EN7vFxCnsL9ySwonzh2tt/58baK9chaaUopPiuxwUjmXSS9igm/TvnjXUJsCn9
LHXcNaUee6+BlH9kjOncEcSAFar5pRlY4nsqI08q7sbtgJmCVWoeXme6y9KGZxNpef6ZW9HvUrC1
72Q63Hzp/Rl9AwaWMmbGVtfv7bqTUE5ahjP4IZPe5U+t59gvtaLewXb4zetAbLcsKxb4U7Q3p48r
iG/EQj+u5kGNEXWqzC1CEHk2qwFalMUUgGSgc7uDATr/JlUfvExFi7k0doYTOy5/F/Xw5Hyb6X6g
m3AdYpVudfYqsE6Fu5+8UO7bodkZfVNsWc1nFAhmcsosyEbidqjyTr2nsmYbmtn9Xs8zdvM9w+Pj
DmqzRCeDaNbxaIGhasddbJThi3Kcn1K4c2ZFR5cpDgmCJJvkaDiNe299tM16mMY/s6b/I+zee+p8
vTpEkTOta92tvvJyA3bdWBitjWa2H8+h6I0Pw8kNUngsjIcIh4/Y/HJalLF8naIaKFVRyz8lm1/E
K+lPON7I3KmZQ+5x0KQMlJdkW5xGl/jcsiMu1qVYtHQAJn2OkXtDDIDJJHPPNM+T78lpfhZuZL5P
tJJxq/rjLTHh+HmNRv7O2F7sPFY7fB14xhQl7tAy1CeG4kvnJOV3BxmjLnT9ps/CYa/Mng29dv84
9EfIRjO+CtFXy84hdF53k2SnO161L2GAr1WpkHoFfFBNhINIeMh/jGt8ja2BYC2Rw36qKu8PS75z
JmT9yd8ypuwt2quyCdxTHe8GFT67V7VDqpO8Q1rUX9qJn1DEsf7UV8DqjZEEJLMYA0QuhU9n0xZY
xNkR5llBAabF/oke7VbyDx+xVHtklTTVtUqdcSPiFlZR4JJNEZCvSO2JlAV8XkdRpORlRxEZimX8
7boNHodBO+VMkCdzRD5uldX+8epx/nGg06qd/t2mIvcLZ3NHHvb//c5/t0UQ2ekfD0yyjee8ZGzM
qynrn/L5FYCkL9z547l3lPNSRGa9tJAj7h8vCQqDtl7+nOjeXQqcuLeuB1yrCmCDj5dSU+VNmrIi
sNK4ZfMdj1OPi9NMoI9oGO1gUFS3PsXsg6O3W1Wwnyh/YPTvUTC/dvbzoJLmO9bMJRNS9quKP43C
rzcjm36MAE53w2//k/wOdPvC+q3QYHtZuy3HxGE7P97I6ROHsL846NIwzLpPxQwXyQI7J03VtfJj
OAQaPaj57N8vmSqgK+CO2UzCUHvHgrU3J6K8mZ4ot2AAIPXPL8WQd+uhofYYmVS1PFYVd5TI/d2P
03LRGc64/3cOW/pPNXjeYRqD/v44n9rR3QHTgPCBSXpJ1WIn/c46Py7CZ/wNjCXbTj58yK5vujdJ
usRhwEtF2l3RXEqZvPZAhq4qGF8DTO4rP2p+iFwQdC8y45TwRM2Qel4/DkCDOVnO2v/I+v245XE+
8LlZb5UPpkCdK1RBR/r7qOICxl5WNcPCMbv+Ah9MewpG98oznX0WiqZpx1BIjY2XAn1BwKoUmYLm
ZpgV/WQY91McPj1kw5H4U2TUSbq5jzY49c1Iyuach4Z3AdX2ZvmG/qrXQl5VUb8Q0lS+9ARRYEP+
oLxlnAsH3FtE4vQ6mTXMKoySe5BaT2WlG8d+fvU4JKPk/+d3B8g2EQlgGsuoaHa+lhQmCRVuD72D
mC7Besju11l5Dk88GP1bnY/xT6MEnRJ6eXvNA/WhYsvdjLka+AxI+x04XLeAEH4MnDhfV1VwsO10
2IFtF8fCcbwtkldWpDDuoDbMWkIfknqX7ShV3+Fv4PKpXjrdoWMe9sO2o636a/BpfKOW7d9dqyOu
YMqTrcu/s9YtkJ5GYKufdu6+a/XGMYMiALRR5AztTQ3zR01fHgkeDQPkky/QfqQOMyxNv9RHkoU4
rCsm+wr7rtowjo1rzUed4FGNu9KBrY9hEVAbjCvxMVk0AsxNXsTdt9b165z9J9re4ovcCUH4KDBQ
Dv0Qu8dOixiIkgqqWxHdphakPbS0DGuRtaIAaX6Gbnl2PdHeXRsGSGuU7PrM0nsfFbnpaVd/oQaw
Vt6ko7iqA+tJJdlP5TxFpqn/iTPiEmz725HPcehvy1Q6dwMFDrCgmWBD4BR9V3owVZLt+iK1l22m
n3zCCzZd0lFPpdCxcwL15VE8OlcJhOEp3xaGrwjMDV+xuXxJQj7Xk1WzzGgDmuvCj1adVaKt1NmJ
Dn5i/hrMTy8dQ57mlI9bZETPOg28MWntPXn18Erwk15MEKuz+MN71zq+O62TYYMWuiaTnXYVsp1V
g1rjtwTW7/g5dKS+RgpURe9V3XavsFDXIuu0HfxwphGku7JIKC0EGd00Vt5vDak5+7bDxeXgqcVI
VoJGLDXe1bC8Q5IUzln444+wKz59x4g+Bom1jWLZQCAq4Cckh+3CJh7+jymfSex1YLcWGlv8O6LN
5Kdt7Brd1o5enMVbfOVoKaaufHUphqygozNQDxYyhDYed5mTWM9DVH2wCvC/YCkgSBzH+oqVhjpf
E1PEH7NTUFwAslJAI9r2KZ5i95APNVOiTz2c/D8Da4n0zzrJtob5nqV8W1CZzS/QdEBd+xdkZt1T
aMf9WgBJPuRe+MyyrDmJgnZYgA79rmX0d22s7gsbU9TB02klk8I5XaRqtgMIs48irGx0GDxa1PnN
bZRM1QutlpVWBbh/iwYZK9VsiIlGsJLDyIcyKY1FlrbaSXTWSkY03rPwSRN9sQsDcGdTauNujq13
WVQfk4R/lkU0MDUVH0ufpWvcmfhmArgHSTL9LMLSPWE9xK5SRDw6vcVgmhn2WiuFSZWV5l5GN/Uw
iAEZvnKmgxcNi0aJaFGkdf0uzPiok4WyqFpcXiZeoEvWYutw7N+aMcqviXI0LgPSMCm7PleCsaG1
Q//uBMEXKBf+lp4+LT3Ui7U1mGu8j6yQMsKy+5C5qsbPAh4dnmz7Hc+gusfBhaWAwaQ9UfqjNCXG
i2UaCIiktRGFEdCc1aCXKgSLSAHE3vPe3N6vz48Dsljy6+HRL6Ws1NkwzXCVTJNzeBwCK6zA5uV9
tzDDHO2zNH9rtlP9soOvdKADGuTe3ZKady9n2v2oNWemlPU4zVavmNqGW5jBeiTNbSG1FGo8Ad70
4kukfmwTFp4jwGlNCsV+bY05yEKjYHYAu21KV3zSyP+JE2RZq0h/jeMGyBSb3lvvIejEZbLu0Snf
E2Cfa0DAOSgl2zoQh7LCzXMwM3kjFdh+ix0InaMEn0eZ9EXquv8MWRGCtAGkoypABo9OfwLLgftp
wk1u8ml8SwzFCJb46K1FBOpLL19Rj62qDlYTPf9XM0BhklIDSYo+O5Rd3cyBuHR3Z6ii0uE9BIXB
9FTvKInh+DZb/wlkyltkgHl1w+raNrBoYw+lSRoYNqtiEFcd0w9K1cK+ETJj3SxnumhFurJMYbz0
ss5oFqXmxWY/tPBTFnJm+q6bQEbIEFn0WipvMA7hrtctnxGUB5dpErgbWzxfNeGRKxS6iEp92V0I
Mv40rElnMWYstOZLV05ydFT/36GZmOlKmMLWQszh1tVEkTUc6ZQUUoYfru6/ZOlQLhwt7paxZVS3
x6EPU8CbKbRwj1iIg2SPtgabQ1Wgq+UpNZs/g4+JmM2Tu63NqnmplPGlroVDk4wCQwIL3qSfh6Kd
eKtQ7+9OKuqjFSOdyioi0vC0RMdMdM+WrJMvIy2aBcpVAFijke3quJC7KGswcI5l/qkGVhOur57I
bsPhpVP0tilEl13p3oiOSfeWX7FcNJvfxlDXP0qcY9Qhd0Uk5aWaDyoBgqTq9jl7i7Hi77uETQei
N5ic0bX2oLViiD+lXVe92l1FNgF/YejRGVwnHXAtPwfqGRPFahYtss7+3UnEyY1BAXYG0LlmcRkp
wp6JU+qgaLFKODvsPt9NI92UiZQ3i1qwPtI2b9HymrMMKEtpxSKAx1xfG5iUPEPDTJetUxJYb5Q/
irXLtvmQeriAUfrtPOLaHk84O7FxHWYVCy2e+psmKntNluy2KgF+UMeT9y5Zp+wbjqhnnWMymr9G
E2R8KYFHUaYyD72YVp1UG81Uw8mnCnApZw2V8M4htIll0sEb09C6wSiJbk3JbzYZzGClPRaicCQh
rKDIaRoVnLGY5CXycjnawXmS+s8kTgQVRhP9BTkdvtSjdWHRUm2Is32qWp5KPhnEg434EOK2Mvep
o/QNg6WQSbIk3pJmtNDSS9W0zw8OBsti6n6IvDuBUDzugpVeN+gFchiGvdAqlPvVPMFBkoNuoLa2
1F9SfFAb003cpS2N31Exelu8IhRwa4nOtJ1uA6qRc2RnfIyChrz2lgVeEIc7Z0QDOs1zLv5s2u85
gH2z/sIFza8OY+DN9Qm0SCPemU/QcLAopK0HJA4ERYqvJipN/svBcNUqQrQtze8WlkISayEJ/4wT
qEh25kPaROL+FDXtxiJdu04d881zWCnjaA4WelCbbx0NN2RADmWAGnmxryHBNVDVbGsrDldzxFaH
OGjvwdXdGMAc34F7H9OgI4DIL/dAX7/ThlSSUUzFazthG3IKD9KDLWEqRKQbTbn3J5N29pxr/bCn
J0tye+UEa80Dz4vQsvSq5BMeh7EfBapaGaqTEK73lHmFfEIoRGkLY/swqAvwzRGyLQKfJgBX0Y2Y
kihjrFKNnyw33dOkwm5nmhR3eVrip6YdMNCJmjhoNHgLzUq8N2UyQRB7B9YmR2bHOtc92iJh+wIE
Vpe5uOAYF5fIZDk0E0HbsBQ/kML/ollEZgPbskpJ56CzPqJCGJ8EUlsseGCLHtsOo26SO1pCbHSl
fLM8nK8FHwMNAn1JAvd6HFArRF59CVpyp7UEGXtjtjhoyP9jSpBr8kPUFgkU+0hCFC6FDG6Ty6Ku
Ek88ZemzgGU0WIJHiajBjc2uw/TONrJEWWs/MsPUXnGuiD1V/kUfoIdkdEb3jAp3hcGx3PY83dgj
yHV/HHrb3hlud2tJi9klM9M8jUmRkc5Y7ovJeU4x1F2pX/0YQ6c5M1/sk6YPd6hU0lXlp2wcaLie
B4arJWq8wwgSCAese2hKTAcoj8JdZMwwu3RAKDFL6WqZPsVNoh/q7rMhi+wLqSdlMmwcbFXGVZM0
cGhLc2S1otY9wXWbynedDfqxCqWS9a1Tdj90SJcIOaTf0CFX9AqKx+S3xEdtpD0/TvEvqxmrUzNq
gPQ1iL6O/RRUVn2L2xLjJFy9oKjksTdS9xAVWLWrcXhuJxvGAfLcK854qs6DfpS+bD+bFAYWv998
kSJkRfb/zfiGzUpXn31lfahcyL2nRHuihlOf0FTru1Ifb49GzxBH2bbEN2B1ur3Uhhyos2f0+1IC
ftAhOgXZ9OXqXvZc+Mm4gQDAmlGk9UGHULZglo/3eAEQVgOjP1p6kt/I1i33Xs/20hNoJFE+tT7d
Gt869lYtFtaKKRIvP/5b0cCERQSRjaCUhwRlW9ljeciFcSytKjj1CVHCxApuEiE+CWCFroqoYf1g
HWkYcldVBiupN6FZmim0s0f3DdsLT4QU8SlinI5JGnkxa//g1a67baumO3iyQRw+Qr9E0bM2TU9u
IOpD+6xi545n47eXK++Qz025xynd8tYqktblcWrQxcDYMK+Ge+KOG+VEP0pNQvcMp/6UBJn+zEx9
468Y/RgJeSRHB0OCaN3iHWsU7jhIS2Eb/bSi+leb2M2bSceC1XnYnuOmFQfkCC7EUyQgVhTeYMDM
2auhdnNhYNGH1gDDopofjCh9b2ytXlAt3Zd2+e6FufPeN34N2sPKryHloT2UTnOnC2lesSlLAHhT
9YER12hYSSHx+4YLA3uzdX9pMyYl8CztOdALcgmzqN+1auruRD7295BAhgqVto1YEO1teGFQ6591
Kzlnepx/SlVgqGMJzB9ZXjUAMuhuAqzLsszfMqIDF7LQUP12G7s28lPaG8PeM2JzX2od4i+AAeQO
guOZD4WQ7U55NLNXlgve2elBOXVF+26B0gf8Zg2HykSzU6LwMbKKaroqficy+NPT5H1vJpJQXDVm
0PlgfC2acvq2QnvbA7V9ttvGeEqASaeDOlSNrzO+4eJkQ2A1d4cEW6ut7dvg2NE1y+a2fBdsbIEQ
enLc/txiElm5haG5Cz92A9Ro1vgR+/oLGcBEgQLZHMo+Po9uG62KwsIKDsJro4RbLxwqMC9Ok5TM
TFa5rzIwiMj4z9ZAeX+QTviGnNNcA7JJYRgG5VIPcrwsml09QZb8w4xEJ3ZIeyLWgEgGFtNVWA7F
ugsNecaF7K8GmNFrv8iTVd471UkO1nDPpHauHAqbY+z/8rToqI+l/MBjQCJco8ltNWlAhaphRDVa
xK8126KTQVcIOKEXob/IoNQK9j/+rHZhC43dH+phGPOlzNtNgbAUMpHBzBbSjBAYEKBMC8XgaZMq
Fo2/pr6aNmFlJZhL6umJrIBFng0BRXX/OgTEvE4pY1QZN/00uxJwbbQ1nDH6fmVojO89O2o4JVV5
ByKxMdymYxDFy1lZ4AgTexp+KBRiZeBYv0K/hlaTwnvyB9JuqLGd8taGtC3FXlSaffeCMNxX898Y
wgQc3YTwG8Pp3c2gN9E697RvvYriLVp+D3gkOz1Afz2MTci3CEbhhlzdTCREd70oLVhmvVn9yOqb
7JzwmrF9LDQEphhhKUfZHfV3a+R5yCv7ELcqx01jAzafm4rd9DMXXwqRxVHPsm9kpu7z0Du0vQAG
gA0pN7ppTqupKsReI9V44TNS0Mdu/YNdtG9yTOpLXDkfNsuYpc1y/6q0rNx5jjWXOcuzhlfqIPxU
nEeNrVXnxT8iGwfoAMFmZevsSUWqZwSWmtqyAei9Ug49bOCWlBwXlqfsPWokbV/m8jNH1X/KyGAK
ykicxhh1HZXOD/DOI1NHIzaRDeMziUOSaNntODNi08nb/WOtPkqyk+EaR7fHIYFDf/SrYWbuuNQd
44J5JQbN2xpqiR4EtXLkLgSBhs9D1YRbKhAIJlC6rJu6sZYAkay1pqM2QCYOnja18dCaDm3mwfc2
ExtLlk9D+Aovf/kXfl2jxa97mApWYFvHMj6NtL5PDu2MPRqJgZJrMe0SC0uZZbLvt02TyjCL86MX
KGNDKBnr0DFe51HnP4VZBN+sn05Oz/K4MI/T6JmsfJHWW7hWt3IqiP5rm+apK9GfDZE7HNM2PqQN
QDmvo7w9YeyGZIoVNtAOaIm912kNjXplYdt8F4G+j3o2VHXDHstGK/deSrJeQoH6zxsOiZloB8HH
dMkDdx1cH1MO0omFlFNwjGGpLEBXzPhnf9oHyJsX6SqdQgdLZjWsVNO6B6yr505z+nda8HDT7WWW
6uKaw8B6QdKPVckU2A0b69QC6H8dvlXc57/aNoUkiOwU2AnS/Mwgli2WLlQGPr5Zcp+ixNpPBOct
mT6rXdf0WynewtpEVBpNSDspsb8ZRFyE0uwPgZZkJwq36WmmEk3lGUPxuCdByd/1zmAdMxvCQWVn
KyLdyy+nMffmALJTdYqmUFv8auys+N3lxSYyspwVW5xeQ1UFWyrhM2A0hBhVmOFZQEIrpe2+FUWW
05mbt4nZxBgs27feyE7jkOrUwsCMoSfGwMuAbnojFA5/eGmt+A/iuQH1+my7tn8HnqjfGl+8qQ7s
TqmsTVaTDFAE32nFTsSto7csSK+17MpV3w1EFASpu010z16D59tVziTYCU9rXEbe3kQfvANEZG26
0pRHGyiYbH8pia1cetYenCwpEIb3lZud+MAdCqIIU3c++vJcj5Z9F733O6CGLE1Qe3UXqrXrY4+i
nipPldu1SzdIq5VWJ9PJCHCIYKNY6p2WnSNXevvK/TFRQjqylCTUqIjSLw/tDSx0AwgS7t++KMLb
ILND3cefie+QAwsyZan8EHhexlAD5IiVvi+S34NhbumilTsg/jVm871TuFA3XGYAr84UI+vEArRM
Lm3vuiclv5O5m4GNs1yimUBvj+XxHNUfY2XANmgoprW63W4mZRLP6cttiNrrnnalegLeRONKL94G
LYUyGYtmbdnizSSQ862ypH+ccEbLKqhex875MFzXvFBVu0EPKmkSk06PqJ7edleOxyZCPFKeRpO1
YthM0V5PvPS1rFK1CGLjPlYpeTiN7X3kEn9WqE1PI72MbS4955Bi4V6AIQZTXNnaZQi61xJYNVle
jfU2jGJkO9uMJ8udhYelA9XAmppl4LrJJrXmSCTTJRvA15fTB7/JdK+NWveSRiDxkA/f9Z5Pv8dY
dmQTVm0jF7QO5plT0qbDqrdLSHw9zOBxsp1bPlkf/oylbotSP6KRckIneBmwaxDE0G584D+Hpiub
2zRQdZ4agZ8tNw6uDIyPBBglmosbMi5iVpKb7bblV5jgsu5CWiwBrqxLNY140pEMIwciAskRks8B
YI8m1HxWxemu6oEveziI+xC8AS2idZqY+t5r6PJEFR6B2hNvmG9xjOr6MXYctsg5+fEaDKBdKeVX
QtrSicjrNcBXVHt80t66BMd85Vdo+s0YQldXXgZKEGka+U957pZbVjD2anDTu5e5zh1/r4fHwE2O
QVVGr25L5qL5xgJOv2teQwFSgd7La2uTBOlwjQ2qPoQBretUJ4ER7+llZF24oJrWnnHfsTFBqNem
EV2OyFsVlf3ihZraGVFrEUPt/Kz6bzmkZyOK8P+UYBOMBGm37xHJohiibwlo0U0ZDCSZu7DU3E6w
k5xXn1Pm6KCrOAgDKJWoy22nBRhKSTF6dtDIo/geyQUNg+8AlsyhJVbvrpoB1VTWgttDSEIacvIn
J2WLnFkFAlBPS2hPWk/tEZTSQiVteQpkQjlMUuyJ7QYUtkb82jY0612duC11VjadS+2suyUFhoE0
S7c3vHU0ivAaybpfFApDa280f3Qt/Qlg6kUjF+7LuVWUnxERTMWzSEiMEy2ekXFag9QgcHvCs+Ee
MITpN5tV9X2iDIuBZfl/GDuzJbeRbMv+Slk+N+picgxtN+uBBAnOjFEK6QUWCoUwT44ZX98LVHZF
piz7VptJNM4MAgTc/Zy918ax0n5P+7vFwG5Bnf4hSQjou3ZLaTL6fCN/ZSYWJwny4IqCYYNqyHgN
XSu8uKwHSkkV0NCKrW2Y6b4Xw3RQqng+THCY9vVYP1qhHvtlrFn7Rem5DwVlJuqq9moalBqSq9Z8
Hdr6sR8pcjToXfwxabRLZIANa1CLscK078HyyYMIs3fRpIc+z7pPrrFfXLOrJK7Ue07yFsiOjE6I
+9SLIPnmkqqsmNB19cRpn/qMYlYQ9mfbLsx9nSCK4xDdFm1WHm8XU2rqfqo0V8q8xbnWR8XHNMZP
rIrNrwhq3xPD/VYl8L60PNfvQkZgtXoAlmc8Vy3npUBixgsE2LHRzR/IQM8fWt2EWE3bzqSguYrJ
4rpXCJklgTo+8rm1nynTt1iLMTcuF7WwszP9JyoK8gXs1VZEvXXCxZMSrn3hLEk0ZgsKMoFQ0ies
V0o1+yYp9B31rIfvgW/6i4xrZ1v3Ep4yDIZr04bfUdXjH0/o9EiXthV0g+wwTkNHEHtJBVBL8Idx
skIuFh/iRn8oDCiTNfE2x9uFQUWwxJ4AzHRPnmEJUQwvAjHoTMVcDTGsO3l5U3TrrstejEWI19lK
+Wgkyglx0vzA+QnWYISFcB5LP8ZJfgdvFJtLQTcIm/gjC+vqcWy00GMNG9APC95GMjIfGjXBDutO
a8pELmaNZjiGrTg5k1U+FNZE8YGo0Zku3NbI9MRvuhYcaOBebd2iMTLPGWXWNtkFEipHqo14DlO3
tI/ZDClSCSX25x5zq6LFX6y+2+VpLy7BjM9ZsD5bhQETGlTtB7NR2qPjQMpz6WbAns2VE267GtuY
xGwAfcHA8JV08BxAb89WsCkCSvkU7Vo/yxbAqpYzJMnoc98D3po64UcZwbI1v/VtqKMttxJFIykz
pgo20heNDRJghnwtELeYLaBSQS16ncUjRT1MOHAhG4+E0Bidetkuy3SIReRHrLuMCElTDdKdHpuP
PZrAE0VkCacdT3A/W/GehPOv2EeLZ8onLPUipdpTB3dXuStZPilJvYsJ0CMoLDMPmsT9ktABKPp3
UlPa+ygohTcH5FS3g3FftVV5MvQlsdrAtUIvPL2jaX1X8g40FARSN6a2KDQCY+2aebYxnci95KOF
aciQI6FitAeEJgsvCF37Gvkdb30BJBpd9GHeDB1HCO3fH3lU6KRCReoxcOsZ3u5MI2JUUWeNV02N
rANkv/DQV+0zji15VVouWP+daiZ0R0Ul8qLLHhrhGncpP0zyD+rjMPfjoadmD3UZW3wzyR3qxfGR
WTs2IovCQ0tE27FQogyxJOddtekudF8446fj/NTp9VEtcBJN+TPzqPqeM/UPI88utDiQxZK5tjNN
mKy2jVM7NS9mYIsdQclLoV6b71tgcCblG5Rrer+R9TA8BAYMVQ7lvRrWSwu31rdJ2FZeXw2AN43+
PTaXZotztNCMreoau/uNbKYYlXVQE3qXJX5YxKrms8yXZKqk5nQc6lW/UfKuAgCSMgzY6dWYsCyr
lX1uOGGTHz70pwaRCLP0+KwE7VVDw3QRU2de8jhQtpSlp9XtJiBAzMpGMfsJ07T7dBhRNmZTCKqn
Q42aUxbuquou5y4OyADy9nIz1Wb3GqQnozQpPZSStmUwNL4MJWLLeAhPKFZebcPtTohfgoe++zKB
/bonn5Cp3cLeY70w7lnum0hw9HbTQCxZsCGvgaMflJ6l/kKqL/EabVIz1ilylXsK58FpHkiV0ou+
QeKPwjaX1TFt8ieWRvGdrvX9DnQpyz4DH3xEhviOogRuJs19pBtWbx2KbYi78+aM+0AeNFwmxoze
CmAyrXuFYaF0jGmbF2rp8ffCitUIPN2SxzPtlRHmSTl1xJ0yMWTQzeXaRbc4kGnHbHYzBcYXqdju
th2LZ6aUbyg1Sj9XQFyowEMyqvork1wyYh53dR3yx7Cw9l1N+JljlVfZEgOhUPvwCpG+iL7O7iKs
Bp5ZE0oc0OTAbisOXaap5yA2yvtCZmSzl8ZWLccfmaFmR5f6mDTn6EHPM7mDM3ZyEvs9xe79SSXI
RGdSs6EbjoNUs6Bz1cZ5ORRXLPuZnygScVppAzFhhiO6FjHWPG3xI9B9rywKSDhqzkbb64dY0PKH
ZYGgJKblFoELGnV8O7BFSbmszE1eoPNXkctVcfDkgPsEgsWsHayxccD8+do0lKasoU7vXAuDq927
J2kEZC2SIAcwgLmhw89uXXXRcJCEzWZlb65mdWxOhIrjVl20Z64zij0Ntq2ekRSU1ehuFCWeH3Q5
6Xtg/3Ash7zbNLOGf36u06ck6D2DZYjO4vYFzucBVf3ZamR+dCt6wJrdGpupqxqkqta+jlwQHJXU
Hwlef7AcG7c+DqY1W6NaFQopTARkXBQXtFwXAc8jPabykE0V+4lcBXRZPLcVwH6GjHIxHTRgDwn+
ojImV7XVRto7I3OXEHfh/iZj1O18b2XM87IcD94YDAdjuZg6R8Nwb3TruVSy021VKWK8Qm1jT5DE
mX1MRXO2tGJXgr/RY0KJwkCoezUjtpqGR0JnzvbTvIMqS+IfDFFrhfmXcLO8CQk+pOnS2iaVVODw
KNZGUz/Sa2FqxcOg0mv3qKfJa67J4Ghayudk4XYOBn0Bpda1Hfgrh6OZOnijDd96kwI+2FuMCekP
0cIorZrqUtcqAOykoh7vFqcy0yJfWurj7aP61t5NmhKzSGamrACQZm2YyRWoqdkjC+jJAWzvxxUC
7kRESKYt/EOpaV2G9QTSi8jTrQqPg6opnj/DELAD1MarKE9f2eZULGfDWYVO8YCVYaU5Jrb1SlBF
Qy3L4MyxNwZ3+pi2RytmAcq8geoN4xwoA/OK1v00KO18yLvAhvhFHXGKWRBEYfOa9cSzFRH6q1op
/aaWUJbD8DiGTPqxlwP1KepzQP99Det7Qwkt9sxx/qR0jPWhJbN7pe32Muk47wbMdYRqk+kRwbSw
g5hO80Iy75OcXN/SDnFIFqT60TiZO5z4yH8YpGVirwx1UjfU5OwiMl4CBC0Y+1+LNmRRZROgOg8m
nhlO9PGsnzsiD9dxT+xrq1sMlYZ6LQaXuXoInNFpVOOsGNY34uXMtTRRdAQO2kaKDOhlBgF6SCjr
IAFT3Iqo2zMVpAIirWcav4+opZmdh81zq93XE/i+nlWWF9YjLYekC7aRY8Z+UpdynYBYU1ngMb4N
ySGEr8JG+TzqVBOagbiSooc4GNm4lIUbkMXuwhCDjfMN7rWgjFc3R1XD/C9DBDsm9SdCKdT7rA30
YpUbxHbQkCAtAUiBR2wpR5kkGZKMzoLUwZ5ZsyhRdixjIG3Es90IcGox8p46rZZpGcjCtspYKbuW
so1apl2uwYYyHJsmwQjfES4irhfSJ4597jSbVDRIj6ZTRqbbVch02gyImdbubAZH1t7jKm+YA6H7
LSlyOuUx6YgV0jHybfTBEMQZ0bHvpHVuU5VA6sQtD2GkP+P3FF4RkJTWhNR1LCpAoma+V2G0RSIn
9xR4vGymLlXZe1Pvk61pBxQBWbWOjA3ZQH4mdo90PVpLsTquLxY/hb07zv1qFCRiTyV2Z2VsYdQp
xH0RAwtfJQhLv8QD4DCWzKma7Vh2a9tAo3VXd3rhWyNUJHjv0C7jlMrdjAk2ahNl2855shLgmcFS
0tsgIAOv5plBWkWzAPypDhHNZq14HqOQZleM8sKa5z0owNQjH/OBuFh63+b4RkwKdAkz82fG4VNE
mi6zgXWUkCZQzDDGzKKEVhHP5Ejgtkmc/h6spu8wk3fqzjwLjNwQkLTHmQiCUH3C4xBTTYuXwDW9
OtLMOGG9mfdE1zYeoq9im9J+nQJqImSweAmmDzJCSNBSx2M86HBH1BS7/Vo5WGqk7lzFuFRBGn5y
SdIkyNzuzepUxvPXJMm1q+lQA6PfcBBiBDmgLtg59abMBESk4I4657Gztx3zlWm6swfMoHuKCXFL
cZ3vFtCvo5NUNIyq6N7SpN9Zh9ActwbheDQHVLEJOBF5RVsi1amRnRVN+1zxn2kSpAdX/2JOFpFc
CDmOcf4lp+FDVD0SQysNfZ041J1bTu22gVcbRvDIyUb3giqut6x7v3VdNRzpFUKQtiIQQhDruklF
Tpqzl1sG3oEj6WCG8ltCVPelb/iFO2howcxBop4d7WBoPcK43iKYL6JbBuSfuOQAC/ch0ZRjYSba
Oe4T4rkYraapiPw5qn+MY/yWp4RMFSN/ZKCb7iEx1DsHa9gFYhaJABWFuqKS6SkR8wkvdrBjthDt
6XJrqGtl5A98M6Lh6DrDXaM4L7PaK8C6HPu+eTCqSh4nBI+L2UtfZxrJeew30O5xrdxRNBeGSbKT
8zqkRB5MTCl8llLBbk4p8Ix5WF77t8GIo31l0A6fyrOzSMBTFtkLjEAFq8cMvJP6uB0j29i4aDmw
uUMWZ7pd+25VfZZ1+xbFWXQxbf2F0gWpxNDt/ZHhFilYNVyyAc6iFn4hP3LyeqvOr4VKanjZa0ca
n+U2HVGZxH0K4TQl0EYs676pGJ9hmodw/4pgF0XGflIsAFvVoPqqNT0yRFR3xedQIbfJGJ+Doaxw
gtjFtm2NfuUu36Gpoa7Po2bs8gHroyLcr/bgp/qsnjp1QPo8VP16NA3znBW25jc5sy0TT8hFoNSF
A+KNy/xBD53k0jSBsjE6Z7iDG4nyxqENMnX0AaOWE4FFi8Kk8Y5dCILYjzkj7nGMxL5atJkUHeV+
Hpw3I4KSnQnwp/hokqOBA3/XG9Ele6X02cNPoddvFh2c5T4n5EIbUy8qSH/USy9CbhShq92prVx4
6g20ESN9JIDZPjoAoMxYTkcm8E/dCB04hBmbWJ969tKuLPJv2nKWKRL3SkVkBZnSPqTCHrYzQL0V
cbr9Oa8rlu/E+aG5p/80+sJKSf1K2pdSqNHBiRF1ZB2tuTyCwxZrmeJ3LIaNqLxE49ifIppseAT8
uq1MhBjmfDTFeC9wEJ6DeaUxeh1q42uBORdE8vwYwHyn7J+xcUy70Pb1IHY9CJS7ltBjpBpMT6FP
H3VtuibuZPrmzCIGr/EInN7LLZZHUzq8O7kA/VA7DSz2aDM6yMAQgvJlAsCKljJkvpMqvDCLEwof
0CgsE3vJTAFh0jsw+dZLL1G81Bi6YwuYQ6XnoSeZvu3BjVNXDvtX4iHgQ6ipAjq9eGS+RO92IBsZ
VJ6xYaJi7HDiHFW1eredOETvJJnOSBBtttrvHbN7QrcH0NnOr7IjrbWaP0cK4xtMxGOWiv2ouAIZ
S04tr5nsYyTbPbkM7QkEB/qEcduXbLi+YjVgMYhtkMQh3grCgsERPZ6aIdXn4KfI0VGpnob4B+sC
uuthSqSChpRazL6x7Cdqj9V28mQXVCxpoq+CDIkLToO1Glrhfj2mVALayNqbVkU/UDFICYJyO4EC
pg3vua0c1zNJBvDw2ZsdhggA1BDntCx5NK3G2bk2xJzIMrKr2kP30iFBtdXIR04p1SaKmrbWtkeh
TajXhhrU1EyK/NxJylMD9WRA0R1gKYwCrPcz14SUljW+6NMOcd6CjNHD8L6Lgu+RKW0OwhqCW1uk
DKHlwkq3mCPEhLNClO3Xteu6G5ILHu0aLFAq5nSb6BT1JoCdhF+jIEzqB60uFxSs+2LLrDvr5B+t
XL15yBOEeCUFr3WeYYpMI7e8DMSVORUy43o5NyTST6ci3qtCd/fOrBS7Nhyjq1YC5sWdC4eAXx0g
ZuL2GnitDCyPhWFgDtJxAiWCZEiZ0DcAEDswTVYHvigWiCgRwBacjjjfoH+CZmftOsocBV2iLRV/
xuc84Xxvka866z+SFHclfkInG5K9YkX9rk+ybzD9LItwO5SPqOeIArZ0sgXjMN2I8sVJ1WoP36A+
h2Q74uSPkMPRW9RK2q+Y9bfkr5zaOn+ftLC6ykT49ZAlT4W9U9JTHufiwlqdEAKE2DsQF4szNx62
dJEBVwOtArPNcnOMfYcjbB2L5pKrmnocwIRlEaYTEsgAGTYGFb0kqNc1Hpg1YFnNwDoGogtaGYKq
NXLDmbla7Z76kXRLxS32RZhYqySd7t3uzkbxuDbqlqw4p9qmoW7vUdCktBPeZtqptD9xNSthWxCA
pQxb0HZUXydt26lqRGy9Sh7ONO7EiOZ1QvLp0SLiMJHyEFTDD1wK9V1u4BaQmjyBGSqeYT9Rdh6e
w4LQpbEEImBaBGkQs47iZoweBzelY02Nj86t8YQAm/xNh+o+8MCjooSg8+AoTzJ1912i7PN+rryG
gIVD0Hb9lggzdZl5liKKvYEMdw0Dw8mMHWMTVZrP+r2i5ww+k2fBaJwIpxFAvEfWxx7BsmIb6SDh
w7y4omeqvTiFghpCocHM7sVGjAVXkpuC+9PEMaFVKLZp8tvI8ssOxmsawLkp9e4YGcaTOlPBsWbC
hZjqBKvUInQr5BMhNFMKwSRlXjJFYS3n5kdplvdxAE+LJCUyVOYemEPQH3Dfxw8q4Bz0EONa6mSS
kf44UQcAEiCtwSGgo6gAwc1b8K0jy2hd2QyRhqJukM8CXg3zxejBlYW5CzWNcpdGrRqfFfG2lOKJ
b5sv7DZEiipFD0ZY+L6kORVgDtU+OuPdwJ7K/CgW076o7XuHAbqa4k96BQ8jVcuJOR1AJVOIaZNN
zNjYetqm0vRp774Z6AnXld1aO+ClXjjM2kmrlW8l26/Su/nimGa8duSEnyirn4Mgpc6g9POmYwl9
yWkrMcNh+ImkDTvaQA9HYEu8neiCbWVE5sRETBynxNHAIh/x47dIOYqsnEFgzk6GXVO7CEHRTjip
kOiKdpeK9D0yvc5Q1XMT5WJNi5ldHGbVfhrb55ITbTh9Y12/Vpj4snVS98BAtiPA0LiDG71fFurr
KFaGu3NH2CEqCJy+VtziGFXOldVYb5C50NcjIZ/KA42jT005jGfdUR9zTdzFAf67rs/UYxTssnbS
D7dYZWV40W2Sw/VUmVi8U/+iHZ7d9YH5yYmH4NClj20utH3Ql986t+qOXRW9pJnenHJ9KbrNOwkT
HP3OBKlFsK6apuqzaEpM3IihbDCzc8SyvNbBOtbqRam0weuRU3o82d1KR3nKUdCuAECHDzbOms3i
C/YYVZkzQfjXTLitaEWWJMx02lJycuCIwzhxZ3WdDVW6cRWyM+2GGid5QJyNc2tAbB+Ph24wIz8q
o5dB2t/NNij2gBMgkpuLs1WCQcym+XusuOWxM3AEhI2hb1ipgFOLwu7glqWF0BWHbYRtExK9vs6r
kepppD2QziiuUSuI5WkhCAjO2oMwZ5ag3bgjldkrRmFfbad7TAZr18fEJvTdPG5oNzwIp7Px143s
ZocJEaRZezcjM1rRTiH2q3W+VK2D+FfUdBsnNEVJ8m3ShDyFuRIfNMvdWaxb1nT+0qMaVG9RMQG1
aspvSdXCAWSWTkpEp6wh/wMF6QmjI0HUYFYUEsQN10+ngnBySONDZFa+JCYZg1Enpp/rFyVTC39U
s6dyqB75PfaUsBmHzMbrqjn46rQ6cYzMD8fG/lIo43fpQOt2c5AIlKFNWn3dcyOjhQSQoZRynfjL
rhdAD5hIh2yYwKSr7NIjGBUNyYf2GEPHolePyjrFEu31ivMaa9SYhWJEaxwz5ZmTw3s4aPtepT5o
ILaHAjoAlFVpYwFlChXrhdIBHLwq7PdpNj4OAQEIdsxhwLS7P3aZgqSkA5TFTqBIlItxQbmQ0mbo
971jOisVeiuR9C02GbLbj1bBmXuCX4E4M9x3au43cvSaaFCeDBEdFdtKT4MOmwTSxgbDE8X91Kix
YqK6oeEDyqA0CcnrHHG4XbgNSw6B1hshxIiQ/RaLOJvPzGyiQ07QHXU+V64Zja6hNNV7xQEilbTE
xTIuUUIaHy0wKqsOlfFmVpwXVAify+rbpDJXVwt+QeBKWHgQ/QrQpI427YSwelT1T2ICPGZn6rWy
YeBy3I64y9x5NI81lEiPDKqMKSVGNZqxK7W0zJ1dTQMZQ5IAV5zlXpeZ54gf7yoHZ+RLMhFXaYww
gGoc/ZK+PrOWQOUbpPdgJukQN/2Fmq67cgcHKdJQ8KRZlY+mLb/gbXiC6Y47wkiJEtVIm2+q5jDO
gMTDAHMS7BcynepWpYDH2aDJXbrWbrS3zC7a1KXZbCHE4OmohdjUS5YteYT8BEY09UhimBrk032/
XCQxBeNUvllVk15TqgMrIBPO2kgQFPbpeGyYOwHpBDVq9D3A4Hz4VFbPwlUczjlTSn22LHyWEQ2m
BDIi6lz1XNvKSLGAuCAd55xlrKqIM5qS2vExaNo7mQLaJnoeZW23TB0CeZRDfgf/lpmi6JlPd5Xp
tcbQ+44eBl7gADJJpONPJqTRHi36OhhlfmcHO8BD6FoMJ1nptnYHKqm6FFqDtAcp9S41ryVJD+Ta
ae8gLQY/oQhvSXei19Ol9PJcBCJY4HIbVkfpAkSJHgBahM9Mp/YRoJqg0+Mvg5eF6qsJneXexhmt
L4sns0k2SlQ8FsjwdgPC4RPe1S3lrfG+VdFSZgb7qo4aPxWD+1AabHp9YtDDnJB4XYlR2W3LCAiD
Wq5jNZo8jTincy3RZDcJwaYle17Tw3pT6NO8grAmD/ZgPdm01DwXi83WrbWNCmnZZUjvuvEgBv2H
3iTyQH9whTCiYXo130sDSKULi5XWPJGqmck6x8HGQaQWkwziujgBzcpZ4+y7E9QV9CrDqe42nxJr
etdCh9CQDGXdMM8ou13KDXVjfY+cUJ7rOPqUktKyDu0AUIWBKYBg9AYmzaTsJqd/qVG3rE2jXoSg
4iUgivtxIhOrxymIoSJqWOrFuHa2RChKvDI5ZoCgRAvWs743F14n/bfK6Zjdh+VwYhC/p2Oj+G5p
0fZ0LeIE6Rxcuzj9VA5LhYX29tYycYiNNWv50KXAZDQK8gyrzP0aD+P9uHVkM1wL6pMGco9Yx7sr
e9GvDc2O9j0UoS9NOV0W46bjSLQQaTV5kWqxQOperaH4YRGdeV9gyrFUKjl24t7Df552cFvto16R
3DNQOc+Zq9CA2gkSoykAKN29lqafWPC7K1QE9FAL22VpBexfJ4r4qAmmqG4QHCid3Qlde1ACEZ2V
cnrrkoTsadt9IAFw3hAZ+8m2Bir8gepZLQseY7ydOsGEaCGx9KzZefQxDtRpkwRx65sqxNguILoD
BfhxyBUknWYC+c14bgsbM3WF9hhbSuJFbURFaSgPo54yJXD0bc4Jpe0GP0ggttLqtn1DNi8BeO86
QPJjOVq+Lgf31QhYJ2pMJ9duDUkqVNU9w/4m0mNxpu29gVEy+80Uvkft3Pt1P32lgTofePhTqJWl
HyGPUXX8M22N6ILXMzBb4KLIBD5FBMysCtfCDWKMZ2Z6C4AgJmQTxjbcJxNuuQuCHiAEi0cBpVjX
ss+ctbCTJu0KixCCztkzJzM7l+lgrSYqSUNbNt/Yr55VB8sw0iaUQSaqSB7Wt+BYYwzeBPmE/sNU
rC08N9r7AT/ykYK0Z6RLWETkIo10JqAzbTuRX5ZEZw6Kr+iF+d1GIOq1vkYexuKdfPVY8dtxeBbM
pY8x8cxxR65fGY9fEW+/DEmbHStshRkBz3szUfVNQppr2+riapoVoQaq9tKV9bumuKrPOpycZIDn
tG7Y6ER89UuXa7qw33A8rptgCadTwBQQ8cnDE54I7MQHRt6FL6b7pi6zXdfpD9NI8m6iEear1Vmy
i7Bz7GvH/pwM9XitjG+qY1VHMZucFiSgW4F+rZESC2DdDQcmzVROU3X2YEvrG6q2yibW2oqaJf4w
U29q6uyY2rOkp7uiJv48xJ0v4zb32iljsOofEZzLwwT8nwWtoClhSRQHLkEWsW1AG8vFgAin69Zj
W28biuwPBe2ptUrQWC4ijA9L0yrowY5NoX2Q7uiHmnOi3JQPvcM4EifrCs0UsXzKqgxIsq7gr2wV
DTH2Ur5Bl1IQRwKOdOgcUhURtbf9/Wi5V4mbDGF/uVXbPKK0bWnXAaY2vhGv0aolbNj+ijCAYgIc
o3oGzmLG1nDHANL8oCj83TIi+EGsDlehFRirdKBYYEXhoasQfxGbxjygszBMBDo5BbP7XZvN6xQT
Qca8BVew07BEI1h+M4kGuV8Z+tkYHBSOF5hTHjoYy0vH1tmU6L6trLWvaJfJXrMoDORWc1eNw3hw
SkKvbOIGCS3BXYAnGTT1FVMIAn6VOo5piJ3al+qBQEblqtHopJpxSjQg4AyoX1TgVCbJHmtdgDmT
csgOpBcQUpzjQBjzhlhH5pyB6OAVBhMI26HasfBDaYdr8IjIyNkUtKYBKnfyxTpKB47cDKbJT6v2
TLE82cDgGUlpMp19T3x2wYE6SQOsyjDy4VW0T8BVUKwqBGIoyzLRzZ+gw9snEZGH2ujKdwjM2p2i
ND7N409Ia4t7lhYOS210nrFBemkULuGzItpnRekHHG+sS4Ao4QE73C6SMmO6dLtqo0RBDMrFx8O3
+z5u3q7RnygOY2BPG5LGv04GbXJEyrxhyRr2L1fhB+WYPWIwsLOAAHu7fXvq7drtPgUcPF7+oJCt
r7txdXCRee4R/z5hziVw699/T4wkeS0n7HgtHoJyVI6mroV+CHjuMExzAaLWKQ7WLL6X2lKubCKx
ckVIbqSOEf52gaMKrtDH7aSx2oNJW3k/4FdQa4x9QqrQx5oIM8TtTYdZT5oXbXlrGErwvmgHFYdK
Q7O0LEv6pN5IM+rKHTOZHcxcxEMl1L61mAsA1RbdrHkdLBvstmFvm+527Xbx80l4XdgFP6/f7r49
/+OpTZJYu5GxuyRQM99hli3QnIo8X6KW2epoBtvH21YdOtvQKgJn2OzUOzEYrQqjvpvQt8Twy3/Z
/Ledebvv5y76ePjjkY/7btc+Lm775ePmL88jy5t9TuU4QCbW4V7JAbGxgz+extjFM263O7xbZMYu
f3SWo7OkmkyFDA4qi9vlzo+Lj5/O7b6w60AGfDx82zIfN2/XfnnJLzf/9MU/Xqf1C8iYHDLSENPx
KTENZ97cfgGtrdPL6dXZpOiqxvWhFWO2ue2uyDGKw8eO/rh5u+9jj37cVBR6qauPHX575NfXuY7r
gcJIVvGCZmYxXqnAsVrmJsuFhK7E7zlXGlrSyx1uKNo/rpq5cMCRh09Me0p9LA8irngF4DV+nMvV
20UADvrPt/NYPmZdm29/7p+PzfWnw/zn1Z9bF/XDhvnaxgZXwPS46cNF4c8FmWAckcvn/N3Nv7vv
9orbA7eXfdy83Vf/+53VAayXqgw/+tQ9/TxSb8fk7aJbTgS3a6xvOABvt28H8t895+/uS0CJ8dNd
jvLbxa+fcLvz9rY/P2FRG8ag9VGmygkHCl/7Y5/eDuLbjv3lvo+bt2u/vOzv7vt/vtXH2//yssi1
mX2YIWuD5RwZq4A1/ri63O6XH8ztnPmnR/D/oAu8PTTRYv3j+bfbP9/k9k7/fvkEKA/vzb/vvF3T
+5pZLurA25vXXdSRx7i5pb7+19v4v8P3EtrtFJZF86//5vZbiaAjJprrl5v/eipz/v338pp/P+ev
r/jXOX6jSlX+aP/HZ/nv5eU1f29+fdJf3plP/+Ov817b17/cQAMQt9N99y6nh3e+WHv7K/geyzP/
fx/8x/vtXZ6m6v33316/53Hh4aWW8Vv72x8P7b///ptO1ZlE3v/68yf88fDyFX7/7fI+/GMlF8JZ
/Jb+zSvfX5v2999IL/mnbQndVnXD0IQJDOG3fwzvPx9y/0mXiqxExO3wS1SXz0Mj1ka//2Y6/1Rt
DayFZTLrdTVT++0fTUkHkIfMfwrLsoSj6qrKEtbQfvu/f+Nf9ubH3v1H0VHDwLrd8LX4+D+lDPNq
V+ODHObMumbawnF4/O31IWa+9Ptv2v8KVK2yE40OrpmGz0lzgATzI5trPPq2PrK+0Y9iKr5OIv0a
kz2QTuQ6KAa8jTGrvlANhoxZpUgQBjgKSpYiSQ2tu3CqQj9NQFxarrHBu++sioJYtkZNV4a9gMtJ
AZgCEHx/2gF/fLk/fxntr5HJy5cxNM2xHL6IidJXXx7/05fJnV72RIwgTez0H6Fpd6sC0+4mHFkd
CIB1WyMVR7sFcevYJLB0hBg5o8QeN3TnSEfRVwIW+Q9/068bmL2ESBLBJoxlx9SMX2Kccy0mQZgp
yo7AHKAPtAGbfvrcqpWFH6S8IMVg8cgCpqC+NinE2QTNvu7kdzrB82ZuDNdXsxbfkBW8NaPx/B/+
OuOX3a+rmm5prqnz57lC/LrFdKgrHXjedEfbkdDR2l1HOUFn+UzvoS6etDxQwaZKQq5GynujwCrZ
5GO/ASmxjzSYs//h7+F3/Zefo8463BCLpcJSLSKBftlawICMthaV4guNrHPJLGxWKFox7oJ1UlCK
ICZvhreiyOR5HluiYaf50//8N+j8+P/6VwhNN/ls12bbOEii7V9yrisIV6zd7GSHGM0rw6TdBElT
+VnjoZsuDkOA/7zjXO2T+oa3o00e20xlflLH89GQE8IgqX6JofHXIyDUzlka8ZkpPUc8yQb+xWLp
8ELd2VdD4JAer34ys8VZZZRPgySphDBC1YskzUDLjshlN/wGEpjXm6WgfdF+7zHiL0V6v3bDcJPA
3VI6lERTD6KIQPspzAFM8jmNYxC2F79TRkOZYyRoBnm/MB5qeHtD65laTzWsb2z83OWbUdFAxqYJ
E5oWmhucsZbvBrt8j8KJaOIeGVmcCZpYxMVCKNoWLrJACRhiq2m31BsDjzopNS7dYtSl0IdWqhmy
NMp+tP+HsPfYjZyJti7fpecE6IJmmmR6KeVdTogqlUQfDHrz9P9ifj/QF40L9ESokpRKQ4Y7Z++1
tcw+xZVD2USaJzsDUYaTKuAjJJHbk19lNnCL1bhYq9zdIKf370b28ypVxG0nejBp9Nk8ool3sSWb
oBgy6qm2cQaxBccMtt0eZYYFTl/7zB13i2keCP1cjwcngoHjJp+tK7OgNrKD13XHei6GICEqrkEB
D4+H0jYdDHqkGsl1rtSPQ1Mz7PKafh2+ePKqTo1A12uSOOxjIFmgUdOf062gUP1BJ5RoOzv2T4Kx
PLh9pCVstmNjoyjsCONWRWQeXAuPQ1c9wHF/pxdsA5wheCg2+vdelb9aKx3k+CfppPZp+Ez7OEYq
yY68R+eJ4nMIjUmP8f2NGNqoz9EkdqIN59JnEJOUFT3xywYzD6QeP7I9Qjhsdi9uuwDfFx7BKwji
BSCVcAJdVaCGQ50GQITjzK+9HvFU4xM10d+n8Jg/DAPRgAY4rDKToJCtx8DjA05KIvNQM0LdIivN
B0NtmT+1rV/oDtHjU+8Q62oMlAtF7qa8+gX9yTxK/3WkGVPrwGoC1mHe+mkfwmO53K44pfVn5k7q
Fvjmfcx2p8X07gruU02RHCfgxQ1AmkJWLmK2IzrvCvCHdLhqmknsRuQRGUnZkBokZmZTICTsTvWq
h5cxwkW9KXadHUE593aSvOsAK0B1FNE9BGnAD3o/4sYzzpJcjhBl6ZNv1S4YPJEdvfKeoiem44ZI
Rq++Zr4D+sNC6hgjStjmLmPfrOSLR0egtecEAetMUqCLj8+YiUwSn37PmLFmNG+61/3zyITe3gYg
JStKNFbyZOlgmNqFa6m5+vNSeCVKE0MGE1DAUNnz9NjQ16Ayt44Qy9hauAhzGAthTDPNiUmnE+TJ
kvJMiYdMS4fmUqjSN1Whg7YTasCQXvgY3T9dC0yudEn3S9uW+NWOlgHNX2NsXvG1fxYmVaJ8GCeC
d2jBEDmFqAygQsqcQUqoQh4VuV+3N9AP/rdoaWPXxAb7pdhSHEWVlugltEtkrZ2V76cFJbJXxMSq
xpuZxtg5L8aLykf8N3FybjLgZNTodmOS28fCdveoHTA+JEoh7kWSL/M3aXdB7+a/k8Y3J8TXQbX6
gnRrgUHvbVH2497g6SAQ0TezwIvFXqOD3efj6Iz0yey1N+Ese3dqxYF6jO2jBWG5NVKDDzWsczoY
2ZyEsW6gzek7Ju8ZEJzlnAVhzjtdE9YJq5uED/JiR12GtJjDaIqOdtuYpCZU1P49d5mgeAkujl3K
UC6uQTuRK+dTqQi8JNfOOqpHREDyNWpAozDRCmNVUkFGickbQ1tr0otFRHub2pnpMkbnr621j9SI
i6DWuWNyqzg740R0ossETqGkaaqdlAuugwqUP3km6daLtbslr55qp0i4250LeAFAdwNyRi12d7cb
c/ZEzsXQrvM6V+VV+dlj9kFbidE5gVQw2jNhES1FMY2ZANUDY2jAN1DdK6vhhWtkSsULUQqLRPfd
oIVJwXG3/V+uYraxYLIFTYt/KXXMe6vlnjcmtntjQck21jMtIKt2PwJFDwahnpqSSlk/17SMChPj
xZ0ohydl8xRKcfNVVtGxUzzK3Ntkhk3EdMbHkZGDHfbtjsLth0dAWnB7YYmBj6QcmxDMOHJ/ukrQ
ykLYTtyQ1G7yOEH6Y0xn2gomrVTsFHZ+gC7KwuQiHiSWuxYfC/MS/Qj+A4N/TUrrPorF3ltgQDda
1F4LAzWPrZYX6CI5UoBEDxeDTkCXWSGiobuZkKjA6tFowlHdtuTDAmpNNjCZrJDSA/xR9AZVvvwB
2ICgcGXTG7ABQXrQEiw/OpOeRqnzx+KYAnHt4INvoGWlCt95r0sE5zWliPVJdJ7Ntt1nnM5EqcH4
3DX9Q26iykIgQNNjJFItfhyFtTrEm/pCrAn47GnDfh5tQUWykAlsEAUSRhl6MsXGFd01pTwfAhOR
oLhsvz122TpnX4sa+Ilvv5S4ZQPdJoMewaAYGO9tVhMaXj96osDk1TwkzWwEkSXaLb7Xd8fqvw1f
A+CXQ7tKY6iCovoQUI47Elz3Ruugg67e4q5DIYOXm4KGHVbN8CidoQzMisqsq4pH2Vckh0EYzShr
U0uE9wKoKHDG5Nj2I1eJJvpoTWsnNxObkh3NVklxbGO6KhS77yFuzqzObb1luBORU3rgRbaF+OaQ
nIV2VPO6CqCmQ8UoZLbljjQJYfEbtUnmM4SD5InO0cynhnSwQ9xSIwuoTDJSE8L1NlUWf6yoYw58
eE+1t9sfRAVchLXqH8y0x5s20jNqlTmEjsQaUTr9w5inz6QjhVCRniA7CEpv8RCUfvTti0JspIO9
b2Qq3i4pBlNOjLshNq23GYE/dGlMhInzOYPzwIepetB13kloNrsV7Al7kaMaW7BcYiXQpgtRnhk7
J5Aovi2NAEdenoQzwXe0oin8OZlat4HcRTEKI9N71VJWFS1pfUKSzpUnnj1OK4L2KL7eJN0TEmhs
Yj6CKMbbm7jpmxODTCOpxgxMwxxDi81HbS/i4M4jbojslRGsofhkHuvVbqRNuzUhK2M08fdMIAD7
omrZJcPRkjDc0GayVaIMOfYk0nNIejG0np5/yawJmWqvMSg3oLI+Z7R0/21X6HCQ2mZPj3mG8bkB
NRfYvu+9mkWWQLatsIOC9+CMgtBKmxp7gyrlLkbMep+4dC8isuZc2GTcof0jt9+loGtn5w+mp4kj
2XQEIb1QGKW5LAV3WjeGmaNfVktcUEEgBR+9kFJSMdkQQrNmBO6ygf4u8mCKOh7ELlQuTPb9XG3J
Ad1NRCuFbD/x95Abukl6tkO9Yz3VFokQ7WxYJ1cYCjEF/RsL+fum0PjSK1xZU2qHiyqdTWc+dYby
wjn2CoaODBK+49hmunELAZIFljaMJLZGGFWTnCBQDiC/Bl6EwKGzBO8wg1W1mXpSI4wz84yx8fCa
BDpVv02qq33KEWRDAtCfUVnVUS6PDfyqMHf856hHN4gY3mIClYAXaucimZU2z0mfZgcre+qjtgpv
z71M7UuaCY9074XQG+zoc5t8x8rbwwquYJD3DzGq+iDDvI9hhofZ+D42rWah18W2gcHiDGMSRLOE
umtPtHRFUNCZZEdAfuQkmqORaD8RPr9dN38nc7+za7igw7rBvH2st6vSNgUWttmqSdjZtusOtLDh
yRod+6LWI4fTXpe0NAHHveDMSHR72M3rxTUIWNkZh0Qix7cE+3mzED9mKs3AWVZhPc7+20rnrIbx
3v0zWWwbI/39dghYNy2K3GvNQ6dvUmzZTzFtdgh8FY0fHOLwezesdnyE0fiAjcYJyPkiDH5GKMk2
hwxWMjvmgKVnM0XkMtME2xoagJ0J5p1Gh1SKPhyjSQVNzwAu1/d1276t22JzdSjIlIweQtTRdhOl
GE8Kp2OVmXuEMEhp6ap2hrufrYG1euSpF/IXJz0T95WTfRg5C90EYqF3IEvHkfwhygdOAIhSL7Q0
jitks7HtJ12XG/Xi9Nkv8SrpXpPg28sqDcWCuKLwvMcEfTpjltETVymW4eI3RQ5zR873DgUAf6fR
33T+6Fwn+WM5df1mzEW1Ay+ubVzc8Nssm4xTNxR7YdvixY/Z3uHBDRc34kbICuB5CnVnwRvBekdy
ewPJiJSYzUg7Drd74rM7H6ugqRmctVkkZwG1IRxVRny0U2LJ97Xh6GImxevsoO5W+KAsr9Q2ac4x
Ml95Xlbccc/D02etvpclu3bQb+sGuTwk6GLCxeY0MwBE27eCDnlTp1dchOHcuxVW0DxIEQLdg/q+
ZPHybsTotBk8Zzsvsq3v2hzfxT2aNx2NdGkQdsfHam58vTE2s8pAMEjjc3KcGXaUvLAT9865S57Q
tPjbJF0n8Lj/V4NMDOOkholTl49M+9axR8TtXkkUIbuaPkYIFaAKgQGhGgPZSBCVeRriaDmTyovV
bnHes9nxPvwYQSDy20qm8q0f2zszdnCo6fpGJ00mLPw+BkYMqsokJTky+g1qrTjI+/JqL4Y4xC5O
VZnYD5HD8TQz+gMxeh9mvHyzAYc2k7J103pxiZ212jB1IqzelUZRkMpiECeJeqha7eR5OKcAyB4a
Z1CnUs1Hu0oM0hcpOLbIlmP2zGmMryjv05cK4hI2Av6wpe6ZXPB+qcdy80MIIdgnFR3NygP5nwtB
Az8nkBZMOKsYx4wd6jcTtXFmbSasx6xRC/tEhUrOezdmX4b9un12MWGFI9UAASWEmOABwQHDWfPy
beVaLnfquDxJTxobvacYVjItg/tlk0y9otWQTK7xwhQOxEHK5mh6KIvRzrkhxPiznakxMKyPFEM0
ftTqE1zbJc1MEzRieka8i5Np3fzfXmgJtTgcohWN3FTJJi/yXxeXR0AmxKNHo48tDeTF2F+eVY3D
hLf5ZndgJt31wDnRYdbabjgKfd4NVu3x2zOnFuVvbfAVvtSto+bWOXB+cESgl8Lbc5IDKA/GTDu8
LwfIU+l+0djmY78rsOniLO4g4AcjVCLY6wfZDs/KZAY2u7+mT6y4i2rK6VEQOcUO0guq7dHBp1lQ
TmGWLjd26/ScVBFYzznug4GzlHd0NIJdygJGa+JOY5B1DXHwVvKXMke1M23Sh7s5qjmkzP/AxTzc
6km2/0GnGFrfWiIw7TiG4YRIXSwMckx9p9rg/GE5+H/rMt7ZukIgaAFprxVus7l7gbF4K3dSOmis
u0ozThUMkNc4jyrOisVLbxXOrkK5sillYh6b0Owo4ZWw5uYMhIJqp73MNCDpJfvV2kkO3tCprarx
FJfTX2SN7SnV2icM7MOOssgryqNVd7umruORM4jqZQtwarOXeZjR8gLgu/PYQeXa8E6ERoiekqoa
O1eeU9BrJtsr6+wD+bPqBASVPQiQl7DS58PUS46u4/Liuz4J7hmTYiUZiN6D17jytUqyivPPuPBL
isthYupuWnS2I7VHoxFUjaZto+fft7VkXBjEOnZkZJDfYH0oOCF1DBw3OwnO5sWS7idbKYpl4udW
q0BOHNSij47ayGTXUMmBDcUBNje+cFXfzZjvcNtzV08tADGkhuGAvRkhdPm3w+Ep/nGH/d5+wTYy
L6hc/2+3rKBbDtdkL8OqKRmxgruBWEB576gJl3Wjb1XXfBdSPzgGc8Goz+9dAlQ6Gz5v0xDFZRFy
pv8ANEXppqeMFctwZ6ERCqKSR9y+75dXw57svSNYg0rswFSd1S7rxgdgnRfNZoIBNF2ghlh+F90H
+eaIrSkyQFD8aMzadqfs9xyqypY0UchlPaaotjafrUgvsOfAF8tEfQK3wr7cZa5cBMnBpX5gD/cM
i9U6WdjXgjhW4Gm2LaaPA/EQ6cVsAStHGWd0aVRXXePWNU0v2Vc6GLmSZdRBY6wP7QiLvDde25L6
RTE6R4zfl6IzeOjSnkcJiM13OODUcsZ4zGe6ZJCcaNc6/9WLKpdGjp1ApNS1J6LNiyBNrHfc/fbJ
bMc1CAX3JqqLTQ2he+8P4zcw7W7TU2Hbpq3+Y8etxwd5h1oquqskTu+4yI1d41F1xdnpoOCniusW
Sfeh2SgUUmnf374wBz8qYLzr2984FVF2FskRm97LuFYE0OxppnL8r6jSZIQRbYj0otbuV+F6Dzne
fNSN+GBWlHcEbMrbnMmz39XCOfWkuLoOLErOVOxvqHdk2ocoUEMbEJbAGljt1keatZnFuwnfCMmd
qLb9kJ1L3JLbpp7uUQRhSWCdqidtBhFDfg9iIOZTbwhv545Od//MxNMF0jCCW92pZbsL1OIvIbLW
xgASYXUdGQb51Uh6/55t1s6ov/1u1r9yLIMinpeTA4UqL1zvTkTmL585Yq+ew41L3Z62AdSjlpSG
SKeAZlLYmk3zQFPiiAluOcRgrvymKyj+kJcydBT7OqVwFK01nzw6iHYGu8xE4w94kHyFanzJgZU6
b31kX5T5KSTfS7TxYMXJjzCwWTjmcBBSA+WQwiMkSOmzzZMfs8rPQ+W+ieiF1ZJsFJccAbnE23mZ
8HY2tCry6trWCrunnv0s2fidkrbCNpdz9RPCCA7QdUjbLnSj6WRMzQWT8pXt5xk4X79p/OiM4Nox
XNjvoZMOnKzzcmem6dvI+TUXSFrSHMv/+hpkwutgLBpO/JRy2Ak8zhGNpHq4OGNYm9mVxEq2BzL+
yer6WrNc+/E17psLyQzH0S+/YJcUxChsVA76xHQeU2O4wyD4Ws41Rem0Yscvz6bHVaAu+zSOp65C
Eq2S6Ikl+yC6+uqATATXdp6d6oqFJAsijXffXOiwvmkKX1VWPBmsR2Chi55yGAp3D5AA5g6ml859
wqaI1sb6Ao0exBIhpHTexkhdYAnhQfTflMLojfQubJ3pNNduHoKhMtiUa6gv9ZcuZR3WR3mGZHNO
fd4or2tZeDzvcpnKcz6+dpb2DKU4hLlISgPvJYFO6lg0eCfvqVPeWxHL87xob47Bu2ZrEZa6jqeE
xBQ8gg7bfKwHf5j1Hjx32houTVQ9RekWR8mPO9XkocfuR1K6x97ndSgu9RA9FFRJmxJHjSc+opRF
3vS8p8YQb+nksBwKH+sdlafZB+EhWkp16NjxeRd3Q+UEDbw7XP7a2+SV59JNf2yXvzou0ZNupUAr
8vrNDzm+XzoR/5CkbGzcTJ4XzzlTbxNjfel4JQlLKpFJX0n2UBHC0hrekymaawt6QZZRtYl6/0lr
6rAjbqlvCwp5ur03yvwu7b0nR6jPiWCsLi9+qiqBtgXuYxPnTJ9deZ6ImA9IEnsCJ3Mdbe2fPfWn
HEDRYI8QX3y0L9w2MrtWLVl36yPydD7pefXn9o31g+scQBfdeL9ep8Err0nPiJlLir9+/KV5lIOm
7Ec4qIt8RLxdx5uJfW4vlX7MrXWeI+eJfd4/zB7/OBhi63OP3sCTkbf5Fg/ZFcNfkNrzY2JzudZv
Sr96m+1tPtvUkBZutgluTqaif9asrUC9e0MphM/s+RjO3YHe96WdvX+Iehi669vAokoBKS1vt7dd
F0e0wvt1CMb5YDDTsOUnkwx7lkGvh3dHt63bVBaPLGep6O4nu5pDH1O6+mdoP6qFYK2lbEAX6pzq
aR1tWlNdoyb/001dCSKIctkwDyS7d0YWpKkidnH5Fx9G+6t1Ug+PEUMDIet9BUp1fSjdoSYA7PS0
nm3l3P4t8u6hzl69uQDwiYoPYxwVm0+RM4it9UsF9IphSJ6Kkfxbr3snuaDtGBKc9EUmyQVCGQZ7
UvZ4LCj7kgANrfIZEBabyzgFOFCzt16QLm6qdP4UyM69wX+dBOiUVsPl7+Q0gcecbcZ4ySzmUb+4
ElQmqE2nd3FdXUfCld0OoKD0uwfOjX/smzpCgfIcvergx/Jq4enzUoyW2QqQoWECvqQLotQF5NwV
WBa6Ry7eiNaMBQ73JUphPSe0Y8Quybm7rUBOus53jY0Gl1SB8dV/qyZjoR9GGYUl8tywnaRsRno1
+TS6Cy/KzrMw66h/zBV28MR/MVledpFM5DauX3Vu/rCpqPzFrXxMdPKwYzbNdAQCR+R3uYj/Ujp4
j7IEkAXpzWUHvoDYF0p26+ZGGk1AiLudi/SVV3gY4HMcsM4nnHfxJRa1X6Ad0XA3a8AqO5YsLIpD
oLpHUcqOKEukpAsa+97G1uJk855iLqx4+zNPjHYzENC9kV4WiE7FtKXnvVdgYGy911HqTxWse9i/
1wKp8qbpDPqFFa4BTIXEY8Q/+ahzbdqzO8A3yCLPg0Ontsbs/Gkyap8ZPJk19SxQOj+f55pEhD7E
REkbHhCL7pt3epb/svf3uePKV7a6x65wW+6h4teRyYVBEyIxoF6niUPvUqiCxQn+v3w0k4NCLn7i
xVJh0F5vf5S6s9qyga5q+D1oEeF1tqyk2S/OI29jD95E+g5nQQ/jR5PT2tIWjJBd9jsY2j+kFUQd
tARXJ2De9TXwhIPBCcNLullSHn/7UpbWMVHxA/7xOw6fTF4+ycsj73wS8as5XZAaE9+tQTJw1mI/
Q3hIefOawd0xyF7nKeRdNnE+q/2y5OELmQgMiHSAkld19kO8iF/oXdupI3NclUirbe6T3sf+Qy2o
ZHJYswxlE//2CRsW2yTTZlUUsWu4Cru+6hwzB6rslMxAtZHzsQMb/vmf6GgdaHp7qhf/VR/zq5c7
rzCNgTPEdni7hkh6kD1Qa2vG7t5KeElKFxhnrOT3v/to9F6jpLxLqbIr0R5h7IOdqKoXENspdo1g
STp1rwFjWkei9F69Kvu1yNzb3n5z1o0v2BqPqyaKzvjr7SWq+btet32FtbzWpILSiawe50YL+yQ9
FYm8U5a8wk04qEHbEpJNxlmePmLvf9PxbAKo1TqqkHiFmDhIm0kDSyYfJOEwEPFB1DJPQ1Dk6x06
NVxGx6tSqmwwLllIZsZqnzPBVM0jWIorQRMkzNX0M0YwlSQWReSKsCWmrgkd1ai/blPIbB9kjHO4
cl+bJcXP0aO1mczhvyt5e1PRxG1w+9f6W8Iu6IGzSzPh5KN3uXZRjqiDC9xP2ZU+KCNY5L/QgUQA
PGiZsSnT18xD3cXooBV/e0LLx5ia623MlrENtH4G8uwyFeYO/K8q54iE/1gEzHhMSOl1qL2P0tbx
CEY+VsX5cHtJelQ+TjFAa1X2DRWE2ML5Z+3z3jqAp/rKXGApOOL3uU6AiI3v8S5STkbJqmTm7rEx
bpYYTkhfFP55GvtbKPlJ92xn70j95Hhxucssddd26+QqweF4LToWuDjDgSl717dYx0qfvXjNuc4E
gpu12HpgqhGxN2HfmNtxwC+ySOY1MBGkAyfntjq2o/eGCpGjP69R+H8txcDyrcQK2mnngsKhx0GK
V3fGPnSpS7ZqTalXL3HfHvq6bffDNDdBWfacJ9kO03ZHBlGam64Zlk2Sert+okUWDXguNUpLg4Q7
4ptq18Txh5uCg/eAfaIhqxhQuv+u00ZPp3JFKPUfpZSUAUB4RBPv1BXnqrJ/06htL3gh9ClH6pew
tFMX3NBQe9F7cz/iDtxkkyKro47pJebTsRA5JxFD/PWL3txZGFdI7VsoE0mWAJE+8R77kyf0Z2Wo
6iANxSKiPdpufswANKQ2jgC4JDEEde87Gj4tkKWbgo4FXkGXlh9xoQ1Lgcd5u3QeppGKRGLMhxxe
M+HGhCiPlDF1dS4y+2su4386eQlbo/8RAP7wIYLNdPIvn1JYB9G+n1uCJCj5Nwawz2Jms6VBrSDY
dAQuH48B8XHTHnfUfKdE/+yWffYspvFkwQ7dxdOMyMks9wj+nXsxkYUI0uFtsg0vMFLnSWYYdBqk
0xQ+s465aEoDw82xa2SZeoABuEHW8OnMs31eO9eTS67KYPVf1BDJa92yp3jMOYOaWJfIVK2hzq9f
unoRJ/raf+MJK2NdL+3JgjlXQE2JDPpPSQ43NCcieP1CXfD//svFg/w/vjcNU2Bo2KZ7uerZpWbg
4cqG+GBY1m5M6WmVIxuBPhOHOWrH0yTz8XT7l77+N8roa8cGSreOnSM5g1lzSogiLehlxdVhtuYr
VBwQdTFH9qJSZ14HqWetRu9Q5MtnQkpRZuIFpS9zpsIrXuLCegJ9tlDiSKBRRT7BIbazvJDh8ixn
UzzSvP2yGSIJgVZns4GT4QzT083v2uA2vWuV9nD73+375mLYJ7LXv2dtmvfYpShrrlZjsKwXcuSW
k4FLNrcuty8umCLzMRG0SABwV3T2u+ZCgbnfV4RzcgSuTSqdFjBdypmUVKTdXMCLkp4Nwz3w1v+O
le6SDoJ1gGTcO+En076hmdNp0whByzE3njfZu5Q9zVYVJfm01EAzCdAGTe50kKbv0dHSOS1CpwBT
0WDSGnnqTFiU38fy2fa/PJTFb1Kbf5KhwEJD2EACcF6LM3ArEsSr734SSsqZVoj+zYtJmo00eqwo
2OiDQIHSGrO7RBqz49xSbktHj5OFNDeug1HPiFhqTfAQq48mitHQePmnYUy0sf3yKOCMnSyCwDZp
mSSEGYCa6v30eTaJfjaK5F257QuaL2tcRIiZSqUanTMtfVJtQdk4416bO/zRevML6w7zHbk4ZUfP
COCsH+MLbvQ0BY9tC/gWBEMiLgEh0jbnxHRzWmTGJ999nGCob7WuexGadlcQoyQUfmbi6ShPrZal
0dSDuKjegFEAV7a6O62IvIMuQTQNRbo37S+zKq3d1GSv9SCJWi2zEZ4c/mAvxaVcDvPe7Zv8XFqD
DEY1wgR2xrepqJ19HEXdrkmHq95WLwg3yu3iJMNqjxvuU6yPxLC2KEcKnIhKfZWC7BXd6t/iaE7P
/ojswtNe+ibC45p6DwnDfsvZxt0Wbp7COfzJ+yTflikhGT1etdfW29Xr6l/pg/9AQEYB6fqyKI4t
tpOessRfHiu6EU42fGuEtW0Ndj/HmGON4bgvpfl3ckEgpR46tnLqv57cpPD++cql/CXjQJiAu2V8
ilqDXlUyQWkdF//JqUvn1JEr1cySRXRcP5CUCMbZvYeR2qZJTdFmfoj91NyNkkmn7WwgmonRbMbV
ElXW7biXCuAR0oUud6bmAdk6N3jqJ+1JzXV7ksqu7Bfm6TUbCNXQ7ce3n9CdS82tajN+//aN//7A
//jZ7a+YpX6ihjvvHZe4lajBFa0R4wo4jGgsgIBA/jbz0pmhoXTnUNNrUAabUhXFJyPJHER4ZFNU
9XMSOReoiVBJCYs/aVK1wQSt7g2sCDl0w1baMt+OXQSaOKesPMZ8ArlPd9Nxv2OIjWBJGkD31UIY
M+QB4oFeljQtt3pFciAl4FNVAjdUSYc0tH9MnITzj9PVRImnVAms/omEBCtwTGUfvbrbJvExifMG
Ywi7FcICWJ5j5n/qUeV2zssLkPLkuSqW01googZtiHdOd1C2QOZqN7AJouS1L9EcwJLrhsF464tX
fbZG6v9ALPtq/LGteN4PS50dap3laDHMS7p4oQ6eZVvQSmPhJAxZ0+YLGyyF1rF9SyMQzx1BFJxT
X/Vo+CPX+dBmGzRDsIeaw1hUKgeaaKEUklSHfQdfUqR/kTeUgEDvwfK40XISrXc1Fkl6kcaiamUD
zFkLdBnRtqRnJDn3VfMOVzcOZ7f9Qc0HoSxbXoXKd7n8rKvE/hPV3T3SXNQSdFPL+SMuy2qDNJFw
w7l67k3V79zUfbam4gMb295J2698Mt6ivvuRBRzZPv6jp/Ovh5QAmJ3f04DlFM8l08+eYT34Ij22
dQ/IkDj6Ov3CG4eEhOSDYOBaVJ1Wggc2UC3W9IwyQatvFUYNMakMcdXdjwOtZbytqGXqugwk9XgD
fWVI9LSb7cs8otEkol+4PtZGUFnHc5zpj8Na9+HOTd37HjFOWLOGBfqshfKWqru4QHb76IrZ1wqV
mNdA5uVa8MEYSGnpJzxWteXTQFDJYzTZ6CbTS+U72KJU8em201GgpmTvPBcA+5Y36p6kAFTasM8i
qH155x/iLPb33hD/0dzyq9Kt+CijqHqOm/wboyl0U6MpTqalnf+6TBCBC2oB3TZHeeQAarP4QNm8
iQn+4A8t+Z8A6Ucvo6GLn5SDsofavJLjIdHhPecQR2uLFntKUAnTP3L4NMERvYBRCzHfWxQu7Oly
+xfcAOvcQCjSFlaryEQP49CuyDoQORS0j5oQr93UJuRauhcfqtVe+e4ZIA9nLU5eEBx8Kg6kcnQg
dnLBreqSNlJiskMMb8DK08Z7bZTRNpXFD7RSfPf65N3VU/RUNNjp/PZqrgKHZvKmbaHZD5S0/jmz
oAnjFW/NhNrEIvciIDpN9ivIGIQR8ofI67OdnhmPrblPV5RPl6ZAXHPOxbXU28v6ajMD6QDwHeoH
KmLCXd77Zil3fWU83DpXRoMiLC6yh5Lhuh1n41TP4AUs8GmcvHli3+7PzHbmrlB/OLEgMV9lWYnK
qVCO1f7WkLipf0f4SPVyvD0hvFSkW6smkznO3xt2/8KOL7uZzrc9GxE0glhYNxYzI2UaflmUnoPs
n0y9juVpyPNvSZcs6pI7YVOgISCN6pA/qS9JCQQOG8TcxDuajriMtw5fSx6Ixg0GK3g7FKhnbxKb
bESQ58XG19jb903lfazNPi8RE1KlVX6XFAezQ5k9oGAMb4/ATrwjZg2x/wtI6BVczPWpNJpt0JHh
XqodyRIQLgrzXU+zePP//L8erv/FQmT/L9YPk9nAdVFO2Zbt6FhD/oeFqLa8QgOAlh3wpmw6gQSe
IhgLATidINpnPuIdC7V6YKHXt2hq3qwYsRIcoMfx6NGkvfXKrHj6llh/gtheO6jld7cscuevYjFD
qCMxPEDmE0seqEvvMoJmOf1Yn+uH898n0ZCjQQVob5mv5SrBv134dPJPJpjdwEzXmFYgC7NFO1Wg
NoonM71I3wIC38AD8sbpmI0C0kHR+uGwmHeZNfz/ua1MwWfxn2FwdciJ1SZjcR6xTVN3LNxN/x/v
WLMQqwPwKz0MmopPZq8Tolo/2VRgXL0vIefRSa7r4ndJAYBZIO97jyw1U5bPcduel0rfwuzkZSPy
3Jt+9muY0r9Dt8MaRWd5l+n6M9F787Z2MpcdqfM7mZ3aIee6pIZjBWXPxTBT4w7PTBMMWv9Zdt39
MERmCAtpDPUZYzr5jxP+LnRf7mBR0ZDaxYiyzyXBTkEpe30ce29pktE7LO3eHZDSdV5CY8GbCCWs
n+LJ0MivHjl9ls5nZBb3i6aTlh6aY+lARKGd6JbWJ3BXhPODd4DMw4iCtu408lurpAi0/0PdmS03
jmxZ9otQBjgccOCxOQ+iRE2h4QUmRUZgnmd8fS0g8l7ljcpbbWVt1tb9AiNBiKRA0uF+zt5r+zQ6
CSR09yTMCGgTiqtKlRg7PzDO8/nRyvpnV/piPZf6eoduN23O41AiRhWNzDeJzUnwR5jZDAobpGkr
+snyqDqel9U0UZdcIhn2oEaMuoivU+g94tn1H9vJFndG470C7+pXdkHCEQzZRz4okM1US0vDpw0z
y7fjXj6UrNF381dQkOO2YtG8ynToKjRu8NhMwU/oOwAny31l8FutQ+BWaMVHGjnLETqlE4oZE50A
lyaAXSQXy0PwIAY6zrK9GaGAbeankVF8x2kO/je/XONvv414KW3mu4ZQ+m/fxlSXTMT46A6/9CCx
c+rDuZJEL7pw5wYsIehrtMNo3LyEQlTX3o4E3VwHpPUdkyifwjC+Ef/4348oYh4xfvuVSMOysTpC
jsCX+JuZzK7MyPFNOzyMMQBXqFaSAihukXwW+Wg0d1eZ159jifIexgsQJfyCK2M+m5SAtHvWdEDp
R9h88Clzj/YcNLWWVVV6yH1lI38k6vK/f8vG7LL77S1bLr9uZdmY4P6LK1CLnLLNkwYxgj+sPVLD
d14gjx7JukSCx4fAZwGZyxhhUKmdS+Hdy1nU2M8i1+Wd/Onv/XM8/s1u/Nvd/yP38f+DxmJDn78B
/95X/L+Szx9V8/FXR/GvP/nTUIxP+D8g6CqHIdee7b98eH8aio35u/eng9jW/0PXdVPpNHVsk28d
L/oPB7HDEyjTpmLtSlfM4/b/wEGMN/dff3nScWw1/964WhqSK8Lv14GAeR8Zn764myLBzHABTnyR
LX6hJhaKwX+5uWAPwoUusdz0Kd4cM0Uc4T+wKeqfrJTWmJO28ECyUPIx2C9YhWQa0+aMhPlPzAIV
wjo7LFyDX9iFkhzaljinGRfwZeBfbn3tW+4umy/z/9e+r+O+fP/Lo8ylWYmqUf8FHlmOWw75u7/1
Uk0/9vrp15u3s+9joedHKDTkgDuenHZTP901ApqYjGaEvXTz7F2Us2W6gh9A+ROIwLwBDGWtWj5W
mnXgTrKFbkFWGxAGQ/FfLnt7fSv1TBOdyaTD6W/A7wZPeYQcClkaa/tZ51YHFHwCrdkZU34/1YFB
AsYsoapnpHlpg0DjY5j2FGNAwSgFED6x3Tc8Q3Loy7esY7U9BWQ6GjqesomCyRoG4dYTRY37rQv2
MGq6QxyH9nPkiQuKnvvCI4y8jbvhjs45MaxhTP56YMNNcvsjZjEEenFYvRa5raEIRqtGcupt2uvF
tWyc8owW4VqMKD1R27B461iMYKVqd22vVfDUZbSXJsmRqs//mCbRfaYEtFoyLg4U7CrrdjShtw1d
TBhXlnXVL/p5EoTlgULovRj6hICNJLkX2KqQRNXGvgup5cZCcYo80Z/r2B/O5bz5umuyItw7U/+s
mr4mYpWrZj36485shmFYLTvjkWTekVO1s0bCsJYNLY965cmE5eVELSH1aeNYuXEMBZEgfnPS0/p+
0eY28B73LZzzLfSZw5hK7YxYjZOeO/gftHE/ZR72ttrLr0lbFFejJoi9B2W+7Fo2SCMCZq7ICUZL
qy+o/LbW6BPmpxnBneU6ztZngrQ2530oGKFu4XjawA9Dd4UGF0VJUlP50tNbz4mA7BnoiVWGX1E1
nUdMlmV+5MQM+DSwTknHVaFx/EdcJ+JHlgtqWiT7drEXoGdZ105cwk0Y1RYuXbGbXKoEpSsPSKA7
ggIxIBTUNl5Zl56YENKmpRXhVfUlqjvrE5jsz3yCPx/VOrG9ETHOoxZ9izEG7Wxa4mc5b7ppFtM1
uJdK8Fwm+SjXmsF01SkqeoD85VXLIUEvIjiuaAw1fXfJ6JY9pS0uFIvMdUotmnziv/hBX5lyBUJZ
+htd8gKObGMlWflezUmOGaX0lWVODaG5RfeqZ+IhCMFaxUI7qxDB87LRcTuj4mntzXLXqr3y6GSa
h4qTGABQWu9YnQiKyjIcKFmQJCvpDKcY39OeqD8YJwvTiDUYHYR/3tfmneprZ9zGNr8FPDv2QoJZ
4DM2acgQtZh8dzOsZZg37YxbWW4t+/7t3eUBMcOYllt/d1w0dh8spYbt8pLFTL5ZbnVg9RSpmEXl
PZMMkyJYHIBTzZtxrhl6cQG86uv+18PLrcZOQf/hjFsvd4sFddUawWc8pKgs//W5vu7+OpgOycGQ
rB/mF1o23QxxIngx+8vd5QEfoR0A+/nAv9z8y+HGSzVa5XHZs/z/5VzsnBVXy9n/2iDjRGc9fyKh
X85Im8TWGUTjergXcRz/euHlher57FMxq9PD8rQDAQWAruZ3t9xfDvr1+HJoT8m0Oi+PYznHpkMC
bh1UL24Aq0IfY2vTqzLbikASVdr+dF0JIrgf8l2UG87JwTO4UlpEd6LI5aFu059Kc+fIjRszFem6
GeNvwHqzTfLgNMF0cEIp6C5T0U+DfuO71ZNetLfxNAGFLyjNB551FKmndkRLHxU93t1k0G2mX3tX
agb+4Y5evc98VpXVsdLoHNqO12xISG6Q9/SwWqluxXyvJTVUcqlUgvvEibt6W/L5bgqgIAJgatCk
4xk61UOUe+luBAq7Cgx9j6eeUOS2+Jk36W3SatqmClpcZb1FNP3BSJ3gjH8/vK28AtOZdt9p3ZkU
9u4E9WpdKiwaZjXRFmvbjRKZvCGYOjpPpLQXBX9PYO0WbGd8SAg9Xlk2BSLDzFjLoCDgR50d/Jp4
YVTAaW6IO2k0t0HUXexWwItOLHkZU+PRMNRZb0e1qTyTZOI4JI+2Q7CR6jMHiuDvqAq3fE9YJWdR
gXIifI363toSN0UvDfFsrhEr5FiXEeErbfDNONuaKf9CiQdOOTY/3AmRlUNY9Ab/A6WdfEemvXMw
S5GtYali0MwtPs42f7NkQBjp2CAfMQGvK2qgsNVHldfPganoJ9sSty8DduEOn2jz4/s0M39S3cag
RFkF+2xQYbu2aUHp97otBPFgyt2oNkG97Rc76qPf4yxDt2toEmYaGDjDr26KwNE35HFptH7S5wGE
wAo6qGOIAu/OcAmpe7opmZ3eqE6tGu+coX3mZz1eiGUyc1SGY9cyXFFqLDX845lG5x52nL0eOkwc
FsuMbZB2LFx1zG4DKitQ6/Khy8HchhFDLBFMOC6McNN1jJdpESHn9JjHWLaBTSXmRzPl0a2fQ6vH
0riNHblXvX712jo8SrpYBnxwcndfmYSzmM1FtW3M+GnUw6tmE7iiVQ91fx06grni/LW3sAJjYdV3
VngmNBg0J4qpYz7hzTME0pYBM/02x3i2p4n1NHriTg1t/qSN8QW9QosWhFnIaNfrNlPfklB5RN9h
+/Nbf2VnuboNwdFWaiDnBOzVqgIqwjo9cze9/kSLDQxkqtdXvw9OZeH0pwABNyQFXZ8Js5SH/fhg
tfkqDPxhZ7guRB4ccPRmAKa7w9nHmriRnDcMpcYqJ0ywQi95U1HwW0s4CdT6ELDUxV0r+BVqGYrS
yjO+J+agEYuRv6Y2b0QOECUp0KLVovHQIbZeu8OMzdDTM+ECsLINZBTdyHXSwKKz9dUI6/WlDswH
ZffmAdnEAwFc5tpDU4yQPODbl5jFA78/xM7yR+NNNNUVMx2zEf2NPSEEtzRs8XhTumli4A43eHYy
Qn7NI4R5ja+0SRRnPB2SABxbL99NCs8EhAn8FqiJsLQ/5tjsorT7QbtsVoGWfOr9rOyTR9Ox47uk
NA+OU+fboFVy25ko4wj/nS7RNxvL9zZUSEi8yhR7laOrEDaFocQeXsPaP2WM1nuL9unaqxiIEzns
zSR/QVCdMy4ShWlF8qq7/g4aQIKsZYK83pMfb5A4qgYX3oAGF76ZaIGUPiF/dnAKcY+umq1RVP1B
WkifpImCwO0De++2jMkD80OQ4uUL3hmBwqxML0Nfh2iMK4PwE/lcBAEpSwgedBG+GqAuGdgA6rNu
zxhMV0EefhaDwpNWIAIPLAgFtDFeWgd0QNjiPamHbj6hXrnKwDmTYITNxdaehA3qxRmgYiO0uGc5
YewLxll36B3gp77YdWN1Jq75B7oUSp6oXbZ1YqHmbgQtIQAznm1espFBTFpAQCcZ7MZOVLTEeBu6
7vELIJuTnlV86Exkb3qn94f0D+m37iM4OJrOkMJLuz5WmXprFKKrzNePZdLUyKFwlWG+2xEp/cfk
aleDfOVdVAzRfsAWTQHfpOPbHmnyjevUyoKtzC4haIOLoQXMc/vibuDZoxFpoKcDzZzFLGsDSc92
1JFlEpi8MriM3BBbeSos83YI3Hrd6xASU8N5CPXqZoi4aEks04OTV+Q80KLQzKrfja2N8E2F20pL
0V2/AOWHke4UZ7dNbnR+SRfbfPfCRD8pt6K7hREytAqyg/l+zGk/aIBgmG7QP6oHRPX9wQsEzb2Q
GDuTVHo+ue+SEbvtDlGvdnWnGMMzSCFh5SnQwMabrZlqfhp3Xw4DHvU89jb2yMogLJpHgkB/yC7Z
Gixpbowo/7SYPR9pqEw97bXAEU+VZbwHafmhatKvByu4i2SExSrJgl0ePfquaFBRaESINSQetSpd
O6PhPSS+unf1nH522A1bNaoeZXzB4AAn9rxM3PNC7iPWq+vELS+RiQ8To6M8eNBV4HeBOLTeBmck
RGeGhWqsFw0z3aVJ8TNu5aHCn4p8jBK6iDuyRgWZbyJujm42/QwKT5IJGvwo25Lccfo5VuPoO4kI
GgM0EmSH2ZOT/PSFAV3YCo1NRgYz7uvgzUjNYjMO5fMkXcr4ZDgyKw0bMF6FhU7Cz3G43PuugYcX
GvfaE+Ls+gaSzwLTWHNdelsgt0M03yRDqSjZ1YKY5MwAY1hSqMdARZ1Yd4kib0lqGTkFfk/wkY8Y
aGMF2Vs9cfV02xGqgcDg1ALdTaf0M+DDyxNBzOFIc6jy3U9fJj+wMLJuU/FExd8d1oXEFiMLGgcj
CIqtKtGqjQ1zDnLLkWSp+8J+1WQD0idKW9KdrkP9EJFnQO0Bz8FYYsCoGNHNuvlsOzXsst7xNwnE
JA+WO04F/8h4Ma6ncPwjKAPYC64VPRR6GV6I97wrCyZBo19Ex2oStCxjtR3svF8Zmi3v2vpB+iTI
UCZ/LLv0rMxYQbcO1cZnyUwoSDh+JMHj0LXbsGzpszk4qgOsmF1cHaVSzTkxrT1MLPvgShvpkXhj
2eHfRPWB8VOtnJHY3V6atMgEcqVUVze6GAFwdSbS84RmxaBQH1Uw48H9IuSxSnNfTuWrV9B99ZEv
bIZIZjckZGGZFg0pOwQrzXADvrZJtQ9Ic/LTvlj1qCiuvqd++jgUaLp6ewiJwY3o+Ln2qiZ9tui+
pXURot/Os7sMcO9dHnMt9hmNKcOQ89WNpwDvzBrhgQ9mE9k2Q3sbHMMX2U3RtdDqJ7/svnNNPBLe
9K2vDFrRNYbEhKRHpxnAA4TRvned/tJk02Nl6kjPsp75UQcQXNYm/n1PsahdYQQpt15LYxTlKKSZ
Lt2Re+7tDYtpeieG6C4DIoTeL3eea1Pj+1vFt/rYckdvXoQub7NL0ekV10Ibs6FDPmVCoBv5PsM2
N4ZXwuXHPB/uGje6wgIZeQcOmfDCW1demq1pjmw9XIGHeX6HGXfy6c50KG+p1+wAqQyrwWeOWShs
v130PYtj4EIleQk2a4kt136XOgNeBuLMCERiMse48n1wgSd0NDr5ByhW1ZU3bCwXrbhfaXADvG+Z
VIT66ui4Zi9q36T+3vHHcykRBSIUvlTJcKs1iBs1Tbpr6Bt7cIEVumzT4zf3JCu73dU9EHvKIK8j
XqiX1tZ3hK5ggGeY33UYfafGNoBETNYW/3i8oYhn08y/lz5xOn7W8Nk6CLkzfJGAUGwf55DctiMx
FDrih21saB+egp0xWTgcShgGaYwMS9NxQVlhUKwb70eeMix5dWKuq5zPuO+wLKblnpleyGDYk01F
4l2RXY3KDtZ2yAphMDJidz3ruS8kGUiIk9dDOowPjtU1+xy4HGQEclLt1uz2YHnwsQw0W4lzxQxO
ex6tBv8QcwsS67M6R57d2D9DgD5pj9zEpPmNWThzdyWvfuzG4jWk/XeOA+0mptClXF8dppZGf04/
qom7eYk2HcMivbXki2EGPRUV5d/attfs44rgJXSn6wIZ0NkUlX1TuM6rwgK4prp6MA1HHfO8RoNn
YYgAHHIsynwLduRi8YVBSW9hz8ErKQv/UmvFmzLJl0NED7A6PugOAkwjNu66ob9NsYwCSuH6rTHj
tguEo4GS/Y1RF8w/Kx+tbhMTNdjHAoGJbt5QqAHUlYAwKSd9W05oONLSYhVQcpUBMFdf1LRFzkR3
3alRYfW4bEyadNMbfBR8X+Ce1rlPRI7vv5UG9nNP1FdCyrhO2xR8urAgZrbFk12B9ydfjhpTPBpk
GAM+L4PwWkSkDhoEoIrUiE91uy+ETA+oVfQHFJfUsHS6bERwB5bzQQwkbSTcimezB/jTaZWxc4TS
gNGHLeHtWBlD0W79DiZnXZpIYANKbNLBThZV1oNhapgNKuOzgWs+Tv6Lr+efTuodFT6eI2sRpmP6
ZwdVA2OOy3R0JO5Vr/x1UgJUa3Za4SLzDsjNNcdIX2etC8GhbG/MXtwyABr4VsuP/GzUw1voe8yM
ESxmqbG1oIEeygj3udOOFW+7f1ONf2UOKImgM6s169XvI1ljK6PRz1WHq00BNhFGhVeLlBqiXQjH
zVLOzSha4hHic5P5fCr6EO2aQbduzQYgi9959yAGetYUwJmMpJ1WZk1gcwVsJqWaYBTTU9UdBFLM
h5BkihXrpg+tIUx9jIIPy0Kzg5h+2jf9jQr7lpQl7WxK/96bQN8hY8W4RIj0LXUg5Jmc0npyCQAn
Xy9MZ9V9S4gfnVaE8WQNkGR+Y9o99rUYl7YkltimQZ0YE0uWhqkH5Mlk42p0KW1OlOanXFZfizj7
jpzb3ppJC/1wMG7KhPwDrXZB+lkzUMo/JHaGKCwi85AUontZWo9GXr+gxGVKMdv3h2EXahW5JJX2
DnqEePvC3Hd9vx263HhrTXQrvfB3U8Jplwy4p0aG9zaScWBcRNBiyXvQgInxVkmyiwdcA27FKEVA
8y6bL9F9ykubo/ejCnFrEWeIxL9F1ROM9XfbQiJHO8LelgX0DcuSPul75o98oHvcKzh8LTkY+9Lp
jlECvNxqfuBnt0/1wFwrDVVPE1qwNuwKjEtlGm2ExQM1Cx14asMLDTDrnMDB6PkA/dw82brhQKFr
x71fQOMKS+a2zS6xSVWv2xdybNzNK8UDpGUkVuKmQa7s+ExNhzi7ZJ52M5dIVvgZnXWc23el0BGP
OQMe14pJQEAmHVpHrr1jeZapkVDRj3aIkohza5W2m4LhTuv3bU8+NXPMFZrxcZwBtPl964qOMzl8
t2rOtwgKJikeIeUJao/Saeh18CnjYYqfWoIDn6xwfNFz7Hlc2eQR4Fuf1/rsnPIYOCnndGaabsY0
ASRVGCcAC9h+UJ5dzD/Ap8iNNw2MdoaNthcXwqGV0bUf0Czk8oKmsrt4aNApT03ljtn/Wg+C77Lz
jl6O/E0UlMpswzr5Petpoq1WOODbFSBQBjmy94AFebOh/8bJtcdOkAJPXGk958WM9h8yIKrRrslk
Cnu/2Jr2c9vCaOJH+RpMdrnVy/g1muJvU2vScE/muDldW8lhvKLCP4g+oCqbGi80xrr1aFQa010X
FIlu9SRGjz9QI4Re3G+go9/GLSK6VMi9ZxntOfYZh0uJuMjJ03uycz/5fPmFtW51yYCHotLUbmrU
vs9DmF+SIObKP5D3N5cqKJZhUwsKlM163n+rk6eIw+hzG7rNBzRV5wLvGXoMEGm91rzSvxHbkGCZ
CCfNXUzSmt8fQj2bzr5uEDlmDtWq9MtqX7xHSlJG3aSIExhtAeJgLsUvper+FcsWurX4CtMnA6oT
Rvep/R7asNfg83trWh1e/mQlwB4cwAEEf+Lr6YNvojdwVvQ1X0ud6s3EJasO/RE4TV7vekKYVu2n
VVMe4JKB9tfrdnyTcitKN0jUsfto4Gio5k472VTj2vOercaEeOk0lNHmbxds0ns+1R+YzsM1IWHG
rtHaip+F/Ehb/3ur5gZKbLwU9sSFTAQRk4z2e9/QaVM/pE68vKFfySJUu66nPkFDDkez3kUPmIET
X2O1YxFzk4hgZRGgeKfc/Kfj9K+m1zsEhsstKtSHQHUOmeJyjZLFvfGqFrs4TTzPS9Mt+pyE0qfz
bQxgI3p45337j0JL1JZJrUEb0msO+vgYa3h+oqF9aSqDHN6eCLVG1/k5mCHmMOAgQWzUty1WKmyz
REjVYXxAwrMywJScIoLFeo9gXKRGoE7S+KPKcOTnaUoUTM8pHqJw4+lDcG2wUOx6fKoa1oW1Bn6r
S7C/ZCbXDScNmBmFOPlxafFDmo6GNNUGYzhLQaZC+BMmOmeEsQCmtdep+VnrOie3jOgvjUwj4iGL
bidZEY0umnpLodLYToF68waMZVrWvgRVcXLszr9JKHyPtVODwEjuCvKz7hLmZ6rHnh3IW5MU5DyC
RmjOAmfBZCVH+bHVcYAOSUs9hcbqfhiyYN26urjtI5SREww2E7UkPjTJV19o6C+Lxt+IyLn1k9bb
4+RdeZzMTVY51QMQCAToBM7sqoyraU05ros71r1mdZfl+bdAoWI29BQpZZJfHaf49Fpm0JL+9Kpp
reF2ipi8USQ4tA41GvrjdKRtKjZdhuzSj39GhA8RUsHSjhIFi+ooL9Z90GZb7aTpLMgXjcGSTbHk
dSybv9v3FV/xddzf7aOJ8o/ojOXAr6f+u2ddDllUDF/Putwyujnm4mvnby/127Mux33t6wwRMbY8
w8UO5358evoV+fH7zeUd/WXnr7iZ3/cuB/zlqOXm10H0wslVXe73S7DIX15r2fv7s+ZUxY4dS7E5
4mDZWJP3563lLinBBCLMm6+7/6Pjlr9dniUmlfr/rrroX/IQ/n/KNtANA6XQv9cgXT6ysMk//0WE
JH790Z8qJGfWEBlIi5RBVfyX9vMfKiRdID0SYNwlBxC5iPLoX0RJwsaz5Dhg8V0A/X8VJTk8ETh6
tsr6n2iSEDL9K0iedC5w9qCvkfLaUoF4n7H8f9HxmugYqYmZ9o1FStBGr9A6/9L2NIK2L19b+kNY
79QqPrdyDu2Yu+PJ3PBeNtl8C9QminE/+fa1X5bnLlD6cTk8C66um/TYsOem+txJtpuqOar0WZ8+
SPjGDSManMlRtusKibbCTLeZxmJKqWB24mCQsulEpajrk/IgfdZ6Bs52VekV1D6/7nduM4k1pS4Q
rE1r7BgMXk2hhdkBlXV2oudE/kue/IGlw9yGhhfATGic48QEpI472KueSZI7zd2jqhM4HmWqZhWC
dgqy/IGiB6FOCf22kb9f444QOHb+sUF5/uddMVdbuRhBHeyiOTDMeMGNSoYC9sXhNNYGk2fBlSwl
Gxa6ZHfiRTsSVbk1zRutVTi6m0ZztkKneJEO5E8mNpvboDOTk8XaTd/WrSxOOrrobWvTfyzbxDiw
OUTzuV1O8HIrn3vlv91d9sXz57fcWjZ/92fwFOBSYjJaZ1NfMadjA3OH9myaEZ2Z1hUrCIwbCfLd
6QPxJTzN2fOzHBjnFkf/867MNi72gNPXM41jmCOe50+PQXufztbKEbP7SbR4gFfWyLC43F9ufW2m
su92fh/fk/lMduY/NywCmn9/F3wGcAAvmhfo+Wl5sa/N8jJfd6cagFOWNyGldw6OExOe8NfDcnl/
X/eXg5b3J0Kr3BOzfJKQ3+hsswryExY0worLo4f9Jq7w9FJ97k7Lra/Nso8cx2cjbcKdltv5qQkF
p4EoKra6Q/rYrx3LY2K+X6e4R6CdscqZaBNaVTwhyQ7vTUxeLO9fRBTO1fPyWApgQKQfPzQahawo
0q8BbXFWMxDth7YUK1OK+NZTBRU3pY1EeAbiuexiur1R9JbT7j/oMciQpsSUW+q9/2Zb5osfo0/T
Gr+8ji6MvcTJX0PiZSG4b7HD4jRmifVaKcyhXuqtJehBMJBGd0tCXb0qA3N8NfwS55aaHOrSmF39
xkSVFBpPPlPnWxPixKqzO0JD4+w+SuJ8m5XQ3MZZOaSZ4gCkxnuM6QvezdAOpD5x/5pZ+Lnpb8Y7
IMxb9KDVq1cqOgyIpWwkSgStWK/L7rQJCLvrQybqDfK7SE++W+RD7AZDg+IC5/LR77TTAOH9UPUw
tX0jIyRl4lkd05SvUkQ/YjgaV5K0gwe9tR8iT2+2TdAZh8HBdZsYlrsLw0S8GlPz6Eemc58R0HCl
7vHph3G180sz3XP2+n0AamObTDY9yEiJW92O0dEMF3pk9Q0F++ZFQvgV/HcTxu8TqBsH983IUiiA
clLkUNjJGLW7aXi5xN3YvFq9o84O7Po1OoHmtS4AEGJIQWpmxc0ry3ZWzqFLCkH1PoCOvJjk8dI8
9KvXinO9DQgH3Cfyjz7M25eh1b+pVpTXoInlSWoDCyWkiYw61SmtDX8Hy6mehzrvfqQTCU46AjPb
dgnvoj1ExBl+Dx0w0Y5h6VeG4OlUBRtdm3XcqBLejbwjmiJ3PulQgE+nnnLrTJ51kw9+s8kHS31O
uxLa17nIbG9TuO2w0clBuDGESO9IPKNoGw3yM9VhzKEq44tWPjVqwPljqeBYANO8pXt2lyrxTcGz
+px65OKsQ7VrW+Fqa1Ld3hD7m35qzl4nqvojlmG/dStNwPCX18Y02gergrviKRl+aiPif71xioem
CswTvlgczBk5oFWLc2nE8wW/5wRIuPy4MAsIqKM09U1i9sO9Nq8HOmucLihdx/WA5AFYMcawMAEf
7UOL2DZJGX6Gt7Eh0TkmRXFvO0lIrQnCFm2LNhbygfjh53rw+9nuFm5csFF0fMJhncKhApPanZRj
mVSlXPNlcjDlB+7VF803WqPFXeO7+UEfaLJIwnKNlMuIi5ypgFdG1rL+URWYGuqwy3aOx1qsDSL4
VkDWt6HXnTo3vTdpg78nLEpXmBNxi0ZZzepJA2kYdmBUw4Bhq2g+bGDX9vBROpG7Lcxa36NC28qg
Vk9jDkADTP6H3tstCARPXjAH63e1adOts18rwxDY6WuJ1azaFaSMf+P8kZfU690mrlmrlmRevzd8
Z8TkaS+9lU8HnN/VrozLeDbtl5DdyCvN2vcAmsvOYsgbiUjYis42v7Wmtl8+mwaqGs221Dk71hA+
5A0u2fkz0+EwUGnTzIsNHCdorfA2SGENUApKP2zbfGFGkZNmKGJosMLceMaYfLhWvUsyI36ZwOQA
B5f016AR7KKppxD6nQqTfMdCZ++4SjAJSWv/1dZ9oB5a8JG7stgGZSQh9lBQa1neP5tDdKn1ynsX
IK02UvjqbPut9VCr4ciqmM9bFd8BEAaT92Ym0r6iF4QVZ8zMTggjBhWd90GD9Rar3rzRBls8WD3d
MVKb3ol/jzcYiMSZ7NXhIjsFiLG8Kz1ZvNfTLAaK0S9oad+vOvw4ZC8zOpWW9SOfx/wW/9lWBY5C
NMEMCMveI/U4sOYXv2fsIZWLwmdaXL1Oqw8pEzDgfOlTjKtlEKP2VtgUX2QD3LV0GJaV9R3kYnZN
mgxcfZXoe1er7F1pd87bnLJQafoALD8yTsAo6FKJwHkTUfCelbq6b1MLbHI8mBtzxErqtDkVWpF/
xtnYPGRWCagnr+E7pHl91PSehkpmvOuyDe6HZhDXtsi/+zTCrLF8tbSeSJAMojdyEIgWDoN7EHxo
kBrea8fUdpwIsV/uCmYzXX0IXP6icrDYgj+iuttlybbrmteGGs795HdX+qDWPXkeUCuHW4++IuUm
PhXYqHDPmTPdjZSrAK72LjJifuwIWjz8ssF4MIlnwRgbuLO5JfpG0PimmvTijZmUu28y3FiJQ298
+cCIHEU1dA3byf2GisM9Sr6Y20wNGTwgG0GF3z91oFM7A1qI7wNyBDxWvNWBmss1DEST37iPyBDP
y36m5ybhCNSSi/kVIzvewwdInjXGyBtv1Itff16J+fKIT+zS0rh7ykf/mJgyByLnRPuit/1ff57U
4BhGu32iOIT9q0rxA86v3glQdsob+5s+1ovnlCv+8uf8Yvo91WYSludnc4fqpjEs+Wh1lXmpbRKO
lnclauCYjGP+TUcB/ZsYUHbMT5vO58dT4HyXu1rQ36VtEj06wVDcLudt2Y+MhyJg0nXnsWRA0EtE
UfOfV3T7D1oSedvlMIwZj7FZtA8RZuPbVKeOtrwrApOg97S6dtKRMr4MFDeXd8XVTh4knuPtcljB
zy0w+AqEsm7vQpf53/K0NhyyTa1xHVZ6kr025WXZ3QvYiobq8l8vXqX1h0sMD/PhOrj6s/v515uq
eiqCcvRPBIxprxUUsPlM4e7QjxTzK4JnLC7Qcz9w8FOYifSv7Zvlfht9IvxbpaY5niGz0AGJ5hIZ
C1pKtxbk/XIy6ZxY8XgFnjxeE4wXB351vO9Y5N5q2Vm1FJlh9U2sJooRVAlowrg86/MmSl1WOctN
OB57Si7BKe5VdnEpW130wb/tdS1hqcPcijkXD4QqDffK5w0MJilflccGWrxzt2wqTwRHsO5QVEuI
OKsQEdUdbDmM5saQ7VLoGbcy/tQAGj62JVIhj2gOZtS9/WhTVjs0OWX85dHYwGqVp9NqedDUpuks
KduvimGuP9soc0mQo0yEvw1jqqmwUyfddK+nmYeLAt2rRYPZcgqBlMytr4GLTgU1QX/ofDhjgy5m
jYBX7rrURqZQaczUTd2wN2St9JteGIhi8bPTHlXTvdQM+ml+M93gM5puct8K6fnBZZLz3a8HXIFU
wrJL+tCTXdxULNcT2PN5Si6ZGe+iTKUNwFTa444fMZlqdPe0bLq+ck9A382MSQo7FTm7vx7xHNQZ
wJlXNAbt9fSf7J3HcuRImnVfZWz2aIOGYzEbhlZkUCUzcwNjioLWDvn0c+BR3czKqenfZv8vCIOK
CAYCwv3ze8/lbn4f8kjnRNCtfD+25bfcc0N6ADsCgsZ7Pw2LB703cgy79EuzTJ7UkhiwozJy1/8x
joa5V7s5njBWmOGxW1K8f2gExHfZVNrW0bhLU6hl5WCEckUEYYAwbCCJHAfACtlA+1A5oXzgFj7i
z53cjRuZ7YO9TNRc7BMH5sWxdtvgQl/MYnHJfC29VxMdhmOUDeV5yOrstkqQUHSbi61uJ6p6y5et
d4PWJWc96BBQqNmPSVjpX3xEVI/whS4RkTcrs0FjuzJDnaAyz+xPVeBq1Z0XhgymaAtKEt4MFWnq
HJGXoUXSmvzAl/tcN5a491A4rPXWkVsvSNydadMfoS4f0xymel6SpnCZZ93+JM0Xitmr3I040Tof
5ldTW2ejTypQ4B6PqET+YVYOdLW00zdWaIxPWg9Apfez4i3Nn8UIxspfHjDT3NRXHmWUREpNfytm
JJhh/mUY6v6Pwn3KsMb/JGtnG4vpheB62rOZzA69badkUPbIHQ2eE6O/Nglse8/8eavnPWLCmMdE
YQm0lBkdqS7zt2kbAa4A03yvJmkGU7jvvjU02MoN4/kVzTBUY2YeIglDE0tXjISBMu43venLE8FE
zYNdEpXWt/P03e/us6h27iLPF4/hDNCN1oDzYuQMuqMVe8ciFe514rIPlW/W+KX9HjZ3AXnS4aEU
SechawFb9L4OswVsWKfhxy3zBKyatM/Et7lfqUiFq84M82dYSBZq3Q6vbpPsffpMn6aRFAPNcqwN
yTQh8DpXPuWZnm4ElMvMZdBvjJvmG9GOhRDFg51278lkNWcSFJozPHZ/4w6MgQmzo9Nj6dsa2/S5
S7VXze3Lq11M6TYKyvQQ5CWQzDS41iJ4jQY/eXCsKj1FjdauKtRWulF2X1CaFruE24oZdeTNGH5+
JoUt2cJtXiV6MlyLCsHc4IEzSXzT3/Z1uopKe0JxYDjUurNso2sObdZYS59Svf2UarN/bzdgVMoo
wC6ftGTXW4P2yah1G1JCnx479E2LODrbS7zOIBgc62oEVb8rGJQhEk7Aj26mHTJi74I/S1xAtMJY
LOyNHku58hi/6tA4jsMpNpz8mplpce1sB9phYCG1lQ69+rL3McNtQItGr5ERR69E/m7bbNIf5x6p
nsxCGxNf16EcSbtzbNSPde/bh9pJ7rxuDmioVQyDM/S1DSh+XNS6iKin1m/Lx7hD7dE0b0njNQ9h
r6fk/xneoc/cd52xRsRcGtkO/ErjnVmi6RgrW16MBKhuPWt0dRLtYcrn6dgkz0Dn7eouc02kcssk
SqruNmcv+SG5hA6ok79zKcOpupSlrA4NBEC7ufODUD6SJGne9+DmSRsYvDefUItZzNqjHmvxccIz
tioH3FKdDv3FJiuNjEDa2YySiq8ZKUVF69Tfs3HAL+LU3Ul3ou3gTcalwt52GTL8AQzj/CAIxkPr
NhK8g+PiXAx9s7Z06AiiaOn0TGgPWqR5CIXntPGfklTztnXV2BsZhvmnZoSolc0BvHYo9wy2oqnD
10L/xSp0QqTQraKDpHIVW+a99NIMpHSLew6H+BcsFWGZ9AhNbBfRhESOgyD5Tg+C5JPABwc5JKp2
5rKIlbFBpMEwcVqY0bMVFY+I0KafZKESd6sbOiWdnAiUteEME+b+joEpK9lLLTV+JFb2nU+oXxPb
67c2xzXIPe9Q9cJagxadP6fDfBltqhaQRE+OUcZXN61s+n1asCFE4YxiFoXZaCZXHXbVlUgxawOV
BD8EPoJOl+m3xvKezGHyX8xg8PZlVjhoD6Jp12gGLN1gsaWMdcTj2smH700rNgHjj6ewqqNk0y0V
55oNFxTOjBzXCXlGwxtUxPF5rrzumqfXfgaofTe0X4s87X4aNYVrC0bZVgPdjdDMnB88EeoP+LWQ
TVqL8pVjm0pXgzvelWc1MSirgF30yMNZKuq0ApHwpir5W7nQPqxoau7vt9/2v23rnQRSrPJj/Zt3
/PUV//unqY9Ub/XLu6qVv75efcz/WKtWqE3qDf7N9l+/E1co3//v7Hgfb/X7Pn//vT8+VX20esvb
K/8vx+bffe9ftv1ypH9Z+z++899v+/vvczvCf7/t9j63PT6+56+v+P073l4xhj7Bp7W3N2E6HI1M
JyiDMDlkqstynXh/MxvSr0enZ8OsEDRf18pHqKHVPZaD8edEretjnVHc2yysqOlmT/xlLZA0dlAv
na0Ri+Mvs+q9AmWMV7O/vAyqFXk+v6+9vZnyS6pNhkwxIY/Vo5AD5eEBrouxQWNTH9XkttZKNdRu
hpqChUQF3YPjo4OrmeuwpggfVEzUXLJc/jlQtVLl0CdLsDwD8QyhfCzfZu0Q5lfb1d+V+1RNlOHx
Y1Fowprxf2FWDZUBUs3e1v7uXv14qVBDcGr5NsstjYBhg3H8oKdLt6/VfzIsI8u3FfGgXX0COQH7
YfdPF9elmoB41xhfQ/1KKk6ywfCASmCZNCGBPTyQmM1zDL+3WbXMMfpzp4/dk2UI6WPxt/3if73i
716r1qldfvnQyV0spmpT9fGv3Hbw8pqAw6Z/pn7Hb7L8MGouWAZLgnkGz6mW/27zb+u8lso80QzL
0MrtPX57uaHGW5bPue368Wlq919e+fvLf/lvRNiC6Vcr1F6/76qWPz5JLaoPun1mD2ngrqYA7Il+
2zdddUo1hJBkDpmdJVCCjv5TGSJOSqRnHiaLjofQM4vgHJGva8uYzpL2+8ZvyU+2ws/I2uDDxpr+
RA9c8sPb3tmeq/TZbOwnYwlvS3X5vQt3kWwRG5Kzeqm0EUFKrOvP+rYEyoVuzS8PJk7ulwnSVRoU
4xNx6ONL15CW6mR+ccCkxLCqtC9SmFiD8gSHpHHOx6+64UT3HfTEh3npWAJ6bldUAQgLd0uwVLwl
oajE9IpygjdY56DbnWjEqDg3l7F/acaqeHXIcYV2BCm4xQACKAELLvDZde3U3nc3x3VLVdJ9ZEiL
uCS3+xnNWbgHJTk8xmiRV47vt9+SIMDAZ5lfhZHcZ2ZJ3xJgXFOBVtJl3CGWJny2jWtjl0i8C1m1
VJQ9um3Cy34MjfwMlK54RRlPWEYHU76B4/oKMJ78BnM+tLODFFAP7WdLtPaz0OB5x1X62Gel95hK
g6oW59THL63mAloqSG7/dUL/tvnjJVQ//nzx356VH6/723f85RLR3Z5km7EnkkVvjmaRt0c19zFh
VKmHv7ZsVhPCp5AhetZPo4C1kE8WNN1l7mNRR4+6igtu8zVVEpz6CwNd7aiW1ZwA+uUYubcfWtLf
79SL1UTt0lC0/3Plx0s6tefHchUiMh8dALJ25KcnO+5JWVvmsjjP8M+FdyOmjlXZY6sb0ct3jtPu
C6uNTmoiGMzd+IE8NAuUIhmm8SSN4Qnw184tXRSc/5p4QdzdFvvZsGhXTg9q48f63/Z1MlJXAevx
slpy6yzHWTtkUNr2/li364giLt1hJulC+kyXsXS1KLRu3pfCB535l/VqjwwICH7qv76s0MLr2kNB
frIJPtwkPHbWkdWDpvUXIQHlZJ/fblESOIRiJ9FkbDOg3H+uo7+FzqCyQakwYqV26xtHbBMK91Qh
BGarKvDeusp+0QtprLXQIYBqOfU6K60Jmlw0FNU4Cvl5DGNt7xKvRwhHiEOaop6sZLbvl2F8NfHa
iSaEmqW0X3E7XZZjjFHkPywrPna97STCcKf5CDzGprCPHeOMm1izt03kDkfTjsdj7yaEGiyKiGSy
yWmlcny0lw0AdYxVhpp8pXZWEwHcI4feyouhzpLo7OrY+YNKP3uWD2IZeYO5EGKaRdCiJoxXkCmi
Zp2uIcZEbbeXnT725KTiitVgfm6TxhBHiX5/a4/VLk/q/ug7EyNxy0Qt/q/rlqhJdMrafrT9oN0L
ACgI96iMdfKS2sGFxsv54ykphUHxWz0wXVmYOTFyf31KO8Hw1ZsmLF9W1GJ6wvqo/uOPiaJXfyyq
ObWuVd9HLUviarM79f1vsOsueo66EhJKikEqlHW8CZcTwOpoUaizQi3CKwv5XZctt1m1Vm1Xexaa
xvamnRLcSs6TZKztzrBDc4PtntSMOjnEoaNjDo0MhDDWVL2oZdLn17nd2Hu1ISqgAan1jatNOVAA
lmXiMhh0e7XZEs3WkIKWl90/t9MtJyYxaeUSFhlD6hzMnSMR3Ft8VdCQi2rCKiXus35RUVi+H8P8
RHK8bMhnbeXls7NX29QqNecuG9XiWFtvboKZt6gKKKV6Em8DvemOznIf+Jj8to6aANS8nkYzmTax
AH39z5vNbzv6AY8jV5vTnSOycU8WzYs6nreD/HF8f/tN1D5qnZrcfhd19XZo+7cIWZ/iLquPKL6w
Ts3PZqXVR1HUyqDGLASkcTUI8G9qi71sVnNqMlOuX5xsf1mp9iEl09mUtrAw/WnOOhuyxzkeAwNN
xl8eNNTP8AWPk98cb9u1Uszb0R+wh/E91+QRnOwuqKCCWtl0NIKW2UGzn1ynHrZqnZo0kBOOH4sf
66DZUzDXgiw6GINPnDDqK0JmzTMW+6SlqF9QEMFDpEd47AtMWA20VSCKtn/sJSKtWERfzaggA8bT
ZmpJ+IVTMAiLmlQoPZy/NN7VpCVKhL7NsnzblJUZjVilnXOMNj7OjErYa9lo5R6oOxfI0mrOewyt
3WyQ44C2j4b20nfSzchcV7Zd3LSvxocM9pdZtaedQpJAMNNhSSZQbF/meOLwAM/bLMG0YS0dE2OZ
tOaET1Vi5KzibTX28pD0z/Ucu7ustbdWQUoG3mqa9ujdonU0S9JR5LegqYI7q67JDfz4H9QH5zMo
Eu65KASW+4+ayOX16k0ihYhRK9uhewInteaK2M/Y0G5S3N+P4G15IcGoOXUU8bn0d+0oK4a1/3mQ
bXwM67KO6ztFClMHl0vv2Nv524ItaNsRRyB6QqeAG0gwx0ZrTFKR66Xjc5tVsDGy+1x6XssH/jI7
BxUj5nVAvVTEezuiWar2TpYeU6R6aGpZ4uFhfCLYq0OhPu/266nZDwlysygocwyat4OkDk0bofqu
CpPE6OUuubSY/alOqVciBlnZiTluTYa5uuXksHL5DJwrJ0pjqf50Q6VveLB9vUmM1VGZqIFv0s7E
ZFibk4siKINcUZktB8MVuw+emii7dzk3hPrxTwFOW766Osz8V8cINwGg+d7vdh/H3zfAaSRmgsV2
Od/Vzjf5J9KLcK01MbfS5ZdBW/aDQe96k5Eqeiho1S+nhDobNH+a9z7JkcOM23IfVpq5q916p17n
Ut1iVARfn1r8/YLyobVlS1EiXz4eJo6/qfNuOIALiZfrB6rHDkiFsRun3Kc+7jPitJyBjpdnawK6
ybNf/g/1c6g5kiH45rdzU/0Wt39KbbudNEaKdFHNqpVqovZUc1YP2Dn4KWSODbwr14FTfAlHAtrV
aQAECHwCiZMLSHrpbKu1StbudVLDY151JrSD8vZfJqqgpe4BS5JVvlezHEAHEPjy499mRwEew7G/
yQC57Icc3Eu8cY3sA6PlX3XiExj2TTJnjJka3M9rN0d6OFHTzjNEdeFLpP9hRy+jbnX7aff/ReGF
jOX0MlU//+s/33/kMcjtVjbxd/krZNK0cHH/O1H4/c/hj7IrfmTvxY//WP7O79+a9x9l8zfv8qdK
3DH/4ZoWiTICMKRjGQtB+E+VuOv9Qxiuozsg+QxT+PpfVOKgLT1d+IKRR17yT4m4+w8atKYLBYtx
MFO3jP+LRtzw/wo5ZeTa8R3fXLiVtm/b7m+82GLq+qBDWAlUwM12YvKtpyBvhoNlfSvdarxY9gSd
ILDfgOJ/qavS+UR1yYG3yID4QBvNR7uCqT/81EjHeCncYf5UBBI3D/qd4y8H+k8K6n8UXX4t40K2
//Wf/m9Uasv0+dI2Ukyo1IbnLj/Ur2r20DETMpM6XLdVpi1RS+NFtAHNiyFuznhHT7IaGclIUU4n
yAd+RCLZd3oavkmjJQ7UTrYjyqFVS4jUuWQo5A54hrEnjvVtsKMnxtK8szuAwU0q6+yWc4kJaEFy
gGCfkhbAFunu2PYSb6sNZbkCp2Cg7S6+y8butnScKyJ1C++iR5DCkIbjjg5KcGKGzjNzD2YluTj1
5JF5p4tDOTk5MgDsg2miedwksgQptZ2eq6FdG/OCFOrM/l5kQf0AEeFL4RXaRU00M9VRC83m+YsZ
Tvl3n5Qw2qj3FH/yN8NxHloJ20OmY7O3yWVeh2aNNhos0DMA+hiWcgJIqNO8YgcPyFzDDywhjYf2
1RtfMYvu4E94n/zJeyE7PNsmgnxXpHbmK2o2az1VzavHYcD3jNmzqVZOryfTHQTE8BiOy9uDQlmV
keddjdEtzp02GXdl39hfCtN49aZkbS1qFjUJikL+P+jHjLRbv53PeCCw43qeZWN3EN7vFFa0RQxB
B725NW3+PRuJ79M4jyZGa9SZmdFbG6eqps+0g9I7ajTtw0yaIukRi8/YngjsBtFC2klBI3UIjmM1
0aNfvjl+W+8ac06UyNTPTY8MJChF+6MmOuxgDeKcNvFEWvwwXrOq+C4Gy4VrZrrYk/N8n9vFA5C5
duuMs3flMvKuZQUfo68v9YwTVTRoL/oMSLPVeu26mBC5VkJYB6OOcgyNsTyUgYWYg7OmCxMc5u7S
AA99h9EnUmJ6HP2tlbRPqOW8jTsayEBKWChdF7f3QCie0RWVLyTeBNuURKI6SOSPeUrGfWha/quZ
BhtCYchLn1p/cdJXewtyKIihYAJ698DVZh0SeIZzlj61U1Sd8rh70UvUoADdad9EK4YGi0NXh92n
fvK3s4V+8YZ3jqF56AUPKwIgh+tgI8KNRp7mPdF21AVdPL42jm4TZompL3ChFmtiJTXipXrCRSvZ
/kzEPEIxwAt8N5hVcrSQGKSIOM/OZEAoDTNUknyfyuBW5OX2E0WG5jEIfOL1itbbQGSCXNMN3hoL
AuwlIwoeTMRlD0MBpnQwv4D6Dfmt5IHWRQxP3QuXOFTyBScIGR5tKcaG3XfGM4Gt4+B1KLOvRtE5
GkkQ9bTlhCYbpArOmR5SlR8NUkWD6G0Yku7Jle0jQSCM+wmtoPuZhHv1v+Ligl1hwy7qs4HQhj2e
aHmd+odm7KPL7M4n5CvefRiRbKCN9ZUMNrojjcyvbTVoBCqdy0nGb8Rg+UeNsFMwX8MB3JaxotVU
M7rulHdOq833AYiHe4chZbyhRGiTariOAdXelThwTgCspyMipB8dESiXYky3tS0YItoaXS+eJobA
d8KtiH7qa3KJW6HtoxEaWLL81ma5ZImnEhX9yJt62Wid46pdD9LvMWGHjMuYrXwonOnbNNjNuUjm
y9SF+s4s0o7+irFHmItKic6qGcLoAJe+HoA0743RtncW4Vg7WuXVl4628kTvX0+z4JsRPIcO4gD9
Ug5D8SS42Kq8cE/GmIqt6TFwRa5J8oQ2A65HXAebzEinXVHY2ivO7X1Q5/5DmPXDbirj9BLpD0Y9
DO+DWxDlDDjwlOci3HYa5tkGJfODmpDPhx6cOO001C6OTMIHBxxSrIvxOtUOCo6aODG/cX2kFQYx
7d0YPFeW6K9ROQB1sSceFGm+uPaJj8BOS95ggP6uL8MHDZLhhsHmDsfG8K3sTXLfDZMjQz7Jq71c
F0PKuDremS+onoZzFPr2g5EWXP5Cr7+Bxz+1ekvGntHSxQ2KHlFMWhxGsqFW2SDy60yy9iWQUJBS
QyY/PMiWBL4Z73Zy4DZhNmW1S0uYRnkijV3Q2xLVevKzHxPvuRpItwd18CBR5j2H0nmsdWIJ/SpC
RZHmwB56+2kGqXXJMssAENOWD0S3LZdbp1/LCLYUypgTb/we53b/piXOHWjj7IJPQGwdygCIdLxX
3xnzK6nd86dhAKTnWUdbFwjgjDk8tEE7bydIdEd7yj6H4Kwp2YAitg3N2nQedwgBpwo5Gsm+GmaK
c28aARaWN7INm8fcrwlLz2kvM66g7XXtJy2w+JHyRHECcuSvG8zCPmnREzKnu5jsV2JR6KxpJkop
HVzVOm/xnpWwJQHmRYLO/uhdBK79yhQht/vsGA3ZsDhuFj7nfiKYHZGRfVU/BL53aFrp2eGWuIJw
6CJO96wFERK9k/76Og7ttMeaMV661kQ8mM2HrLCGS2M427y1+pPHv69men+hDSSDvVNvTALfOR71
LyqIVksFql6j3PDfm3eRxdhFzHDnKc0xO9mz6YFABRLS+0ZyMCNs7XIAAOpV9oX6xB/OZFZ3xKIX
a6tGMl6BMaYJtBKVkfzk7NsO1G2/+8iUQI1TsHYTI7/HzS5WWKLzx/ZFAwz95BSb3BvCE76Nl9lx
h4sPQmBHfuA7IpH0TCgwmkpRE4XWEpTreKO90jrKLkMX78xmMJAjBg4x13g4ajT836YIUlS380jC
O1alZmyHpc5ga1m2H0Q6nQbfwR+Yt9MxnPPmlGRHPEgOzvUd2uL04CJBajK/PM/BWBOfY5nHsh7N
x0ObQSmwNeDLM3mkkRfVDx2VfVpkS2xIunEyriiPk5GmcvJkzMG0I5eNIqPfWLu4JAhOZoNxzeFY
rqIaxvFQ9YeygpXn9fjWjZHURuhY2aduIpUMhpe7nnPtR7W0FmSNfBOwtb4xs8jYkOpYrX2IF1vH
0LSNZSyPlerTnHT7sB8mpDo5x7iSwZqwqENg+/FDVpTRvgyy+lGSZTYaZfATO/hjlLcS7lD26EqE
RG7jFIcqNep7c7HnDMiXn/WY33imwkZuL78LpCn/YSz0XRNE8jBr9h+JWQcYSsTaNjJ3VxgFZvJJ
fp8MKe7hdQ73Q1wjGrAMHNfzyURlfj/ALdNnrCtTO1t8r6h89bSliYXzr5IY/wcdoGwH6BU1q16c
aX+c49w1rmoyt5l5zedkn4gxu/i1tTBBhI03o0jMFWTc8Vg7S6FPzcIx8/ZR0e26qGWAM+vtdSdq
52xLPaDtOtvryAuTs+YymaQVn1OpY15Sy4AqVyKJJPZTUzxWfv6eZX11GpOSGwZx4UYXkV8EfoEo
3Pkck6r1NiaUifScqnXp1MaxahM9v1OzamVsnAmkzBHk0i5ewVFErlXb49V0CAwO5hNBIyOCr74/
jBrUUqMWDelKoAM17a33m2uoR8XV80eb7gUglWzyP8eVo3/S27Y6hY0fQ61hmCDtd65JzCxQcW+d
OlSw+5HadIETkYt5mVUrudy2MWGb3OtJNlvTxLjrcis/J0NgXbq81w/0b6I7BPM9BWHsfyC0ujXS
+ceoHqpHD8x4mm08AD96hFUH78981+Qal0I/P7e1w3Mmmbx4W0f2jLUnI05laO+9MrPui+UpN7s9
KXMlaYeeFW5kk8irmvjYYi8lAj+gQBLdVphe6IZuBuT3Z6+au7OzTNQciISN7dRZs06n6T3yYRyZ
fmi9dknlnswaRoZadPsCxE9rPJtxnt/TzCSPZY6wmeVFvy6s8qWv3fE6NPnanhCciyGv1jKM5bZa
iHwxIPW9gfD4LgOLRKhxC8K5AlhrBRnaZC7T+yJZx+bQYqhy/EM36p9VG3IgSoqma3pRS9K0X8lG
pniY8Jwvuglss5GdmiK0H/WE7pYjIcT7EqCxqHvnzqmb8CKJouRZX14l7DFG0/wGYXWMlQS1Mlir
1t+0YUtfxYdPNAzuyTeLax965pNN/KvdRMOzbc4/yKHEo9umKwqC3U4zpukE52JaUSLt1iZZs/f2
qIlD17oPY0im99zZoETaapOPfv3Sg/c8Jma1o8H+qKOVc+6k5eQAuNpiN1L8WvlT4GwFFrkYRLXI
N4lf6oepJFy5S39iPQxObmkYDOFneDvnel47ctDWVpXPBxtSYJ/w9EkXW5Nq8yeRHu8mEqTwYr0Q
l5y+TvqShiT08TyW9HusxizOpZ7DnqrFZp5K40VUWrgPhYRO5vE+A8rijTZNktT7dlv3+CSKKRpO
JONVa4Zm+i16Ri5zO6fXojl6hmdE2ieSFwI0jFN1p3VF9UXNhZ3fEhZA+mMX+O6OukCw9SftPU4R
g3dZV+zTIrdXsii0VT8ayVveteCgEvy2upnnO3BfBRkDaaBtrW5IKcOnzuotZYz6MwIGefbJslk5
GCWXB0Gy9iJAjkGQmS849DieQpTWcl94TSMYrTGt+rXwtFUUJfZZa3XrQsM0OwxNZ5487KuXgcRV
HBwWN7YuJ4oMQA72QBrHpuydR2yztLcwR05ozIHBNKepJJGcCJxz09TZFy6BzwSegizrxQKI4+ls
+X24HcOIMT6uiNNI+2c/uX2w0Xwz54oo/Gum6/LSNWlHl6vzv0ai/xxPjngKXUoHGPRpDpUO9rZY
fOmJCbK7JX6p7F+hPTk7CjrhzrblqhhITc5bwt4m14BdWlCoieqa7sPSEAisdDORZrGGNCgfsHxU
m2SKnSetLayVJKWJ58/DPBjmAwOh3p2ktzmE7gp3gnWwZSM+hVnwB+FCwz3d1vA5b5ONVqWv8Sj6
o4ij6OpzaZ/8qbzUopju+85e96gMzxla5b4ru0NbAT30NQcf3Bz6BDElV/xg9udmHos1+eCGmPs7
anTyrq/68r50UsbWHXK0oxEHFJ2JdpfLLD9XEYbRBOzNKeKxThaj0bwErVPtgPytMIYxFhQTFzdK
VNVhQr+ctnr1BkLBy8e9ADd8r4oSkjiGPVVBWsVF9LkOwpY7Cf3WOi+xm8dls1KLBqm/QTmLhxDh
HS3Zbj7Uw4zCPEDk7Lb+S2QRzhabQXasa5/IZtxt8yLGoY0wb/yJUNIidMXeIbJtnc7hn16MynK8
gwAg3AmvXtWhE/HU0LW9U1ZveuERWtXwcG745PUoqQAlf2hz4hBtR1aGK8luaKAO37kgIh/9iu6t
sIN045uNB6LRcQ7Cmp5qzU5PWtCnJ0sDmTowNIgR/Rj2VX3iHyk5cayIIQm8CKjoCXMqnzuaySiy
60/2UHB3Bk293DQa6DY0cRu6FBc1mQqhXWixwsUcp0+BDtY6xYO1Jqh36w0ybdZlNb4PDMvs8+Xd
jGoqV8SVGTQZk+yF1BPCxpOIKg/30UYSq25rzUGaZEU6zb7NfJTzy2BYTc/sqCYINJ8RETIMo6dQ
5+Wkf2ntH65P6WMWcqenkAGskkAQgPER7k0zvGpeGHGzqb+3WYNrB5/iiopmeVkWTdoc4ZhBAfLD
x8ShppCV0btl2OnXyqvbvW4L49S31jsNdGc3hQSadVl4NENIYeRU3tfe0F3nAAB+7IbtY0HU7pUz
qHrFIhFdhDB2EXdNK45OIm3Eey2TfjEUkDHX5eZ9RMOZ8aXkaBJk8mhjKsSMNQS73hG0LtLR2/q1
y8Ep3XgVYNCdqLy80dZ5poIWPGhxuFUd+sGF3DvV/rDNUH5gUG7Hr1I4+Y6Rviv2aI3Lfbl6FmkV
pky6WT8yk3qDTewrZsVXS0jvUdI5XZUxZRe39r0Ht30qilcssANi1XBcN+AtGa+HwREZ/XUy+89R
ho48Hnr9bOPdImGgvBdj+Tbblf851zC7JNr8Qwc4P410DgLjIg190+tefQ2jrn/u3ExuprJ38aNY
HZ2s6I+k962rpWWElqb+sNICSzuWlTEDFOswF3Sj/z2VCRIHcPw+V+dZWya1h/0KXL4pUzp1YYt6
rf9a952/71Ixn3rMryc1B6lSrMKylmvKXul0x0Dblt/QOsYOrioNyDBG6iUVUdTaKzc7cCOyJRcS
O/9G3SgyT0KVDCvcpREmLZE7Vy9vjAcnJhhvDD1Oxanv7zIN3Os8chkC3bePxUihO6UKDX0SbjX2
Dndja0HzTqRemOvvhiG7+7DpQVi5mAYAR1Fqs8KnzuLpS78HLDA9CvKlVxkNtYcl72pnaS4X8WgP
IbdebqqStq4EZ5YnUbMVI9q/Jq+3VZ0aT9Aup60f1ATGG8bOi7xpBRLpNGN8OBNqsjMGWoA19Sfc
F0zMsXfB+1HEa+24XFdzeA5DJ7+v0sZ9ChriPD07Me7ipDW59RED56oyauMbB6MtHqSdQhQupsU0
nRX62Zrp5iZp6B8qEVnn1DC+RVgEUUTQcNO4vtfEsqRn0z/6Q7MldN0ExeLY94b3maiSbJ/PQDvq
pHgsbejlae8PT34/X1JhnL2GFr7ldBF5JBDWHO3UW2V+jvU6oKm4GrWg3kxEg+8w24pPkqchmoqR
eDi9L55wjLw3g3BOSLjizzQ66rY390kisaAytvHk0llfYUsTZnV0qbm+JT4Pv1rLd36C6zmIolPi
TiYHo0k2Hui51WxkCQFE1V42mXmaY0HJ2ryaM3rLcpwYkIVujwEpBy3mNflbjtHX1tyMOh6aCYKp
6KD7Olk0fbIiTjVG/sn9MiPkGLz0GK4q4VWflpuppKlIWjljsQ1jUq/jyP/dMpLJYxy/aUhtuay4
WZPqcW/E50JG67KBL0piOiIg8pIvOf/feurJvG2kIM1Vs4xNgLeTaqgDF9zX4aKJbk/EJddhtO2s
ON70Yzxvw7lx16BGM9jQ+nukQR1WD8YktB7dtn9vSgQClU+wo1YP1kqvCPaKx8I+FH6frrMEzo3m
jtpa1+N9K7LoONR4QHSbPlFUatyUg+rsFTJkKH3srkES59uwyJp77N0jalCugW6ASUsoCud/GFIj
+m+uzmu5cSRKol+ECNgC8EpPgla21S+ItvCuCv7r94AzGxO7LwxRPdMtkUShKm/mSf1DlB5Y9uWX
lV4zndh6gkaYtc3sJ/GbTYhlLfkHFiK8ubWNIb51It4RVYoO40xYqs3y+l4kvnfAIt6sdDn/HZox
3Ygy1TYxjrY0NsvHwIZlH0+OOjX0O4jUNJkIiHrl+ZlCshTfquhnitK59mLXODZWFQbJRMskXKb+
zAANyuccvhai81aIIpsmSa332DK4c2fHweNOEg2aszKqYVpVpuIqgEruJvPvsc3roxFXVMLISud8
AMG6zMZ81wE5Oj6nfFnTipca1dPg5zHwD1dr0SXfMllO5wlFDXgx4napDatkHMYT+BtM6BxzdH65
TWmO4lVycltHCa0oqouXetISLk9rMwirr9ykCQECm2JN9YEBTkUVqKDM0zwgKNlS7iucrRrHEye8
eO+6gBQomeFXcV3G4jqNogn3knNYoz5qFcpgN20GjBvrOon6XWcijeiytN5dSweHnZQwq91fHqSM
cyepfG4yUeyaZWtg6DNpYd1JCMwVzdVO857SDZoZyNlSa44j0zvTjsxmlXHZhWktNEHjma7MD97c
NB8MR0hAziR0s+JXIcjZetAaLhXFGUi+gGr2T/VAB1O5XO1NYx8G0JjnlAsSwTtKtiUAlAwRgd5Z
Aa7KsO4qsW8t2vaphzeL96T+aDQ07shAvVP6eILqPR+H2Mz306wznloWVX9o9yZKMnpVm17dIj12
ra2fR33k4mzka9uO1O4YLRndjIJfXzO91dDE5VspQXZ2NK9qL5415FelOcw2Y0g+ERxHwFvdGqO6
pELbuWZ01P4ghNiuXBNZIWucaZNrOPRIrDCsLVz57uFsig0vu4JTqtfPJW+K4Ms7gwr+eU0JxBXX
GE+8K0P2Vna3d2zRbXyrrvamKLxd32liVZdzd0t1pOARXXDVCbq2wC5+GV1nvpi/ePeXSHA5BKbF
LldvjaAr8q1TWM5Nlks2hPLUlZ5/z6PE3uA2HkG5F+m+A2K6taEhvFkZsn0Xz7Ad3DAi+Nc5H37B
Xggvs6s39sUy3A8+V3d6nDwI4fiYeLmGbc9vt16c61fTNvd9Y8WvBsTWrQbekp2dF9S18aMxmQo6
3kS/rdcYb0mCiZd6JOPoFT6at/V74GdnsamNc6z7DFejMqWQjaEl4dWNmTUhCdXUhrBqTW9WwV11
LpPvSWH0a6eLaL5y0fw7e2YqKP60WYTWMctTWjIASYz0dxzB0+TVKl6yLG1WFZOnveaa4aru9Orq
lsNXG6tfaiybdUXp4d1sfV4sSPxkvDt7J0I4P0uOAweu0bwfPTH9qEG1HNu2GdbNDNF/HB3icblE
dQq1LtCqqQdqXsCr1eZ9003cqqnyuyGBMLi2hnKvDT2TRG+gRUOv5+wgXY9ewtISFFW4LtbwpIwh
thnO28QB92wrunPyr6ZS6iGkIR9ycL7TndPfZ93okWJNwgQg/Fk6pvS1AHfNZ1YrXjWi3wfBgOjH
QJfdji0RNnPD+/SHCulOKWclHTR62djf1eB8oXpRaKJEua/9fCNkYn2CtOZ42BvWhSvpb+Fl8cZW
lX1jXFDfkoKCBOEOOA201nntW29a6UMCt0TLjZvVWdQmV1tH+OXdcW00CjsTNBLOZH811/nJKG+G
7BW+zDCCPgFidKfegilSUvj32VlkzvPEeEBhPTYA4k6SHdYp01LtkKtohlkUN0vhh7gOW0i1+ns1
kqldsAjM6eqvNlVw/omX23YBij2lsd5qZjz7JuP6Ju8yDAkgiajNUogWv63U7ik9N7e4OWEOiDnb
9Xpv442iEkZBq98OhrNxAX+/cc9TwVBSPhLH33QxP7jDqd1UtuDckmg98qHZOn3E6IMw8Voun7Fa
GQCdEBZDh1bf5640dcujqLHFMkE6PjdnzkwgWS1k7JQq1W081cUbSq+/0ivnqGsquuPSxv3I/h6+
UMidMm4eMY2IeqwI/bd+HRgIAQwgZiBFjTj2kWccx9zfPn0jYzuJY9hYDH8Z8Fn52COP1ORPmtZZ
C4feGSE4EK9K17EAkMQjTQKzfZchWluSttM11BmxhGPW7nMjlRfWlubicS5hxfDyrV3MP1A9JCQ0
1b8R/3qjWOBct0yop6V6MxvVQOmVHtMU0JjGjh1r+BisPIgjE9bWU4vg0OgfdOmy8Z+SP3YFSGWV
zwWKDuPw3KlkwDGZrC26yx4Yer6mq9I55ZGq30jxHB3tNXecCXQOD3o5sHWzsKM5rB9XT2MPn1DM
cIDV/91HiX+wM4GZCyD8laCLICe2KSgN28HzkPC4YvNcdY3BlsnsgnR5KNQfkM+Q24B2MWXh/AGJ
x7L8n12k/sSZV13LBsZXiqVk2Uik7xx+p2sqGKb49tqoG+2WVIZ2i5YHSzDhBTDn7yZm8YgtdJc5
nACvKKEtt0/dPVh+jpybgmJCYKveZTSPWyI6PjpylgWjmQQl0AqLi/OMd/ZlHm0GtT41S7xbq2gq
+7tHjSsoD8B3TpnAytfRb/08wW6a+f+KLeJnSst4UKtiOMyO/1Ekzo/CEdndCy2y92yMtLB4jAOD
J4UfmOUO7wYGPf0ynBJ4GewMkB3zxP5o7WMn3OxPEV58DkNvshbxdUymD3TFrUjLr8EY+0dGnflR
OnsHS9J+bA3twwmxfObayU2KHGiL0gLlRNbGGF8LzEkWxv0pTfo9zb+oUJreFhwYFMV8atGO8NNa
J6tv32Oo2V1bq2+uCVxmVEoyl+dpyXlhzepRnU2YeB8e+6zBRAkjnXdRHSgKoC3jamLDfJ16j3IX
yasV9ir+asyvAk/qd6elHV2GQ3FwKdr4qquvavm2b7t7kantwqQ8eKEQqyH05aMeJvloGzxAodco
4lDtR+emjNLo+r46JigaxkeWe0ZCJ5f0Weici/W+noIp06E19jHVLMu+tB2QnAz6jVd2n4KAj6K/
yxdOTIGLkgwf/BGF4R9pSaIs8VYc/Tbsz6NG5FV5Dke1eNdHmv69MLp0U+uOWFFHYwWTycDHBF+z
q+zcfMB8MR7RospxP902NIwcW5XKD3OqtqFbxZcpJHuSuK17odnQu5h4+tYqYu6q+/7vUAzGI3PR
/lXYycO4FN446fTX6nV9U3uKTw6TtWVbhhGAGRFxi0uuuj9jCn/IwEuy73r35tnmt3GREG0j/feB
ioXjKOr5QIEQSJsh4UfzvRvrYbzqaBXbVBpgHZU4UCpicO6WlR07uSByjMBvS7w+cAkrGeq/Mqvk
f6Gp92I73BxUP1agv4wah1ttfQ4MPI0UZ42/KNM1FvOjH6e4xj3MGp2VFvumcdyt3ch250SVvZ+k
lh7Yc3uXwf/WTlC59Z46BDeMs43o0DFsCKxbCs7iV376KuFjUghXO1BvxF4sK8O1aanpS3eMs5U7
6Q9LyfK1qfKcpp8YgP1EcZjZ9eZ+DJHArSKGjM80/YZr4UuD/LkaMmuGLcZMRwd5oMKRdJbvHup2
ireRCCmiIyN8mBsIJAwHDIIn47ThdSvvvt+k+yT6G85yNcu62yeAAb93myGqpu9WaOI/kfD1W9v5
RkRwOjeVgAGqAdOaY6Xd7OYCFz8jYMgaNDO1Pmu6bQD/qpuPTjRfUJ5gSLcFRd4dND+JvfLiGUly
S+owWrckmRnCyOkEccJj7zz8RmfhLi6sW9on6mVgSVVaLYnMoI+7rTYfe/+qIMx+cIKx7o5oXxJ+
9yOFLiYrvxJoWMVOaBQReYBl3CmLX+bJ2qX9S9QnFSvBUOHUlmrdCOGsenAPB9Fr+K+U/ZJOgDOp
PwG8wJAar0j8s0/cZN2qOEMSyhG32wnIqfSdQ5prVwVdao/005/A73D5Nma4xVravU4D4HicLvIi
lwPp3LgQfXWE6aIz+jdN67wLl8eHxeH5LUbqPXAPL9aar3aFbePKmx1Q6qqoblraMFooe2ObTBR8
sQYTKeqdeL+An7ocs0AyULiYzv1byId7M/ST9xB8EKIiIuViGH+NxbSogCtNkHRht8/T1jG8Hx3T
dSbpSrtUQUWn3r5mT05vrNvdYzW8WNXERCqtrHVWjDUdX7Wgb9ZnjpCVL8UMYYxygR9yIm0bJ0ON
MFA3kCycYvPcVgzyT++zl8boBNF4TLj7Uq/RutFb5oZq94+RLmnKa2NL+iZUedYdzVgR3NOPnMTu
Zuxzwp+iT14I/zyEWhAJjHJldq4w/5y1dLjJlgbCsfJwdPhmd3UoJsy4bDa2qH7iZInOHilwfFvJ
KepsnSwv/UnCsb39ZDveadbnIng+VAU3hUoM7+bJa8lPxtHwKw/li+VjRu+T5JuvErFyF8Cd46XZ
VVN0722ARI137LubhZ+7zvohubRWPwG8h0vblNF7SulG0Az4v9B570Op1LbMaudUP0/GXm7LdTIZ
6qgEmL2pREEFvbHhjDGdDce0jswuqGvOmurK9uAbur5Yh8NEH0fu3GkGy3EMATZsnfCS8PE45Taf
H5+c7aphGrEXZvXH8QjCOjo9eg1k17TGneYQQgowmugrOC/xVzqzraxarl7U3eFsTu5aSueYY0F4
IyvW7DsfCkxH8RYDrvIT/NZhtFv3NlVMY9xQpoEe6mnQmsm47ZOCugR/b0Vy+tZYIybJyQiQsG8k
DMyznevphbFVcwVL5Lw2nrsWSydYWOFSoKCKyFodl1s/kSpgUL8aM8lK3o85lmD56gx18zJqQD6Z
MUaX2GRE3RVDvw+bDLGu1HhTK3GfNeNPQXkOyWYT80+dkjAvDYy3IOiMjaCyaTbH6bWZqFgiW9nd
s6kON1mveWcUyuHUO7q9EqidJEsbnwkILQk0tY9XfXnAyzlc8aX5NDAq9i4gxjwHoIpfju9T74yv
GY6Hm4hsfqI8a76osgSXNdaMxpRmQt2q03bLR5n0NeUnLw5ykslQdqUx4PvwWmB4mqi8m4CYu0oc
wyL2Mhev+bxTnn9IlQSgKj8Ms/TPcmnErfowiJPE2eWtUX9R+YUpaXYq6ot48ZEZ1F4oqmdZNjAe
QWW5Oqz5R2xR7k6hWKzTwfJ39ZCRDcoQnUZZbeLQ0zbh5M9rrub5HOULWY/Cwzc3dIbNrLETZPB4
StBvV9OYUz4cVcM5XB5wAYQcVdv+kLFBRQoYm2uTyeKKwrUWdNlEWbVORplvrcHKaASfM2QmoEM4
Zs7Y8ZPt81M/xtTNwLelcdKlk8xKu/GDNCH1VSm/cyxSfndvuEzs89dDBjGXLtzq4lTumxfhnKLk
UaBX6OPdwpjrMcV9CHK/Bgo0LcQHvf9UEAPWYw78ibsG5aRVbB8nkDVJkQgQzpJDNt3bO0viKhDL
EaER0bDXZYaLRXe/R7revdVIXWZFQytbO7wMA6TazHd2fGSRpNUMfxXMbxCmng6uaOnTWT6uc+tc
4kpc6QHTgN9lCDJ9ent2C2ZzjE/Lz71jv2CWRV1nm8qw9nLWXDKdubmU9czBJBnK1eKeUkN5rKjl
O7VNFAUsquaJ7uduqXSl8O6ECXK+FxGI3EXrr3IVqIauX4IXMsgHp98DGJ5PMxPFgMQDQyGBW7Xw
+kNo0ShmOgSucxzPKL+Ov5U1fkQQtAOl3V2NlmtMAKr9ZtMtok7LyOCMQfJDp8in0/n4N028Hxo7
5zwzaUdwax0xhOYHhon82HmBjhr2Nid9sq41Bq444Ogc6j12Unb02XsccLHgyxdTwsduZqldfV6E
U8tV2hiDQ0ltAQfeHwLXBD1mG6RS63hyN8+TKFTajhdo+NQipPWVTq2WnRvdgfkQDh+3tz7lRHVV
JaH7W/Lc8yZw45woHy8zphuzLgMLvC8H06kgdc3Hj3nZ9DpqXXJurA4P8DCjoLktvhI+LVvfHuNz
pqp/H7TlaY0vjjiFTXw4pVSrt6mb1lTO9tbvfmu2Xe0JdVoIaZ5ieuHmW3hWMNuMiz7g9h35ez/H
WmPlMfN3xs8O4LS5CrLedtYS80OgCRrOsCVqxheJ9vKzymWOaWdJxwtVfYYg6Q9DneAJWJ5SgPmN
/iGWnrZQmAvi8TZKNdy6zBpu09DNG292dG46/MHze88Hq8Yd6M2S7IqLgKiPjf/W04WM+43yF0AT
3lvZ4s8CQfVlLn+YF17F1VHmARNafy6918qfvdd+LugJ16bq9PweR7zkkIeeWLsOUcceihRv7Hb0
MwrLNJq0XEUhvFF1j6e/E0HWJc2uut3zaWPMLMNdehk1ttTklGH5mlkbaIDJuKlH71llHgnbhV9Z
QiWUqJClkinZxwpLRxXiw2hH7UR31/hS13p1XGYu6GYCxjIjSbPEeDtntDZ8CkblnLS7/gNmwAUn
afJOHxf1O4nPGoX+jY1v3HhjiYBiWs1u9us1/HHKGao5PjYNUOg5BUpeTJwNNaiWa79CpMznjLkj
uyVWND57E9IcU7vwYiqWH19bF35X7kNcXUGR2zyo8k9q2Mk6j6z+MwEtHop8emlTkKU0wWbcOlTN
iTcD8T3Oxj7D2hGQBq+CnlJ0NifdmZkCF5S9tG4l0NfouPcqConA+L02umwOvsKv8nyY/RGPkKS5
OvPcvUpc7WG29Er3scPWlxvrtgOHf2gsShIZCGQHO+FwzlCAfcMidhaL7OmavEhh3F1c0xm/Zxxc
KRuVSEN+Zl6kGo2VyWbzwLGZjYwn2bH4sbayWtHg3yF0ooWZz52ueIQco3a2iedBoFie0UDLs2ui
LHuDCnczdKGLNTr+QetJ8sz862Y7/NQd9TOr/H6F41OcTTgJvCc+BlFtvJpLP7Rq6gt/M4OVQyUY
pHBFAPse/AHPweI3nkzcYKE3ikWw/6JtejoWTguGtB68bbNYLkz2QZdMHXVSabRy9DazixZ7ZsUu
ZspE/kMNbr0puJ5hSLnB7H/LdRw1ftGE+1oYfwsdcGZa9HieE/kNdKpzaZWv1lCYxg3GDkTBJTnW
2yq8xqWKbvMcX0mCFW+0Pm7mSi60CllfjKq+cnZyA71IPvwqXlEe7fwaFMaKtI2nS2NXnAJGdtrR
vGKvmr6Yaqh2cZs6G3YZ9tZldrtsW91H7LL5asdUnFBfia5oyTe9Bk9B8Vpy8tkbSg7bSNb+LV02
NBZlpuTW9xN7+I+nA6TBfLazC6KwNOjiyiN79eoUU4aSTfhLOGgzxtylv5cf02OdDluveE/iKQ8K
UTWbyomz71OcfePeFJ8KU/2YYmu8C7NZCuf5UGb1uM8zXpCpGYwrdlDOpvnOka06ectBV+apBa0r
wmReaD7kPwYxKIC8M1pjH1rfTvHUYoicltFGzZYKCjrjycnqMR/75cNCqU6jhxC29beqyusXOwzj
LaYJ/mnhBi6un7rGxCcmrDtzQnkvGiaZqcD9Z5QBriaPj08ergfNe2PZtd6zBtAW91Gk/XaBfoHh
WGeyjlalo+Qjj9MF/uvNFKm/KYbuv1w3rdbhFJt3p5AH8xl4kzNwWpf40PMIzom3HTDaxNwxaaBA
G/zfb7v+0K/YbrHzrAvUDBP+emf3kOvnpnxNM6fekvyk9VOFPxy7+C7MnDl3ht81ijXjNMS5udPH
ydxhHm3m2Ts/H0hIHdH4o1VEJ2Ig5aLMzfZwzIylLNCN32qfpEncGE7QpGLtYJQ8KjIRQTz7FlsN
vuJsSeYupysZkX+l99N0yzAb3/SM4GA+yHRdS87CZeOyw7dzUDXgbeyh//fBXL6qsIlK4iDrwX5P
/Li7D2PzmbZihHoaGrfng2k62tqeOLyCZHfvfZXep2VENWgGlZwl2lbmK1olXNEdx7lrobZ3TEl8
gOxRAyuqNJs751+3M97caPjbDYOzN5OwIlBV1mdreaBgztpD6sAMZFIy5ueMx/r5pdNHPyCbukDG
yvFgM2S96oW9G7tbrxXp736mvHMwy2HlO0N/NjH7nWyrAartjd1GzQL/H5U8DKBarBMt+ZJ04+Xe
YjSSH2UsaK31q5zNrv+Tu4l10mxpn2bmcoxwli9xNtw9vxxuEWd9Ik1+Ca8tTr6OtWjSLzfKQAAY
8bDpo7K7NhWl0n6eHZvebX7qpt0iKRIur2pnmzGpPT0ftCz0TqUNcsqXeUMlrvcHdqqBa0KmN8Og
yNu9WFbLDAXPcNW+WDopvS6Fm2/YUfJK8OcEJWkDfZpzFDP5koVggTbAwgmnKGgsBEmsGtnBnBLa
1b16/jJ9cCx1V9/dWQ2HNhPiaEQDbczodue+yj+NwVMvncv1neo6NudlpRZ2l28qNMW1IGJ8zgZn
0X4dC9diZ9pbrZK4avjfTGPcoUBH96ZIfojC77dOhVmwHDiQ2Qgvj8y4tyTfdkZGatdD+u3xn8fT
z0jKjy/exPELZ16x7r2YziZvGGhNTvCX5cPX84AYMl5dS0DXUOpEvilDI/8hKXGa3S7Ggl/MuzKs
OcInVMVyCLOx/Jr2OdE6tS4tBpghaktR72uzjj4lZ/9DHrlkXgiXdUSMt3bbizPFv9kx94f5+FyP
IkHSt9DmjWj9nVx2tIqj8C4cMcD32fQVDbRmP23KlYLP4JueeCX7WkJgcKkaDMFEU058SMehfzWH
1MWxAmdNLAGrkBsNliWa3u1xllsvN9d97UYX3WOlpCsFOA7BmhiZY+J2/ektJ1sY9nnWckvQ58eU
CPaLk+sePCzBGIFL7bvRagnSF4DjmCkrLTi4ghcBD7Ul/bQXN00FvW0meGnk9PQMkcn0yh4DPFYr
H/n4GIV5f4gt8d0aiB3PvQmKHp1vHWpYCAyyiVQvMpZ+SuNkDP5EEbj5Gljw4tiilhVTGG0Uyidy
mrcvRTe2L63rcXYf6KZILQ77o81Jh9FTsW4TMw4GmisCbDxJ4KQ6MOcOmLfdDey7CWUEGm0vRxfa
Mlj1tMed1cpLlXBuD5sm2RfL+Eunahslxnrx2c6sbd3xtgBQBEeo5dhKTvNrNI0P7j/Ncj7Mb6WW
LuXo/J1VpGfQ30NSxNyCI5ykfQ4tOYkvwPetTVvAgypr7oK1Lg/zYElw97l5fX5Lo0Dt4NaYsDPe
8oeOIx/jOghuYyJbZ/uv4xKkM0dWeEY26OnctDNbXEUBndlJcJMChFlkwn7CllvzrHFNEi0Tu6Bm
MqOXMbEXHW8u94yM4pcEzyU7UB9fqR8fTYefqtM9rhLb4c4oh/JQp1G/EVZ6Fczt7nPNZ5ZKC/3i
SGUGOmdhXv65/xiJWLc0HG0cu8UnkHrFvUcUw7FcnDBpl/sqEwt5Rm/OdWjtHcpIDl1L0cETOw7k
rKEcejNjWd8LvdSPBl8y15z2od5M34RN60Gq9a8VY4bgaYd2I+cUh/m3ZEynvTZ3+YseNv3DTTkl
ivzl+R1UcevokTtaPZ/6xZ+pl96DEVKQxLr3TdmYUVyM1du4/ijLhvhTTrw2lh+czORPl6TbZvAo
x3GlNmw8M2MbBqrlDWreWib81rYro3tt9a/PZ1jKSYKwB1+5tZYcpLcQfSK9vXNk7JnTGWzV++rF
qLNhT9p7A5qYPFGm6I4wqbU2tXlXyLY9xe3097kwJR6p73yRgtJxTI6xXryzhdJfJq/vLx1NKL39
9twgPh88x9g4DnJ5j6ONKxiLMjNDenNyaVNxbeIEVQW4b2+4aUCpX+rF21i1mFVwl76ANF8Pi3uj
U5DyDepBV2XI5rDhzlfFFTNILRo/ajd9pGmlcXNgl/0cT3m6S12yS75cajZ5sE7uMi+rjzP51xyH
obcHbOocszH0zlEy+azzU9D6XvXPt1DV/HO/PDy/qqsoRy5b2k6oUOEuTAqLm4h7pXzXvQaxkIZa
xZxQzzH9TZBQcWGEqn2fUx1gUPjJ2MK/wotMApwSN7+biBxHvntloXGviV7kDGqFfHhdfm9bJjNp
7OkXW4kQl1nLutvl+bqLopzxN26wxYGRF+pTdzv8XwSP98pg1pvp0guqnopp6i/ym242F71zu3ez
Zkotl2rUkRnVj+xeXu3H+KsqqPSSkYoehRlFDwK6ZwsbHKSJltrrinasJdNjNXQGaqwiW222w8AX
0SGuXHFuWx9iJgEb0sxrS7Pci5DM1f5hE9AhhhHSL8Ktl6GCFnlF7Aw4OVBzkvxm4b60nZOdS94B
Wip6Z9N7JA4133W2ste7XbMotL1nGz9FNt18X4RBPhXIy2UxXqLF/9Uqz93haFvjLcl/YVGix4I0
0n4BpWOYoRSBqCt1TW6L6MICwHSuSjdlZRBAnojB8IKX5XBsMTwmq65L03UKx2iD0U7fotKFAelp
/y2clruK/dpYB9Xw3FgiU6ReFielxjlsGZmGDT4dw+tvBlIjymxUN+fc9qPLMNKUi/Nrmc4xe1/q
mz11ZVvPNQaEwsjy5BOhVA+wjfOCR3QGNJGRHGusD69RuZkqfm6SMvSGczppT3VBfrzrX+pOdCwd
3azvymTmfBHa2dsIG47Dqvimg/TZc1HHO7tKCPkw2zrojfLZXHB9tEP5l2FAvotdpC0Wc/NsPQ+q
eDqz+9wx6DM1yz6HHNNWLtmjy/NhIAG9khXReAITw3s4q+9dN6a/St8f70Vlf+QN+85Va1KTPFdx
UJMXrlaVDQi4rHq4QosNcKrrnTB5sXDckGgHaW7EkfUyuwMvbB++R2lxMUoyo447oOFN2kA2U4uO
/PDTWxeL3ymmFs5Hqt4nYTIgSaRMbTKzO7cXmtiik25UTgBLQ98PJS4qnFX1J4FmYGsFAHHseluV
wX1yGj9+lZmNi0vzw5OZkJNyo/ozz6R+XiJhK73rP4llI7ZmbrbFrxStZ5HKT6tI00Oo8mhnpOZj
LsEOQoUKZurL/3ngJ50DUfT0qcQUgD7/cGwWGmsOl1UHXrASRl1jhuLh+VXueRd01eQ4lvF4wa3k
HYm1Bs9nGnftzIrN/ZASU3g+PN3H/z2NLJlv8hmqLchRuSlkUXrwjmhGALuxUxUxiMiKopMWk4h5
IZhsvnf5CCCK9NsukWl+jQzR/HuUTJqIum9tci51N8NjoPuLySzgwf/3L4+sQUdp4SGrsT69OPeB
Df8Ge+/wwPtWrYBl2BplVrMeVGM5NSsx+HAu8XLZeffpS0eeOzu3mKrigG+y8MfzWZ+hg8kUN4fl
f4i56N8mRntM4OOX57POZ3xcDvMQPGeRbLVeudyyI9GwEy7k9qjRU8FU0mnd8/PBgYOAxzxbmU4d
Bu4MVsOeiT1mnMwMbgret3C0xOF5UZI1JcY7xdpGTpKVtE+j6qirZMswLXlxEjLaHnr4WkF5oLnK
oaCDHurmkNd58lJoQ/LSMjoPTVifnurgGNQ9F9Ky4VF2Wl6aeqL67v8+/e9Pn/+xsVwh//3HXPtY
AIDMrd2OThlIN+M1ZQ6y9oeYihK9Gq///cHzTwvpb+JsTs7/7/t2T/CuNwKMjCp4rl+aUcL8isgZ
kK5lxVIienCQTOAGzv2BLEnOTq4gGeGNE610sn8UUbZpx6wPOrPtcdgTX4kHM6NSR1GnkWS0HGoR
3rzB+8oVTaHL0T2uyxFruCCD0Zk3oygYBDqZfXAcM7x2dujtYtlXrzQvghNk+fyd49M0HSsJCIL7
3NV+aa0b/6yJE22MFtGD4IhzoMSxW6mIpDg+ITZ6oQpcwr3XYS5Y9DQOZWlqMSH2+n1exurYlCyQ
QmtcismFDRGlri62gVzZlC6VgmZOh66FTFgvR/TOoblHDMXNLZzkTXZ7lDLYJxBBaPxz5AMr3h8/
EZ81IZ4zhD7Ql77t7NqxU7chIWxjLpoTHWLDGu6h/pU1+C8Yhd/9xCqIJGsbR+/lA9wqAKOQmVix
hCP6bIevqIihT+QL7UHT1NFPM/PmQhbacMiNtjnO9VWRtB53cWgZVeYQ08bnu8PORT2b1MOTFw+k
tkUW7djLdEiLSJX/rd/cCn6FmvpjxU1xyR1OwFSvR5uRIdNeOUPKrsYJt7VqbDJCo9o9Xct+OAki
doX3BvoCNlE2tw8bE8c+Re/0fEve09n700psJWb+sCqvXRRBNHVf02/Jq1bi2i4lBXWJmUSfRYUj
LUeKZJzvuxfXMHp+pSjZP0dB2Vy569pMne1svurEK25TJ26s8tXeNtlR6hjwvmsd1+fsjBAeUmrh
6Fvb5w7OFvwBMUZ8/OKxGeESKifjlV/lzdPm+Cs0jH9OZym7eX+GNS1xsDJ1cCzr0CkkF+ZRwOgq
lT8MSSleXyf5a5YIys7aiowUFRucB3vjoY999xaN4V9PFN19nP3/4etMluNW2iT7Lr2HGQKBcdGb
nOeBpERKGxg1XMxDYAaevg6g/y9VVVvXBpaZ1NUVyUxEhH/ux8NrOIiDlbW/0nIMvkVEfbYaN9BN
mIc3F6jDlburtfZ1FvM5WFoysuIoJ4qd0mT0WC5ERYe7qnaG3xCTDEzlriKSTFvSvgHogih+aPNl
+bNQbw5WRMXs8mx5vdKr8jAJpijLn8WHp6/6IGzWlgTpUQxZCzxqjN4jMar15DvhWQkteh8RsjKV
x0+L6c2Xuv5YXvU13Kqs3G9sOT75cfU7Mv7uKe7pcLP6xNmoWive8MJpFy2cflhWVb4tL9XxxTft
6hUaBmCY0Ub9nc+qVsuZi7HvjwYHMb2p83F2sW8qC+c/n/L5wPlLD5X87Ok6xQOLOwtCQv8SRPI3
N3Ljk10xof64Tu5xgfThuGerp3a6diQhnDhEDjRLV60yeqpIk9BAK2ZNm1DYvbCc+i1qIsJZpeMf
JtXVbw5Pt9NkIHazP1iOeNK29ZVfWvgGc4iOlDESqqCEl3lod+ReWKBI4t+Icp0EBbjGx3KxXG6B
eV1k+1maWZF/HXfjfFhYLmUrxAVx254h0+NIYCn1yWTxiek2KEwUaikMoWRiAeQ7sGCDPykH8si7
No4cBiqD9s7+6lOfZPUCRKjiPZtCzwBWd/aTQr4qwflYCLltZlSKXzjezg3TcpXbgORwaJE5VqCo
CQSdkrmaaLD6l6nMgntmUq1mku/bxHGU+KRdhvGY5OlXL8T+nceWsVWj7Zw0MXCJgv7Efm0x4JX0
9LFqQCNbNvuLM4+je71F8qM4JrP2fU0rZ9ITgewLrPOBomTNkU19BspQn7vA2nHjte/LrTYcrG9x
qxjow50hqkaUJz6HsCiJ9ELI8MyuPCRWs7dJam2VRGSLaGVaLX+d4Rj1uS3MW9cjS5UmR7FFlDVy
ACWcN9zN8jTHA7QJzotbyJjy7DKXjdaT9aGmOv+UHEHxJXQV/gESV6IOnZUuDM68QZCvsf84l0E4
yUZUybkpgNqNVck9OE7q83IRpACOgmJg+pRKUBlzxxPKqISJknonl+6aCir5e5WOr5QiqS1Vejha
rKn/gBYqu/bQ953zOqLd3bIAe0A5pNZH3gfuxiaacbQqMrU0UGEjCYyUzMWQYokOhlMgRbbrOsa4
HeKsZ4Ti26ggJmO8DS/LZXLgeoW46TABaAFCgS3gvHCIKH1go3lXfGBbYr4X1zb450lhFdfEAQQA
TAqpQ1ybL4wPm2MflNCnxnCTlSMWwXgq8y3lUKs0xmAssV/NfUbQh3RPHhpDN7eDMXv4c7vadhOB
IIkZ4EaqgZFdJ5BUYGX9yCM0Y9bVj6Ih0DoUnExDVSdv5hR+kAVWJ6o4IABpcccQISL11BgAqtkp
mGs9LqPvsiY8pwLDfAwyJMkxhhetUMXWq0R/qzqasxksekc3oMUTjkzJz5yKaT/JprUTeAPLJrbz
ek5XY3gJEa/0GtZ8joJKRmCV1AENjh3WOr02fypYzE9Oa7tmOYn6WgZgCJd2pGZJo1HJJcx/Ckfb
tQGhteVNFzYg0JK2es1LEV6EmIx97XbswqEA+lZjPquicQ/O2LyS8RMcRXA5yh66Q2rnyaamk3fF
rMi9hjVqwFgx/CnIWRhT9x1VWd+WpJBR4J3inVgEWIgk+DavaLAe5vSKVT/i2r3UY2//uYT1+N3u
ZnB7Ki7xUL8PusYswRTBufPHf0jwmle2K0hlor7qzK+ZdHvEtwoaR61cl1+cWfPyvddO0sfsxXiM
pMspvgvjYpdqjnFkQGwx+wT9m4x6ve/CLN660IROcijwyc/hpzYC5oJT7Gx11bDrPT7PZsSQO2vy
jRqppYSLWO0dt6ng1AdzGCI/dV3avkyxv2HT1rAiD3Jnzqc2KO2YfKIk3beB+uYpwz66Pn9+ZkZX
G9rJgnvPuBqrbkyUC6uaauP7mJoCQQlaPaZrxBeT5lI5SoKsE6Tmt7zEIQpfLrkue3CjgFeYIWUy
eMrMoy0beVzm15TxiRWohXQvK2m/dkX+WmHwUY2b3xa3iJXAV6IKHZsmsM5fWlfPYlUMHK0YfAuX
fx9sSKCa50nEJNnpG04kReWVNnxzJnBQQqYJpVzDRHQGr5Ss9BsleDAIQuxcR18y68SqkZNgpNUZ
8kIknOHTCQs2xC48FL83w43NeHgGBYy7KM8wQsz7zallxqrHM7/DHs/opeqLlttAMO3yqs0XzG/A
lWkbWTTkyev13UBH88oKJ26aUl0sv9ZPY2Z+K2abOYOWfwZh+eclucYBDjBVaWIstZoX1UbJFyHs
tRrS4JNCr3qD0K5fc0pRJ9EZzJngHpWuoX2ncOx714zyJc5G61y1UNC6rn9Tkg+y1tv6xm5785Zg
gTjabGkPWk5SzTY5p9hl5z0n6PVGwcjNS7Ph0ui2fKuR9/gW1YfX9auKtxwctLj8it0MbSCIpnVu
GQVaYQOkxs/fHC9JeN8xb3Oi5rjMLn2CWGsMsfkK+hYmIJNlluoDfd8VkBsBgGDhsvmlL/MpM+3X
I3ucrTWfVrFq87of+Kduqpxj0CIvBJs/1Mbecef36Xi0RDsyyxT9lntzx2Y2Cw49yPS95yp+W0R8
CItowy6y7epWRNP3RjG2yWBFUIRDWZ3bTq8xNpNaBeegVRhGISzdwER45KES/xYLz9/5rU3xm0Gz
t1ngtqbmSHssnJTUHh8DIt2DHxaTks7oOYgV9wbv3RU55CVPEFtLfmnmqhgROkDQgXevw69JPXCD
j83vNgzbTe5l/QneKN8ksy4m8bm++SP7uZ5Ae6yyn/ZMsilB0WNSj79Dd3zzYwX4LtTaHbp0/vCJ
pG4AnL8bMTtWRO/hMWG/mCVUd2sZQ32xWQzW7LOwWaqoXTlxEu3+d8qt1P8HwZTRg+d4wrMMk6Q3
84P/TrkNmfcMYhTV0aqtb52p7L2WYyf15ouqMYhbJjB9mfpHSFYntFPnIUANPIRS41pDCt9FoS8v
YRXdfL9xznVWO/tREJz2ezmdl4snA/0cIGFt+twBT492t7NDf9qHIa2gwaxCgfZzr6MePRr6N//3
b5FvBq5xWaRjUOTHX//3/1hSuLaJvdHRoRtbwnOM//5NpgVoLK+0IJLFExHBuKufRu/9UKV9HN1R
XjPbPHvUyR9JbZ7qtvnioZezBTWtfWD5+c7XLIWBK0ZFM51hH2r2M+d/95ya9rBAjL1kpA67/4cE
uIRelPGJjJwK2kZBGfqAbxgpNGF3csV7Q2EgxIG45aBETmpr+naz1U0yiWKyI/AWWAuaFDRRHdXd
uexbfx/7rVznKZCI0Nd+sCPyOSbWNh/IAB9naB/+GhzR3FOi4BHv1ZKkV1qzZvFWYlTWroq+/DQF
MAtGfOUaw056QPt0t/ZYwumsjGlvthPztG5y7yKsHsvqp1Sa772AKL9onPo8kAnB1o1vgflTY2M0
KYRV8yH4XVGieNcdfx2MbOeX1QL21G6QlbhYVnNVQ4WnKTHFWZvEr8R0k4PgvHFKRyRna4y3XRrg
GJ9nBVDvforZW4YQevDL0v7KdI4c9Vy8WU7eYRm0OF1T3wBUnYLUEC+VieG9w7u9TVvun6EbPRtg
j680uB6zItZAioD28UEBbxZuY5kQdEAprAg7cba1k0rbsGYD2Mw6c6dp0oZLsWbqnW8CD1cu1pP3
emYxYc2RJ4aSrzUm2p0VSY61+H0OBj0zG1xlKKJRcdd972cQEyuFONVoBXSxJkne4LtTXtqXw9ZR
3xPekXjJpXqQwPht+cEvC4jPrR/0VzfXzQ3n9vyRIQuespB8MM5VyH0ofi+TDBjTQukl4YSjJUxV
u2ULGdwxgVHuBMofNwhp/JMTBptybMDvFUq+DiakSTd1osPfsJQyNzky0MzOWS4LO4cg3Utouxou
iag62GPT3GBnDFtWHn0+h6T52RNudrbMNsdwwNPl0lpNcBYOBznmV9F8QQJjVfS7bMO3ufERLR78
n8ZHbDYD43cKe5fX/n4hje6QL/T7UiTuOG8cXiSknFeZa8a9r3XjrpfxuW4iie/k3y9RR2JdE5Jm
4j9fykUIb5T72i4ZCuzumv1uF7HurmEx/UtyFqz8q6HMK1wlU3hPAcP4Pdo7RadNOCDeNza6LA23
O0XwZhPTAXxqE5plQCt0vrolSnYSFtjQrwGDh5AE6vbkxdou0IzyWiRxeZ3C5l+X5TXF8H9v4uD1
Z5AlnWXVsZDojUWW3By4OH8ucQ6njCImfvo67euV+P13/yhL/SRrTqCFTQ4MTby+Uywx4CVPGGrb
obMJ+0Du5axw29y6SC+f+p6TAfzdaDvUNFGkQglUIt/eOREDnIVxaUUtoMt59tTHvtwGnUxWcMH2
Q23Kg5jPmfQK1Wc5P1qehoJ7DGav7lKFdbgmUtXcmskw76LThnl/5X8PscwSM8cL0VvaQfVd/jrI
Pl41RQhEjCQCb8fRPzaz/zcSOWQoO/IuUZPwKMWlYRsOffR2buM/QdVs0Q7uVJ3SWp1DDKK2GUPE
iIdq7RmvI0UWL6iI2ausAfyloEjgWkB0NBVqwDJg+DN1QNEJEHQj/INl7dAvZ/GB6JsY8VepqxU6
xbBKTV1dQzP5XdvJjAOI2F8UVuBfppiKlyyM0otjxY9KFONRMChHA1ZwIDxXXIdRM8fV8nC54Luh
7agWm4WKoAvVrcYoji5141+71BOPSif/rfQxIchYBudIr9dyqvJVg0Hm5pWNvtHaGf0QGm54qTlq
e22TfeU/io4YP6MtrtwfbDoDIq99Za4zZMmt7VZy1TdDBHcIVFumNV9SVIc1lckVJc6fMIj6t1z3
/2lL0ZxHzcMjUADSmrI2eSlDYhzgruxtDXxlVfjxtJUK4iQFExIMABhUI7TEtiJf/73DVN5q3TUY
weNh3LhO8ezRnPOGzZDnm3S0hvs4cN+uCpsMWgfrLGh1YmV1fkjHFCtb8CVPeEv3A2L4UBr3bvac
eaWNZcfY9o25MaykPw2q8ltmjZF5CUIZnFlLxc0X/N4GIzWOWehoD9F7cg9lhSpDgkTA3FJg8loT
rUq2N9DgcugAMxigwo+4cTsJ0bHA5FVbd4sipkM0MyxBwhFwczhH91Oh70LGJhzjxm+5XvqPLGYJ
7dLsTto0vXdMzDdtXaeb5amycfM3Ee7v3rKY+Y2GEZzxxL0Fk9JXwteZGzKXfJIcyS98WPGRR5gE
A9PLVu0EKg1kDnJyaOU9anaE1k+5xLMM2D3b5Q81T6Drym12buu5+PkEQcdSizdZrosznRNzIsMC
88MwFNWfp394fSIA7T4xg8+94EukyY05cIxJHcjuEd2M+8aoRpofU+t1is11ayrrkQdOucvU5MLN
pjOZqJBTddGvuexa+tH4hCJDaRUQH/yFQwYbRcvwpIOZvBpO/4X7yNUOXe1rx1iU8bVWbkyj/4o/
uThkhq+uy6UpRnRQjvb8n0xSZ1oQHbFFJRetiknDkHFvV8tDRSR+3af8kIugmQg88mda+6R7rf/u
VvlHbjU9fk4T+MGkEx5hmUkSSiRlBWkAUMsV0wncD10NRzpZMX6Q41tSzxrgih08QkzjQRLubU0E
q9RR+gFrzJcg9Gx25lx62yG8iSh2Nmy4BYGZEvybc8ZJ9BNeUfjoHNvaCJdTxrw5QzcYEslQYM4v
RGMJ5yICcSoNszt7AFqPojVvQYfbfAHbL7/VAbEbx4+e7Gt2fUQb3ItDL71du+FptHKovpmhe0f2
a49s5uJ19h1a0niqNU08RaOLp3KLE7NvfvCmyy8eeedQ9ZVzYqr9M2f3XvuvosxzuAbja3LTO6f5
M5evuUWsQupoeMM53kXMl2h2gCyXsIAjRfRd26GPQqdtHWYLHJMvDPbtY0q7lTa0xCl82juRCa96
NsAGaJRVnHGNvzKOVO/CYvVHHDAvys7yC6RdZkNJTyQdu1SqeQ8U2+htxOs3xNYqN0A0LTGjCXNX
Lpoe0FwWnIfG7ldLNBU3J8Ny3eq3eqN7p+WiYB0jULs3YH/We5aYcm3njjwOtdOekwI+Q5TMXeiJ
A9k59OKt3jMSCuCwb5cAwBIFEDZkIlcOYiuKULvZsxqWlbMxNkTb3BDCbYFQptAZ4sKTK9XRz+CV
FWsj+6pD7ZjhOijzA6UCrCGsyYU1T5ftOoQBWnfAylVV35eL28xINocz3RAB2Ekn6mKAorsJuSLR
rBMnxP3SuKtJG90X24ejQJNBoBvTzp6wW0l3n9QNHyhcxPeB1EkZotryUe5moDiAhiRosJUvnp/Y
Stc+o784Nl8FBvBV6mPMdns7PCL2Z1trzBCS2Pm40dBSlFawo8wtihtC60GlEosCPSF4j5Jrblg/
yKlyi25y7KyOoY6GIlQdpJoP841hSG3amOInfKhm0r0PqenuEIvVThlSX7W4Ek6kcIu1pZr6IMbB
eXEcnaVBtjsDLe7SEu1aB9ySpSfhiWrsr1OtJqo4P2VqyJ67HF3GjPNTAq69650GJLFPfCPHBgzf
SzFReK7qgl8yeQVSY3yOSEhSW5Bqd0nF36o0nDvQRwdpbe5m1W8OPuuzTZPITdf8j8rsaVkqdfti
dkm5wx4Vboewba9BgsuxcEZEv45B9L6qnJeYctKHZlvySnAm2A9FYx3GoYtubVYe43gERG1ZKLcp
oYqD0WZbRaQC+h02oSrq1S5xWp0SLUxtXQdMk6K1TWcz4MyN351e45BK8vzB3qm4opy+Ku5VYWQF
d/YwkNnclHLKwC/Wem1oZ723X0bQy3e9cG5mh5WJtM4mqXoO5HEEI65tvXsIKU7Xs+LFAN1LVhjH
D9mjiptuAsiPpOnT0htCGjPIUanp3sfjm+qAYDux+OHNE7xO/4UP4DpGfgJK1sw3znyP+3uRBqFI
Us90IK5c7K1fdNE9zbLkLTlf8gCD9iSC09+XAAPszcjs3unme0aDiD5zoCErCreTr3pKTVejHPnE
yxKtdRUMK6r11DagmvKtEb57RgvOmBaMsxF5BpsTCWwdPI84aNojR1AmVfaPKKppTXH0u+FbYNlC
Lz070HYK8Dw8XC7uHAVabgL//y97f/8bLKLZ0esamHH//huWRzba+P/z10bK5LzKRKk+igwkFV0h
5+UStCRMyKPynDDTPS2CbJPowTe6A4owhWNHmsS5BjYSSm94GYMS0d7Czn9JS6c/Ls+Anbc3yAbt
TXo09QT11hCEhUCZZe+6Z5/S0C2+mPXBrutsH+PifzZVMh0q28DRa7BzYNz7Db4yGf1piPeBXuub
Edlin3lCPSumy3HXyZvVq4J7LjFkLzKSW9cp9eyGkrAwGemoGSv2rMyCEpce49Xf58sjpX9OQoa7
gnHImkk+kSoHNXjFHNXedlXAPtdJWc6Xi87YcWDHafhy/JG5Yps7zpnv6DBNCfnCHltBbA90OLRO
R2lE00Oh4gt/L0QTjBazb9md7a4g1R65MenE5YVU5OzzJ50Rhlcm1yQKkuvyiJuhuwvYda1wRMkD
rr7vcY6dbmPJgJ+sjyYR22BeGFK2t2roXnVLb5/T0HwtkqZ/FcZbN07xo2hH65jbw7eFhefPIJCi
wZfsk+DcOI7rPbreHzeMdGtuu+XA4Luncq9v8fJNJePLKS3P9H+i1Ce6/iL/SRFZPtvYea/8yhho
STDFqSEnrkMSvupYTi+t3hyNCp3RzSgtQTsiHK96F79JzzfTjcF2cdaYpXsItaFhpo+xxnPtA9bO
9gnsyPgyf61hr7PSKXM4B9A09nC1S5z7E8c/vIsENtP0BQOLWNemEwKpDYtbXdE3WtOIuwNRSJ4b
EOUGdzc9NpYafsjun7AhRtxr2CEHR0rm69wDSMWs4gwUMpIGBgaSRCxE9BeU32JfZbemMV6MVCPv
ObNYOqNITtN8duG43R5gFQQXvI4g4pLqFxC2eqNBytoHUZG+qpjVXKfWakNzkr2vK70++UX2u53f
qEamPWO8wYeef/SO8W5/wfayK7POfRkQeoQJU1oYg8lIGb+sFWrlEz8gwCF3+MJbjnd+IIbgopz2
WYWEC30pPU7HFiar1r0YXUh0NSF87ofAuRvfS9dG2ROdbkPqQ8Jt3E3De8gcxmL4dbfHwLoX8j2C
Z/woslQ9NH2//D+B6Tc36fZbpU/lc7nYkHN3Y2nTWlDHeHRRX3DPc7eOZlNRalWMMYDNBZtWQvJh
GeEoFJXNmyv7d1rWadrJxaUkuhjGsKNkyVm+TK9m4OXfRrzANqWInyDZh20v+24rMEStgsLWKUaH
VIS9VN1MCRjKoDnjMaZ9sbWHIHgZe9SyLq+0V27cw1rB6Dgym5lXAxeLfpfV15479HV5OuLH1uLE
YZXgi07pa9vMQuXGTdJezXxor2lvH53Zl+dPyho4JPKFVtTg6/AD77zJ8o9T4zBBaqhwnSvS8aQQ
l06N13iG/ALcG54xCY0F+YsPpH5zxSlsyXutK+BqbVX6+yJt2HCFHSYU6U1bFke5YkWSZ6SFVTiZ
MNMS166Ohhk69KPU9dNNPf9IY2VO/TSHA0XOW+wyqdx1X1rDEe5m/6yVIVbBxEEnAdCIo9p405kX
3YbJ1w9B25Szexz3SRs1J6WHHTUHdvMxdUgOemN8tnp2IUSNa191H2WNahbRqLnizj/tLDpYzzC2
qKOa4xseM9Jo8l5i0/4gNarumu9OX8PcXgsXQq0TgbfvwoLDTGZdFcjH60iji+exPzZwF1xzJote
4g+vLaGXeIIYMBssq1jrT8oUYBwb4IKIx9fK9Ojxtq2jM1aUtDfmtmRBhlMFOQkOTnLL9Yh30Ow8
pgucqXJ1Vp58WrFpbNuc0KTtJ/7BwRi0UTOesjeByjVdd1iUkFC216Ka9GM543eXl7yo91a234Q7
2HkDhQKkdjDCAjtq6W/QkuTKoedfjwrQqhQHzGXrHNONOKQ72tcupcrmltsmOi08M1/oxM9Mccz6
iBz9JH8mqBcxwKMkkF8tXK9PV6McW8u0e6v5/rG3p/62sKGWf8LkGiEFOtoGyrG0KK7gW88KUE2U
/XhMnQbg4URXuRYdB+dJY/FY/lAaszquetplQGyEd18M9Vtd0EkCVCfYlxYGHQql5TkYTOPPIzOG
5LpCMjsNsqWaoNOv3D/WWeFy/xvhey0vLRd/4BQfsiEAWzNlV3P2ri2PvPkp4f1+0/f+9F++6mUc
oAodU8ryr4PRrjbMCJrN8stcXlsuy7cvg+iLVYG7+vOd8G7dSVxYq14W/Um0Q39aHsn/fAQhjQ98
JbFFgSg/DoG7z8o8IQkBjG75S/IRn94A3nk+L0335aKRKfIHEv7Ls8787rmMDTUwUWKcylc0hn4O
RRS/OUXqNlbNvgxuPe/4B7k//YCJcRtonXdKFT5kDtusppYDRY49DzYb7dWY17d4eLXGRxYy4LBn
cEHfcYhwaWTcVW1sB6eihr3XuNwAl3mUR2pZW7fqY6mhg298rnpDWxn40E+OqbuXEllMkak5+XqI
DCwD7ImO6ldU8Ywk1RvsAnEf1tczrFKxnYqeNug5RTsw4ff0gN9OKPqVqcriYDq6vOhOeSstV6ON
JQHRNDcEYcH4mRX6FVDFLogMk2yLdUDLsg5wBzVWSV9CB2cQgKrAw6bL0tOUU8g4JeHJsoP8wHf7
zaMaieWuROdNiGYtT10wvk+YR4iB/TVyhLHDpEX+hnPFFlxeC9CZLTxbOMWkimlD2YQGyBGfpq6K
OgJhQ9sis/Mv2zM7z51hKIrqovGjb/EahHLaJBi90Z66/GuFBUWQv8neophdZOWA3s+8UUPESALm
YT6uXFa5PknsQ57xj4o7zYnh59EEJAL9xZZGs6/ijsMWrnX9jCyJkCBMeGbTVxb93wg4Hp0sGbdt
ax6rTi54x5rj9HaJM0ntgtjdHKAh1qBu1XAbct/biKwgqeDSWYZ284N4HrblpMfknmZPMR5Kfwqu
vClHJpljuwkyr/ymkQlfC4oXF57Ecuni56Jqjpb8jg+ueA7am5EI56TX5cWe6SWZ3a3jqkKqVYnm
nTWXG1NXoio1C1qxZpmA5UXmh6licjai6QODtHOCE/Q0CJVdJfMu0qjeYancLBxuYtDf2MkTtMA0
XJzSbC6cgnSC8FhgL/O2kdLVacqUt1FWVR+MqPXXnWEYx8Ql5OpMprHR7Cq+sLoxx3XoI4Ebd/Kh
XRzTTk/OywXyCU1RWVxs6RqJz5XhMUmyY/qS7cnZUWa994GcTCDiiWJIuYnn7Lo0invbpM7Gwpq/
G/Ar8TtpY5coexSjUTAbNKbUfmkS7cByU6+SybBwLyTOxU2jeBNjob0ZIPjKSXfdlRnk71F8mYjI
nOjX4UQc5y6Rkcg89lpFH5TDllhaNkOEOU5T1Ps8Qu6AubKAVwYferCV18Zb09tqU3pK3872ol3q
sKFOiuE8Kln+KHSgGnKi1CIBTYMuEGRHQAJsDvrJey4XSE9Pl3/qhcrq9GG7HPn9sTnLcqzP1nwJ
s/K96RmBaWFRvlIXt0uIqq5hg4Q7Nrzllkrd8svE4RyLipWxDsXVFqwrG4C+7M2LBYne3y240eUC
6SG5ZDS4XP4+XR4trwWmuy069kU+mNRBH4dNH2bjzXLiL3KQASH/TTx/GgML8DW4C3PLWKyFB5oF
zz+Che1p2jrIHXaNQfOrzfVXa3IwGAL+WTtoIO1qzky4eKooKIPirTwd8pXRCPCaQcQaHqt688eW
aUHQ3QyJ/tlrvv0r0Nq9B610uXFqFRnWwCXhoyuGbll0JmIjd2Xpteu30U3ZyGY0fDJ2/h1OVrrN
ULxQChN+a5apG3xiwERNAvYQYcGflh/Re9+5P2xTLxlURjV1kE37dZIFKzLwA7ssxBnwWPlOvOYY
I9seEttmky/GP0jLXLmHZfhMsgigryrNm8KZjQZJuTnGO+iPCZhaEem72E0SgqfjAR2nvsVhpuAK
vks9bIgZ8EpdyvpW9SlnH0FJTAEXEcBX5uwV8MqvcHPvSnjyhOiAJ99n6crStub4QPavRR0aXIcE
tsmdrZuc4FGPWfiwo1uUuj/0ZALSabr6wW3EQL9L37267rZi+wgv58Q7itYgAg5vuaTkPfG7Ytfb
2rStsJudwTWcvT72PjQNiCrZOXlrrKJ+FXZ/sZrU2FaxEW6Wysigqp+p6n7g2c2+eEBYVTFdWcLb
N6obfug4WX8arrVvnIbCCJ2QeWugxXkAhz4TGleEa3JH9MmqBwaYBScV+jm14Q4ulN+EGC1MecNk
0ziamwTj6CHRkakXAcuJjR2NEuYxDMzwMKI6XTj/c5bDWkGHMxP0XxGBIxaGLpsdGdmZw72EVNZ2
uzhKDRgLDkG2onkzWNrAsznMdubXVUoZdMtu4mjQTvDBvGfNbExy48KC6ubNnfGQs3VzFPeOzRqw
/u695nTByZaIeW5m8htWwG/MG+1n17xkFc1oBlZk0WbDq8rqaFVMzfBzwN5JgT1sPEH/Ey0Tu5Rx
8cuE9j1KC7SGM92W2xCjQG0b+VAy4ZxlxRqyO+4B46hpTEis1kvvsWPOeuP45jFKPuph9RPDkoQQ
Qqcryki98eHufJpsTIC7ip9eNn5VimQv+261yYasfk5Og2dAJwqMA5Cs3KS+wUo+Ms8MfqLzK68l
h/IZeLX9M8r6e/gix9gNuS2Lg5dn4mcsil91ZTkfOEN4N1dN/+Z6Fh5lgZHUEf10D9x0ui+PTJWU
a71Jqx2uyL1jytuIn4uZeEWJVUB4NQ/E62gV5jaNVHlNtEI7MszPgQfDCwzGZNi0SXho8c6fKhnm
byGRWg5F9YdFAdwxHnNUEelUH5E3c+Co61tRoKG21ZxUM+Drtcp03hDvyyc5B9qAfbIXnH1FmHWP
mukbTTkOID/Pbh/LJUgJzS9LQIJlhl0BNrxOgYGZ5qKHyorDDb0R3dEOKvFVWFm18tMsuy5ftUag
rH45IWvF+teP5TXVVwTFC5s7KlHUDbFgysc1zdlAwhqIrGMphK3FeB3Q2mtzpLbLGbduKB6kwXhr
J6M1UfZqx4RJh/JQuhkZb00HeZ9TXCMJAb/FHtp+QolAUFjWqeHX+ZIjcsZDkb0Nqf/p5VVzziq0
DpJjzcOo2+1QTQQBTTbqxsBk3KvHtyyhbHdw0peg0KfbaKjqJnr9p8Y07EfjpBhpcernk6n/sesz
KyFNHMT3v68PPqUwI+GWvajYOAUiAP5ZW+mxqcZ0V4Z+9/R1Pd6DtAQxVLTMrtgr2XsjaBA7APsC
03GCQ1co8VI6uVx5pv9AHgepoMFCi5AjP4JSvsV+/g/ahDr485yyc9pd5g1blq+GOUNLPVAZMWnq
+iez7fDWV52/ruUIi8hJ3giwtlsjYkK5/HiS1hzvepqcPY3Dku7gS2Jk3+3JaxqnCg8vE8SC2KcJ
zb3ubf+Ql26JzG1DsXIImydOZl/4Rsllhu2XLGgtavUmJg5uLx59RY3iUp9Q+4Al/oOr82puG1i3
7C9CFUI3witzFElFyy8o27KBRs7p188CdOaeO/OCEilXWaLIRvf+9l57wKZaaEm3b7YB85sPmsKM
p97UFalc1X30wtP2Kh9w/88PPfheazA73ml5mFloaWFzt8cevzmvZD6RO8yd+JSl1fhqaeNdzjoM
gzNqlCeX07XfGfcAxYztPeZ8qtCrFdKifu+qPr02JH7X8+DaE1n+yCZaGMoiDo9tN9qPFAl9Jafg
K0C/PQVl0O+aF3YMthljhZD1O9a/FXPA8ejG02vXUvyS0qF1oXPWvMJZ2FGpgP8Kfcidu5QhlUSY
QtlJWG5bbRrHHRl2ifGJbuOXZuYHAJlN72M0oziPAZUCz1bs4pEYoUhTscPgCgXGYX9z9Jk3rGKI
3L+RSp802HOPtqj5YQLRPFp9/NV1DkeNumtOdhHsGj2QX6PpfuhaMF6hxJsgq9xuV6Dmrdj7qFvs
Rh3FFmBoezxqKMIx4dTU968FoFOWAVR0zfOK99TXXdba3uBozMM6p1Q5j80vrEHTi4w8zt916X+N
1j8rqtSfAffHOpaDSZmwq45GTKmIVsnuGb3bWAlH+l8h7w3pdF+2i+cdm+2dYXC2bysgt1ZUMKVi
WoEWixeFpPe/AltG4jTtVzByMEsnLMHubNDoNH+89mVP6p1ti93j0VpQ13bfvLWmEb9MolRUMeC/
aigMkevvgf3QirU050xgR1ehbMaS3oIZTeIGn11KlbKNM+77tGZUxrRrU5+qHJFZzdpkVpJ1FfaO
KKpPeup+NHW2nSCPHvVZcc2SdVw7zW/8459EAV6hlEK1LMbxqVQxPowyp95HBs1NhOazHhjFCQDc
3S396ckjUHzAj9tuLbtga2+Y+tZVY/DoMnSxaDQPvBusdQ9McC1x4R1a4ZEvp73r5EI3rNGlCapj
TcS4SbZH1+9BVMPv+d9fiJgxXF/cegxwLyZvQ4j0yC+IekwJRHAdSsPeYaAANDYUhcts4yko3OSP
X7u3vDs2Y5FhBSwB3lflPoOnsnIhPf00KaktR2X8LuvsKybJC8Ugqh9YQuS2fF4CM7UMk0vNjNcY
yidy7frxv6kfGXH7XDbAnnT+dgUdfmTlu4vC6gKH9IKmkv10jOJPVjhElSzNPyQtKYnEl/cBX8In
ERvaVnVnU4+Z/VBsJV7Nc068/BkGGVOM3BgOEo33zAHrZMypTrq+gUw79c3tKCmSYWrvBFIgLMcO
+7YRyffYh/ZYRJlDS3sv37XA+BFl4CKXb0aQADSVBG+TGqZnXbw3pXuqKcl54QZmUpJC2URWTeSe
jVfKAJpDbyX3hXCfYulaVTiQoRQJQYJa1ZvCd3V2RQq/V6clYFEyZNIpoIJBJ4tu0EcSdmPD5o+Q
og+ka+ulCmhIUYUvHCdfYzS58+hysy/YuXYF664uk/I3t6FdljOwdbruBwNj6pwnMoiSfhzXWg/S
b76Yjj71mRq/MQoWeK/LICKcbbn1T9ehPjJ7CfnTfgQ+pces/Nxl4wTsq+BeR1/OCebydGJ7sQqC
PPjHefVIBrvJj7KpQeVFQ/o6oySp6dCvnqJuw2VyqZU19XqR/ksV0JdIbx+MieIHkgW01pKFx7fq
oD0xoGGNcMc943fQfkxcxN4ze3/dDEH/cwzUe8P88nkQaHK5Xr27s0m40YDbjFr3mGh+W0+WrZ1t
FYsPDYZq2HcbkiHyNMwnChBndNQuX+Zmg6UPS2iv6ups0FBGxx8ji8mr/yaDbZ+XS+pEztnqBD0R
nkaE9v/9BgjjjBdHq2mRE4cytMYfmYFzuIrhnC079LKWTAUkIULLgusL8Dy4pPNDf2qibTlSEoH7
rgCWWFuADDnkzmdQXp4vJ47q18mQ0wYXjHNgJY8/BISJVSvlLgjggXLLSdA/Ye7PvcXsnFNkhwLq
ksXt3KRXZkOPjX3WAozhjj6CEiljUkD0JaSG9fDmiiwR5/6pjXTzkueDu2X75J5tu2u3TDMGWrWd
nxxcvJ81md41MSDz2ih3pLbFok6JczPEzMHHqYx0b8yXpGr+YEfiXmeP1oqmwr/BXHiYTv7PoiDq
gY2zuhcWUCDklTsG3JpVkDl/rOQ7zWjrAJvM745O03VdUbgyOa1il8ll+J+vVJgobFBCXf2EDAht
v2BV5+esGBe4mcFKt1U3cTQ39HusyQYHHzBEwVjeDWLrLhzTsPckC+lwi9TLAB31xSsKcS7np8KG
1lgK9LYu1vt9nbTNUyqTf7w11WEBj7EqUU/TM/tbt65LSOu/XNUR0q0M2kPUNxPQsnJ6aboZC0Jd
LWV9CoRYP0PkEBpo18w8E97yDJCzCopHvdTyDssa61IztSo9Mj+BV8C/dhvNAhUsBVkoxz7mLilO
YYcvGlyz05w8X9lWC4hifg721/d/WUHRYI2ur06ZoLRytymvI+Ynz7qXZi7uhJD2Gl1Ua7pqcmZg
lvO0XAIxdftiyNVqsZkzxAT2mkXPQ+GZ65HmiM3SoKHDFdh0sYVtK8ymfgs5iuEPgNt1lODkJbVO
NKoZhoEcppFsXUtP90Vnf7lIYLcx1fItjqH8lFezj6clmyKXXwEcx84jH7gxo7QP1530ZgYSJebM
E9+LqfsYJ7P8a2qIyHpBzM6phpWokuEPJ/4VWr+2moJwPIKTkC8tgTVeLGQzaZ91xvEyMLLn5cIa
6OxdJgh0YFL0TFKIhlnkBYxq/t4KsKuiI2cXKAwJhGT16eIKv/UGPs0we1nes8vbeLl4qkIZA284
xFH3NwcWt+uSst8tAfvaDiNoyMX/qgR3gokWIOn859L9Tzd400LESa0uf9N4pc64kGdlrUB8pY7k
ILghEpp7MbinUWPABGrImeaIqNkQkPri9M0JMtWG+3IxdBiUbSKOeoOVVTfnAmlvrJ6rNKDa1KP2
w9UrprRULoDLGN+Q5gL6WTnXKpskraODws5nVzp4GL0s74WDNJ0OlHtocVPfWdHre9D1zTE2Aad2
Xd3feqI8kRjTjZUNlzQf6HEhJ3shNFNfVN3/5xKjwW9EwzGnwDQDmnWG27u2xpdxHuHalj6kx3kT
obcz6w3XAjMXUWFj+b/PWUWCeWSOn3x/Y/53y3NeCcANd1BMfbHWvebwdjkn28/lXDkgcwomf+qT
O/xAiPqV6FPCoITK4iGG+GmJaguXgoCjSl8W77cmMU830KexAG2p1IkPsaZ7t7Ezs7mUt/lIWZZb
CyJlAXiekOaNWE/xYPpbPPq+3ShHsjNMtjay88WhgfPDzRC4tUJ7berAYeIaFhuELR0fdQwZVOYG
BexcOB5km4JfaEOzVcs7MQdX5uNzWn8/rifC73WGPzM2ywfBi4pBIWK3lbP/9rCGvMbCs+KNzvj/
Uid+dI5VErFhCLcTDLpHPwPW9Cj9YdH48bQ8inJlY+hqBLCZ/l/cRv8avJevU77pak2+GlbxlXBq
YqxACizzkGo0Bpcfdk9MMSg98xKVwR8PHGqNVfe6XJqa1lYBEGKN3vWf5yzNDDZqTEGALMVhxQAu
cqz9v8y58guj1nwLWk7f/Dfos3xlkllsLTaO/ox8isrpR6y1OJzN4DL2yr8jbqgrkw3zue+oafve
xaZG9gc99k+GNLdrfSe7kFooD2Um+TVMo35m0ok501XRIyxNbMOzGB4H9RzkUOGTj9z6qJxrZTc6
XJAyvwRZJc99gbWzFjvoeAbWq9b5hOPDNisjeh+nAHkJSW0GF65nqwGZiZNhN8zRqCaxuPGTUd13
CeZgs+mnnVnWA58E3fvwg+qVBCSDV31jGdArPT+Idlh0LUIKjXue5vopDQb8+fsh8ZVhIkH1/z0v
6zE80rEz3uvKe+S6joxQzxlb6RSHIY2Nh3ARy6QWJYy9iCyJ2oseoqVrcWS7yMQ66onswvfcTUNn
rhd9tQ8BF0BWSc/j/EktOyXWk/QYbTf+YTCt5rEMWBBWD2ZWN48K2TrxdQp6ppJ3NbWwuNbIrOgc
x/FXTPphebhcismFDWnLCleDSj6cunhppc34GpQ2SdRhfMYk80aEz/mU5i+CmaT6oOAD84CZwGE/
2WUUxnLyG8C7V/FLE7hy2xCkOFf1jyRy5XvBn+jJG40/uUXHnRb2xwzKG6bWaQBmjPWntoFfVqZO
kjqifSVTFQabwKneAgsKCqkPPrJlQUn4nOwANxlr68SuVkZcj8/2mDybTm4ApQDZZjaY9xzMzFQt
2xH+xvE26nb8I8W2cNCtnlM228qVpfrXZP4ZbHsIN9WCOzbRJQNuMZvYNl4bf+3iFoU0wjl/VUHj
27bEujfoojyOLN/Z9RhfN8q1mRnhH9K5K1fFWpiyO+oxSUdaxmDS4F6eTerCnDAEZFMIl9Tt3zk6
UHaLWeE5nMNFZonOyBuu67WNgz/lnSYgcPSD3vxpXWfLSdCc0x0zTbwXf9qo/R0Re7kuDHsiE/gt
GKVdWD3YC0ApPiwgDHJOV2vs+2dBRY5DxurF1P7moon3RTmB3vNa4xzLTiNDpqeneNS4vZfZQfkY
ptni6j9W4djGJ1Btw9qYB6me29LMAZx94StXKmLDbSnjYHZBd0dN1Y+qb/+R+ujuUV+nh7ST/9zZ
FienFjnDCi3gFTpOnyHhbVAM7ALADp/5wJJ+N+BQ6KE80IfjPqj5BHNQGq8HTVQ1Md/afTRgRU7p
fEhmhWIOhHYaaDR69k5vXhxsPw+j9VfR7AIhgCSuSoiffpEmByMWDNrcAVhnlsIJn7+5/LMYdXYw
H77mrUsvwOssTPEAdhDSFVf2h5Ia4zXGRXOrjap+Wi7VPEWBuhAcUzv9Y7l29uzGXYazLPuJcpke
Or94hFalfY4RqfBO+4k6SzaA9+IBn1H44aal9WQMPWia+aJXw8VxLZNCZSd5iPliJ+onbjv7BHGK
/z6PtjJxnUNkjxP8fJgezjwG6iHvOkTDn7IBs1k9RvGZKinyXUl69Qky4XvGtddbrrm1K8QQ9Ca9
oxrhwRoPH8Ic3rWmH87sue3ZVkAVombHG79N+pMO6mWFj66L1w0tgCjI3aEG5inSrrsuF9hJ3XWa
L2MWHSNtICgw9HP/7vgDQZRhRpuNm4GIVGnZwGPNvr6FKeOpqt+BAoK6nwTDfvR8+ylWtNlWYUoR
qpO9a+7Q/Wu8V9Oio8Up8uhJ9RbebmzC8jqQZPnQGo0GL6OeaRwUD4azvSBJnPowOHWHcyl6iS3P
gf/CDFGnnwF/ldXdeQqYqJGcDcnJrMb9tCpk6uIaxkNq62ZwItApX/ygo4QiK35pkMqYZrXOcRg7
kqlO+YUT5RPsmPaGv3gvK6u6KUTNfaUrHdy5bI5pf0cG11/YhI9MTW0TfH7RDOLS9WGzo9SgXRmO
3Z39ALNn1g4OtW3eC6lypk2UTt9ivfH39CfrJ68zwO+Qsd5BX7oV8ZDgfd3FStTb0cCgkFiSloQO
1+7SbOK0X8PYgBNOpHpmSaNPJtCOWPOsZ61CPRhrdSiMAsMSJPR9OurUCunxfzbuNhtm4En1cRq4
37gpk+XBMI2L0LPXifa3jRJ5ehNT86qqeZcWRdgGW5AS35QE1qqTRuJO+mjh6GEtxnPxNzfS6a40
DSW+Ge+ZoEO6bqtwqzOpph/BTNi/+90utldtWQ53lo905+JB3HtM/Egtye7p22xQ5eF49x33bwbb
vw0paWkoKd+GGbyIzMypwRDGppUg8nTSyTRm4hSAvwTQSu8PklgugeaAaPEU8s/CP06i7AuFFdqV
H3VVtdWJfp1q79cyvYDOjA7NbPcytb2b7YAFnrM52IRdpL4baRHtMvpu6XtAGe+VczaJkT1jM/vI
WOeeNb1+6x1bfUwAwJ0suWl9qtASauA3TeJBsGuF/mzOjD0x1OOlgRr5rCsMjRruqckecH+V8fTu
lTSAwm1d4R4Pj6749DJlwjC0fxG0sU+mTv+YnzxFgtzboH4UgjuhMtv84E9MnmspZqRefe3CIt35
Ma1zzr/uZQFDLxdq8dK1CMguDKR3e5KRO1cV49EyjQb0dcFNb7J+yZqldOfMZzm/KF70OHE5ZcBj
sKQkIaqA6BgRZYfzz1lqGFR6kaJVkiGmV7By6I42XzSBsbloTULdIDa68/J4nI3OHmmlIzuizXJC
QvVokVklR8CZRgp9PV7RcBevaEaLUFxjj10/GCgVpj8mVdbEdTErGPT1HZTw0O60bKS6utm2zdzL
LFr9AvRgO2FzWhVUo6vZETBffMWIJxvCZLf8UZIM+pCGF+biZ55+Wb5qZZRtOuGka5+uJLIu+CPM
np/FSvlZilSf3nJf3GPmCwVzWzEzJjOfocLsfoZmqjHsJdzeNi5qpp/UNywt9aqjfAAvXgU2nrfr
zrYpr67iOl3pUHcwq0zhxdL1aqcPmEgBOZmnLm2SLZy8la+VxsmaY+aQro8ZLIBT1WvFrqRvGSWC
z0MSFH8lotxu6QuGXsyfsJHWVoWKdvW5WfWbz+WaD4617RFUmIx6cRsGofYS7iyHCc6wpPmHq4n5
5qKVvxdm+vK0NdWnPrXHXY4t+2m5hKXtPTmVWlkMXwJQKyd3DtTiQWdnZaIagMJ+zh2rOEoB4ILg
SvjsxA7hRQN6hrAmAznFQbJg5oLqa9zVGGY7fBqPZZ6GjdVcywgrlRQTfd+6F18lf9RDwm8wTO5I
gKqOg4MdkczynI5GcaVV1O4of0MXvXOys562HTl/mSp/1XP0IecvB2auTkBLE7W5doRPmsln/hHS
7GMqCvz6BE7Pkr2HLfNncv0/Az2zV+V1dzIF4hlEvXGE3V+BI7DwoRf4dhZPV6v1cBbQrJJMWvyF
kmw3ZfKj7Oi2CpCCv5s1UU2ileB9sQfh3Z4zJ/1HOMm9I14FvBSFRqwfE1JbMskhyszWXlObpSqq
KXWFFzwqPwsdM4FqQ2ws4IgeUAh9KnLpQoGSST9oLn74NJqRPQrkAT8vyWQV/GnTBj1pvmgZCf6u
K8d9QoUYceYeNCFkHSqMzfwJ2hWdE9QOLBs9mlSv8HaMDSl75hdNbGyqOffVzBczgguFh/0aSe19
yaY13wxJ+zxG2BBcnFNbh4jnkQK44sPKUOAq4Gw5gMSt7gsaABIiMizM60rP9DuZpwdnHbqUy2l4
pfDu4cg6eP6eP09x0BPM7kaERVS6Po0J5SmjuehmAS1pL6b+k9ET461Z5m7w1hbsGM51VXjYP3BT
lb7uXZeLwXPreKS56r8fi2hMRvK1JUNPONqCHjO1nqi0XnVNxtAQ/Oc9HSnU7VNTeycZRufrQH0t
OZslYl57zp+o9uWliuz+LYTQH9R2d9XHilUauhojYvTLetKLz66I36NwfAsStYvMOLuL8TXRq4Du
2LK8DKSuazg4RRcYmDlGxr0+hUew5HUwVqF4A1jKbxE1d2eGOFUa5llAKvf6X4l2SpPtAf/wB1t8
HHQWEJB1JYIXesoC8I6UWi804jZGw4gcI1tBUWCu21cezYKyoZCBGEJ2Yl1BSK39gjBc9RtcXLKK
S1vnYDANz1TjmLDBx0MQV7j4smNvhfLF4TdUUXBcWPk1NJA7Q7lvrsPyVCNMDDxlhoTC3frJszbW
1A71ZhooCe4nee/GPtp7IvzsGw5V38gZUTXvfcLZYlGVWkMzNtgPte2IRLuyyJeSDK1pWPdsfJwq
k5jZuddyOKesEbfWyUbKvhBB4sArzINZlOHZNdjb5GGMWQI80ZmuCiz1iTIf8Lbibd+Nr900eTcn
wvWbtOGz1xBZyGtSB47EUTrkT1ZFmcnY/Ej46Iz/nFbjfpxo24HDI5ZAL/kYSwMb2+wcm7P/zQBj
rCJad4oIXdoma56Wk++XVFllHh2D1Wxv92ejOxFYefX7zuf4dtdmeDhtlWDEZ6D4qJlE9wb9bRyl
e64t552OCXpqkynfO1pWbpYajTCD1mawE1g7NmmgwsXEZpbBG9tcNMuo3RnESHetGKpDJGJz5+Lk
AB6iXESOKmCy+d4TvDrR0zyu0rZvnxjik/djBkBSsec90mMFzZwy3IwYUVdWl3qrGD6ImWFFM5C1
H0SMPrOJYJzumDsLEZKPppp2S2hGgEWjVGku2Im939Fg5juZTdXPNn5rOl3+GkJoeAjJ63guLshR
y+PAP+hTu+6jKLstjiFHTNPK6AiMNaRfV6zKLfPsLoVFTnpg2QT7PWAL25fT90OR4RtPqklfL+BV
dybWkmN/AF+tNroj82HTFDgopEzxiQUaSU3Md1loTFcF522V6NxSo6RUu7Br6UuqdQZWKFL7aiCD
Xoe+s4aT1oJGgTwctjjCuWdV++VHqfJ+uPqxfGa1DBC06uCQJUSQALRuraGJP1Wu/20Tbi1sefmE
zkXZo2+tC6PDjs/E7OaQfryVkPcGSNycbZPgblZzs9dI5hF2WFesht6pzt9fLgm15XE+BSi3TTYd
64BRhZVVAGV7ct1d7ETXthj+c/G1kOILk7BukWSXgrG1goS6serBOLKnS5gZ4k9fxsYlI7BQH9Vm
mWqYhWffdWDy9D/BQtlQwu3dOcOPr6bH8oLzMT5ndqA/APOvF0Rm4HrdDhvO37EXFa7x/ow5K8e/
m3GWNMP8h08PmbhKqJdbCl8D3FSWyYHIbC51F/3ngvWEpPd8CQwvBwNum6vlOSee9h5DBETj3KjO
wywZiGbOp1LM3YZZTgWP7j/15dQCSqCeQ2WRd2MQSve712enEIstBBH9XbgIhuyQzYNPgGG//LMo
cDjeOTdSmc4u1SRBeOyUsIKqGIZY2iJBWdO9qTrr2g06oG1iwlvVTIrBNmRTr4mGp+XCQHZ48h2W
Hw3bFoccvtG4lrha6iJGgvSjbY3MsFJM3niar0lx7fyhufDSMIc2OB/Yhqd/mAtN2CkqVkDLxPBu
ZEYF+Lui80J1Ge5TRqPLQuZySjsQpq/WfNxuTtmGm6EE8FfOK4LXumsGvOolLkJ82PTGOr2lVkmX
9JhVR/25B769I7Bv7bLISk4YXIiGRN5ZT4tHYqTvfim7Zy1kbAxSpzy0DlLxf+7WmurWi5smDLqB
/o2n2GZe09nJV0XXPVRr7x6qiY9dNcyNDebDnbd2BAGC80gj0IpNIQMHq/1I8MVvwdl2F6/tTUpo
K++Q0mDEwqN6FqjLQjC3uUHjFs8PeZitXTVvABlV2ib9k01Ye8TEgbQGnJlXIuSs3ujgrykRmLls
MGITtHGo1LW4oOMcU9NkziU6883LK+uESTlcj0kR7hxBWXfXJAE8SJoPeamD137H6Ri4LrWuhfWi
teaLSHvvp97OUTy3xR6NQerhYAJisAKDg3Uq36aFCvaG2+8Mx2u2ieC2C/kVkddu7oNHdsxoG2c3
YhZa29gbHxXT0TXIaAcJenLnuj9j02h+RT9N5BWQK5gmLg+bkB105Fr/otGqLmCwz7GmhYcoavpT
bRv9SfS61hyWLx17ag9VpvbWku63xN0v6bJtf3FenNrafunNYLwbkZNcRmknO6q46VSdkZnUcd4m
DGTQ4uCxEEF80fsV/OHuJQzb7gUzO0EuP6alnATBC4WahPv4y0SgSVhOxp8VZxM4n6+dlhdPGriw
iaCBJwBi1EF5lhAONyYh+9XyEO6BvZVMiVfLulFD4dxALcY0prXVJVRdvkk9RWtvwl+4LMAFm2qN
48jHQ5RJbmyTOrZZGN+W2/HgK+/cMyg60CDDsbdSwc9ajAf7hJNXftVWfxGAyEDzp93OjcxZ4A6l
vvUT0Lf5gB7UWNk1yPHvNji4NxUgylRo6JWYNTkVQAzyYAxZ/cjJ1GGbjoH6n5OL18JDyiXRlB/z
qlF7DIv0oWnY7xPZXhKG0zeOTNMtHuL00lXQvL3fcIDyV6uz6cLJJMyn+a64WIOWS0lSYq0CzMH/
/YYawoPmz58gLXpuWNYpkdA4i2HcCSGh73sD1IEI8/paGnG2UfhMbzU3nJWHv29LE7a7YfNgH1AG
3Z0vPPWjdaadVmJ4q/hUbhpTCNiq5VeeDNpB6FfWuK8wxjtPfmRX+PH0s0RUIUQUQpZunuwmCT+H
1LR3mCLbjefK0/fbBGHiZIXOXgrjnhp1dsfd6VCoqwdPlj5X/Zrvdu9M1+VimQ6GvOVLI5yKjQIv
suHXpGe0G4Jr4T2cOmhOBQy+02QSp1aAf1s9fwJKbWy/5aOIvda35czQwK8EuNG2uosi813l2BBE
2HLyLm4Nf/O5SXxf4OC++bOxp6d50hzrSx47n1oOCLNjUsXxKHlbjmRaXr96Jkhoo2/qXwU9cGyu
jYBZoGa82qKKT8oI/Vt3bNEac9+O9lrLaZBzDhPCLjoao56+V3By1wVK4Utl1kwxEYCuGnXdRyK6
MY17+osps2oLkqvet1OTvXtYWjaGX8XHiWTZO+4MFhjs0ssuqaaWd424OF5DF8wCI7OfXWhks5Hf
Xnnz2aihMCPhNEF5hLr1Ok21VlhsqS0Z75rr/3ZHcee9FeEmHLhRd/PFhbW0TkMoVC1VkStQaM4h
DJwBI1Jd/+aGSyCtKsNVXTXmuuY8e4lpqJshnROVC+AaEn2Vgr7b+eMMIovs58JW/sHvPABUU9Ie
3GDLGlFu5HxiHL3gk0MjNck6XkWjfiupuInG9KK8McUOxAYxIURhVZiJE93YA3YsN5xp/bVM/Hpt
Vhh5ROAkd3hE/cBeDpCBCGmZpmqcvsec47uVRLepZSDMotWzwx39QyTVy6gnyb62qe8crM69V2j4
90aHcAyFDtJdsc4dzjKTtPZ126h7NakCyVKjM2jKmq0dRdoGUuDfivM8MP8NFsUc21w4PU2uUx1y
flVwPax1lRPdmJopFZQ/G2R8JWmx1HE7Dv3woah8P0VtsS07X50xT+/DOoiPNT5+3vXMQVq9nAcn
zlzdDIYh72D91MNbGurJKsIscka7VXtBOHIl+h9J7IAJ6Gt1Vp2gtiFP382ioix+aH63/uhuo8DM
T5JSJdnqmxZq6RqoUwIqh3FbW2e3SpFU4dDCprIYP7hp3wITTooX07flGk1z9kLegJPvlVvckvZK
g4l/UBS6Zr7qLllHf+p8jKF52955GkVzad0guoE1OQxTaF2YWhwqERt7sxt+WW54bSrxcAM/Wsew
7HLSP3eQBCOmwW3RiumptTn4KMC/W0daxFcy4zh4aDJjFw78nNjL+rR9w+TQ77PB1Obtpn4KKnvX
+HMiMqptXFluvhETMKKqxDyPRgshi64bTsFNeEaH3VPMFh3CFMtVOn41lv/lmtkZIm1AQxgafhdR
rcr2FbNaIGDvBkivJbWGPfdVL4zoQXetRy0LGPJ9AI4dbyUtgmAjxpaFkI+J2tZZ7a/LFAWwwfD7
EPJnZchiN8gHZRh8iBi84I4pjjYoHRRT58pU5E3ZKXhNLAWbSIPma5rvbqiXW9vAyzT13jXDqJdx
Xn0NrGFg0zLE5x5TDtEHeU49yLo0WWwdwGMrw9PskwXvcBswjFvTDvJLsBasPBvZO49Ir4JJYYBb
/KlCvcN3w20qYMSTIRzuhdERwfTVG/OTliZGEb7aGQQQEtXqo8Z7rl3ZUUWHIciphwWhKvzqTzyb
npBnG0LedJSqyn7xQhyrdlecCmFxxK2fIT65DPUbF6Qgfx290iCVJmHK0Lv/pBpu2FpaTwFowi9m
IRmuRqzmvs6MyYoZlwSp3T+ZSrMB5hjYqwKU+vEBsai7pq2v7kCH8UjGqfxEifN9YICWohopD8hX
iEZIjImUF1jIqSt2QX/jAndzQF2Miq36OHQer+bIQgL1pztETNRBeAIr6qvjYDOJFznimqsocpGj
k8KUSl5wmOzZkOTnWnV4YzMm/r0CjtLqJ+kPFCOCC32afAO12Gv2cR/8cqSMH5MFsHBE2gV2mf2d
ZByeE8e5B2bwj9kEweL2ERYEGKwi9z/tyF3VuAc2te1GbCxEsepYmnedqb7wv5ugWl99FxUs6PWM
DxX965uoYgcaOSj4nreeGGbT+Qh5SNeTs+5mK1PdKB+xNpVO40/TIgIt7CHOnPI0lsHadxDqQtGc
CAnit1ETaBHcXjiB8bKAIqro+a3nfu6pohWhte2VNf9H2JVH2sfEL9ugvNxBA2V4KUl2QyautJiT
BmSrMfWIz0Q5JcKe4+x9jWWXUrJ6U1vCQYIILT7pqJY4mXht+eSv8qat9lQWQH6pNhoJmz3hiT6D
rCqHh8rr9qr0DM+u7jz7jZZsvSnuaMJ6CsiW4lscTnFpukfBWx7sJjKKfAFdiqUwJtzdNMEJeXVX
KYfRWfrMqLYBpld82jKukaht71h2APg0qCqbziPGP98CSVQkz0bY4EJTbOGtD4csq+W0cGZlkeOy
IG1fN3P/g4fApxdjf9Bl9doGTk+xRqLTP/8c+Cq7akJ9FY7SDkUw2GAWBVVXkX5DZTBQj0qxmnRA
4jnD57Us8O6lGkXzPglsJo0rV3YXx3Zapjl+flouusOHrcNKxcT/jikDh65Qm8CHIWrJSK1LaA1b
xuDn0vH9LSaGtSZ1/wib+nfadocW2MulHb2/htA4QFTJ8xRU5W25YNbHlMHMMbWM8mZbLDuWW47n
+S1kavKzGTXnFor8NzYrta5Gm+4ugwCPXWp/RJ/bK2mXoPUzubONztvj36VpNaQuoqIayLUq6rsq
PgfED4qg/z8cndlynMq2Rb+ICEgggVea6qvUS5ZeCMvbok36/uv3KL84bpxzj8NSUeTKueYcs7gY
qjj1qtWpGoH8v5a4AwwIwCPDIDHdxwr4U6ALQMej0dh7RyAW/AMbCjn/GiA+Ml2Jl4UI/EM8XPDQ
svWeIJyUNsm+jNX3uNj3jlUcVu7I5bj1nkXclWcBhN13cRbt9QwjHlL6O1u6bM6PXpyGBjYX37rX
/xr3NmAdbYXenyjthbnHjPmvDBTP5FXhjTtXrZ0+0ZLTAG5jbAG0Nu7q1v6TLW4agYTgrxMsCsep
NnfF6jnHKXWiBBVjf/+a/ivqYCS9uWx96dQ4WY29XqfW+UB6bM5NgVlywjcTOLr0HvAr/qnKAqFO
jzJLcwgnO7wFzJSCr/Hufdcn81jrmKfxwNU7MAPGiX3iNc7NkyyTgu76dA6X7A+Li/QlXh7+uVOH
kYt2S8EmUMdl9GNeG6Mj9TddT6l0J2T4rNvuiyhkzrOoRZQlYPKSmKsr1/hWVqqdGjWeGLancBNT
HI0/BNbFeR6MGs85nKg7L4fyE9Ht5juIx+rJbtCDe4IihkVX5yUpldNEmOt4U3Zi9YVErsmJ1uXC
m307g16LYPFGOSxFDhBER61bTwbJGgbjfTpkWIC0dUF2xxE8D2KNWtmDey9NzTc2Phk9+1gBeHEa
UY0JIbMFfZlgiarqEPoUha4lKyCLp2hHO1t2jh0rxMbdXgv8DEvacAWJp2Qv6ZUOpI4+3U9MyRnN
3wzrNnG6dkAjfO3Muf9VG8WncCzrGNKvwlZ3O3W6DREAGdEz7ttbiADONjzXXsEPyovVPeYM2jXd
5ESNNN/L59vCobmXk0bucmzBc0zVdPBaC9kgyRXVMLRjLmb7ZUKkPEvHbZHNkieVDr9SbaPFt0oI
VEwEwk/aX7dLkvMQu9ioSnyGlNza73a+vrs2s7hKk8hanUeLJD+3LF6uLSDxVcfnUJWYrgY1bdSu
gGIszXU3b2WJ5fa+3y2/3NGguW2IhhzOrTNaf7Rl4hPf2v8IclzXeSdmhblSTSJSK0nvWrj3gyG7
Ff2U4aeZf5tsmF+ZOzn+bP3HXhINSp9+D0jmP7ZYtH1HcklZyjnYA/17XjldzYq6Kk2U2KWdzACa
hWApk7kO9UVSs2Gs5r5oDRoxKvtQd+qHHxtshoqr0FzceT/B39o7jTqtqOBXjWFxykDEZkZdHLVJ
BwaUrB+tO30ORX9kQPJuJR5VnDDNeZ70N8EV/piV4wkbqbxSpQc8iC4v93ViKcxRrAEIyp7UOAKX
EJl+YCQ9KVzuL93WRppp/FTjPF3togizllYx5kzHH2aPZnHaSxGwtDG00huege7E/5Md6m7PoXzn
WU9ltmFmg/5IZtS4cpUei/43UoB+dEoLz4fniagx7cizHOO82XK+YvZfrrpl88C6LXFgVgUUulp7
fcaV6i2lExWS+jDNmsN/xbhI/O6hGqaXxk3qsyAogZpWvEzdtl4pj1VRK2iYn/GKwMuDwdmN8ymj
IzTt2+JUO9zpWzFbewdYr4/JDuCEBuLiADzmGG+o8QniA5Ll+BnrneLttNCgsUnu/9YK/NzjkL8D
KIweTGTd9TyopcPio17GQxvbJ5YvO3tkNNExLuJXxArSCyTqOdZ3czoTZ1PxzaV+N0q8jn0HLhJo
LRi8OXnw4cfqtdZsceBVQ665L/QdtAiljcDL0hnEu6axWxZlw3HWyDPkmQdFbhyzeS0f+dogVSBy
T1p+w0HsN1RcPc/c8GFC93REuMUtL+WPlS/TLylEEazCyK4s456zhUY0hLr95MBrJW6pBzV0lLVF
8LLXjSrXvrb3utHr/tbDVcGAzfS95/a+92CsLZSnH6qlS25EArSrN2aOv7S4o9pp4Ux4MeschMVs
kP+pcP/FE89H363JAyB4UnYy0pN22k1pce6rma8h23u/VHg+ezn6WWr7mbI1yLTxVwYlAfjjFjlZ
rt8ZVa85h6hRfFW5C+ppoR1nzE9WRxOAgMyJNYXhqOxn7uKehXzBD+Yt3himhlOTa8jkru/MH+zZ
vkV/5dHUk7841riQlg1O9uJiG31HpAHXhQPObK/0+Hdc4s1ygCmgr/A5A2dBuBgg8cL8toIyYUIQ
dvJF3krgbhJ8sCwldOURQSmlGzj002Fsic9GHTMRYzoPUt4Cx3bBqKljfuGvHYnmuF5klngC+/hO
OemHT8/yjoutl8gpFEaiHSN0GhkJEyhFBRCuFvN9kG1syTIIR2cKHWreFZyLjofB2bLpU5RG7Ph3
S5HbpNrFY3nFdEd9zaCbF4Ot+C3HVq71AyL15mGrbBABeuY3ma9Mw4hbfm9LgHkkzUadYykZXeEP
UA0mg4AB0wIdopPls3QibA+zOk6hvlqxTc1qfiV/YOB4t6KC9pNgRk4KoICzuliRwqeWHPM6cmbY
Vf1HNmLHP3M5jKzRfJPxLKoNnhljrM3T7GaveC0gEAGURe4i6jtRtIfUMAZgoybMi2txMHnabqVB
+p5IPObXoaHJSKw7lzq7gN2YEcnaeWO2MMPK4E4VLw2ygpFesUs8eShPUTllLEY2KoeWQQu4hpHm
ZfX70tPtcXvqF9LKZfUfzNx6z3B6/PcX696iB7ZBm7OWJs8d9A/fsfK/lhzya97mn7njPoLd5JHc
XJxiQ+EGHVrbpbJ4xsWz4433h4OUmUhu2EuWzuVmO8jysODz1Ymj+F4xzk9tNj+YmSxOrMj+tMOe
fXe3G3smabR7eXBbgvZ8BXjstgKoQ6Ll+JjSHyNuF6rEtQnrGUM7NYfJgKJmW7TFEUrhcPtCqlzP
ZRYfa3YdmeacSe+vJ13Zfo9TLXJbQVex4RyLxtD9vpBPI0fFJU74+M3yZrVJRtaVXWdT00Rr8kUr
Gm+4/vtDmEvYq1QceKtKi86vjPti0Gg40dmxZpFMtAe+K/FDiknA++WZmxl1Hp6EQapIZEJFlOhB
pyHREurlvadKwxO4utVJ2q7cE3t/8soEb97qT9JbOeLvFTOzcYBu1WEvhhJAp6yB4Y+huy+umtSo
a9Kmq9w0O+xWdLy0jNi3qWue0XDMa73HQzZn+PtQAPItK4OuBu7v1dSeypiy6UxA6DezJKICmsTf
DOp2/EINGPeTBUZmgGRNjw+VAq73txttN+wJW+09WNlvrIfGqKSjrx02SESbMAm/b4+cRCGn3wRg
iEiMubCJyNRY7QmF+HZji9P9jltBMusSOl5iqa8IonjEu/sVREjgc6T2f2l8rSqHhY6emA5uGuO7
NMUbn/U+JYR5orILmbeFF9CJqY3uVLmggqi4mqYftORwzrHh0U42izo0Sv2/Yezt3T++v3UE9fJX
gDHYpRu3Va7rh8qDu985nn1r2uHWx4hrmAdxZ1AyqVLuIt4Iw10Ruk7XqKLIkAj6ygtxmT6ZzL9V
zdPm0hdN9I/4BS2HgPQtF1sU76dD0Zw6HEiEd2ldcgXlKQWV9IdhIcDuoLTGPpPppK8EeBNvX5V1
hfjaBlj4Qy47G8sbci8dZ1aSjUWEMeTPmmMmHIEa7uJeGAe4Io0vSrZNmAzuPBF3ubj1h56l7dXO
MCuuRY67aaJIVHNxbcFYUTOlSQiJOSDHvDumOBkYc1gtnvQB4QEYz67Mk3Fn0lEyOAiGEBZauCur
d7Ez3scEfiGJWVl/SteVd4eOY8v1LpVbPGFYWj7oQsCuQxqWxX2fgcXjX0a9RczZ0aXOTiYlXSp1
34f0z26ndSKOleXkegHW4MmGoFAzYHTHWVeKWhRexnPvPU1alx7LYkPsjMvdypEQ9NoImxSBpMoX
92SxU5olHRcTVlfiBigPDoHFqhBn140fh0TpgXJtUKUsX5WRb378m9AZhG83eydKbEZxj6zXT5K3
F/31PpeGIqwnf1tj56HMmxSwDHeRmiqBObt6LUkHous/eca8l+Nc0pPegsM36ce6Kn4bZu5c7f/+
0RXRrzRyWPUby5g/Ysz0yz0mA8kMhCR7xqu75UkE5jU5SkfuS+T000DEe5WztcOgMOw40X4pi3mU
rc2vmG3NgX4LUK2FwiLhjegTA/mzvOaiNVoKGpsDV3ED2T3lKTNs/rG6cXdyByAmhaiuat6wp4F4
2cMXYq+n444lPazxHnxraxWf/v2xWo0eLGUzh7ZR4/LRCT8AZkPtsDwX/Aa1x3Pi8KGs1ExU5jnr
coa1Ln8gWhOi7jmv2wmqwR3kPnc7AovTKNzr0pnAKfCyT/dObvbzX30GyUWBzMbhSxJ/wgvsuciJ
irO+qjHE6xuKgLb0b1s1/q5S64PUX9bo9wVMdawwDxTa+qZmnINVO+i7WlNfaD5JgPWRzFjiQm5z
+l1ivXX24ISxmZ48eK6M5s2OdoBzrOI8NEk+E7CcX7wyb49J3T6yfHlbY8FNwYr/xPOQ+GQVcU7J
jLCK1yfEvLrHsa2TPSakY0aVXeASgMeigdcXAAR6IeXaqjLOzqL/BRwYCgD5T4mpgweTknozqh3g
j0ReK8M2c+uz80YOBXjSp6Z53cVUdHVomQlQ8Z4vd3LtRGErd2Tefd6GtKwn1LUDwSb8Z6FR8Jf7
XBreUO+cY2YR6cmrF5VgwAVb+TIhCoWNDWAmTsgKeutT3s8jzifZ7PIWvAheTHgrHvZYcmxcuPGe
2UP62CRwpbEK+6oo45eFSvuwmNW7t9GhFJsuNaM2gH1gBYKDAA5LnmJHkCRDsqZ6assa2IpCkelj
FfVkUkL8y5F0S9OP+8U7FVsnn41yPFokFWosJj1zoUVmtk7bI48ynZ9sBrRtNMg6aM7Jufx7v3Hf
lYAlizFcLOqGRiBgywTHlxI9BlK6z9MBbdG987kxl9yP3eSA5WzgxP07uPWP0+dAtli+huVsSpYG
DA+lwhBH4O2sy+1FR7ja5wyiwMyDyrVaFs8a1dDDh7ukwQisxOqtZ1NCxlCZw96a5CgGgvVk6wYF
GrnJTCe9Cl2MC6SdNe1uIMlCjHT9mhyV7XoW3g1DGorRK2ZpilVFct/QqPdWjRtbMH6ddGNpYVZy
AdGRomSXeQxQ6wPkD64taiLcxPHurRlEE9N57kgbRS223HIwVlzZzLUEgl+pCzQYz4fuhgzX7YyB
PoL1/lWbbbLs9cD+sIX8Mbn5sWz7x5Rpfrd56wv5e/w9qBSNxhWOaAecAbqKKp2SthWHl8nzV4PD
grL/itE54Joto9WmeGiJx6tatuyQT8dJq87c4tczSp61rZLiJCCZ1l0dL6HvyCL+1dOQcFotRsGs
Ysqn1W18RIfe6HWL0s1kaTnDD3EKCnG62B8K7lJQ9tNdCeHbt5L4vUt5rxawpnKssDUZvAsvKtyM
vXuZUiwrwzg59JqQhMdqfbrjC4Zpl5Du5BZNhnpxHtZ41oJKI+CeNMM+w65nGrehg0DisX71Vmpp
as834+W9bil3wfpzHczuq53mYzlMaNsgjnbmyM8CH8KzFHmV9RWjM8rgtvEj6QeU1b+pA0vKtFHU
TFvhNKBqHSVl2OXy5jGiHlohHqxqqO833JB9yhNoVtsvvM26tug1fWZ85tT9pA6IzWVlDE7M3l+5
2HEjv6Oq6KaJdJPbDFGQkxU6DSgDvXzkBs2QyA1hFzc9XwzXI4tm6wfKqa64aMR1NNTk1yShV7PY
xxuqQ1MIrud3ir/VfVrYTbD716gGbrYcOZL9hfX+4yL5JJiRGxYS0/ekGV6gIYRGnDzwvpvxsFrG
a+IBg0wH/T+Y2NwKM+vklhKN5qG3GNs7u3ijTz0BHFazHswOn+b9ZNRmQGOZS7Gp9T4wMe6svB0i
p9Umpu4i22cLgAy71jTcbq464N2b6bp5t6U27dZRow3aHNiyW/+ZnfWNCck9Ce7s12Vg/vbQzCqI
GiIbfheWpvtUNrCMW/y+yXA2cmm9RHM3n2calE9uZrx4bdqcNVyhoE9Sb2es8cmA7sM7AaY5rdEi
z8wLY/ffWKJcOqn6z56aQFKISa2FMM9SrU8BiIy/7sIAXKTIGANXfDC2BRP7iKSYQl1px4tWNX1k
6QQpZxY+Rk0QoaTxoDMRroT1MXL99iVgo1PMXv4CtP6FqB0FEimtOmn31qbeTUjrreopDreIDeyM
eNSgep+Woi+jLtu+BxTvekZw6HIWSyLBojtqQ9Dekd0dOgVND/V/BFytnWcYDc9RVuxdglfk5mCX
LcPLAERtb2ToMlndpftJS3tOHY1a8R75wdimYe+Y6QhBLHV9wwBnJtlRzFPOtUuVbBw8l9oVyepr
GvTvcshYBMwxyRBpBEWafTd6+9zP7pNT2skOyOgPsfk/RY6rn2XHQBUHgLfmHq0p8yWE8BjNlTIZ
AmaYQ1j07yJsxzkiN6NBdwdoNPXeORP6YUtX9BaMy/zUVub3vAcmUVhRfn/BYduqj53usf+yNZ45
plm70enncXksCAGTH7VXLTQKwS8Xu3TS27REAsDHMzpGKSxaY1bGqVk5kNMq1O0BJLeNPQcOVsGU
PH2k6fSjSZ7J3NFxsprGvo1rqnTk9NhSKBCidlERYU5/ofpXMGuwsLbrj7JlfRxH84cHfDvAT2cN
a6K/5Zo7RDAUeeD5OKDzD1HntKDIbVnclpZdW0fXdeawrk1bx593s+yNS9knkMyrs2nQGAg8ET7L
bP8ZiARQlbidefVyPcuca1nEv+lMXeuOH6VMOdRHaDaEkzCZNnxc/TfKC6YKV9tCNxO8RKU8dgxH
BzVK78VgAyPHW1mSm08WwrzK/rD1LPGXe7FHlmy0fcKPRxrBG4li6rcIaK93UKv4Te/xa0lZB1uz
nnO//o0Ec1lXeRttpJgarMA+SevvpF90eNrioeEbJzqNYiLbuQ9SRXKREy8rUMv2Ox1ir5lBnKji
2str0mAo5nITgn05pmtPCZFLK3NerBOx9oX1sMsWLu9KvuEXtsPZGRYJYpGOfGeah2xEK23jipqo
5mkxTrEGSqiqXk29gH636h5AG25IXrwokjoe5AaiUEz+sFaL984xOHCW/rWknS8aKyw4nfedeVu+
a+gsgtxwdfCwBU3bfbFTYOccqyM/MyOdV+4ciSvLZi3hZ1363uv1L5MoZ4Cbv93FDAAUyi1HTkx9
2gGMB+KxHuIOLppbIhHjqmFfulThgC0CYvn0p4Q0G2U6fUOFPSy+kVnywa2ecVaH1VgN/mTRCNXT
z0D1Y0Qn5h+szR+tFIeJ0tq1AWOqm1wt8F6flzwYIYtdegxVnezLM/7vfWJ2vNhzOHRmifOguA9C
PSxSDYRTqSf7Qlt+a6nO0WoA0gbBDQFYYy3TWwSMjZTOvjzjp4vtb8782vdKjmw1dYe5oGxiLk8l
QP9QGCwKtOIizPjDLmllH4HxB56W8slIatHm3jxYwIW2zrQ5e+lJyJ1kilweIdw+WRmSl96Rbbcv
goo3NHz7uG79LlX2LzbQ6kwK92OyeKdQA5xFTaHPYQ4wrWwERdnZ+KkTkkE4/yypcd+xdYWkm5ZW
OLgDjJimSU9DAUAg5sDk3UnKn/UhTUnZ/ETKMGirLH+DquccWm5VjArOodlMCrp6qw9FYj8kXrR6
0NYGT7KABJzn2RKb05gx+XTU7XWMtE/mdO+0EEBA9a8Kj47YaAgfSfrEafnVCSSWLU1ucW8Wh7TS
/0tgQEWVmSv0+rI9tcl68RY8m7Q0UwFrzLu7NSKTM97Gtc8DYZiQH9UQTdi8jo1jnCybJK+0MC0N
WDHHsMrMEuyeYA5mZl1V++CCDqOQdlUR1SzbXUTQXyo3eR+ZB0fwvk8xqB3KuehvcV0g+eCIESOa
g7aKLdSTGFW2M8bjopzXMrZOuTHS22OtX6kx/tn0GLT6weCVAiXnLztAFuhZ/VTnDDfsYQ8zAMVv
MpI+A+pHsszud8UqtRUTBR+D9apY3+3Gye5PzoZhcjIgFTVj/HA3MEVUvNd8FpYW8bI/x25m7rzR
Gp71lLHLiAOHftgd7tjf2C+B/1VWSRHR4v7pGf/IDZVxnTzZKqGDC+5OtHWIzAZkDDGjzC2jIR6g
igHC8gJDA/22IDwE3czGZXE3kgikH1mbaflRGTPWgHFfT0azg0P43uqwzpsuD1ozjs+Cwh6mJipM
p/hgN93vzoDO2bnyoSbBgZpT+AOiycO84TmdMVp4eCsvAo4C7CKTTZLEo2rrOAwcKWhJ7TL4ThOV
D2b15Mzqpa62H8Ln3GrX8ne2TJiczBf+LO3yObVXe7+OzYzAiBdvrNzqYSrZO3Wzd8Fbw4mQvw1o
xUFqeYqSpeUN2zc+RReBkxwFN5vYGbiUmf85Nluf0UYxtONiOSmp0XjXsfk1jpjjoTecdSTGACTA
T28leTCl/0a8wQkUSQKCv++qSR5Nu9QC4PhhXLjbPp6wjRimluyWEo9+Fdd/qEQWAcPjb9cV2Ntb
+WtewBmmuJSy+E5UIq/WKS7SW7VWD/Fz48h+L5TZvaf9dIvXqvvFEZXc7GdjzaDYOWzAcPC0Ie7h
x3m5/5sACftWpoz9Vra0ZK7Ft9FR+IIS0u2GdOr8RgmdzY01Bqw/780e9np2HCpvdBw19Gtn8FX0
9ga+bU+H6BDMREVDo1Pei0th215pDvYBEoQLY/+1LfkNI52yrPNuUuWvwlGPNHSUR24x5zHLLu5g
5f7Gfo0XIReXmMKIEuvyavJW3/r+XWvd5vegsu9ito6tu/WPHaFukWxkSmFa7TWLF7pVlxM5IqK4
Y5H4hZkAJZxJLFObecKDMp232HkxxNAdUlTdvbCN+DzPhUYFzB2oWy7BVuIWF0AzAYB57GSrliKP
mS70vHqkQJ2RqhpjoOUy340L/WhyMjAB6NxivWqEe2Z3vHbHDvD/VoLBq4vDWufo5TmTc1YXdBmj
truTE81L8bCuYiB6VT13NehYeqPCsUnMZxJuZ21G9fRYYV7jtsOED8KVnGoONb6qPpb7t3HT/sNf
sJMErNH02C3F+F8yqDIqZmNMlDVkXRjqFsZdkvcsw91VPWnsHKz7NEFitUbmtwKSUWj3dnVb9TN4
gBKhi0TV3FIWQytiFcqNwH7HBz24mo+7oLpMXg6Zq3oSabuC/Btftr7G4qltT3jfNuC0qX1cKlIB
PECcKgWr6SWDQzycZ4O6ZLzly0tXTn/S7sVLsI5lPQ+g07YViMQqe93mdzIF3GbySVyyMRxUnr6U
ojxUsu0iRINx3wywVzW7vDU414x1fO/7rSNRB+xsm82j3m8XMsAt7ymmNgpgtX2FUMreVn4SIl8P
q8Y/jD3Gw9psHzLuT+M4f+Xr9iaUdzUHMT5CATB8QhY/GxTYCyj2JxMiyMG0XJbmHMgrr5jd0tIP
oo9wMuWATlQ6fHkdIlrekF4GCfY+EXMRNSaBGi4SFuGgI/1HWGwLucKjhm1Nig3/KfFSZ2IDQA36
QLtDujQIW135RYs8of3JBmau4QkmrxEuG9tyq8fhmLG8xj23HCfWOTBndHqodVofNI4xbXT9xZTW
SQKvOoiypC5J8qs09bk+59n2whIC5xOT+K3W+Rk2Xs65kbVHlyDMbiATFrQOVEnXyB+ZjCAscffQ
KyyAmxxpV+BNKQvVPXBBr3DXsxhoxHgSalpuCKk/Uzvd+sUE6qeN165qfiZYYu9a5yB6cSAtS1sc
hHBwypLyZT0db34JxbZYCXuUKdMKfO99C37+abb+0gzOjGq+rp3mflqNdhgiN8lxg1WQn7x6qvdc
pdGQNE4wWZR8auO6T9n1RHYxOL7pSURpcnmzN5NTTtug+vjXfbi6eeT1GwbvkjQfxiP+dWNPd8q4
uG4ghkPsOVBeIYiPxjq/TsODaRVzMC0UVdQKxMfY/Eh0mYAAUIglhDECMuYGIQoZ2BwfuK3cXGUR
A3bvnJ5to8NBZD7OyNpXU2+fUjt/ydykgQ2MQVZQn+QXNH2u/c2olRcxeg6B3uEu25zZ2dklt34i
RSGr/DmyHetkj3Cv+9n2oM83x8T8EZjlOb/NPPRQN87DWq9hY7RomgLdp55BaZiSfJy20YUnqkRe
Z8Pl0VqIFvQtsB09nlhij3lkMHdXmc1ubC37EMcI1DCdCZ507JjHt0HySG5qng9uxRm0kKuj0CTb
bdascPoU68O92/vQTRibEzIIkpW7D+ogCUXD/zUY3HzSHIZVFzOMYH2gf8WYiz2MorMGXs0XdK6j
xA4E7fQNpX4gyTurwC30D4ARalf07g3BF0s8Rl8WabF9oC7K3I3lwpVtSLlDzxUUW+vgjYUebRSY
hf85mKJMVNsPhzt1MEsFX81mYHQXijKGX7PND60t6gXiF0G5emWvti7QlItPNekuGSHTT20xHWte
42+5qAnwaz+dI+gAKkiabX3p7RL4Z5SzPpc1HI3ZVq2/3pma2HhE/iwtlmLA+LZ8q7FHm3TyFfnP
PBo3ezHMEBG35QWbs+quCUms7FED+tbm8C4K7dsUY0llrOdmkHtv9sZzT7AwaHTj0NZNtxcE/fh9
9h+u1i1sL5jiZofG6WrgojEkQ2RzVw5KQLMkqwhL6BYdMylxDROwlNHv5rhKIq2/BwDW5swFNw3q
kY8IxgFWEA+FqaWVkhYM/nMwckcQcEgOyepwQUOQdpChWPBqQae1CF44SxxmpKmiCDLNWu/ouZCG
StPbY9nDQG+EOUbHiy2xpesC6bUfBVxfAyfEMn0Bar9U2QuGdt+quj+LxlfTAqpitLSIUIKKEtCq
S4JXWWbUxGl/dNleulZQXgJUwl8ci4qAbuZFU366HbfNygLZCeXhuzBz+aYxD5EocVMAsXnCTNx4
9kh6nZAfnpOSgjbfmPiSlVsPCRvHMV8FX1XFH36hLMONju4MXg1JsZVHG7Yh81lj8opcaayx8V0F
BfpZ4OZUeemMS5nJepj1shVZLR9uN5A1cTaGCJIsn9jl7cAoNHaSzNWWWdCtouBbzxbBVXf7BHT1
m5LA/lCJXkXrQZN8HBK/eW4CeEm1XYLZAi+YUx+nZrugjOv4GHiJGxllKxRM8EgtGGzRMF4kT/uS
0+k2DvFdIglJJ/Q35ZC4H2HxlVggKlVRh2fi0Zei/2rnFYN/3xU7p96w/+D0nfliB7NbU9g1eWDZ
bMLEWy9vdCHnj5QjgfrHYsWfOL/5PWL9mH123G+k53g1NLwoBKl533J0PN1c1XUpV6ArC44BvJVc
Db3IWKUXDi3fYidDaRya9MDCnrTRlJ+yzQKC6vU99Ljk0EOJvvG3X1yueqK8jxXL8NtQ1hPzo9xv
apij1BxUwHcHvUvcFrcHqmwmWyCU9ULgkl/53BihI9/Spisghdg/zBdQLwAG7UFY85Wf0bshyPE7
5XpYcTJo/FeU9j55qzChuCR4mQjThuXwbJgOXXEUcxEYIO1EmCEVgovHZBwUh/9+440aFzTL08F4
aBOO4eJpnTj9vQVoIaZpqS1rtCx3ywVup6BmBuurBRq0VT+bFf5uVW0Hh9elwxB8oMFZJWq8Qbg9
so936Sl3Afmu28Ut7ox5Lf+quvG7aiXx9XQFm8nBiRBt5hdMfr5hl/K4EUV2BEq8phtfFGt/039k
s7nvmSYQguOmerXUUgBXKr4Ig/UBpK2HFU3tJImNsKqmOTi9SRZJ7ISW327XPqkyjdy56T8T6f7l
6EWHi+l3bLko/rvFe6iNMeDcNRcONDVyDm5Lyh823F43azRFtw9ND80NIwRzYd/Tu1t1rs8FnWIu
vGrorNqj4RmHONV/OuTsnWfjNLMV98TZapn/N5OUfm8G1H4fbHuAIVil8Rl3WL0b6vGvNit91yxM
1GNV/9bEW6Zm59m4P4VlSTXTCLa1ZnEZ08zGYDX5eKxRI/WS0XLKQwqtqQ1xliP2nPLCgYt4K6pD
3gzDBxBuwNDORykm56ki43ivn8qGj6wjgjip4sM0p5tAFfSNAaq9VvJGrE1foNfvkqn8xjCU7pYe
msbQ65jgm/bJIUgPCtZ6znHj+Y3TjihJGxQ1I0T2tJhw6i1YElri1Tq5pO/Vf8h+lMQwzIeA8OgP
kqnay9bFG4by7G6uFWRjF4eQmfHWdAqmf8ZVMlV4DdXwqRF1ohkS9EZ5725apoTC0RYFr1KNDKQt
uNZKjx7uVJlUE2+Ab9ZPgHD3u8k64X+Wr+j03BpET4dfgb1j43vIUnHnIBXDKVBvQ9HhNi9YItfc
yvP5NcMcEJWK27eY/nMhJl+9pf/W2YCF61oSuVvrwm/tvLyS8klN56wEPL3OBiS+4unTtpK9oEpf
hzqnrzA2E99JRoILGKsdV1OH1GJdsBB7Qk9rsXsne61Jle8o5RIoakLXppZ7wkYw0KGy77RDWxQW
vyA9OaeFtceWf9y4EvE/sONA5CX3cMDuES/+lOoOmFGZ3WBoW4qDBTcqAtcTFFns3dLe3TtrvXCY
4iEAPdWfbB5FgnQjblSS99iqBVf00OEOFWpJflKD/uGQh/61QC3KYwThMpbQPVZJw1Bl7jcvXzhY
60d2QEVUBhYMKt8bcZGISbs1Y/o5NNwxEP3HsF9sSDj9/KsH/O9z0XuJ8yNxxavE5xrY824c4/8Z
O6/tSrFs2/5KtXy+1AEWsOC0k/WwvdPe8grFC00pKfDe8/W3gyJTFZFZ5iFouJDZwqw15xh98MDV
mbggh0DUEsFgiuxmHSjwjBK9Ar9kZdXGdqGUpXmMcD/vKVW71xZRZ3BI7XpT1PVbV4Zbw7avcYGT
glCysAQo+rAzb9AxbsaisXeMr1ZemphHnCtM0+LmlncWbgVxk2r+i19WD7ZVZefW6t8az3P2pZE+
uhKoOeq/u3godxiUT4BRFMbRDsp2K9/W1UDIch+/1VOpxSsov+rJ+JTaqr7uHQUT0WRjHtuREjFt
bzEm5GKiAjk3vrGv0ExvRwHOv8zlYsSWsIk9dekKRpRhjjC4i61TQccnICkNSaHt7goVQG5WM8tz
IFc7yiYXrXFbIzRvobMwFEh3wtMOsusp8OYIR3qy2pa4RF5yCeQVxZQ6Io/EJkWNAEM0iuDmjmhV
Rs8oblag71Vqw214VELurjBAZZ0Md6XhASLp1Xs4O3fcEDECG4zzhQ7Cpw4ElF/4P0vTTKt1jLOZ
dETnTh0x75RUxcgy0G1FbjAxGw+u7z821Uh6ttEahFShusfbHlNzQ6AMNDCx1Bc1T86DgNqUZcpO
JjE5mYWxFPqgLIK6Js1MiiOpwkQvopRhuosqg27SJWklAmkczHUFfyHPMFsidTdWoSQJNST2jB6g
Dux1g6eV8YazDnE+782+elXz9sJoO74Eaf9lBBy3Hp7w14udLo2IMZB6ttWqXSF6HHZMh3hR15Ce
UYziqKqoXlJQNn17V1oW3weNGlRKbRtaABuopZn0ezE5kMYmAeHa+kjbL+ycTQZnHNsGQQvRgO6l
VENt1zPxx+IK5kXpUHiaWgxbDXrnkPQ8Q2h/1Y7PS6kpr+osudYruwDK5D/w+A3WwKD6SyWBoAK7
WhaI3q5oGbjrtvLRbsJVpZ3whWnEvROrd6rKZTsYEiAVZvhlVzvmlksPVGc8AMmj4OZXPuNwSXPH
aapXGlPV61hph07Kk6aZ6lOhkP5mAcJTEVMUoNFFE1+7roSq3fgbo62+tDpPWkape82gU5uoFoWY
AI5S01REHkSQzPEFfa2V7ktgDu3SrY0LE3UKNM4KznBALbu4DnSU0rZuuGvV4EdxDdtF8uA8JpXj
7njbw93ReDBAlCNzw+Wlj7ZxnephvZFIYptKAbQwuTDcmrHfKEwYsKO7dc1rJ5PvPVEvC1nyGVkF
hbshc74EVDU3Ap1SpDFkL4BN6BjJ0Yzs6pIZA5B4YhjCOzwWDwUT+W3Yjx2Tz3MA53TDZM0H2G3D
CitMhhM+c46aGQHw+sewzl4KgSGHotpLiRhrCYtarAzifpdB4l4HNqON1mFK0QT1Iq87eElMkQ0v
0Sho6vdW7YCdoL26MrvqzcmqV04GkV8wJ4kTZT+BiJXWhrPiEkGf+9mNzAogs22p7xqGXEy6LfqP
RnOUFOcrw8QFqAPToEd2Y2O3UhDjQrNEyVlOOQSu/wxsxF4idfX3LsA/VT6HZLGBOcaI+ginP13X
hP8uCTNi/u79ZnWJdxIdOj474fl8X40WbbuEQUpXqzuAN69YAnGrWNUhz74UXfocmFbJEKl4omd2
agQhT4p5EgJ8cxbIW+pew9LQyk1hh/wEMl/GYU3rm3Z0C4ojxYi0dcnw3eOWdhZ+ikXaFvEL18EU
/2V+Q+XUd8lKqmAiaHhVazMfoO/1Ub6gEp/fGaI6Tv9cgWIXGd1DacP/8IjXiqFPK2V5pajNneNo
wxLmlLUp405Z5LZ+Zq6TXVKzJFQ2to50bLM9jC36nEhT0o6+gNql3qrK+3zZmJa1Qbvpb3L/i853
Hmr9C046VGUKzOo6kRfigCh8l1huwwLJTti01kFJ6DdUWnowe5q2+KHXnY/0y0mwfUx13MGvj3lX
3XbC/aLVDg8fgoU2kajNVee2B9AjX7sMKrtV+dWGWdy5VSFPd5hkNTtbJiLCZjh0tLkicNNcdxe/
yDYiVK7rzCzxZTDOhTvF7C7aIqQLtl1unLHSJGtN0O8tBpRHegPEQMN3a0nyi23FvJH9NaATSsoZ
Erq89V+R2FXgrs07S1NwUfgaI9soOmOl6pYNQDVsTYXxSjLQ9OkE33yv5nnQMtrWITNSWY1p5obo
yKuv2Imey6qmCK5WKD9J8hxraPCZQySvJsWmReLdVfaOuJ5u51QaKYtWSGPVbnm0pq67HHPFXBq7
UU+eWyohtmQKmOrdE/otUikYmS4yxyYbcAjPwzh5SNNT1KMeKyq5kMAf4DkAzI5jhPfj4Gz9pGVc
HlrYeyCJH8i3oQs9dPVKVdCPGZW2sxEUL2tJ3ETN6BkQ0riiJmGsJXpRyGDKY440GGoqLEquBmMB
x54GIF2EqoCgTLPNEZnYJlURHOCGLAuGP1EVgOeOvXFN5rt9wpuNSdbWrZXvkq6iG97aC/VjjAwu
la3EFoGGHI9fYnaHPjE8xuXwdAtK4ErZBCsmfM+lQrgGBRxyYusm3g70exZ6C0CGZwqPSJ05oQ0M
dDuOGbZnMlIqPcOB6SYMn73+OYjBvnDLPThhfAwjJGO5qy4IRNkY+F8pAwHL6Mv0itg4SneQSKsx
WZJ5gq7ChyuGAN/s3Y7RHIqAPIWvoDjXaROl66JxEG48moGnriYrJfJZJmXkr8u2DlZUirsuNDah
P35x646Sfm+/kO12l+T1uKPNTcKzrKKNVZn72umqnZ30b0PRXAfaLd4IwHxJf1/0PQ5VvLIohEiX
jgtlm9QuL6aRKHfdOgkzo3E6pQPXJQ8d4tnyBd4tirN18xIJlJfV4FB0pS1k8KtP5Do+e9VVVrRn
3mwt45LDKFgyfbFxkx8AlKEw5QXOtco4XFgkq6aokieB5RBuKyrPC9sBkG7m72pgvjZtcV8g51mG
6kkOWrGDXwkX7r6gMz39SAz2ZPva0hRaUwfB5ortgCd48mRoYUydJei3qP2OmY/XtSPJi1BJsLIZ
TYAW8iWM4zehvA7p0TNDRMWRvS7b7sEmMXUba5sB6wHjfY8RSsMHExhITExLXBuT24maFm54/sCI
42SNomERYK669kqAUqkarqADZUd3tB+pEHh7R5AXZAqb9GnfXCGIeSeV7tyAGqH8HAyrpO9eBq3/
llgYy2FFgWR0lrjHHByilJhsOie2VmCRUHpY/RVvSNonO60nMB69nr+YBirkio1vhT2lpVZobWrK
2438lrbOQ1URVEUREohvA/ZNVL6k9O0dbD+Th9xE8EVY4yKVFcYoT0kOoMaBo/rXJWypJLDpOQK/
oaVlPWhcegtfc5lKtgaKQU+7aVNkiQlNClGJbJt43ReINWhwTF7Bka+OS1VYsDuzoDsilK5pQcmj
BnyXv8savRfv+tomnNFSMY3mKpEhkECy9dRgPCDxY7jmLt0EXkPQ2SREEMexwHAX7JJQq/YkZMPa
XAJ3oJEBMBc/UPQlCRPKn773mI2Jtw3GZ/JG2hVz0Wal5hutkxXfF9FaIK6MorsrNcclALpaDW12
Uza6SlwSF1ydyy+kLlDLBqUsJaIjG9zgSDxyFcVXegQjRGuQq3WqHU5wYWuFyRjpapPlO5h1dCEk
4CjRUt4FOucT/UhZGksXrZRs7Zg4ZVA+LmLkbF5vC0rY2oZOZULRM1HWFhNA7m5nXEGdR15JbDRT
qoo3OGa/enWpG1TVqudQzc+LC6RTiJdtuck88WiQPBilr7hQTKqbSbMaAZz5wtyOKrGodsFLR91G
SKJXQ5dTwI1gJtffYr2hC4nsZ0DztxJ0rJhNdiQvWk+Km0Ic1xmKNq99fC+lIvceacvLtu6rQzBQ
kKbkvvTt1FknUBi2je/jSxrYVN3qzfe9AQV71y/zTADdCdaODWvZjcUrMuXdQM6QV5PdQCLsGlp+
S0VNtxfURq3wKoM/2ReCGXVvWlSCTF66PW8WVYvvs6DZKP23Vnd3veYbB5o3h5pSUK1RDetKa11W
aXLQcM3jr2EuZiMqk6G7aweSZp09VQn/gqj6Le2LZqEUDF4IDbjCwXLbQrY4YlMjMWa8KuEibluT
rLBi1Hp6y8lGIB7pDJ5WZt5M5qloXFoN0iOvN0kf66M326IRV46p9RQo5kNZCnXVu/4TdfGvOk9q
BI+H1ie0ELwtFZ9avg1Dd9JGgjpN+L8m6mRsiEBEQur5Zk3TT3Dj4sijLKdSrNEaBmJQc9o+bqd3
xI68oANTPqRG2KkGKZ5B9jD5hZJo+byqmdGnq1GEULEEmYNjSyMrIwPOiM5jW6rrSEGgFhXWcrDa
K6d9Ug04iECcvJXNFMAZ4WWMLdXjOCQ0131BXMXwOCKn3UqeO925LpOC9GVVcXCcdyeKOUwY1RVC
ITz6LsAMkizXtUqlvPKNjc8eP229K3e8IU7b3Sk90QfOEK5JfqLQ7dvPOChe8kLqF8I4r7vYfTN6
Xk9B0E1pS1/4w+GLEcWwRvjwm5Hg9VG4EtFMxPmFZDP0NE0q+VwePiiOKtJCJEw727orKvuuEUa/
E+WzNST1cmwcWm/5u98W+KQVhUqQUq4FWnR4YJIQa5VHCtq4ag2NqFzo0EZIVy5/S7kEuKy4JxhY
MsVTnNcmZ37tUtBW20S96ZhimBRQFmS8+WtTQz7ZUvlYyYznaOclZySyLjb46kG8e7Fbbx0boVY/
DiievW0cilPUutvQ4FdlWhwsKQ6Ea16W7bLGEesmkvRz4otWcYxCVtO/Irald+0FQGkjZwEAAYwg
QvprVQBk6eHSFqlzNEkmXraw65eeeWXrCdm54pLVZbssbKqyNTyeVWA2MUVLhK9aroTbEW4DEkjt
pQ7K8mghrD+CVn43wu5IIPPcDLOYYOMaQQ6WrRQADqYDMkIpQwxXk7icwdFWgC3TxuouNhIyKTBK
J31wEzopLivIfr6By0rJmxfP9rjTKRgw+JenNgBd5Cj0CyzPgF0ncnBJAW8mlOJFeQBFsdV60p68
kVSqEeUp0xomMUWxp/dc7Tvb7pbwL3kPFmZ50Oyc4XsTXRgVaye8ftopAoAFyaa/8o2pBta7T4qX
JdgRzRslDK6VuRKkToFbdKZwPClH1/EfizhRibWfAuG4ftQ83lVNeNWbVUD7mGysyXzAUAYsPxIV
TSIAVUPcLzzi7HXlg6mNYugIckqvyJh56IPubnI8s2g9yyh3nxzE2iPVckq+PTqTtqEDTvpfaUcP
pdfVdFlonsim40OoWv9YjdTJEffUi0oP4i3VxWajgvI1/FgeSYki9S7dO8UUfCyCr7k1kaSAOmdk
/5Q2xg6PiGbXch4N/9INKp+H7msUKotbWNq7oqIbIxTyCEldDNbw45s1td3oYubox5HD0E0iD41G
m7DvRfOMdaZZFR2DQiZDgEL6bEn7TnCn2PASGBOrXZNSZb/KyfFr2vAUGao46v1vdSiKY1OOLh3X
2NjmwIw2mkLT2ybJNo0uKX1qwMchyRkUuTAaMXp+0mKrOskEmRKkDNxokxe/ytZgEPCMh+Jol1l+
IMt3FY9dvwJjBlbabkAWMpFleqLRrR1u+UnGlZbz8A9pTaupckLWgkfWo4xZxeeAhhU2H/zykO7x
wIriDjj5VU8Qjgia9h6RwQ13i0GBjjkYvcXfassYT56THBujyo+2o/7m1oIOr2YBsiSyNk0ZEZVG
569bOqxL+PYvgw2KLiWXdZEPUbvh2cqDm5h2xfbtZV4pFKj74Ct9KNQUMjnFIqFUVybbRCOepdD5
ubNKChKWF91A0qQMk/OY9uGmHj3UQfw1PB9eMAH06x5sxKbM0KPrvk7DPP+tt/LyKsLhGNNYXOFu
VhZZPO4dhkyU8ce3asjdnZBDt9JFQN0PLEeUgsfxQH/rSfXFS8qXPtdA8mBLZsD6PnYTTLHg759Y
6bM0GcXpsZof5rVgkotKhfnQMHBxFMAkDk3JaCsExZcayxb8zIKMp+wARzU94OT9vvbTvs/N+bx5
IaZ0CRKuzlVCDB2vUrp+IV4AEWOJ9iaAYNxEKGpJgNOzYjhkE8wpssVrQdd+1dh42WqchYwhWFTT
M+Nz86d9eo29yvZsLjrgKHTGehwBSJD5PsRvk31AL5b3JyTwifv0uVDTlA/ij33RxP37ad989L/Y
Z/7xVT6/3l/+Nxyg3P33IsNxUcJgaqogPcwLDOb88LVSfN9mXg6KWdbsTIbdKBx93wxjepjPkOhq
Ioolv2+j2iTb2vdhG1d1dgimXwWqSHaIghKb7Lzzc1Eh/t8ZJQM8RS0P7gRKMQxKTUvLUa0NXsuz
r4mKMggq3nntc/HTvhLpN92acG9WQ3HQmSquW1997Dy8auX0l5vXPhfzPoqBlLgN8wkLQn2IKDwz
PYYQOV1+2Om+L+bN+ZLTPc+nFvXj4fnEz3PmzX4KMpkceRlzTj3amg7dAgUWK8n2bfpxEfvTlTxv
zot/Ovy586dz5sv78+i8Np/Sh0TQ2wW0lMAqm/gyX9vzx55b1bs7aGSBGyUG3j8WdT6hJPMiQ3eU
uQN1ZvgVemvkh3kNeRJzpXHa+bH603F9umI/T7cjXP6AtxmtTxQoReWPRiuZv9y0+blvkJMpb97O
1RoGxAyNKvriPq+hSnU5rYACu+L0YJifCfPa58KQDY7pebsdHX7CeXV+hJjTE6UZe0zlhn4TCL04
jBIrWdjeaamhjev5g5pvxvlzI8dMT3Zc24e8myh1f/ygfp5noESx3h4wf80X+edivtC76Wp3bGYu
uo0QMKbHmFCPVtEDlE5MlYl73Z7+zvNaqhuP5LLblD615CCnp8EgemAg8zYubfl9dd52A/7zx/+b
Tp835wPzIopJ5At0VNXzjaXaIh8/VvOa6BS6ndxpn/fcvOlLosW/H1Gz31fnexBC78pF9k+8NbMF
+CtnJFjmNsSoHJXp2qfYeagbrYBJRORYrrdH8n64s/1YJXbYHw7zogx5an5uoqj9WgKfWDMgJL4d
MR8GkW6yoncHc1rMa4NbfV+b931uzmuKEr4kaq6vCV1FsoTPRyeJnVoTGIxlYeTFYb7NC/LWDvMm
AYpXv/ztf/7xf6/9/3rv2XWGsTNL/5Y2yXUWpHX16y+6/OVv+cfu/duvv5hCN5Co03eByED+mCUs
jr++3Aapx9na/7NFl8Z6mBJlUBuoTFS6fuMwgG/Vn12szCvo18YxMXCT5ikFfnCjTw25i4uWn3ER
dhj/6zKr96FKzhYJN1dOSHDJoAMNNZSe8SC+8OcAUiO2DRR6Al8ww40Wyv1dhFn1HKihsfj3v5Jh
/sWvJOkP0H2yHQ1Z74+/UpjGLsi4st76HqMOtbHI/lGG66IOT2KstUMDtlkNkpaidund6mOyLzR8
ScKjLxMXS3Ll0mNuxs+GpTznWTOe6JQTnUFvdG2aRbvv0GogfoT5a5KTZUwIc6ogxKJFTrjSeZui
nMnOSdpl+7Aw7SVZYEgJh8igwmb5q4Kx2J5KN9Qos5FbvdcwinU+vEyJeViW0KwTzVtbcdcsssbI
dkLr/EttUTb+Dx+U+qcPynIcwwBizR1sUYf66YPKfZozZga0IaDpPjRDigK3Rz0oDbrsUXtQrcQE
N+y961H02IlUv87gfh56ad3hSv8txAvwjKKdBrLReStYE7xgU+UBBf1DaTFXCVsUfpDald1QAiOE
SnejGjHmVqpXBGShRx4bUNxVIKCDhq12pQXkTlFsXuee450k4gIMdU8OhpkD6VfAAvXOWvqDD2Bb
Z1r97z8Pffp9f7gXpLS5Dx1TSlUzdPnT56EoiT5FFVfbKKwDf6FXzrBXnMS80n2ubLWQ/lUjb4Q9
NveapuOxgXa8mZNekN/h2A3OmoLSXDUr42IYfv6FUBlcx1biblTtEbRfeHZQeRqLJiPRqKmNiU0n
LtDgxG2OyuvwH36fP90I0rENoeqOrQohTKn/+Pe10UwIt9OiLTiUh5AE169BSx3JhdMc55bYdwA4
Yko31/MiaalWR3n8pQ8v/giveY5VCswuXgZ+hsxMJJAimlyeuxpVC0QXI1mWfVNdCh1GrW8S51f5
wv0Pv4Wcbtcf/yqOAx5WCmeiFSBq//G36Dwbw23lR1uRpC+5olj3gExtym9VfSfxqq+ApGiatE5W
1WJtDHO5j/rwPa7khfeeXM8ZA6bZ3HxEoWfIcC5+SMdSpv1LxvN3Ql9WF3eQJOIkOnCMunzz1Ng8
j9gJiXNQXqq+0rYR8RZrUUfeGhazuE8h2Cb4hxcJ5odz29Zizdv1MMu5K81JyftDtlryENkoYce8
L5q64TGS88AMun2FUC4Acd40CwIL6eM1LvGHlQPmEcwh2jq3hvsiM5h/yKRCx6avn9rPfUn9QTYS
s2FPBFxOP1j28VIJEJG5lnCPk4CLh6Kx80X+bgeyvHGnRd005sRuc47MMXyNDCvEVKJWT2RtmFe+
L/fztfc/P7xYqvlF85rlA1kFfv3T5j/uM/B0yf9N/+ePc378H//Yvmfnl+S9+rcnXQWvZVZl3+qf
z/rhK/Pdv/90q5f65YeNdVoTP3PTvJfD7XvVxPXvL8jpzP/24N/e569yP+Tvv/7y8pYEhBRUNdXk
+pfvh6YXqqGrDo+NP17B03f4fnj6RX/95dykL23zV//n/aWqf/1FsbS/C82yNIcrXjUsW3JXd+/z
Id5lf7dsVaOKjMTHNA1e5mlW1v6vv9ji75pQHceSqqGpGonNv/ytyprpkKn93dEBsamaavH20XgM
/P77fx8gfPzh/sWAwdCcH25IQzqaNAxL5QGpmYb+p8dkWJByY3qRuCNr0aCm79LobXTTPgRTTUuY
3fdFi5kPPfG0/XHSfGje/jypm//7vF02ebF2oxxrv0IvSy3B9k2tHKqzZA/Oi582//2+2KM60qqa
MxHL//oL/Bdf71/+LH/1zdVktHaULLdmQwMWbRU1rtbRWcppR+xY0V5z69V8GHZRRPbtdPTjnI/z
52Pz6R9759PmxcdOBuClw4gA8ZO4TnKyB3qrHNeNNJAF9FHr7AhyLhDcc7ij6kGKWXgD8NqgxneH
9ku7R2v0WOWWfzYqqd3beKCXcYOxcj6YWPnJHLN+F3XuUFGAL6KTJcfopGpIFRoJg+xffmoeZWt8
QwLOART+mCdWjMnsP5z++TnO/1EtpSR7U/0yTEki8wLwLbm+FdnMn/ukbz0N+iA/AkcSoQ3XpEQs
5hPitoxuvYSh2kCU8DQA6fZ9IN8+v9PnBfG5zyMdfqMb/WNHee2oOhr+iMKTC2qMJO1N+0zkalSZ
plUX/HiGe8xPjlQp6YfW06o97/15dd723abaD5qJDJAT+xxs3sfq/OXmnfM3+vhqEhZVXytQ2B4L
ZOtPXVAFFwxQ79W0pVglajyJndFOjwrdBiIDnJLEC3oU0CwyK1zhsKK1jLL+Y/OfjoBrDU95ZAff
FxUkLtuMDvOuj6/D53c7ugMBUOge11WMfaSyvOyhoHi4CbqiXYu+zh5geuY70tfT1Xw0bImSR7cc
L+ejCX6xE/7cYjEfDTBlnUl+eZq3PDNxrsO+2M9bCXrTWxfpjKaBdeStJFfd9Dyx1RijD1lWzqEj
sYm+0BQXGMuRVbIvfl/9p3N/Xv3TufNXmM+CXgEEhFfpav4GqlEyiakyrAi6cYJqYJzmtW7anNfm
BWAUKLCYuTaxonw/L+0S1JSf/0W1VSIsEW1OZ/z05TBWBPRBpy9qGLW/8WnHfpw4/39VgZNZxenT
iAHBhLb5hh6K0PK+0++kMLptiCGXJgKZiuBRfHLlyu5NuSiGlr1BmwFJaPT6Nf33bg8Dq9hSgPXv
/baL6NukBpy4WjvJVPPCF5xL1jqsJ/i0SUk2a5Hki7bVTiMd1zlzcF0n6bBm6m/RaDGSZ2pD0c5M
k57MTdjMBIyegjSLNhhixCk0reZAJ8QCZBxH19Yg6a16Mnyq/PhbYIx0lSPF3VsT+6wf4nHj5Cq5
5tNm0rvOZV5LDf26qhQfEZ3Z3se68JYSp88+qLz2XmsSMPhqiB54OtolQBLUAlzNfNRrjeEmCsRq
PtjLqr1vGipkSYLBuajxPFZ5tDbgd1EcG76GnVxmFMKeUmBxe1S07hqZ630PM5ooJQwcjCCt51zD
8DkSsQ74hlqE6JULNAYMSYkHdMcs9oNHFshiJgDPi5bR9jLtA7T0bhsd531C8eOPNXMs1D1QSlDx
4NWojobBUZRrjRd7ulHTx5EJx12ZazDjzTTaaK2lP2R08z42mV06y1p1ym2kgwRGiAAU0YR3i7PI
F3/axuMyLtBSo4T0AIg5U7zwvHAH0obD1gXJKLyrfphYHbp6GntHIlN1KwKCp4UytARIut5h3hIJ
ws3O8OL+Bo+7sW/UAeegE5BB6kVAEGMukOPnJpYrDgc+ryEZAdstaPU3OOdupWVWt6FrA30DD7ib
N+cDnn87+jr+gukErGogL41hgLCEqD6Ka3ML/NhAjtdKd5OICrdpVLnnhDSMj4XsHYjfNmIxAP9M
eu7mKPWxxPecABnYC1OYd2oNZSrhL45JLk/KpXgOewQY/OWjXTylg1TZUPWLedUkM/MoLaLtpgPh
tJjX5kVQiHoVkoVEd41bIauEQnkdfvao+kAX5+3QQuiP1Gk3nzIf1eajyXR24kcCq1Hor1W/+9rF
HV0OcNVE/MKXcWt5b2QdMimYhAR6iiTc9rrTb3wcNstEU9WrWLjqldcn23qIxGHe+lyE08GghK2T
aCW2RbbmRTUMEELn/++GmYpxzHpPzEy7Crzo1SgaSlhAWE4tzcrDYFZLq6gZAYyjF218VfYopgJz
y+x5JG8I3UKNx+F6XgumBBQU4fhh/9hnDSQl6oW7K6ddntXrS7cMMTfMD/X5EfzxZP980v/89EZ3
sEhMvC3h/Miv1PvaoOL0KB3523xvJWh29hHqC1NJf78Rxefq5/038OIglYqkBup5hMM4CVhoBWLp
tPW5iKWG/TcDiznSeN+31sDAyeG1sHCclretmTVXWg5XUDXwahuRekeidvPuhs62CKz+q0UcAP6+
VrvUGo9gEqK2uhniqAFzeCq0OIIJoxksA9SRMAEzk3Ga3cn1fEJq00SLLOoAnpd0hxwS+sroGu1Z
MeI3uySZPjECbvqyGbaZyaVeeTrGtKTvdfJ5UY4nqsTxhE/upjKJwLNVJqA8fgiOZRLK+6W9MH3Z
O5DK7gpH6nd+Y3xzQpwMhLa86ANRLVlS2JtQU7u9UmjyBqBWvzB1u3+ttGxbm4r3PCSYEfOurI66
qJuLqRw0r7Iu2M/SazPDV+gJgrDSOVhNBNn1vBaoi7INyrv5W4sW0G+aumRzAzq885XK2DsOaK7P
H6xyn1JFdeEHAZZCAYk+Os/lLWaeco+pMjuPlMnO89q8aGpACkTWfRyEuEavcD4lMRjfYjr9ODCf
G4NpoQ2daA9qZdjbXGncep9gYL9pIwfdYptGV41bCLiYhyQX3j0F0rMThMYS/nl1PzJgPIPlu/bt
oLqfFzARpmvrORZtsB1dvV/WXeLcKxo6BhSfZHSHfb10sl5ZE3HVHLqpPSGntSyVmfjYKdGEcR1/
7p1PmE+dd35u+liVaM8IMMXIdsyl3SvZfQeKSzNb96FHnXYbjvpq3hraSr1BvLQzqJ7tmMjXSx/w
76V2iuSS2NsBlcRFzwGfzGsKwQO7SOF6D6ez5lPntUFFdQPOONn8dIB8+K0GhHqN7UMj7FTtr+tE
6a81yllrp9SQkk/7hrIYrjWQUfpoNmTlhK8qY3oKnal1hOppHWllmR8LpSeeHuZPgxredxaQsQeU
K465liaB0xBnyPfTanoamTpcAtNuVz16K/QZ3aZKSR8jNnXorhYf6ybUy3TiB5E3Km+bEOl25mug
5FvC203P+FZG4c6ySy7bCCjZEtApIBujjF97dUKdZd0NwyrxgLRwV6Hwv+mD5M4ec3mqa88i0QJm
2hBk/i2MTO82zlECla1Goo8oIbkr1aUPFf9mPhhkxmQZyh8+jvWFb22UNEI474yEO5WAA0WTmldK
aoPtBCk6L8iGVY+gzbdlB5aLt8G+sLAugbw7zIuYktnH2ue+DlPXxz6wKncuLZ9dMWbGlaa9u2rT
n8LOFVeYA8TVvHveDNqu2/pW7IMS5UDs4VjOm9CMrqyg4x3AbG4nB/Ro2qAl2dJu5KHJKvVsYQAg
tk4eZdJvVfjCJd4s6y4qhnKL5NA6koZsfixoSaP2FBqhoS3iYA3lKvmOjngCdInOsoi6q0K24gnI
gGWI8olqWnDOHJSlrUZOczy4aNagQHrfZJuVdy6j7lVMJut23vSF5VwNaXCtjmp5N+9K6ojHa2JY
hwh/zF2Ik32v2Mg58vCsp5FzLzvIr1YXfGzldZDcY+SdD82LEBnZYGlA2mXngAJBbzDoZCGDUX3o
NEOeEQ0s5p8Zf2J7Iv8Ag9v0Kyh4Kte5lU/z6mQkcjout4bjZF+VZpnVHlFrgjTfCP7yDiu980VD
Yi38wfialxY9NhNcWzY8WRkdi6YO6ts0zqNz4qmHOG3qW8AmOxsMDlewHd/kKj8WBJPhKwOmlECB
TL+aD9gEGuAQkv5dw4jNJAqKVA6susfA8MB5hfCyJufucd7nyuT72rzvc3Nec2vTOKJYWWS16Z4M
4TGVC8vmbNtYgA11fMk9HXtXjW0jM6sL7DcYfdG4ImKsgh4YBQ/IXw9hrjxJAHrXvloN955qrRK9
F0+5xcskpA+6GLls9L2l4DaxBn3nmX03xaEqxc6skCG6EmSFW1v5VTDRNmyXcXwBdTmIikenL809
eqcKeSX72yl/LPDbR3xU9kYxGdnoBTFMo2ecHb7rWrfH9rYHfwzTKhlIb0PYH4ICryOrubfGpL2X
YXjCBz1e5l1pO2lvMmXcR05GHD0JGLgtSsrGSvFIg52aMzDDy7yrnvb7evaxPx/aO2lIe2tOd0Kh
df+8mPc1VZNtfNPJFwZa+YsRu+IYd+1bNIWjD2XyqoH+Qj7qKafeVZbVVHL3wv/P13ltuY1z3faJ
OAZzuFUuxSpVctUNh+22mXPm058JyN1y+/9O32AQAKUKEklg773mMpWDEXJlj/WqgNfiNLr9V1Da
u9jXtI/KpRRJCWz/hKN4e1B9gFxFgXKzr/k7gnIQHPvEQ6UZFFTyq/PTYEThEzW0lESpT3IkHipA
wQ1m6goYrkcoyt6jA2EDClZ7kUM+JbgsAI2vvtF0yKjpyfGc6MZy8M1hcx/DxZxNn5dT9DCmKm4m
ajPuVcf8vJ0i3jwc8vGS+T+6mUBWwHW56bs8PqGgiU/qTN2R7LZibCIEKSBQ1eY+EUCuGhCsMC0H
oz49VkVUP9xPkUd/vB8YQ8cMbu8NAlNbeUqgIFszjLOKCGVMsc9b5yHfRFSIxTpsbXREESQGBRzG
GavW77qRDTvZc1tMteVRivXjaYpuHUvttHWhIVqQt8u5q344ZmQcSA6EeICFM2n2CrbtkFKdbmft
D0vMynN/m5U33knPfxRh839ma1Wtj10yfeEJWDwGCfSpKq+uPfGXKxVLaPrytL2NyYmqxV+Egonk
QXZHcV6NEMPLbq9ppgxuZI5Ge1mOYY6WhP/RhCP5gCAuCk9oAoOTHjnvoRK624Es2SZHbw1ZzzIA
tdEkdQkjwE2Ts+YP08N9ohezGaDZfQDtanxC6Tkoz45gb+KMSGHvPPsIc+VhVGnWQfap9/x7ECp2
f2DhIyc1ij3YcNkkwxH+k7QPszd5NP9zhIVt+oZV0WfHerv5aIrscxjU9rXxXQjE/z5C294uezBf
r1YF8uV/zaq+3bzK8xDKUN1ZgaLCCzLsSv41AEUayzmgDiLXR9iAyllde0ly4FSRW43fGoXEkDnU
wUKvkTM41rewMPOzbArBPjOdoHyfgCTvsjSN17ro9la701zq7Au1Ms8paoWjaZcmSK2h/RqOf0Wj
lX2PPHtkv6j9OgGCBFQpnYrVgFsxYkPdWZgD4qykipz97AaiYs6PPsANbuRNJustNhTVZ4V8+1Mt
gy+xlrd/+Zq6NRMbZdQIKtIZoWSY/bDKzNr6YabqU9l23P19Ydzmd/p7bwgL5dSKX7QJpyEQeZSW
Ug54MVDnF6WjfMDkB3TtkYckiEY3ORvh7HyxEZg/dA6OZUOg+B8lmuLBStQXhH2OwI7jjBKYVCNM
xfDQAlADTOdBZgbE8s7s2an8/klPDe2lTaYluApS5zU1HnD1ilPiY3nVDQF7mYg729oxLbKyYlCh
Pje5nRSE5aatJ9Dl4iVqr5O4LpwQwaII1Kr41oOQcx7jNncf4znOtrgw5UvPqjsFgmEFwbM0WOGS
TO1+zg2bG7VLk7d2huLOd8XZa50Zv1ELJX4xl3J30S0K87uWOOVZ9pywfqRMg7JZMTeh/IdqVF5l
r2XlU5tK/4I3afdaTxs5mqoQgsygX8mf1SBneypTrITE6zsDhYaFlzNOPSY2R6k2f01z/0DhsEdy
3rV206iQf56s8LPRP+R8Zk35ureMmWR7lT9jZ/LpmrH6dTBQQnrzYFzKKetP8g2LoX5m92FuY5C0
ziItwgjTwLgGCRUkcHgS37yECmz0fugQkTSWt+QKCTGxy5qn1m/z9YDpD3HqGvGZbUUalJHBTE7J
CGmqJrl60oYimRYUgMLUdwEj/jZoiiik7CuJsArWvOcE60KUHGP9qIoGR8n6rLv5svT8jsp8MTZ2
cAeUMCy3ukEl0EK1sgl6j/0mZ2Uz1VT2dmz2N7owUBycHOSnnz4awlOR/055lONqGqWCksUpcvDW
zzV3M2O//nCf0GxALQGVA0tTpMFGEetACpSljzM+BZ2CPU9SRC26Y+x2Q9PqH9qBzLtsCCNEB0n0
u4+R9a2A64mZ+zn3aTkhXyfHDHymgPiB9buP/fFapC6VEHU1mygxBxDCLUKq0W6WyhQ159puKEeP
/KY5u4aTPhRB/Xo7ry6N5izP4V7Wb9RRN6DMiLMTcbac0WPc1XyxpzAI5S5CH9aGR0blYHhB96uL
Teo59qsvcjLMB/cx0HIAiJwaTqn1rHRfizykI0bSEvjbUE7PsmfNwZ7iE/1R9opJ/Wjm4X3KUhd3
Fc85zUGLgCiJcn1d1XOwLCJIJbcpOX87iWr0IUOSRclZt6IKkyp+JcUPVu/xoiBLoS1k+c29mUK7
P3oOegRRliOboHR+HaWBdhgNPQQNzeR93OrKcuklrMLkxOixmtF1D1NzUX4R5pqBGyq1oI3HQycR
Y3LC18MZA++IR2AL+il2hu0EZ/sYszM95oQAkKCJvpH070prVbdZOWQjRAdIWbNH8sfip+on0y7x
tQilLDZga8OAPOjxMS2SJJ+8lWN8uurEtpabKPi6blzLboo6nndHqExkINkAszGrVQpvEReB9Fme
YuZCL04+DBl5xNYwT1wPkxEXIjH6Z/F8N9iVJZ3uP2HRDsss8S+yFyrmdOrxnpK9SJyQmERksnFf
eXiHy2H+KPi8GHOsOhsckxyTTYfadIGagxLFKFKeGsX7DAZYjyX2GmRBSmt9+0Pv/VyLgeUpzY+q
xSfS0XPzSAEZ2ZgZ2OJ+6Pj4FTxDFw6a3ePtUJ5ZiNN7xzoETRvtHbNqdIKYWgLqaJNNuA7FnpLA
hWBEyzygDFMMVxJYHEj7ltRco5IDM+bcXcXIM5eRqcygGz2KNtoShxCSKU+l73QnS2+UKxqXBkyC
DuPLQmCPctvcqzHKfi1VXvRyUkh8hCuC59VVDllR8abqGvc6MVfERBB7r/T2smvhyrfCGEDZym5n
+N0GZ4RxjXsONT2T8hrgAbFM1dA5egrv1EKLzQh6felZ2z44mJGt6haTnIZvLRZ+fX4ecTN8sUx1
K8fbFOmn56BFlq+yDUSXjR/olz4P7asz9md5Wu1iBTERNNvIblFa7z5Zlqc2D/Inan/ezanwd5mK
pXpvpsSYICxtfdRgH2DfCW0STMOLsThFveqj/mE8VUyTxRkM1ZFg2L4tQCfavjtgrmDjlmCjUpWN
pwfKuqHEfnUfK+YaAK9RLFONMjvTSP3TiBZ+X4+Duu1wnXwqHbCVbdbMnwq2TOQ6mp9JV+yabCy+
pr6OKSqyOGAJS0Ilyg5YWLUZ0jj+2r3HrV5/BbYdb3QyIA+N3s6vFCodfQ/fy9C2KV6j1O7YeB9N
bFG1M8HJok73JeJTPSYI3he4afUvCn4PV1gFLKroWaVlrag1yzcGNEOcBLLvoajFdfPa5FugoYdQ
K2XTKpjzxBTNTgF6/i9ZMP+05h4jZ8LeO3eGYI4833wOWhzHiaDFf41dBbg5Sl69xIawwA1LNnXl
8YRE24kJ4t9jobjD6X2GObru/nZuM4W7wtX0TaWwzNWjYD8GjgrXtK02np9GgLpL4tckWQC+e+8u
ha6bRAnOyRRH62Qepk/i55ilRNprYPr5/j6ODp/qScajf4+L86fSQWkLRW7rFyy4QXUoL37QDUvU
Tdlrn9XwviHQvGZFSRLDzKdXaFJQQonZ4GykkHcsEuWVDJ1gmTbJG5PJ0u6H6m1UyJIRvmxEPKXJ
WY+H+mQ/6lgEnik4jJdR5G9Gn09/5MG/cbjK961faRfdRAGcjy3I6aQPdzbOdxPiuABTYnXbo9v/
5rMCW/gDt43BGpHNhp8zxEJ0sp2nnwnrq8QOCaLHL7Xq6q+iV8dq/GICzNsium/3+ED/Rbxf+wbt
5XucExYN7CDDpJLC0l5prPcaG+9Mw5k+zPpSw0idNFkFs+EKP5ma1/YqOy4qmA0LaogsYk4WH5KJ
PjZ9r/7oyE1AydS+B0H1pQiy8ihLAxut5ilVz49lbOgHajDLg2kmL/z85mnoJmRrQWRsgxG7h6G3
MM0tsVwKzbk+TnOVLjvTq1cddOmDbOwBTSFOsPTLzHlA/VTsYaqvVcItT21SWNg66caefOEPXEUA
OHgREsECh/rl0L+g6UVKXtVgETIrfdZ1Ld5NA0rkmgjGc5VATx+4ffQZCRHbNsuNn1tVR2Zzzk5o
31kiLvj5YIhFnmTwPQrkxBjPA2c3+sBP8xybochU4fzCf4Xd0e8Mblncn7LkVHsVGwjKF1+SiWdF
kqzD2hp3fdwSCRROXt08k+HWtQ7TR/ZK/76CTIqqtkHkoDO/T/RvtcYTMuuAd1IYpmyqiTXTMu9T
d9ly090A4PrUEwemSroZahXmkLpSS6UFtlT7SKIXhlJ/VwDvlrFrL1RyEsAGdOjaCAuFkcjCMfuL
ncRf28LA35GyER3dwLJMx68zK1dkgu1rjlkb8dL33vs2SFa/8hhlVvlgp+66TWc8tZz+J753GOIW
6heW7saq9yDcBzMKTML47lovdjF7qbo4EKhY2TlWQKXYeDbVD80gDjWyT/f9GvqQHz1ndfvT/O4L
PYoRDRvU+89Tm6MVrIZdByp2oSvB4xS1PKDmj3HKMFzsn9OOipzM2xYaBdRt9pOY/vsM43ksCetr
FF8fdTMk2Md7JH5OXBOJNE43Z4qcyrPbkYymejcawq9ah3FoX03B1tBRXdUo6J3hQaujk0JcYodS
AQfwszcdm9BfhSOR+RjJ4cowyy8sqJQFhqJs+/yl4Xnvjao8RG0OeqGr2000JkvYxdZTEx9tldHQ
yddFL4ilNegIdyTIbYfL0tAeXOSSqyzEO8TBOIoFXDbaBJpiYnm6fkRWzVK1YFfkqo/jgK7ZB/9B
4GNDBuXUvyO8+nQ1A9wuYD7Srw4FHg9WzS3WNf7SunbtDQ4yOjX8ihfcup2AGo/hlVXfYxbYP4mc
7HtX/SrIA2R/dpNe/TWBLhy0Sln5evnCd9fC0Rz/IqWvj26vv8ZFdgqQ1416dg1mDD6bNPqazwnL
Z2r9DY3dZmXlP6ZOaXZt/EoS5iPum08zxAWHeggrUr2lOyuXGaBrbNo/dKWBdeC8dSPiuUK7hD+1
gGdaTdp/OWHp7Nottrs8qvy+etBVPLnc/A0LUW7BCV6oyFqgWQR8ezNqCxAekylGCrGwHC4L3q8j
wqL6MxhwwtNV6rUHkHLzg9PE+cUwTJrMJf4Ym5cs6vKLVmLZYuc6hnN1aL1qEFrbvvafw6KzXhvr
c7Lc+iUWnRbv+qixbx2rXZXKXLzKF/lLT6SKUshkr4gt5dlRMigvDRsa8VK/q8eXwb29NB+U6AVD
1oWbONYrFXvaswlRUb5Tjr/7syvc78QvE2XecNJh/BCfaCiyLDR3n4hGdvWEBxEaDGYs2+sfagAO
rXDv6dRcZW2MM8Wt34tB33UeFMVlCx+Mxx43wKR0vTPg7F9NbYCwch39pzn2/U727pM5dcqbpOcC
uI/J1wMxq89CeSveR76oFO8zi7jVOIdX3I+oFpvN5xau5rdyhovV9H50nRUnQS5YUGUYeKdRY4Fv
W9QJlJHlXdSk+9W0ExHmKdX52xyNLzo0nFMQAbGiXhQbqmHW13VgOLeXtfKcMPS+2BWXpk5yHNxz
XBtHFwum20vUxKKEzUtDVPrY5N3OadPmLfPQ8d1/OmWWzdFMMbOWPynXy3JNFf0mc+YfagkIBGNL
fHHH9AhVNDlmnknm9N6X07Jx6ip4cK364T4kTxM2mtiC//M2TkrUFX4HGT7x8HQheLgPTcu3SR3a
Zt21epXdpprQcrRNJ6bCGdie54OEpXJhqg+EqDy72nRT628ip3VOEmIzaBoVPJUFA/k2qBjOSR7p
T2YeGKcyRGpxm+PvfFdzlCey2AV9boxgx3YpysPb9VYjAyut/lUpw8q3WhIW81e3wd+KaLwaRy1D
H94ytahv9TOVqmNy2fmvYd+bV191jiqskrPs4XcT78sGgpvsKh1nDLbXLRLga3siYnTxoz0nanUs
Mr5w7mBnUFC9YQ+35N33It1DmVC3j5hgXoMe8o3stciYHzW3LTcR/kLLEJYd8HGNi9f3vsn1dG+V
7z7osNc5Y7lFyQeknSSpn6eOPYWXZM6L5kP508Z5vHRBaGyBZURIt/sO0hKbGx891aNijFjuhEW0
xc7AXiY6/GQci71dALXoJcybjwnfxG8KvBDiLEV/nSo8TiJLo+yGy+V2tdXckidC7uv7mDyKCeDv
Ax0/OHHFyiF57ckjDA6OltPZFCwweR/H9WxelVXJLlBe2OyJKXYwtWx6cZOw2rij3a8Vt3CPv5W0
/yoa/11Vptl/1Ii7qu2ZQM00av9wHXXcP0Qbvd9n3ojtz3M/js9JIjDZojhcHvmBBWu3+lZk/rwK
PCvep3gQwCYiQYqx4rXJrfZ5NMPqGGH0tqzt4duoFRMew1j2GSNEmwwQPgwZ+7vNahD7A7++kvH1
dnGYjNuqtcaXelS/yzNCP77wD99PaubunVqrWbn76RMfbUO8gIe/veYOQU64zoKnLHSURyNysFXM
fJy1RFc2EHT6HdDyeZH/c940UyGGa8HtDDk+GSH4jxhDMAltkA2CfHsvj9q0t/b37v865T5mCuqD
yrUMrj/Qx0WoJOhNRFlNXpH6jfqZEBoeaY8Iia+TEeU7GBOUq+GYDFy4yRwY4xGr4rShHKfqddaR
cirIJlQ6oXcaWjejdoo8pue4Hh96AUhVT/tTbRpbOXQfd/DjqnxNoHZG7zFtyJtwR6uV57HuMZgi
FL6XjWYa2t4QzX3MLouX1KF4jWWvsqrVoD8PwXCYvaS6NU3QARD18HpayEElcv8+lP2DbzvlAbT1
/+d8+frSUa+Qfyt4RybLayOsDVxLTDydrNA44HlWbNPKeb6P80gg8ilP+e0llPhAxgWBDuKPPOtK
GSJli81k8jons+Ws8pkqrBJfmEXbaa/w17JP0CjtqqeC7qEYsN+OfP/YqBaGrmVfJrCqTAWGiejL
qdiHTi/Mw6xVbwblkgLWDm66eFWK0ujoxzEbTAWQCilsZ/vfl6UrBF93KRV2IKpqOhql6zzCWZya
QhD4m9gTt0FvTuo4feV5eNGEKlgqiO/NfSwZdHa/9/4YUU6bW3mNyFaojn87/F8vv43J97hPy6P7
W05IdoF3ZPpSt/Ae9jF/3YJD6K8l9/vFkGXxD3DdefQDsp2B583cXhGpOttU97IHp8+6R6jU2FKU
bvstAE0n/Ck+APFBSdIA9vC8JxIZmuSDoZIuwRQo50I0mobgbuFrw4coW8UFhTFnzJSzPFLnmqJM
U1WWt/PkIDpTytGd4ng/ebJxCGeN2e0zi+JXOXEbqwqcVKjDyte3X2EiA7EbDczNPYxvtyF7zGmI
upOjO8q5jsN3Ei0gR5f//WFb/1Z3ig+bj5tP23A8lY9a/+PDJgQqoLR19ErS7GkojfIAg7s8hCxm
bo2S/X0kx0BrQZKWh4iNI+hAVbbMywoeQqBXb8Q2lb0qsko1MKA3FoPYpQfADqdkqN9UX1U35JLg
hSsWLs8szbdRhQyNEAwlIK3VvGkaSR+DteI+tgmOyib858icOvUwhKF2oOzIXDh1DK9XzMoJ8GAE
UW+HYvCP193fq3etp5ZV7/z23/9N7/880YSi00BipXHxuMRn/xBTprqdwuRs2hev7z+oMhgem977
bnaNR26bHtSLy9AJFwZTdY+ObGLSdkqkOht02kCC0EejrrXTH9SOZfv/WTNt+Ga70wkpUU9h41Ey
d3p9NSCErF28PpHL0rWhtV2rJH2k0Dw+uaJHVWbOqnx+ic2J8nnQKWh7WPkHJesXPNV7tjNWdrYh
+W8LYt75jnoWDblnSNC6LHvqM1mar6weRPRtUMwgn+7UBWlCorcWRgmaGITlO20gGENKrMbweXgl
U/LYASmzzDk5GaKRRxiD/n1k++qqJqyy/GPCTex23TaYHKJt4HkmS9N9N0OE0Bo+b4jjOHXs1MU0
/vxWJgdLUe3vyK9x1CXMdDHdAEIeMciNWefJ9fZvywn3QKEqp8O9Adf8H11qNM010RdYoCLUX/7T
2CJHYIt0gDyKo9rfp4ilDGvS96PtHoP6r7YnWtfYxvSY+vlLQ54HYly59VUtXHSVUy+nsR5W8o+K
O7ysRuQ/Sz8ohmPjWMOuTLszBZLD0Wv9Hsd4xgcXigL+IOqmBVJFyrpMDwFY+GvuYrtInale58ar
2ZWi1MQnqvlICF3YJDjIftLQPveabt0aQ0DJuLfu85zSN6eaLjapnGlGeBJB7Csyo3kgOpEWhNyn
kph+9yXQh+ZiK5APzXQcKRAdRtCzpGmWujJm60zUgVTQULXKOMoO4Y7wJI9kYxPpPpQUiwfzbO0H
N6QhTAmMM69nFmgNqafK2stGE0cEE6itzZIaiJY/squjZmHlZiaV4mblnag+9072P0cIa9OjTlwC
FbN3aiwbIwm0Iwedaq8luI5hrycPhpYPa611msMsGg2bF75Dgo/lqTq+wVhU3rUKUr/gx4gY5FHE
zXuXlt5Gsx3vGEXT7819rNf5zHJtJU+4D0PW+iS/o2KfUFYHN8UScSEPZeOMU3XwRCO7PRUQK3LD
zu0UOVEKt52cMFS9HJq4B1NStSdIeOaq0AocaCCan/wOpi+Vk/zV4pvgFBE2H/906wEqqKKegZ60
187Sqqu6DvFSPSVk0bimmpFwkKt9sK17JN+VPuMQSzLd5X/aWgnl5a477TUzKK6hy6pniJ5kx2Lt
vK+4tS5k1yRNex1Md6Hq9cl5h4SaXrFraa8w+d2dNwaLOL6C4CMsY5owIz2cRqss3aUEq7mVTmsV
pvFXAABuqYXfgIOlqTdvNatOeti3OK7hqyu+AlZE5YdKGTsmHF8K1x9XVdJRM5xa9VNN4fNCQwj4
1TPgymG7UVzn2ImJLw3KiiTOmx1TV3WGbfSmV0rxVQ12EavFz8iAfO0mZr9jLxC+lw66PzGfFe6w
wsJgOqSR0l81pfsux6kYRAYIOORSakOP4MTCMzvB3INSh/ahd4fgMqOVOVObB7/uIgdk04kuEMAA
0GXQ7+4TPbXNl7HGPtavbUin4i1ujZjQxgrgh5I/yqGCmhGKJdt9601EzBsTTKmql/Pht748jII+
2E6kTEyrajF7EufIE9l6WhtnNt/9uOwPZJL6gzxSqA2+Hf0xJif6UvlS5LEKeP7/c5qT2+ou8LMT
dolIzHGbS3A5KpZNluorUe67CUUYvTbbv3CVGNiylSycJ2f80oZRjVMY4R+zLKcvFRYvcRBNb44D
S2TogqWJNeiZyrhpF2vxX7boldFMMrXJN9yNMFMlq/VVfadiKPxmGLBUnZ60Z4LB4hVxT7KwZ/PD
rPpJSJrqrVqV1isE0yv6u+w7BYWACl34ASHU3m0grPKQcm5Myitfrcn80JMKR/G0ifcgxtlq9rq9
HSan/OhE0Tfm5W9O7rmHoVBg+4jxTJiAhPhl2J7+La9xWDcG8+fol4eKDNuKWMy3ZMrDU2p6wQmo
IPIGeYkr5gtVuuYBWaJ5kEf3prXUX2NBPJpEvnOCrv8+DxuPX6/Fvm82fZJEQ/13wO8W+5NhQBkQ
vE3JfhlAdMGixCJMWEJUHLlvwbcj5z7N41U21AzOGzgGJaYEf4+VDYkCTeuPRZmmj9znlk1jDJcg
FCrwEJeRAUezC0DeRTI4X+MO59kG2/EntAC34dxq6qe0APk8+32wMW2sNkmrfYtrqNJdZYTP8aQt
wIezttCnzxFmzRJV3HR0NHh1pTE/ukbjLmPoQdumVcarbOLwmirh8GQU6P9D7GSJ1yExiVkdb3A/
iFbyZpXNfPl8VmA72ZV3MWNG1ATW71EdUKDy+oFSL6BeZbXtIsNmI1Lb16lNEujpPC9lV07kAC4j
v9QvcqhnSYjMq/uYHMr2OmPYcie5hqnhHu6N2wferZu45Vwv7jPySE7P2SGygx17OjLUyMQCEK92
eJCNV6XVg8fSIHGN7qDpWND4Ttg/Z5ndPxNLO8/8DWfTLD/z1MIkS4Q6hnRWDrUdXSvDSHeTixFy
n9aPvdcZX0YH/77UIzSi8chsXWO6eE6VX9Dv2tAULnJEHtX5kB7cn4meCUeSrtuVbGieh8AwH3A/
WQaTFe1ZKqr7OPH9nat1PoiWOnir6vitDILhIezwlAnRcB1Ue/40XDu/gtLKr41DQNXxp2qNuXh+
lROmrnx0Tron1ult78GWysIOxw29cCfjMXLCzXkAax0+nHLM1+yPOOynQ8dqZ0kOINpqVMhcUWas
b5cbwrZwG6ZUyc7Fwwhr493WvfCohrhzkjhc9zqFIDghoqnEuSzGy36lZxSGy8ds1GHvSZzXOsZd
T2RAb+Pt4MLHUcrYX0Vdq6ZL5Liv2qA02NEjY2S7Z5/KuDj2QvqYdWN7HTfKOiyxhokDvJ0mIVM1
9QnXvAa7D4Xn0tXG2ROKiMZyW9EImWwKVHPo4YWeFi+Jg1eGeH1m3Ls0qusXDoHV7/wumOnhdp4E
2nVgyXORheQOiKxzaTwA8iVfU8TWxiCTU5JubzScsyfchEB+wr0FokJNli9g+DXoVFfvt6oHYxrh
Oz5O4qk+ToWyD03AR0GknxCCuW9DJ5xgB7978LnhIjmAYGUKrWs6iphQFBL8cKt4FdrO2tRSVjpz
Hn3WtvE+zEp1zfuhPwEhSTGZYrxtlc+01o8ALB47BVwe2ojiGImGsG9+a+TYDKJ57cVatQrS+bXs
m/bJGYwQzIEx/IW1VrAErKMeRZEi4glxNLifGgHerey1UaQdR7P7NTmVMdrIctqFHSzWbq6cb6Gr
LuGrux+TFrJ0GltzH5CXf4JLtPMsShoAp6KhoMZQm7Kt7JWKCckhq7rlnKVPnWppz0G0ghScvpSN
lbzYYHUWcZ27h6KOvs6Oo45nCvFdVojk+c0gASbk8clfnJHL2jW7mvCHf4ioCFm6mTp8JI5PnrYu
y1Olo96jBO0kx9XMiTY4VRKqz6MRWhVVAzifsJtrx+04aOlFNsbooxTgRrAAI5VdCFm/64jEa6xe
a+d5UEflKENQw8AfibOW5jyY9bDLA0CkKGEEc9D5ii9ku8PMwVvObuuu/EjnwiPHtmSvBgvMqXCH
sESj41SHYNjfm8OMIWsSHYcWZ7ccQxOyJWWJ4F0cyr5s8Ff+kcXKsLmfl1tLu3OI9+eec6yD9l39
R9aTaO7PCa3JweqRAbFy2TomTpRT8RemS/lbYzrF2p+G7GTMlHtO2LNhZL1ShZra0H31GtPTRU8T
PRUAQBKVoPhj6+xWwJcp0LW4j3b9KvNwC25AarDUUuGwy0PI5UoYRY8Nn6won2Fn0XXtoy2ato7b
RzbkeDqO6QlnsHWq8XR3wEqdq9bNz4EejRtzeqSWFxCyr5CWtPX2AHzDEMYC9EldPpmaPdVYjqJB
TlkbsnHvNOqqieF2T7PfONSYvJCpJXTP9/tK8Yp2zf2fRp9nT3JkjrxTWg6zf0TWb1KXqYCcV6Zu
m+TNs+wVSGLgh3vquKOM8tyPhXoxuZFtc9e2CT3SjQJntBf6SNJ91HNl1dcp/QBAWheyqPY09dLY
3XSIvIJ8i2hs0habHoXPUnYRuZ8GHccZIy2bC6VbzaVkj7MgltMcZa1EmbDsKCwCEbKr5qz7fIuw
WRuGp3AsgkPv5SstqYpzEBvjNiaR7lwJ+mUs+/XmYIim4PcsF6qiNAfXaH81ckaeI8fmiarcBslA
bRnrbvCjh7px2gMkgBZ0Rowp3L0vj8wh6Q7olfQS/ET5lKo6AlqRwEhFKiOKS0lshzsu+2ru42JH
Wf4LCZVk65GAOUz95B58ZL6YVopD2a+y5BpSqYxa5r/DU5oM3f4rtKsTmTJNVbWgA2mW/gf0riJf
S4TKrp4LbsQ1wHN8s/hyteInJ783ckzPFDjHFLth+vz3KX+c/EdXvst9TOtxM4GBuP9j/P52U9EC
dpyKLVwvTNw1ooeWaRtHzC+OfROYS8/QgvPkUw3mdzYK4WZInAcrdU6u7Mrp3O3Ekzi0wZM7WNLI
GUe8UE6XFRXdjVrYaw/o2rBt2MYiqqQ+IEZ4p63kuxs4vxx1/V2+gsdSsgmQbxMGoPikrNtfzR/d
Vp91wKH/TMujP84ZtASc6r/fJrR0fEoS7jzyK6TJL9ftK3Y7xmjy76+b/Kbd+qo6TCQRSkH/4Isp
X2uL76Ds+sNg7NoiPcc1ABb4TMIqIC/eZs/HZreOtG1viZt+YILlKKFddjVkFnmP0weevIPoyhug
nDUI0y6JoVO6GKjt4ygaXIvJZSnpUV66cnzIKHVSa3zP7pe4No0qit4kWTm2E6wcv3SXHfUU1Ne4
0FcxPrEWqrosYrT/MmbmwJwocTcnriaDa7bjdhu0fmA2RHBNlQW48rDBavm/LwpD/zMLqenQCCwN
MLvlERbW/ojZmno0RXOvDZSRa99VBSfUIsvzXa379roFp7O2XTu5jGFBoBtO4spybW43kCYAs6Xp
Rc6yzFrqMxI0OdSHQ4sw2SFvK3ToRta6awWbzOVdjF6l+i9tupztSBndZqnKNCmPJyXuNel0HYuV
iqwWI6YM/5nWR+rOl9be11X5nf28Q9SrcE6QO4MVDtTtSnblRC1m5VGLscOap4u6yBH8HCuBb5BH
mRMmx6HyrE2k1j9yq69Og5NWJzZ00TIZs3INYT8nRq8B7zXdMH8ZdaxH4sqYH7pwVN/sqtz0sFJW
s5VYexsCNnXe2lMIBvsFQg1i5VTPDziThvxJvbvrSUEeGqNMCFlb6odLqdNCoZr80ejweh9IVGz1
0dmgkKHaUYilB+wfqHtUd7I3CxF1pdhUaM+5cPfjDNkYWIMT/1XhjA71z0FPlBmYi6h8H4NkGxlh
SYDH16F44EDotXNxcWO/uOCuWlxkN08vSDbdB99FVdj3BMCjIdc+opYHo+rX77OedKxUSN0HYhwA
5nebYPhTVo7lBUwikCBF1Q555+uLKvPVS1/xrNYJuO9kd3Jm7SKP8v/H2HktN45ra/iJWMUcbpUl
S7Ic2m7PDavDDHPOfPrzAfK0PJ6wzw0KWADpKBJY6w9RucWOrjt6QandQ9zS7ks8nHiexUu5QMbl
epCTxb5ys5+3pbI3oFe+TnH3RuXDxs1OVw0IUVpjrAPb7A5tWo/NDmmJ7pBaMCsoxT163jrCsJXz
zOhgjteq3kEjm2otE5CveMjCamdTFj94Ndn5cupgFoXqCcBCyh4z7V5GWxsPaYYSvhzOTlKvgThw
rMnCO4R++X35lDYaxHxX9pBbz9Y8UvfiD7HX6gnHeotytDbBvtEUEm24w+AHrcG41eNufGk9ycDX
nb2fhz1eA1B4p9YUbqBetBxiH6BJ3r2EOIxsBH9zA567fUEZqsY3frR3ctYcPKxbcDW8U8O2fRG0
EOHqEvvKuG1xsTqi/gOxIKM4EbgxBDl+aD4u3TKeeaKJU/1oNOQ3Cv+1pNK2tFsFOrOu+a82prq6
6kcvVuWc/YzTu8hvy5R2nnOCidE9XI+S9njLcw9hjfYn3IG1eJOfkmIVCr6JJT6uPAzx/LW9kW0G
WlWj+HPIXuE1OknwAnkfTMZEX4YrC9f7JMfFw1dKjbM0brhjXq1xncnfssb+5sRlKOQ8SiQV+C+H
fZK9kSPwV7E6FRu1mzalkeZY0rvZHZvW956MtVn6w3GzeKNiooQXh1inKeTP8FjFekIhry4a3Lq8
UytcssOZ50JgqBcvoGIEiXfaBh0J0jpwSJtreX/MjTp6tYdhRxUI7LkzVXskZpCaT8Jy1QQYbV5/
+XNQrYcpb/eR2N7a86jxwhXdhiyWB3DShNMNt5qq3tuUOsHRErmbpvaTU2C5F83qOJza4Cf9Ore3
8KKsZT4kbbnUku+x1yoPkuAfk69DtB+v8lZHxYj/jWPG0eIoe+msMxQx1DDaoxymo/Y2lEmxvYWu
V/3bpZDVm4i8RRV4xv8oxlM+/FyNBxrjYlnpqa6lIxfwSW42GTrER7JZeYRaFS2tfOxOhmhyfOyO
Ub25RWRPNg3Z4BOyId1pNpQNr9/p4M2Vhf+LiN2WNFr0Q+tiYyvj8io5eRuWnMGQc57rdTgN40Ef
p609pzW43iZNtwFOQIvQ9lJ1a/NX2cYDxNw+GAtgzTP6KVnlFGc582Hl7UpOawm4d3EneeXg6G+D
1Tx/2FdfN0XXPXZU4Ca3uUb6snCWzaTUS3OkaI6KlBGtAi0zlkYDgESjJLnkiRifDVePz6EsUboU
ArcJhXv+Sztn5L+2Kkh9zxu5UDZJj1DzigzLIvM66AhWm21UngbHJlX5BMuuLsaWFk7HWTO2Pm/T
PeCmiRSlWnQYINllt5DTcuGgm+JTgbmhjBlue8/xRtn5VdmeXNHIXtgozcnxLjomYkevnNuTovjC
mESskJOKo7ygQ18gF8VSuUT2ZMM+VEGRKUsPnD4XlW749V5iWgoBbJE9CWK54lnkONBDZVXNOIJ8
COYZ1QFkUjpz9d+7LM35G9DAMF3DVU0L9WQB+vqE9Rq1CkMgYyieUqAWfP70Ax91/SB7smma2crE
of89eJsuqBRcF8qYrtfqIsWWbaPhwXNRBixTTX4nqh8nFxlCxKjZ1jWGKHJ4myiq9kvq8Y8sQ13U
d0dTC8+6D5WqnAcbDIhqPCETccysqnize1NHfLlpt8pM+s5sef9nnpPSy/q90vLUSyflp+dP7tnH
/e019N7CGjbPMMXQqWxzWNit+bvmBNNvheBLJqVZnjgzWMAAdwHJ1UU/6dn3locHBL4pXOxN5Cwo
O8AOT/NAKAN0bzIJ5/H8u9MiA+VQF1nFQ0FhCZziCuh/hHR6U27GXlX3TtRk2M0Ov+f+XLwWYMQD
NijFFKc/RSd2pvRniCV64aj9WZ6nZQOmY155QpUcVeEGg1DY+UFxymo+zFA91Ghj2ZOxqAvUEEs/
r7ahaWtn9g6GDki3Uu9aPNuQqEPyPM3mvSYS5WaHyVinx5DYRZ3QErVAWFLWymhHZ92MI0KEcaI/
ZvM0H7s4Kx6SkXSl3YODBtAnlYnyhqRb1k2ol+qlgiiOTtUw/maTcbHacnoddUhp+ciLp0d3cBvr
nQ4f2sQMt52/ewY5qQmXW0pd5GKRVo0vbqp0WwSiijuvzdo7LzMAg7GLvQxUu3unC/elllb38I0r
ynj0HO93LwnCM8qg1X1qa/UhbDF+djpUMprUu8vh8uFMVrQrQ0mIYRh2kj0dy7xNjcc85MsZGprH
S/uz6tgHZUApAHjTAxyjonGAtmPN+N8fROdvpx1XRwOPrIZh6uh9fxbKdruuU+2+DB6nNPLOir0z
Yie9kLeGoj54wW8TWvaH0WsdGOaJe8mHzl72nlZu9AHHqChORvzevfwucUN+NHk0mXxYlkVqhFc1
CjmNhm28sA10f2RzWyLlLKIO2mzXDfthNAoYF3bpb+YoRVRVDAc3me6siLSR7IV+Wf4ZHOdEWQJZ
+to76MUrVmHalLT0bNnO4bAJS0u7z5IZAkvtqQ8VxNyDjMnGzMxuXelqCBwfCUgBYTCElIoEM7Qh
SI0Gc6+hV3Cz/TWUK3KZG8/K4bpExuT1t0vFLa/LDBJyp4rHsKlGCDiCZ+J/wzQ8VC50FwNpUVj1
RNMhg/Q//rhiM/CX/A6QPRueg6GqhsqW4ROaa2pBn+RcAO1wl/lauadgg3+iULqdhFBuXHPQj8Oo
uGrkVn2A8KXBxvFk9ihrmPoMho40snHu5nqkOmtVK70BnkBl/Uvf6MaX0gx+pojMnCQBDavGn0Wk
+3wWmMsi/4duPMwlauqq/qWbcDDF0te7DvHS7a5DkBnGl17R3mevQzHbYB2XNQ7erSgWq9u2QkoK
jemABMO+DYIvalIaD3Frkz6tg58UmOyvsYORcsnTQ9Sb7K8j0l5+VejPVeWikmVkQASBcnwNSAyt
ABrivWO6NhiBfTEr7muPr+HdRDl2WangZkIcXzezlqLipkw5wPdBoVDJRqbu3fmbG1Tfy9Hw2Ilh
u0xlSPtfL0kSF3/7AyKph9uCxclAtyz101tyKqNWc3vFf9TzAjmvXg+pC1n5FvL5S2MheLaXsaam
dLwZ/PY1yOx024p1RW340Wv7a/V1SQRpb0QBSt2j3/EKg2XlDi0SybZecDgS1WbA6+i1YELwB9Rx
Za137RE4NIqZ1FzZcfyGEJLx2vuqjpyI80we6F4NFe0bfwscY1F6XsztV2320j+8KHyDbKp9Ndxo
WMJPI20siBqDpZWriacpMieWd8856b1JLGXvt2GM1dyfcddp1EOWV09y1S1+u8csGB+aaOSSX/eQ
cQ6sqJjqTbc1UvWV2i51BvHP5o76a5EgiyJHYu42EnNyZQkIyEKgUM9n55iqPAWHyL/Mvxq3uVes
FCdOu30PU6x8Lua5vJOL+jAGgV0aA2RaE6+VKqHYV1Ov3kkMHKW1jq3c9NAkLmrX1qolL3/EBUO7
Ns2vnozJWd9WXuYw07dZWuFFFsQJHJ8YvTuYQrsoUdtH+FACu6MpfOqs3L+XGSbNqYtzPwnDOytV
NnL4KfWUZRAogp6yG17bC6PUU1I/rj6I5xMth2Ztl9nzg4vD2+kaU5FKP+lWGfMOJllr9mz+rVw1
vngDumZySC3EnxZ5AJ4w96yf3YSoZy9UQFEKCi9oDSPabYK/ljHZeCjAnG3B0hfLZGP45cUoMqyy
Uw9uXkJRI2OXm6xHR8X0NOqi7VRbyIm4owrifEY/k11+v/QH9BZk/pYM43vSWPaGrle3Wh1GCznb
plV4zQwXfKR2egUeuJ99fkrOubJBYMU79F61LWrMVrfA9XxobfX32amTnZ6QjcM9pl8VKOHcuQKp
JXu35lOsbTRlReYQXQMJlIMNSfEnIz9wVR/wsnnbAvVtVJ10u2t8dWpF31i64++GojOe4wqGL1Kg
3zWLHB6ErP4y4E93LHJ1XM3IgH5H6hSphv43diwe9R6gXmDUjU2YW2zikrg8+WVfnOQwVLFmLya8
rhRUXU+Kpkb81/51YW1ki8yGIiDjct31WrFMDuMEB2fdNsylnJC3//SFHLFH8o+frr6tlBdGZaMu
0TZFLOjTt/nrS3mhp901lXn9Jm/Xf/jOXVJ98FeBDd6+zQmdsL2Vhxdv7tLHxERBW+MAsrc5DCbL
abjLU6V88N0ofTS8WTlMjv47bMv0UYaQ2S1Jn5cUCUVMTkzm9Afy8t4hRAjgsUiy9iGM9/L2MkLa
ytr7SUJtNr8v8ft8tpo0e2r0FykVJxuAcI/tqA6ICXbWQx6TFMHX/aQWCAK3czds2LcHpwiFrS0I
ZzYOyNEJkNBgd1/hwDiviZvkEAxC814ZjHrbIXiNhEb6HbGUae3YSBe7c2G9DAVVxd6bfvuHuKSt
O2L97OIr0vflF88Et5v25nOlWNZTiqWiojr9C7Xr/hjgJS5/rXFkW5CBsNaUwzlUa0zp/efbn0T2
5CTQzENV+vr+FpLx238DN6Ig4+r64na9XCKHniqYylYcb8YAheLCiBDEyy19nQeIRY1tSIFVBmVz
W/OvMYsj4tYpo7NcG3aWeb3p7fqomuFY9PmXjq1NthhCJJNlU+aOfrCc5n34KeYpELy71tpPvZfc
kcdIob73KQW1vwzlxP8jllbmz9BxsOITd/rv26URBd/Fp6/2T5cgdpKqQITI7DZ3WVOyPUY5eoVX
uCiKCvTrh26Q8SKUjSWWy2vkkIIOCFk5ljNI77zfSE7L+1x7Ekoru9fmiFCAcmjC0a6PNZxOkK15
fGd0Q3wnh0X1FZuvGPZQjS94S+rWHOdhn87gNFIxdBM0KdQfjc0RUQZGVi2tweFxLLevWKLqixa5
oe/jSEZDz5yfrsK+VS2QLhlNT9u14lQrG44T3wDLGtsGI7OTn8RIfvVD+laj9DijXNfm9kZDSsf4
Y9S0hWtr1jovwx+Dm0KeBPRbw/i24FXmops22COruEC0yIM8YjYuAE56sh5Ainyjmi44/NXbUCXR
liRluutJeL5SI950YsEQ+LA4AzM8ZghQPKSomS3klX2JU0Odz8YFfpBJrSBHCl630GvIdWCGJkxf
1Pb84TxlzSnsO69cwmPCfxsh57vOz/untqj9XTUACQ4Tu/qOYQq7hDFSePYp6bZGae88i3P5XCnT
sZr8Rwl4u0Lc9NJb62loXjFxpapmFMDDfHyYeFRvfMV1zkHgORg0k00fozsKQj3aX930HkfgzFsU
bt8hqxD9OcOp83fMiINFN5qnpunaO5l6cIS6v+PAOclU7ZqSgBKc7oC2sM/JjOGQFzywZWGy6bvh
YDdmgiSlrX8B6fBxiIL7x+Gco2iGG7zOcz+fl75FJS+Wos+lqL2FojIXQ4AbxrA3kKQwkOAmVdze
ySaIy+6ulYgLoT1dLnxsdZK9nDNTEPGjPq7kIpmxrtgPAP71n+O0tdep63U7jLXKNz9XQdLryasZ
dMldgnr6Kuvt1xR/m3WISvFdMvVUF2R3VNG2XmCLHN7JcUGp5NqTsQ/T166cR7kBzG/24QqvR8dk
IScVy7DXE9B7ZFm3UWRBEmkK/WEIKtin4uu4cq3spvIbAZoQ3l27nxc44gIZ/DATiJ9BjiHC9juw
GtsP6wrgMVVg7Cy1B2aY99a2DOMI3JRKtVOO0U+k0kbe0rIK59qodd5C0f811j3FPvja+D6NdZFm
Lm/TckaukbHrdFUg3ZzbGgcQbvtpyXUov8rt3nYWeNRNQO5OIoUjm3iK0lPckIeo2H58iqdiMmWL
PCzKzMAC3kVXVAZv18reLeY1DpoV8eSvc3ndPy2c43wJgyncQwPYjd5wQQ5IPyNvB2wESDkKrl27
mxEQei5GvBGSzghXcnYC+nlONffJmHGWWjopcvQz4Fc3rZWDkuWc00K0w3TLE8A18QdYO3GQHREn
ah69KlZOMe7lem5xaKlGCsYWgk8rOSsbIGIvhpIivyEuCMb2ekGJEt/j9R6t/8VKMElQW/Shfc4A
K0so8MlmjuLg6JvzohKifbd4VQzvK+IGMqbm5JQ4uEidhnRaXFuwWqBwyO/LGWcOn9IxN3FJs39L
s2R4zEVjQIBfIaJkbLxCCbKlVRjLoK52IlUYh6372mghC9QWIQ6Qmg+D2+y8WTUPYZVZVEfoycbt
PPMADw53ZL1Dz1IbraeS3dTCcANnH/ie9TQbjrPrBqVaJuLdFHpm9ITpiZyDupIvXc9q15Pg0uXi
hJBXVV4uZDcV46icEb4dsJSXMdB0TMvl/3jNf8wPOez93oue5X3l3SisZjyskCK4K+XXlff8PK+U
bbIZ1Ohnp7fg1gR4jSQqeak6QxOW3/Pq04RcAjWXBJZcKMef1mQ+0HJAWQW0I7vepkbsrXtoZK+5
l+C4YUT6nRz26rTp7RgtaM+1H4yQ7JFYxXmjPADTQsTK+YlycUc6LumOejF37qnML4obqDhuVjFO
QmICq9l0V0zaj0ltunWe4T+kCabLbShfEvM8vc9esS2/hrFuOUsoFvMiKebxaIKMB0ZmFccMmYhd
bQ2QxuXMh+6oluPR1oCucvS0lmHv88wKvxm5028h3IWCdRc++np039tVcJIjPjjKvYdAkRyhTxQ+
WnVt7HksN+jwBEjAk4ZJ13Vp1Wu5BvOfeq8MWHihx1UjtIjqXMcBn+MjQyNuXG0ju9kQ4bLYTGW3
yvX+fV5aTcpph1Qg5NzIWM8qoHHkz/Bb+eeugyzTytRLKk6i0ODYQ8zOUqJ9P/ZHAQK+hgd2G7nd
RaHFC06wrrNcP43+z0xwXFIn888AaDBjCQ08sRtMPESVfvRWGGzXm6GpA5Bh+eAhEBS9pLpT76IC
mFbcxnhJqSg1nW/ja2m9Rh5tbZRKtZpQPTkCZAzJvBfac+1lxaOWjUsl1rRnGUpTY+vqjnVptNLg
swqWuo4KRAz04BV1k3pfTND3a6HfVRK30yT8EFdFvabBObRC4fYaT/UQ/RCxXtxHrRWEGiPUxy1n
mJ4RkNnrZVdc5ChOA3ORms7MmYFJFeGJtdYoxUYOKSzM+5Yi+7LCOPSZjIZ/RrH/ggM1wGDFOFcd
xEXO+OJnLWu23382QYtshxxGv3q3mJzItRZ9YdlFveEbisbV5tMSTohP/510tizjc9JSwKYMqnsa
lT1q1Z+zzvHkQkh160eUMa21KSqukgTKc5Cs99Qhrmd5vbqQM9dGFGnrDgy1XBjLsqs9WsYWsTRI
KpJsKqfmSTsPCIPwSW9s8my8CBd5Eq9gYLj7OO4ykshiBs1pvdt7Kicvo0cyAHToSk5EtdWys0YK
aKcANfhwG9mtpthIT7Kb2PW8Scrie2YZnvoiY4HXiC9YoG2lOVuMW+JlaJmkQBFtvDZI2bkQEzG3
kLHbbIiXJtn37Bir3XBGzmI4O0L5m48MmNww6yB4ErNLN8YjWawpNJywvRD7nNtqdpKA39PKOET6
bC9n9B9P5HTTexSPoqWLQvj3iRe/3fkrow50tE5dTejCm7t+6ppFAAxiiRiiT04J+Sd77LKDQnP2
1Sq9OMlXKXBmAVN+GFUluQzT1yu1Qc7XwZucN0zYrZ1TH0ahyp3q2XT0up9d3b+reMuwDgT/JGNF
O7vrcfYFMJhYECaLMM6WmDhWb7OnX9rOch9NKGpnjv8zBx7iWV+7C5TUvmQaEjT/ZD4hY65mHyNK
H/ubKYXVFcqydkxAjn7YnLoRKhb54Qv1pfbalDOwhELR1d1tgtpJt8NIrWXPb5e7LMFTWAXkclRA
4C8i6uBfyP7bJ2ssf8zN3H0pHCe6r3zlSY782m8uk9EfJ6hO6yg1c9AHlnvEacQ9ho4Hj1tHRYoD
BykeOdNVFcEP3VElrVAX4+rDTGjryKOXbewd5cox9B+GFrybHMn4dcltXIx9thpLoLIf7t1B0Rxt
oz5Nk5bcO4MOK6nUj6lfJfe3xmizADP0fkYVxBp5aMlpbzCXiqaTS7OgQ4gDPAdRNm2mN3LIHJN4
DdGxtg6jCtJmEuNGOqpUETyAUEs3aSlM9341U4u+cK7BKpb07TAW6gaj92QCeEZHd5rV43XGF+5j
v6Y/xOQaRTC+5RI57KYg2AFZfZJxD/W5biG7clauuy6O3r/ch5D4krfbXa+V9xPf1r/fyv3L93f7
Vv7py/517YefRe+r3t7InxL87ZMXAlSHf8B3hJwAP4O8UN7712/iFrp9zQ/X/Vr3r9/H9c6ItSnb
X7+xgIzqZggbRGOLBs8FZU6WiGDr94poQFIgz+qwRZ2DMEak88+YnE109dlum/Ig4/jsebwaa3cd
NsMmAO79e1SqIA597Vs5o12maI1+l0C+3RiNCTkZOKU6ZCiuQxm7Dr25wCkhz/y1Fo71a2mjg9xN
YX0nF4M/2Ef4oT3aZR0/kQrZyTAWbSBvKiA3CuxLHUrjXTjM5rHmSLGeY039ouroDSPnzwmg94rr
Zy/2rYcO6aDrJ0p+XG+fpetnS89x3ary0FrePogUYty1H9f60gEcsx7GAZ5UB3VNqxpzpdXluHIK
t0XJNq8xxkgoSZbNs2ycqjm2wdTf5yLkuSiXO3Mf7+Vk7yTV1pqR27FRNnsey9Q46OSEVDUJFw65
qZdqxhGo8YT2pz/GL7DyyYjkYbmUs36Th/tWC2NQ1iyGiatvfcUOIMwxDBwh6KO74Mb08N7JLRMG
UZ9m96aaoBik2NFODhPd8yA+KdiJKiZuMl1F5txJHQQWbRN469RuUI1DTyHpnFOfFMpRhzl7Zhej
nzpYQmIwV76Jwj7MntFKxx2QyK9IP8530K7go4kmqLr33i2meMM3RbXU7vcYRcllVNTjSUfOc1Fj
yrfNHPIkK63QxtMkUjS8Ks+22Sv35Grrc97BQsK07F6GZIPZEAqhOIQvP000dvyUumR0b/HeKiLO
E/NFhiho2HurntKTVZRjsBqCMl2a0aQsU4GZlnDpW/MpZgZ+te+SZnuDVns9vCmAfeaaJFsEOdPi
7Z1bNptKRI0XI44Yd3JGNn7KvuMavHZldMyngtxQQIbt2v2wTC64TolboVXar2oLLCbfmv+UVUqy
UwYUZorZ8J+MxrMvXoGVhJhsvVh5ylTrezR0vBNEqLTHYIPyRH9d0cXpdELU80uQZCnah8oG77d3
p0qJUZHNDbJyw63c1sHVzLedm15uIczpdn0Df8MRRcVZlBNtWW3URfkxz48uJZDjeC1DiiVDE/Ck
1iOO8ijQXpTJNbHAzNG8U2Ck9rWoMA9jefY8tl8auw5q0eOPOdP1y5i4P6q2jA6a5dg+coBAdHtE
RFZyFgXs7n8o6bDXxVj7L+gLXVVd9JIsnLk1A/3dT/tgH49TFxno/rFw7XIKnx3S5EtDCCgBpqoP
sjeRhUsXcvy3rlwAZT1Sr1d5dYVZsYx+6P7tsg83k2sHCuP/eYd/vlkpZZv+f3eQq+YJVnx2UctQ
O6hZtBk1uFwB+MdTQQ4CpUaGsnFG1wJrAEYDOGK0czrEraxi1g+BkCZrO6FtoMbWWg5ToV42QIM9
KxpUdttQ0PsWS9ATfl/izbXCnisMVvWATNseZsG8BBfjbmpBJJ+mcem3A86yWKCg3+YvgPUarxj4
AJAvLX1rd5Z1VM3QXYCbfAVX2z+MqL1etMT4I52M4A3WQ7EG6hHs5RCfnYUXD/ZL4TuY0IX+Zhoz
7R6CRPPQFJBZSq0tdxAnBxLWrn5uhzDDLmGyH+Os5dvL1GDbh3P7Umnefavz/4tORcYbzoFCGI2r
dGqx5sYWLl93umlcXCBl1Ry+4S5n7+15coALzPVbFw+/a3mlXWCn1BdT5w2B9GfzRrpXKMZM0YGP
igZreSOXQ115m0QqQwrmNHpL9r7gT2D747uIzozjU7GK/VI9pn35VRtBKgHOOJAWHO4g7wdfBXpo
4gT7pR3M6ex11N5kPGkshBrg1W+ifopP4YA6Z5WjMRfzytwHKVW9uo8LRPqICWbC0gmrAjzLnzG1
h46UztoZEZaXUBHpVSFJl1JPvItFcxvKXiNl69IO2a7QxT/ktlD25BoVmzfU89tmhUZV8uibF2Ty
4wfoLfFjls2g/dz+mxyVNUcwMNLull+PgWzOD18crgCZpOfZKj0yT2q3suw+eNazlrN5jNBjm3/X
TB+lo9RrnlPVY4M8QqHk3dvv564zdl5soNkFIKfZqBOKEV0ZLcKqmcOFxuYBMar8JzKkQlC9+YpO
S70cZzt9GiqnXRfGpJ4VzAp2vdn2CJZTcrKK4JJpGbo6ltlu7cBLtobaI7IUDtba6KdoFVrJdCn8
frpMGRAuVbe2MnSLt076mg6VflASI9rD/c9WRdAbd+QUddL8xXCnglMLZkTuwiGgdWLUgvEFA1ha
m+nRosCDoZkXfuV/Gh8WNfB3fus6Wz/HWssTokeqnVjHSTTsSckpJsmhVOME+2oRu3blQlTB+60W
RL/dLpM9KMasvt2m6tAFcjRdXeX5vEq1IsSfJdfwhq5JncCxMh+BOgEacazraG6gABcYnK4cC0xZ
1Pfm49wZ7i7swSAm8KbzhR/m3sFs7TfF0ZMN6DEIFjIWNWADl7IbBKOOw7OPa+KHqJzysmzl9V32
MKMkgOtJWm9xTcrWsniPb3W+Ke2qWbQSSjUkpP7kzHUcxk6+wTFUQGcp7o84NeyiuPEeB8/cTZYe
/ZFX9m4QnYlIjkzXH3+Zyv3OvTeTWkdZvEM3fSjLVd4lxnfXQ38gzn60KNUvYV445PDt7ISjLUYH
qX1vIbpwhzv6x6YDq3SnQ85eA+hXqXZOqCEZw5s2mqYP4l3RAECR+fRQ9UfRUb/I0KQm+gJvlGh3
XWfVOL6x5++Wclo2qQKyG0z1Dq9BblWIW1mpeUyLCEk8Meo0nOnsAvtbr6H+OqqoikhPbwDQ3n0v
mmp2gezp+EzalhGsB6PSt94wJEg9B2COxsZ5Kz1taynZ8CVXq/autd1oNXa+/TbnFv4xGuDqHorK
fSWOU2GtLI1AcfepEsV3LioJ2EzSIPTeFuyACWq++j5zG8JRwaRx0L2NjSod0FSVLxSE2XFqocYY
Q1mLk5vNv1BffqcCtykSQBolX6eGAfRNM4SmeefVj1bWvo4R1ZzOSi2IG/3MHasAdM3UtUATo2it
WkCmJmWELGx3sXuoJ9s51EKqWfb+NWb+WiyXOJiRbDBg+1ZXGAuW7MGhidrjl2DER11J0nMCjOlC
9rG4eFqFYHA1fE8tWNFrLbZ/S2Y3POSNX1xK0dgmLH6jAu0tL5CXyglcJ8+xN5OIF8tkPM4gVPQJ
6BMHtwqkTsDixK3n7a2e9ALmNKaycNG8OFNHXkkB0ZtuaJM1KyUKu7NjzefJVc6tj9R+PMbWXaMP
T70Y3UK1Mz0hn0kpEWj/hTOPFAwulGreBmr34yosLGPUuSPUiEG2eRPecNch551KvDGn7nevwNey
m31hIh91ixgTxI3Lo1u9BjuBEMuogq0r3pnLulHD83U6bkXOS6u06jtEkm5Zi33xNCVfrZZqtyld
pWXMll0pdRFDkaKuK6QvyixOVmOqZJeQ98kxbFCIEyO+K4rP9RSstHlwH3joNYiFJOnGzF33QRcN
D3yU+gwXS2oxlOtGH+sVR5znRGgqSB9nxftFnpN7D2DnzL3qYBuIA6WK9zN6rmtYM5hu2mW+nHR/
PNQeGipayeG7T0n/2TinwEqozfsBO48ntTSPIO6mr0nfe1t/avz1+A/L0LqDFOxNXwtDmNVRfXxz
Pbu4H4RIgGzc7FsbZ905psQDPM0gMZrj2TlIwQCnntX7WUnqnWQ0ygu8Xk9XpPWB98J7eAiCQ2n3
ykUOoiHtz+wfNh26ltGyaXvQgqX6XU5aZLAfingIdlbWREsZs3Mnue89d9VYcYRoEwTPTBx8Ar4m
kiUWXCUxBHDB4WnpkM1+koG6b/GT1+L80IlTk5s5ZIFtnmLXqztI0VZtb8ZiVHEYCaydyjP3OQ8s
wMaW89A2ivU8jtrvem6EJzlnqc28zEkv7Bultp9b/OPWClps1K7ISfQh1ithteBZE//E1HTNfPDb
3Fp4W2N4eeyzxl8hQBZtFK5YTyZ5VZlklSlYmX29DevS+Q0icbKT8bTPsjXbNYONJ2DMJuyqXWzg
t1BOcZWvLRtOYmeRa7QbL2Fr3KbJaeypVSMsxVO6UdejrkMdF03xo7JK+yD7MpoiQ0NtSczdVslh
Z/TKhkJ0ABkytZ/TFyX2x+diaPjFmNG9WevVPakp63maHY1MmO8d5KRuO8bKLHwKY4aHKBoVQoAA
7gLH+PIohxkfksbF7i6rEV4ZCw/xFVYVeWvuUSRNwRwPeCB0iboie4EOXZCOD1FmFA/SjDkx62LD
yUGYx9YU4VwfdKnZeuOOcnFw9WpWW3Pr4RN4liEfEaizbmtbOZI3CSyM57BGOvHSz5aapsX3eli/
N2FtJwe/iB9rnIAwC/s1gaY6IiNnQywfahJpSEOQGvHDNwuOwEGr2bYaoqkijA/4JQw7OQwMI+Zp
kFlLKxn7jYzJZlB7QPelalIE4DJcDOOHMlZi3JUNbMfFZXJCj8piH7Z4AXsZJ0tXL19yyJdbtphY
XXsRpga6e2/UQ/99THBs0Qddu4BuGlHLKxTQiBUUcs4ddky1DXupg2LqE37NU5Ycy2BIjqobM5bd
W2P+ufoWuq7DuMk+tGa0lBJMFQgwlL3cC2617eMwTdZeg/64MCQmAZOWflmrMCzl4l9XBE7gXeTo
dkXPRv5SkJ7uxAskhPizCbCMYsMsVJs6o4o3Dt5I72OlYl6OZbFDYW+y85sZOJqURHG0oYYj9zWv
ffcgQ6XURXGEgIccy0Y18m1iWl8VFQ9LiYsfwnGN0Kn+Q5lz8LQgeF+Gxi4Qye+aS45x0zYOSqpi
JMLxpxAge4N8uJbbz1U5pRdw+m91rVBdwHsC+aXIebCL/2PsPJYjN6J0/S53jwgkPBZ3U96yWDTd
7N4g2GoJ3ns8/XzIklQUpZFmk5EOKLJMIvOc35TPduukp9o0Gywj803Jl/iaGI19xWAnPbuhcpIt
1W5IIcy2ti4K2s0siy1r3VyDvlDtBaz9LvKyDZmP91DR7DUKvb9qrRkdZSHwfLrV7k0ylh1p4XnO
p+H/a585xFeOTtFWXnAv5O0QAfj4koZzdvMXmVVT4hJFfr+y13yW6gVfr9+zb25h/DaRat+XcD/J
AEFUnYljp8pKRotzf6mfWytaypvc+iIDwmbu+N+zOCNnJCZSeynJyaHFhxXySfTaFJmPBwj0+kxr
o1eB5eGx1FKIcBHLcAs1ZD10SXbBQDa9ZLp6KtHvP8qW7Id+h5Upqw0/Mljv9z45Rcf5cOn6PEe9
Hu2ihey0u4DwXVQuIkMMS0xFMN2wXUecc58QqzKRF8SbL93KvqmpjHEhq+U8HALQBROONKn7qwGZ
lqyfX6X1AtV2ZMvarolWToKeRG6Ic5UajGc1NrGgWvR1OOD7APK4TI+aMyJ1GXAun1uE39PjOMMG
ZJMsJPNkW47ITlnIa//pkgwb6H2RKhsl6eARECS+TvPz2KkSj0hAHGyFF1SADvBocbzA29pSrUR1
fwifpyqHiz3xj+yLFxP6xbUpRN8PORNMEX/pe9E98NshVWayjc87NO34NE+qdD8mVopSk260O3Pm
nwUa2jFaN+x1rbJOkaH9mIys2MoWJlbWSdaUYSy6RSm8H7kbfp0UBBOwitNXk46mbq1Y+VPY678i
tBKsvVD5RXMxzklQIHjuR8Pa1Qlqvlnp2K84fzzVfZneZmipWz77Rm7tcIOCaei4z401WbOoysi3
CLILYlgjRqgzsiC3qoqwSZU8jrXxLQrxbjHCABUJlWD04lZvjXZYGjjHL2OvQNr1w9CtjnNAjqUg
Y7J2L8IW4jOIW2ddQmQ72viAHYl390estYHgz8WnAdm8F+1g8zuYr70XCIqH5SKpUKcVFu9fAbsQ
BAnmyWy7EJtx3NrYxQX8Ta0p/O3gEnPzQbw8R1bXbDS3dI6aiUiX082+QgYs90Hr3YWuaP4PohDI
kRYLkSE+0kWGdwirwUNHywxXTdfYHJcS8Dej8L83RIbXae/4Av/OCFFsBIVhJH6qyrYV1899NqE1
ZFTtQXaJvgf+LttpNYt1yqrvzveQ1duEz7fr5ht8eKVZZK0y+uplcpyfvmrp1yYXLMkDmX6JKJn7
dbCmV3cPtZNM9vFeJKnye1OrORRjOkGadZ5yH/inyf/Uhz7jFrhNtP8/XCp8J17qBjaJpLh7NM1q
5wUoQ8JeIigfBoj4+y7tg70ObOkBBle0VgM3WrSFN64aezCXKKHrKzVzlLNCMhl7n3F3S+cQG1TX
KTSKh1StBMIk5BK72jOR6J87FTjTp8rBYWUge28R4YCTYjaP5VyIsLKXapj7QDtoykQ+pjbqcSjz
i2zJ/qzJ7W03ogfmWp03XAb05oJxVJ8NZBbXRWqINb9q9RmSj/0gzAKGXKo+yxnkGX6dwK//3mUk
3bb3h3glZ8RW711z3CXkVNk1mXzDeT+JP82idPm81UnmTQ9QhvjW/NCnaht0UXqMcJkmizA0gZ/w
+0kjRzvlcxHilAFGLn2XrXt/13CUisxEP3WRbhHBQAtj5RHWwAP0z87Pk2J9dIiZuclaTnKDti5W
8sZypuaNP4WW/aZ7Wr7NA51j2pA8oTnuP2HooT/W0PxMKbGrO/1GqzHybvRWLLpoVeTD+CTX0cj0
UJ2ZVYhuy2zvQRIhvdhVzZfA16dNgR0b/7NvvaSm8sTPNMQlbjIQIIVGWTWVeuoaK10RTAl+eLlA
biV1iSPoYm1Oo3XQ58I3OFYERoLR1r2tdjrt3leLbCEnkO36fapsmk3pr9xkFXGwWQ0zzzUM1eip
0QgloQes7KJIwzl5VLEGDDznchvFIQ/PsuZZtmQxmXCI5U0MH8iECxBxXXY156Kp08VRFr0Xi0UE
+atGCOusRdlzgKzIM94q/gsZoX1hJMZFtqIORGpExGc7DHkO/8yNVOIpo8qyg2rrgT/aPyZtq9ya
sva/9skrplp7CEpMSkJUiItpWKIb1y0hIw1Ha17Jfb9gC9HN67Rsy9qt896GfN8f5YgsTJyn7ZYz
TOp9i2BCkPKYHx4dpo3oHXsiX+Yq0vQDYYF+1YHOVSYCjBLEG3uIuxvAgbzyfIu9ILr/IJCD2n8I
xdyqCQ+ylTJNzjKx3O9lo5kbiR4tfkH+HK+3TJDH4SnaLXpUytZICRBTlTMs5K/AtHX6hElnMS1b
9aWEdn2oJ/CMN712Y+apfGirjbtHlynYidQmgVrmBWUuy1u9nO2zuxlej3/eEGGTrVqLXLWDpa1r
NlxglEb2nV60J90fLBSjzPjoYD28G+uk0BF9R+Ig055Awma7uBzFuph/U22jAXZAqOCioqXzbNrd
ASDDiIYu0+yG5UiqWo+dEy9sxU8eADgEM5QPdeuPRd8jYnfvYzcBxhN65fo+OfrzMtnn50XDcjV3
ypGpxXvZrIznJMmVLwGOq19zD8/4Rh1fxkYoX8I6Ng6VQOmXp7H10HqI33G0WluqbT5OmfBf0GsS
S7Mq2l0FYvWlQ0JrH3V1upSjPmatTy6iGQ75EUSAh61M4XYydYuy8LhPQ/94S+7eOu05nysnNaES
rQzwQAC67C0mxQl6ZwTALmT0xmWht9NaNu+F1QTt1sT9mFSFOaI1NuIVj+JEvxi9oUFc1f1mxROc
FsXcSUu0D4XuN4feQg03zLLsrS8uCDKTMpsJGhG/VbaBKYugnodoe6oNDMsaAkCT7v4dIymkvEmO
YUee7X/+//8HqBHlExCSBjYrlqmS9yd3/MFUB734ICBW7yPoxnbGnL3Z3RYSlKx5WmNYy3JmRsm2
LPI/m3xQprWUnY47EunayUt1Y9RJ8P85LRBhCJsLdjcfanrC3TOFeEVNFi42cCd7LsbUvbTIjeyc
DLWdeT+WAudj4HbZvVM3OAOk6jd51adpHqJfS9MP1HXMd+aS5yOyCoTD1l2fWpdmcDJ70Vr9YxRk
3kH2DfOAkZvpGfDvWrbu/XoHyKDoE2XxaQB7UbL3rulv5ev4zWBdZK1uLMS/PFitgxL+zoMcOlLE
NwCXOTy1DqRBCZlyinQDayTZKXmXHbQaMvGiSoHIsN3280PgaTXJse84o2qnKXP59gLtxbyMb5zs
S1Lyo6t+fjJPuOBuhEmyR5PjsrNJB5iUsnqbP2Q7xxwT1ntC8E+gK57u6q6tjz6S1HkVEzyi1p2e
ZMuc9V/v0+Sg8LXb4L1fXl5kaHH8OYgxNpFuOUVe9efr4Wr/HvvwmBNbFCenrItTjQo+LLa5PXYa
er9Z9NADZz6Z2pA26A39dY6cGM2zawDhZpD4Rznl3t+a5U9WaAjcjY0nSNSWJ57hm7GfLUGkPsag
6uUpQVj6k+SG7J/nftDY+PN62SdvKWu18f3ff5HGrOr41x+k5di2jUcTHlemZX5SfYy6EDFU13ev
5A+QicGd9VwnYp3nWMDBGNED0LGWWGW6hwXKvROFqBVOtcbRCZLkGIQCLcKs15esJdoVUxxjxQOu
Wwp8N+Jy0K6RPY2rZFDilRh1kGguWaFFEcCjCFMsOO65Qpkb7HXIKEUYbJHHRpoINsYCKUbx0uGc
CvAA8eMMR4plnQlU9UsVaae5kLXMctPNf7xH4u/vEXAWhETQegMn43wCtAisFes4nJyr56O24kde
epCFLdLsVkPSL95rdbgiRLHNTB4tgROMO92xVXiC4/TdGNeIG+fvUakh4O7uXVdpnrB3xCgmineh
ArKi5rZaHWhHy5m0o66Wvxf3PlHl3srxHTDjzpCAWHTCK9JiyRmtc4xgA8v7ruXVqzux1wuyOjsY
VomVSU5o2LH/C+djfYa7a6qtIs2hqhpoHx2091+X8rQZS10A3ryqyIfs8sLh4KvWRr/MOJbCXnFN
DNooXAStTpMD6jftgUjKph8QtBPow+9Cd9IXee1p61zFc8BiDVqHM4XTD/N072p4k0VI/m0zv4m3
ZJTbldokj02I8nHuWiRfZ/bplHmvvp/4+65RsCdRkCRxEjcGSd7XMFfL8M2z659ZbSnEQny/WZS2
A8xKM94VLU53AbuFB/iB44NXO19cEuGiKbujX+jql6zyH40ONEo2BurW0xDyiCwn2HkDkQ95IVlE
dW0WyDhBnB3OeaEhf+pzDvcQkTK7RtthzvYN7Fl0nUizrQRggA0evNFVFkPBKS3R8QGTzd5FJMFX
fRRfSM1eyGPtoPL2J71RrGWt7EiTqa91rkfPddOvtVmjUvQ5zlbIifoLoVbjIemA52PYNyyTybMh
iLU5AGvvMoXoc4UWa+NCVhu9uLZYRB5Mow5AFjrLet7jxMgDL/pKjQ7qvAMqkp40j5GLDfJGuF70
SZSSOYJGG2Yq8U/Sv0WZ+ps26bpXRM38bR0v66ooxcIcu7fEUfUdshyox/hwlpZxGrgrN9KsGsEi
RB87sDT43iNLQO613Ew4jC7KWQG3iwJv3/TploQu5uEQlf1NkQL2z1UR7bKakyCGE8mTMqFrME5F
syzUwmU5sJ5ZxVzMJ+1MOZfBqJzJdyNa3cD2lH2K44lt0k/vNn4Lx9xovTV5Hb6PCmgefJmVA6It
3tkLsA6v1DFedoGAB1eN3gNYr3AxIBuEjP+lCQN3Z5JPqhbGmLyiyu+tWT+CbWm2yhd2Qb/9+zr0
N+04De1D2zUNgT6wrunmJw3EwM6HGta6dUWOU5zCQOkeZOHPtcot3V3laG/ApT72yxmNFuFtasbJ
So6C00J64QqsqT0bRd0tm7Su30PXvxaFO71MY+rti7KY1r1wq3dNe7FwefwmQmFv7CKHMej70VeQ
ndtI5N9NmIK3qJyMsjnOOWkz1LHm89M9AvdhhpxmZO4mgCR35hAEEV4k3+zSwBVFNkOaKcqOwdLF
Dvl4bypzc558G5VNM8q/Sa+UQOveAHC+y2N64o+bqFAF+AcreAb42SJ0GLrLUhrfz314gfzHmqh/
1p3SBIp0Fv4bmo2LKyp/f10SG4TxPA1nmasRWsh+FaNzbXP8c/us2kv/EdUu/DUSzPkGRbvueY6k
GJminpFqXYhJ1S79nKkxMjyTYrRxdnkI9qos+71SpeaFVJP/gqV9tBKO3yL/0A6vSpiu/bb2roqX
RIvOwyt3wbknOt6qXgrMsioCez3mZQQlw/9YFJzg/v07qv8N/AmzGGSxzUNBCM38/Kysw4KIl264
19qFZiRXRDSxCiit3Qr053CW2GbZH+KEtPFKMe78xn+KIfO+O1HdcJwPIJygrnlBbwDVyHnAU9xf
UwUblAivlmOT6N1Kzd1mdcuxt2HeR8uorLKNBEYMVeUdNaN9ki0Jn5BdtoCyK5NfsplOJfwbOD84
OD79x/sgzM+bBgEdyHX5JpChtWz708aqt9UGcFOhXi3bGZZpVYzPiYrbiTq6P2rNzsulZcakIz3v
jJ3X8Ay4qd9MuU902ubhrqRO+43/iiij76aPVhihNOuOv8n+sCrFCtxwCldnyt5C7Sq7Af3pO0eL
NTLpXK0FI+7zLVvnEHCwCOFXyf6+MEZIghppSgWByLHq3r28dc+jZzpwNSFa1Xl0icPHKY29cxhY
7rnsMaiAkX6QLVSyddyv54HUHrFsZae9TBTlj045MraGeQrEu2zkud5AheKRpPZTtyOzTSBrPgg5
em/eitTMiIp41rS+98laktrAOWZXnXluMh+zwnFmlYbqOppb9/lll4EdG4eNNoPNMdIJjhJhLptp
4RP/uLdlTSnbjFTePN1FH2wzGEiBFEYMHgccFlDpult0xoCEIQfMYzEXAjXGNeF5RC2d5I++wsu7
25wSUPbWHXA2mV9e3lm+0r2A1fjHH9LNoPUPf9iHodufV//qR46yl43bvE93lE35Uv84LC+M7/95
1UaXtCfvU6veaJG8/jWc73+/i7xANm/3u/1FQis2MXbgO/lKt74Pf7acf3sr+wR7lngU5Tox+mZC
LiCyoTLgnx4b1g/waf4O9WWQnG7qNjv0td7uM6wYbdTVPK+DHbiTA+TGDfp6gFjzZL6xfYCzmXu7
1e01Gr2+VtAYlqA7/QXLR/eDyNnPwTSL556H3L5rA8i2faC8dRHHmHlCOeDI1RbKL4UPaEadlcI0
+K+4i7eYUMzNtPDYtIxzVVheBBlxROV3lsuQxV09Q15HoBg/6ft18hbTn9fJJm6pS6vTLdKBpI+M
OVYpa31RPxT2AFd33pDc++/T5IBs3vvuzftlqh46O4H6xH0wm19LNstOUfcp5spDbdXY0PX1uUTh
avTH4GSXyQjpee7TmmGgKkjc9lNNOAKwzW32bZI3APjyPLzAc68pQZVb46OVlePR6cVIup6iG9nk
5VZPRvPPvsJOpvmh9Jhp/nSblpUe4n49EXaMCFOSIbapLgLufArS9GOfHHZguT6EeGDN2DPZc+/2
5rGRfw2YMcjp+W5yuuyXzbj3T6Wm5QcrK74FrjVusslVDxnqkbwFdSoOspCdZGrFQdYKOQxe+OOw
nHjv+9SU18k+eZsxqXmB+23lSGQo5n+IJlp/O6QKE2alPWsmkm78G+sCF8gSkXtvuELfHb9hTkle
oh3iE0Bq4Guj9yp1sGR/qfsW+OXwW9tr1lp6fDmiR2veK8aLKCpWNw/cp9mRr5pFrXG5VI9lcXXw
lqwmU3+QhZb76iaoAS1X/VQ1izghvmFPZt0s8paUUtdjfqSzt/QV79uuT/wMQkSN7uakNTetcYzn
VlY4Noe78ngdVlqzkO0YjDRJaH2fh9gSDW6rkkZAGyBCRu4RxP5Vd836MGpjtimdtj+Zrq4fVDCn
pPQ9DeGQkC970SAJ4zjYxlLECXSpf3/OC+dv77umomakGhoe0uq8L//rni8hrJzoxNiuio5Kti6P
l0qZ5id3LuRBMyLVs4lT0jaySZLojyPoh+lySBZa1h1rQIJrzfNRDW7FUB1dZD5eKiDbn1xS/dk6
Ff+VaDOVaBvPLVl8mIejLEk8B/gjUl9TjK8ZFOd0bSCFdagVAQZ48J7x7evPXdh6CxbY8ltUxu3S
NdOKzGDTvtYwC4N+FnAaOVpa2XDRc9x0K0SgD/LrE5UHDxffr41nhlBKauTxE5zjtMZ2YY+lzgFh
rfGtDw4BthFfFdfotm4gVkqdIKQ3FxVKWGfxdO+Q8meEFH4flwOjXZIkjd349wtH7djP8nZy0A4a
BKxG1Q3/uM/9ag+b43ald1bGDiNftyCml3qdonp051d8bhdFA58se0UIAlFR26yXM9tqJdEkspAD
9+YHsInsVGIgRh4C5sYQnG54FHeuyvbtBqqy6ye9OkqocjTgMmRZUb+KJ7++yAIV9vpSRsTf7gOy
T47eB5oZ6yzvIgcaFBZjdLHUHalQ4ysasv1hsgYLOpChf+V0OZJvDnP02uWo8Vj5eXkx+mhtqCgu
QizpH+41J2kwgP1r331U1kQv+oesSf95ntpbCN4kJmi7KkgRQUCdrx8G+83EMhltMTaq7rizSZ+v
R2mHkqlnAGPWczik/rlHgmMp+0sNyx8eEvFDhvDXf5zdnL/t1wHYqJpqcS7XXcf9fHDREJCtCUW2
10RJNtjSeE+FaTfEUdT4TS/D35Qx8n+WGIG1ro1CudX8yEWTYBBeTJvJAe07JfW7Pzg/orkC1euH
H6v1OzvfW0XOMWN/XVihtbZmSI6mqxe3bI2zbKEWZu3grERLIfE782gTWzrRvXHaCk7Cyxr360cD
H4216dfVCkNCHNjMMbZPeutjRcMoWiTBlt3/iJChF598FQvocC5kM8RdcVE5U7hJzcFHa8VOH4q+
zw92ZueLtgmbJ3fS6qdeafVlWZVLBCvGM3LA1qpv9eqLUYKKLvTc+zXScLD3gi/Q5ZBbCokfaehY
a6p2SDuiSbJLFqCSArwL/+iD8qzs1Kl4uHfd5977xJh1u7Ar8Wqrfvn3JfvmPv+XmLemW5atSaOj
efH+dEwvejMkTKRnVwCuoDaNSJxRU8uWNYbZfDyNIJlrqmc5kDpBBzn0e9SPA4ISfxQYQmA3/r+3
x+hNrfzpEGPvu7SLFgbPVO0cw/P2QZCE51hp8n7xoapxTte6gT8naM42IU9oP7r7mMwFDnrlvnBQ
hy3e+shoII4aCMLyRZglQsBhlLhULkSDXZ6lJSHO7KI+j21Vn6NYy1nplIBfFk05kAtzY4Ec2waq
obxUfa+itBCnR4ER9asdpMmqjqKL11vWKs7i6bls6vFI6jcm4NBPz0SIIjbU/DGSUSN5NGrqTmsy
kdZSjXEaDq+ao/s/MKzL15OityusmoI1dPIOq2IleisrHGkwGzR5tOf1piX+t9BKMNNoe5hb3xdv
NrDbixOP4aIu3AGYxmiDorF+tUV4BpvkrBo3Vg8CksXFM9rvoGN6oadPkVelT27RfsMdw1+YvbnT
+yB5JokQPGnldEZn89GCG7SGcfXLEMUJQkV5vPH0cVvGmBoAk9EuQfubNqOHsaLC/8IZ0aXBPGaw
df1RCyPjka9rtKv9WlsYczPrhunRwE91UdjZ8FUQj9/oYGm3lsBR0TfShadrrX/oZ82kCKryyauM
cq3WhQ6I62qiXvjsloX/aoD7xca4evZVzk1JrUd70dXOBqG0muB+j9PTCDj/CDH00pWc2FFP6RcY
VcUXtfZeQ8A/ZNwdE6RYC+M0NcIvaLosByUd3sgSuPsuJGoim21oYmZX9nhlBzPYFs6bTVI5cDdG
wDGqcEzv0lqxcpG1BhjWAskzuPrzQI4sdeGZiCcWhPn8ABsJWXj+H7U2bNi/30dEbL84SWttMbTB
l53gVXmu9bBZmjwawOfEL6igZ9usSfIjcewk3shq3LX5sbEqsH8NSgPIECD+bHf6cFE1rJPxPLh6
ldIfZIsYb2YBK7FABDbVOatZ0BcoMi/Mqhyuqt8nD2NoXNGeyy6RE8PwH6yRdIPVLIOiJhELCeU8
/VnchpXAPOoVLCE5EMNMXFhlXGzdWtXZt1DoUZAffN9hD0Lr3i+bYe/p5wnGLxla4m82loohqL8t
AbLiCAXhQUUms1cm8wgOQL+EMacSO8fla3Iwi0cILtznxLifIgVFycJUYF/SGubBogKNfX8RrWx3
cJXQfeyBzY1N1W8aHgK4wmAaPMkj7FzEUvdxVP1u6QZlhXyzwDu28rdqm3zrzBZMLOm8OsJdb9ZL
n4sKnv4iQ8N/04Atixzb+qpEaryfdIFDTK8eAo0nAafsWwJlrPEQcvBscKzaUbGr0By4T74PpGLG
rwTKkKyt3FZ5q5R4C/Q236Zptr27E8RK9S68athL7Y2FGfXGxc8BE2XjouQZc9Gz/CcwsHgj4tKB
V66YxNt/TF2IjUAwWdnKDdsUKkzs1htO7P42TEsczlEtPYd1fongtD5xahk3VWnjQ5m36crUDMwp
w8hEhQs5SwhP74ZV1C+R2xGtbdUeYaI4fUPjcWa3oFLKZ/lL77sAasnK4K01B7Nw0yVuUGzHuFCu
wG7RHczYdyf4r702ojFXfIfCxZQNxoPpxO+D8IpzWPj6hmhwsgHl/xI7Wvs0KDqiQaPgRkrL8aYE
uCFrTazbK6Uy3GUjBm2DyozYVKb/7CLFfIuzduqQ7LQWCBOq4+7wiN458QZ7ik9xZZhru4XzMqQd
qKbcQnKIj4yDILLJKZplOycI61Oa68OxGRF7N6pT2RgrXE6tRyWMs2rdFUAcW93XEFDrEL32k2CZ
+2DMAt+4OO4U/zahVr4QMQvIMKP04xmOX9veDyNsscRIoWxGHj+JTZQWDoS0Csqt6SbxGiYM5BN4
8GNaclCR9hB1WQ8bx3HfpYybJipj1aAVr2MzEudZuGgVc6aSKFZ0mfIyPAcJeODB/Tp6Ha9A4im9
DohxXTI3OkwofjxDUcQXBTVEw0QK0xXoaOKyaR2iAVBxHCMVchvQBEZIOVrgMGSVdeUgE1nomot3
jL0I2sJejbNDqHTuvBt8NoY5LbrQUNYyKmQz+SA09jnzj24oWPkyofC4j+30JRE2FJe0vdR6m74A
D5wfmiywg4FY3CJXFGVTgmNctKYWPWUsvWvDwhjUFqVxiUYFsxHF0Ek/JsUmLQqfrTEPdm0avZ0p
tEfZYlX8/VlfIObp2MWRj2BEdRA/kZR8oe9VW03HFo2otP/VeAI/Y+6rBqW0YYichVKgbGIH6sou
AkSQBlwWtoXd79VAtw426/gB64ZuAXdXrOQbaeqJcNeDozXrf9+qySD5X3dqJgd28ggGATv25592
auowsvxXRn3VS9SaUUFxDgMeFrcidLDYA+7ZwcixrYsq1wMXJ9CrqI2tAbUQ9Wo13dmzVIosNKvy
4VdmMNvoKmfRlLQcz42IyJdAB9pZKRqU0WyJkhWJ2FgmBr+1MwIrAarw2olc36iBanZPQ4DKBmrD
gV5WZBkK40njO7SNAwX/rQpVHIy3rU1fpWKZ5o1/NXGYKV1rZRNjvMyc264uxCPbd/XRGFUB18f8
QQQT5rrCJg6u+mMXJeVjy15/y0Lq8NDUfqhVnu4mHxbNBHpug6k4nzz/wNqyhohdzK4hyOIvqil+
wlYcFEvq5+ugs6ZDrQ0TZ/Cq15ayarr5dHDNPP6vKNTfQAG804ZBJMS1XOx1Pht3DLHhOYkP0QHq
8N72p/FwL7SxrNKFbMemPR7CubgP/2Nf4NSH2AxgGDk2Zo5WzEHG6LtdMqThKam8gWiywPzbjMQu
sRLsojgx7cpRAQ7CFnYnQDCgNOq7uzJ2EE2YiPFHqhFjID35OHcYY3G02NFAmFaztewzjDLBn0YU
xfFzW3aa80iCS08+1fGmY0ez8QzQsD3Biod2Lpw44RsjR/Rh6cem96i4c1I8DS4O/qfXQfGC6xSI
J4Sa1COExuDak7s4/fuvR/B+f05CcZjV8XLV8TmyVfezy1GpIIOeIfF2dZG5cUdQYVPjLUK7wXwx
Dh2sXajpc3RezAU+AaROzOT4qV/O0PrUXBej/yMtrK3mV84pHDznZBuqcxoGc0DMZK5migPXtuFA
P7eMoEHJTVaBuae73B8hp+vI9PmDOW6RoNVf46jwVmY+/t68j4rO0l5l8z6qaFwLNTgK21cNu+3c
MMY3G3TJHs7SQSeny5Pe2kTxVK4Ru8ledQzVdn0Pp7gr1PS1rhqkyTMkA+SoR0DghBFmuJCj6Tg0
l4FnpxwsYIA+pS523vOVGmpRr8PtsnFM0m0yeh4qjR06HVuZEqjkSuFmgKcJUd8TBPIxIGcwBrDC
OMtGNqlrV1PSPV840b8GitHsQtvZKvmgH4zERX2/slo3Xdzqslttc/3QyN6PY7f6rUQ8gf2Ortcb
mWWFY6vsO3bqua7W5iG0OYLKZu5iEuQA5F/wizZ2CiinJ4XUPVtA3qJglo8IqwLtPEvAxEFbAokI
IsOGOIrENs/ARPJ9CE0xIk6sNhikYWrsbH0Mv66eoBgLbNudIoYd6UdaiHT5dBr5Jq1CP92DDbWR
ofHG7qCxHVWebRWcsDsXebLSRnj6fa08D5ahPBe8vzoKe4+yC7tSmMvjYGzloIX2/6F0Y/ya5gs8
i2d9+iSH9GjUniPoSPvIa22bkAfEAeJQ+omEi7GzGvvYolN5sMqcHZysol2m6Eu4HsYhJfa88du+
2gG2gMk6F33dC6LLQ7iVTfyqxdlUf2OtK0/xjA6UhdaCfGu1KVlVEmUoO29VvnckMKaKE4GViq1V
s2+PUBOBnFH/xJko/UVFTM3ynez1PgFwm/uMluU/TfDrMWHXmn7xbJwAfNZGYJyF+YokL8CpbR81
/qlwje/jrBeS5ABpcnuCZEAOZltOJExYd+oXPbC6s5VHAILD+kUWanbEPrd/lo04b+JF44SzS/I8
PezjdYi6zkaOspP1D0DFICU1vsWzVWRr/OWSXeuAm66R9nnKdFaBPPOznyYmUyAKk/fImRCLVGr/
gRuTRlXYcPCsWrScdi6559u7EWODXdqTk6hrh6hEM9RvWqc/47ZV/4ZmxLIcfcwQUjEt0jw3nt04
i1aB661GuwbyVnKgh8tXbe0ayADKWQ36Jma71rEEvzimgPLpIrU8BvVBs0s0v/2iXpUzA63L0kfc
Rn9hRxBvlAnUS+CZ0Retzp4j9SEy63zpo669BYpQXau8rq+sagNhHsPfYlZcXwc7WXISQkeEJ/xB
LVH0xqUIUVeIWnWVOFjvwR5wsvEBaSyOgSh04Zf8FnFyvfXIMb9FvyQL8h+RH4hTRLqlRVsfq3Ad
cAOYWl0nTSX4YM/9rEcKIwMFDc3EgrvMcoeAHZ3NLE4qa3GA0oZQAelJhGxo2G/G2Gg7Cbq9g3Hl
ICoIb7gYajvZf0NvyXn8Vr/dr0JG/Cl2O1Y/Empw9ubsuMyJe4hIH+3W2mMoGS8mxxacwIdwF6ci
2SeEOB+tpBKcTczoHRjhpu6d5ldMbb/0Ygq/OtPF9NBAMGZXukkCaFEnfjYs8Aeyj1Srtdec2F4a
8SOQvOmLpYSCt5GFT5lD3GHSlus8apd4i6UPpYtGhqtZ5juPQx5SWvgzdzKMdJJwvHaJme5JrLXL
3q0eO1VxoOaVI/smxahWgdVomyBHijiYNbrSWZRr1B/mHMkFgIANRDaBL6t489x5hiy8UUsfo5AZ
TLNbYkp1AadjWvn4jb3mbbSG6Jk/KyLtXvvoFMOg+x/CzmvJbVwL10/EKuZwq5xarZY62Tcs2zNm
zplPfz5A3iNvnzlnV82guACQ3VZTJLDWH97tOhpeirk6yshpVf+pQXBoocDZfVeM1DkkCZrqMsx1
SyF35EHYaGyc6qBUIytgjOVOSSPzzHq4r7nbYz37hTEsLMrpfYzy7QN3WMd9dRj09i+nJT21dFrX
O7V+cJRnGQKtaKee8zyNX6ewVIZ13XnCNwqRDR3KDdukEngrdNVKU9pVZoTJW11YOdpbfrSUYQd1
5qTrI0k0MeoMhfvcR9qTjHy2qTfel/cx2ZWU8UK1yuycRNke+uZw8kXjtX5/IrP962hkgY45Q4Zx
5X/1/9vcwi3mVeZA1/m3yX/8CHkB08IrxTLT4+Ny8kjOLQOrXwKUSfolua3wlgDvX1Q994tQqUDU
TFvovHxffEcJ96yPhm0+9tmrVpIzL4x8OmBcpC+lXZvdoCFbgZ+RkWyGsI/2dY5UpxY56Tr122SP
flBxrvHhOTTpuFB7yzz6ooZUlzMyDzY8lg1aDH/FguGM6gm27zi3LZum+hmoA7x/MhafZK2skz52
9S2HU7BruQOWs1N05bINzUVk281LCQN1a8ZhtfLVwduRJunXCNhUXygzf/DC1PFDn7vncVZ/6LG+
ak30S4xQ1d8QFvxK4hQ1COEuh7bRFzn2iAaUIv6ZKccGNx4h4KBRJxN7DvwxsCjj8ZHxS9M5STZV
iO1CHmjo8GtIMIWIsDwrlfKXBvOIVBddj37cXtUVmlfNSvYBM+WRbncvWB30FxtWwpYkPlIegAAv
sk8elflxbDDKfHR3KD+CPvPAD4mpshkTrTwkrf9FRoa4YgJrZGnGXrmKEXUkqcXjaJ3OJN5t16Ms
GgvPlPtQU1HNRmchW2t9OR0p92Lh2ZTBdJTxLDplGLX9G3cQJnWi69EfqP218BEKUCXFeaBqcZTN
PdbTut24mQVnjZ8ZimYS3i2y0Sq0SBDS69ZyAA6U+GXFnPuhnHT/PX/7leWhHCrylELVUESLRA3f
nRYZ5FrgpgEY5CdTFrrloWxKMSKHm0Y1eYvrESq2fbFyhAypbl5iFO4vYBCiy4SGz8WDCbUuDdQn
fDYPbL18bxNpqDU85g0+7iXTgHuw7JOnOTZGiupY7AEDUuXEK/0dxTZvO1d6vJZhFbnxelRHdytD
AzXFJXXO5ngfrYsPixzrs4waw8J6QBleY9Nrb6aSoldr+esEOvxayqlhRA6aoQALLeXUUs0UWoxW
vfWjxDzjQ0jTqjpbuGDbZT7P4gc+ompaxP3Bl21+G8k1Tz8G4NnlvEZtYhz1gu0QluHW9ZXoPbLz
KyLU9Y9han+SfzBvkwfitkGwb5u4NkB7R7u10iO6zPCDzgKMou+xPJSdiej812HdDHGXluNyuqs0
n14bxECrhbm0sKKWR4+mClIbD7L//3Cl5c4WawvjFqw65Eu/8WRw1pTXzD0ehP2r0lrwkOjXex08
NXny8+j0w7nUodLJgaT2X1DggdXYqeo+drBLnRNf+QooP+i99kkulIzexMdoUCt7ayWsLO4LJx2L
z7UHQWQZlcwMc4hcfcqrU/qHi0b2J2Lw0ef0NXJlgXF4dNXCL/4RAlP7WRR6s5Wny/7HNYDgC4ld
kqBT/NWmInptTde7gvYt1uzm9HVr69UST9hm6etad+uH6RsKmN1JRpyAaY2aGMuwseySFyYvU0W/
Ok7YI5TQV6uurICciTPFi+Upnor7oOwCBo84Vdo5x/sJSt/vND6lJSLp5aUY5uV9S2mARV74dkel
F24dTktQKDPHDJ4qHaDBAvnHAAQnsWy8iOWkrw/7u9GE7NPiAnmhTGSPRH0XVbfwCQRCve0L6Jtq
G/bPVnDVxWNRFY08QvcJO2KKG9tHn2pCAOrqQt27tQnnDu7yqU4DfWsUbfMUWHOJm5fuPaE/jJHY
FPZnynO83kB1PGeKk5Gu1/pNR8lj54WjT7ptwnOxb9/a2tBeM3ubBG77JnuQE03runm1u37c5VkM
ZTyd0asPGwRFtWU0D9bPSrE/K30sPy1Qr8s+nTqUzfpVZtoKLJPC34WdEb1kI/IyyFX3T6UXFtuq
E28RoZPZh/5a1cr0S2D42jrWSvdQpnl/+e8ZZq2O3Od4H4on/uOhXtQd9s4ytk13wIUxMpf+ZBaL
yIOM0LUYorYRhqij2WGNKkLZNOIojd1x35JfkV04q5WUTo91Ms7RSq67A4V3hI0IV7PJXBuIlqP2
mLno9tHAH0sEvlw6iSNPrLAefQZebsvWquqnVimPcj+adPi/1FbmvqithgyrkvSbPIz9vQvwaUHK
WT1Hnn5XoJTPSHbaI7YURYv8KkkDKVRpIR/l6tGvoGuyLdUaZVkZdbv2IM2v67G2bmARq9zubzLQ
XDROM0VJ9kGpmDf016e9BbFpIUd5sLDL88Ld6LoRBnajdi0RJVvwQM9+jDbqKqhz/z245aeXJNlH
kEbOiuyy8uR7VXtQGkSKdPzsr3lPIqiMFfc7VrbTTh03U1l4yHo73ilyRgeJWxH7znxtEV7czUpV
1whq0QeB1SDl1estQjXc23E0/TpRMyvb36DsoW7KPMV6RsaRFiFfZYUFkg6kZ+L0O1qcyB66SkKN
MVJfYIUjxRhoyffcL74HnVujTg0TMjeXMsFciSwza4l9N/PasVoNtc8g6tHmxd1ZDiIObVyVjGRG
5dXaodMLba9HEfUk6vVHexwqNL7SEMmf4Ktj9MoLZ7lPbuYqC9k/kO9h87NVha3wJJoZ99yD584v
IYK4z2Vkec9VhyhgOAeI6Hk5mKqkXldeJr4Y3RxfSm2jNuDDfnV5o7LOhdaaHJTN3PnxxUIPODGC
Ds0gcWqbVPEuKCzcIsRFZDOJpbBZsP+i9Fxg+1epYM4dlz+krBD5vtId51Id0fTz1Zfpe2cr898i
2fo3Jddo08/83dCIPaH1R7JvQIum0pAXphzyZVL9eW1BbDqAZWkuvFZ+m1GX+rhL9U587FP9EvGE
WHoxOi2a20BQsVQDN3PIQRRE4WpIcoGc07koJLS+871qMOoyhqQ7VgNigDjcEN87x9EoF5ZslXz6
NauLkcPEbPxTzpH96BZNy2qwndUwK6wsKhh0SZ6zbZ7yy4z45mLu5uAoTX4clEQXOuQsPDs07VVR
SxC+qGNv5ajlAh4KYH6vhl7lDVmgIid9yiw3XOGo5D3LyHa6YZehQTGbyHLeORJW7uVYf7ZPhk/l
T2hBtkIBUh5J0Uhoh/nRyfkk/rv/rhHZslBXCt04JL37cxzwGkD+UijvF8iPg2ovVn6CQpRv27i4
iAaxlXxL7WrmzY2MJ9mgMjtga3K9h1ibmE+1cU6DAwm6+lU2kxm8F0HhPrWiSwsGqrm4123lIM8p
DT+yRhMZPYzjhjF4nlX9LCOy05jH4TEQTZn6UpgxEzpWFzhxz3AdGBwqP93YbTqs5SjStvMxNWzU
FsQocg/eVR1/yIulbu/skggNxiTLPpy4aL4iPsKticTUq+N1B4Dg+yiao3NfetHZsIvoLMPc7bql
pmIZZ4AjUxwlumkhlLqQnOz3uh9WUxM73zMTaFXl4oFlTfWJNep3smfJCnZue1TQqFzDeag/6sl9
ThQnWAaxl+7yIVAQjMI0YBclzddcafJzFGv0yUOUvsETZOk7bsAXiLTVzrSGeVF6Hqq3Jg4g2xBt
x4WdZX26NT3MZ3Nr+CLvFel151NaW3nZmGwefVrc7Tv4YWfZVVMvxLgZgeeoVxKyZ5G2aXvdE4Xo
5D3XQLG5SZmhFxX8VUy8vRoE69/Ip3xrtc80PSBz5n2olf8z6VgNYKPcbgwt7jc4ibNq9zUfgqFt
9XyYNGHTB0uYfNX/qEDa/xely1Rt/qOCYoH5MiXl6zfBAg1DgiEcuual6Pp8EWezd2xG1ztWopFH
skESOt1YI3ulzGiMetHa+bAxhw7NMb8DLoRTA4jozOcGGFnckcD/SLGqcczm0yoTqiFoE9766Uc3
jt33OC+KFe8obZXoIQQg8e3qxfcPe26evQMCln6AnJIcsANN6LWKORrgmr4K36K+Vt/LutiiC4GI
ptSpuh8GgR8dvAr60aJS6+Saz4jHz5l36YVXqlPO8TrybKpaItSBaz4XnXpQI7dAFzZzkOPItOm9
sJDL1IVy6pjrxraV4qN9bv49tLl2KIRMqWwaxBXmYor5wrn1/5CSkGTH/yoNm5Zlax4+jQ4GWob6
B/24a8VCAJ+DF9BbrINzsJqtPXlbizzi1XBVoBQbQxw3rTJSD22tLcYVA8gQQjmgmnhTmDnUpvuU
xlc2gxFsPatSL1nd9Ec7EVpWfrSeLBjadsr2lIW0d0IPUwP23uJPJOMaSctDPCHl5iZiQMzJ4tLw
N/U8bGMvCQ6Rmk1bgL23CUYsa4uOGgibNAMhnJPsMuJ+jbreCNQElEAEwfwwGhV7XxHmXhbdLP86
9aq27dSu20du+UMXBQPyQR+wycr/gYelePhn7dAUJEbTUSm/a/g5/PEBF+oMN04H9q/nTvcEpOAn
QL1hK4tKfzD5ZJhY/U8Nsfj7jEhw/WQ/cuLZojPK5OCCGqg1vb4OVZi/ZhlFm1YvugM2Y9lr2FE1
ry2IIzJMQ6V46gL3i4zkCeL0qYuaa+ZSlSnDFrCmvjBMVfuR6tGAE0w7PqOLioWlkP9VnNx8D8f4
mmht/JcSRu/Ig59BwqmsFUNrHU8tG++qH97LGMBSPNf6voWE9x70KEA4buWJasfwng3ppcq7+SIH
bSoheuZYryH7pmtHCeJYe8GEzpaPnUmn+KQn5wQRImtUyoVd2t4qUUUlQBCRvdAesISZPiUP+UFQ
foRZbwAxR+NLdtUGBpxhV3kLc0aMa/STnQ965iyjZAwyKKHuSkbsx/yXTGXF15pIK8i+wo4napeO
uba6kLcqnjlvIPgbij7RfInVztmkwVifFGBpBxfz7p2T5javUkyMjNArr8hVa0teseMhmWNzGXMD
sOS3nR+166zdMSmAraiKeOS1f9tW8bXDweBz0pxq6WFbfG1GQ18PqtFsFROWnTLEvHwaz//4fx4p
vancR4f/8bywNYEV+a8HhmUKogasTA1Cpvvnk3zKNEvxM7O7pL5K1S5sz6MBp6S11Qg3gKY9Ux3S
gBnlZHFGHSwtXLFB3wagT+w81ClZilNqVdUWlZhug0NscrR/is4+Dq2THIYJ8825yYtXb2J3nIed
+sb2ucQGG2nd5RxP8SLKZ3cnQMnOQvH9FNERvgRC8R2WvrJODJdtG7QrZ8GTGm1ubyAPGSneQddF
aS1iijBbhbjt7/PZRlpEWLECrsoOyHugoKg2QfYSYhUVYpjxnCapf4tYYqAsNb8Utund8pYEcBiO
004OJnUz7hO7DJcytOwivNnNqaOYUi+dTO1BuUb2QQ5WQJa2Pl7Cq94grzlEOkjBPI03rWO212Ay
u2VUTeEHuQ5k88kTA6mQWrepPl6SOVK2d71bfcJxqfe6ZpWMSbqooth4s/gxT8aU/x4+RrO5iaAE
mxtqX29jblp/oRq2sK3A/NlW2q2DYvwZzKq7VGP+hJM2kXUtC/xBy7yKgB/b/i4d6jJbuVmvL31F
x89Ixo7cUEXlpc3V/jbPl0TIMsumt+1LUcfOGd7q9IocWLWs26DdI/I5IceKRtrQJNVazvWGud3m
kQM/B+mHvuuKt8qFCKXyoPuBKNPa45WJj2kTodTnzt9nGLPsehzjNZv9fG0qOG5YYVfsy8D1dlbu
T2d5pdrjT5w08U9NuA2bIfqSs0YSW0S90yaH3EXUXEEaIVArvsjSZrxpC/tYz+E2FObkvrAjTyqU
wxbjNMR8YTHpjeredlfqFxsTpBdJnq9hdKP6MrK77UK2OTJuI1gGv6j2s4FVV8vbPaFCRj0Yv2It
Wfvu2G1NYEf7O0xqqjwXeeLYXEnUKWzQyli5FhZVivUs/9AZ+uuxmg/5aWyogTXcfn0+/1UOqo7m
YjJcGz1cyigXXWY9bsd0cC+Dn+uvwKlBedq4vtvz3G0MvSnWE8ym51FpjoOQJi+Qz7/pdv6ipWF5
dvIBaEEVIanhONPGEmHvRICDeKov5GihmcaiJL+w9USq0K/KX82ouR7gN+72wrTTU5ygKYex2H6q
eZZJOHgIdwOZsMp41oEcCIC4bPABrS9asTJytL/c1HxJgEK+e9dQ6Ik0g1+/2ArUaBEhmKScoqBu
FzI0wqrc15rJ0l6MdgPA8xrmzibrEu19HpMv6DOfhi7IbqS9ZvwhrYmtS9Gs3cAPLx3iIBDqW/Wc
KmZMuTlHXiGt452N5OSxtUKwrYWf8Wbkb98G1vNUW5GziNqi3badj1lN3MdYPI+aya4QkHA+4msy
Ku3eddOXCTWoJXwp95h4ufkmBNujXOu+hHNYb6OghTyd590XI+13YTl6r1Yz9qc8gtAv+8vcQe++
YasW2kp6wyDpORGnRzkZd4TYmp0MBz1dWHM0f3hGBgI0znzwuHV7jRKruAwt4uLi3pdNWhU1Wqqt
8VtfXxnUPEYUT3xHey0bNT+oZRY8K2OmnK+TOJTxowEjnLCsyNLdow9WvwJuM5zWDc8StPoiXF+U
xCyOug3axMrn5WAgswkBQG8OgZt5yySu49VEJW9AeISMKtL6wVNkDcYu66tz4HUCgkBjJABoHqE8
qi0TtfWiew0r80fksiELoMO9zMhR+r0ffPGG0kCTWW93NVWgLz5/+Qgc3pulRNPJrkbQymACS0od
+97s9Te+7PyCrTnvG9XV39K0JiS35c2O8dx5I3BmsSRyWlSH/Fj9BlgeOwY7js+mqShHVE5BLZJ+
a+MK3uhYX92ovVVQOCAh1IdEq7RTKCAJ0C9wqpRHou8R2lm8zlVynJGChgocWzb7Q+wDFCgBXruh
su4qPhVHKn74/wkNg4VL7UU98umhvsxiHXE+8P4f/dRu3VRRb6PWZi/Qqq6yu+idYA/wwlilSDJd
AeFsdKGIybvWOfBVb3PKrrNqLrMmzzdqWoAe+c9wX3eauZQzZVMmWb5ywqFaSgeBqBrWvdCS1gW8
ohMgCtkvGy92eXla5bvsT+dS39kQRhYO/lyrhHfvLsrs4qPNY5yZk0w/14a5sKKsP4TlhMO4WB52
ACQMPRkQf67nU8N67DT/cyT7jAJLjVDIbf/Trya9cux7AMsjz/hDFEBnlkc6ImuLNicfOCPNWpjq
R2XozyOQ7Rd7TNsbVKRdbYEdDkBx4CtAWkutgn6X+KkBfo001qMvE32P1Fbh49yqTbW741tV34yx
orTRDP3aFKE6G8FLAh7An0W9mZ09pI4uhYwgRltoG6jZtcXSVJtqNWt4J5JUSE7cNwm7HvhpCDrV
x5kkKSRzSgOGhzFMVaYfYT6fwpFkbm/isKQCn7ymedgvSWd2yx6Gy0q6dEAFcheuokYUSLTyPWvt
hXTpCAdPgT3TbyMQKyQl0Dbbl72ODSS2Vvhr1Vi2gk95S6ideZP+2UwosXAjwoCEjv6ld8y3Cmbf
1e7c4my0vrHQQSc4rvITB0f3m1uOn5kVG7coJhNu+KW9NtQs/9aLlR7jOIsU63zIjEOh6vMVX+Gf
ccZNYOAlum40o1aXnqLWh0Dz6oM8Au5OIcFXifGNRuU9ywHUtUp7UbIw2PlhOeDMkM75EvT7JQsw
Juycyb3GNSW2CY8foIK+e7VU3sRGC55VsZHldYGhzqmDIblo5JEbjb+OMPhtNm1HAvWPgcfksU/0
RTR76FUVqfH0OFceyb4IuJEaZMqyIVO1rKSuuiswCoiOqO1Tj2Ro7UbqTmIUZJPFWuW9VMqM1L7q
5bDOXSX6wGYzPMlxdld7pextslMmhBQrUqf/sRcw/6+trWPiQWjqhuuieKf+uRWgepJO+ow4kDa5
n73j/1T6Wtv6qBXNiy7X7QMMwXFdG4Wxq01UyDA3S3mia3zPHeU5zbotZQD7xbBa4w0Z/+3s6/aL
RD2IMWwnykXhmRu5r79v7sU2f7ZT7b7Xr0hWpdiegFknAStz61ORNEtl5E+SOVAEeHAwgk0Y+eZm
5Zbs/Dzh3SWbWHp51WaX/A/1HtdRBV39910SkjWujbQU/xtIAv656+8mbLkjHiPntnTgjFhFj3NA
727NvPqW2X73JBvZL4/YDfR8+Zz8UPTm7jHjMU3OcFHTONn25tH9x9QJzsZTbBsrAyTF8d+muSSm
IRpWi6EbVC07uKxN5yHVLkroV9SkTPs4Fn500kY2/9AFvNs8FRMEnNbGpgWoS1M3P5VQe82NLP8s
lLRYpU7UPeNV6O+aWjd2QebCwlJJ2o1eOn9qg3nNc4eTjHbZ9Xrzww9GbZE41XTLECtbW5EFnL5N
dpallx+pFvDCaYfo3GAxhUvLt9oCiZmb5QB+1nilcFd8OL3p77125vsiJo1WhXsaa+odbMFD4WBo
HpreALpkiN6Swvp1pBj/6ft/jpZdHL0J4sqS4r5yTaxPTcG0NiM/oEBQAt9NpDqp9dzyRDzmHuvO
mtoTUAnyfSCU++U9RoZNBxrHfuZxyj+X0vRkmyrjwmywXizxYz+pToz9jBC5TlJvMVIJ+2J6TrPR
Q7vYz1rUvkZp9SYnZD3udcEIy5m3sruKCtN6diqQ83hM1N/Szvg5D3lyZQliYF7fIogn+s3K2nhh
mn3kiIxQlnUA8Jem+8X13+V4PUQT1X9N2WesBV6ztHlJ+M58C9u6WxqkAp5yXHkwomtJypgzVpih
5WgbdHR/ZPPgwEZS2CfKEQfBGOoHjOglwnmyD3UTcJPqqGZwN0pQlbDXL73Da1OQpbO8o4mnfmvl
k7qUffcB38G9KE7jgwzLoYKgmWNJKawkOuEsgYwY5VjpOyE7ZSxH/nWOHEbUrOQlgXrQ/cTHOVlS
DTub59fW0sdt1LnjQcEcB+PzwB5Evnl84gPArW8e0QEmkqMe5vQD9LdxW1eoZRQ4u9h5O4GBc/Tm
qFQpCs1poa37XqHzPuQYbYN1ij96qERzeB+ThxgbYS89BuG+JYHMTYQERIDz6LqDG7GToetEe2rD
/i3pZpJxFfYFj2mhFTJNVabPtgvv0wynUM61uBo0w6hHxMBatTMkvVIUbBzozqfMsOLFIAo8PhDY
2zRu5ZglijSTb37106F4kuNJMw4rT8GgWM6IfSPZ40zXLOUooCjMTBvEqMsKrv2Az17AE/IiL6T1
DSXCAnNROdcaI1j/WZus5WhV6HjZacNL6kcmqzzw+xPPskPeaXhaPWLZCe5v5eE5tIuTiZzhfY4c
kRPlJRIr5sT7dHEheSQbmC7/GfnXTnl6OkaagdQFv8xjUpq4zVoZAL5SyAc8BR/mQ3cRqbiH1hDf
w7r1lZU1VsM2K+OTMdjTjzF1P3F4Mb5mFZRGXdVCtDwmZYGXxvAGIgBV5nyifoEQ2Iq9vnMZTReA
ROUY57AshdY+G14vV7QdC/fgGAZOvaX4v5Kvv7GhYKloDsLeosgsX3xyAAw59Vl030wTv2I0VhYz
+AoSC3p/lA0Pzs4HzEic+Tbp1gIBh0NJ6slHoWwbGwhtVkKS3Na7v30nii5R6hvXPs7PslvOspEH
2jgK+mJZ65ETEHzJCELByW6r5CTDdMDwbZEpzTvvBvDkYspjXpon9tKu1XlX4f3Nh9sK+QNH/2BX
3+RJjDybMWBHBHahxyfkMwzVaN0jo7OTozzpzoPhF1e/ndSXMrNfUPiLPhOQCjszV5u1PEleOimS
C8IPxlqvh/hZRSCRaqrmBwtvpHprCDKkHJFNk6MvDjjTBxUC5+wx4LtBvTU7+IjyjF4yKTtABMfC
Gv+8ipzSJvlSzfFVkhcZHOvkGtNBkkRlkw3RQAYj9RBW1XDTkZxNOTIUk6dtHjNTBJmQto6MdYVp
Zrv47fQO2gDwHJxogzqdrl2pLBMLtKDRo2HdkGLf6xbu73JQ9tnUYhdmgoOcDD0Euy+hzr9KnCAb
x6vQSfD6DEoel5R9ahZ++G1RnmRXpA3uaVB+jd2v4zoDFJW8Bvlf5NkyRRc19rVkfkdaI6L06MRh
x5ukOZROp70i3K691iniGZ6KZIjoMsb0B6pG+ZMcyzoStziBzrv7IHivjQ0Yfi1Hu5byE18KNBjE
qfZAscE3moNDQXHRlUF+9ki6Xm31K6xr6xYmNCBpWNaPXXmQfWrmQyJp6mmJylOFWREMKy2r8gvq
7FiHuIVJssJmnyQ7Ec9aBnkRnrGuzS++Ok+wu3kaNPjObZ058BZZnQUvaegoAGC99DjF7puMZP9g
pekz8vML/ECCl8fUpBpXFHO782NqN6ffbAAkB9kl53sTxIigBz5WUxNGHgEVrXVaadbqcSX5i7g6
v2/ajf1KiyxMJgq1eGJxsLct2EttXRWA4+mSR36CXwN+zHm8yTVEzGTno3lMlH3/XMXydU7rxGUe
U3xEGH67ymPgj+uhabTnNrOWaWWO+K6Y7tXXZuUlCp5cxZpyQFS6vg4icrv3uGwG8fqI4UU27pXN
br4dgbeu0ihidkkRzNXz+Qy50r16We3vsHZRFvfRWk+/aHlQneS5umW7h95Ex+XXlf2e9Uk/oEQt
Lq0kU0iGbbzdz2VTWFJ4KOudvHSXh+2zUkTbX1f27WalNdDJ5bnyn6CUT36tlstCyQz8q0OM2q/a
kC/5yv+QGJRHkznwDuZCqfePPr9IzH0bDT8kVAVv1uwiBxWlY/neodd+x7AINAv8AkPOhTkcniLd
+oxjo3nyKhbwecOTMAptZ6n3lkuqBffintzZ97RID0gEjiHF+GXWDSFJFrd/guasf8ssfJfw+Ije
a91KV5mGLNfUTNNmCkzzlGWhto9J2u9D8WNA2H1DaRNH9Sa1SVkik901wQee5/33WW3KRWOVDpLN
FWS4eZzWiu1oX83ip5xg11620s3AO3VU7p9DiuhLOUBVbad2gfaBmxLlZHFpNx6WoVIfOt8yRTKT
eg3S2ZDJ/J3S8nx2YoRTSD68W41u/+UH5SGt9PyLJRhRERD4J1Zb2nFAS3tdpW3/LqY6YmoXtwA0
MP6BcEueXuiq5SmgKnn0CPtqxJFbxohUXGrHTXcysthO6Zvyn1OsjvRUF77P/exm9+vZOuQ7NXOe
dWucMxa9KD5obQ+PQc0slcUt8W9DkcaLZAH/QTv8dphFGrBtzLl/ndD7arkfETlhl97Ya1xpFjau
IfuYm9qYsSReNH3cnirRgABofmtkH97d5c5T0aoTg/cz/piXGWQf0IOYvDXavxX7MrGCl5P+7bK5
qwcr6nEaivVc0pK/xGPibz+imUpUva1kQMWdmY85emS2C8vFCGPuFHPTIBa2TqC3vg44ah6ynKVB
btn6q2K5/TPkVzC4CqyjHlOoxIxf5VQypTcTRekzVp7Gq+OiHaSOsb2Xg4Fi6WvDNJJNFjnzC2XW
Q+wBWKoT3flLw52lKou/WxX/KpxK8xtqePm2yHugB/GUUnsB6gHfsvyqJfEuS8FYK469d2JAwAfs
RvkiWy28RiVJkB+SnWq9bM2QBUgKgE6gLW64CGRP6qB/xDE+3Aihq5TIJ+8MIoh3E+7g6wrPvs1j
bpuoHzKSjZhvIfx8Ni3j9/lGbCfHcoYIhuwKlH5LWDpXwv9ZHhkiVLOAkarGD1qO/Bk3I2nLgE3B
Sg7LicjiRcvZsHYDqpuvtvbUkEh/+08ArUb/J5jVapMUZbeIqPFs3SqrgdmN9WXQNejCU/4uo0fT
h96nquD8+ZjqRyX2WXGLcgtM+/vp8gQTa6/MB7lTJmzBwikveFRE3YteUWZzq/GWRcZ4C/QYcKuj
tnjGEOqIuBxYrIPoMf2sWhYpQkmell7kKBjqYs0LKOBeYPI0FM5ZLb3jfW7iYJQ4GV13lKOgubod
ekH9Mi7i6TZ3I7l6t3xnI7/JNLV/SuxcvagdOkZtgt2NH+Jgn44a0vtUp+O9UzkZj26G+chmtv00
usnzUzOeTRbpEE0DVqJkxEkTybj2UNvw2BneT7tfOsZ62BMaVuL8+zzLQ0kNYfdpLzvl5XnWBptK
1dheNnGzj0f2lCMY1ata2dOy8BLEKJTOudaoASIDGa1k5Hq2cy3ZYqwUq1bWtgzFNLvbRAqcCjkh
mhB1UJS8JXHkt/myTwwMdTCOlj+A7YK6GyME37saGH0gaCyk6DHzFixOzNF8QPAiHiPEiheyV3rv
RXHUrnVbjRc5soXWUk6VIz3AIMyLB1WBDBNge9FU1iVQ2ng3jpRhZlwc+YyqLjonTbQOStcDEN3W
J9Mt2pPe5YzqTkViUPXcjeXN5qWitHfxHT2DixNmy6lRuW10pNlP3m0CshSZanjTzCC6GU7QLpXZ
LXayjwXEcO6D8RhRBUMU7J9RObkUo5C47+fLE8DQ/Pv5//wEuG/8av/8hEJHQ42FYHdp2gHPKGCg
xkeQV9hCaEm2hnILOGzu3C3mHUjb6b260iYgEspctotAK7XvRZLucGJzgkUFtTIdwnmb55a3qYY6
eiZdtMylKLwMK8JJixHvHrX/w9Z5LMmKJGv4iTBDi21qnVlabLDqI9Ai0PD09yPyTFdP39lghIDK
ShF4uP/id8I7eUxrwIUix2BKwoX6oQhOfg5eR+kip17Wv7mV/yTHRIOBawon4SibCaXe+5VuF4Wo
MtgQfAQ6xmkiPojTtPkDcI7QoGOSTvpK9peQg7YozRY4smY32PDGhni9X6QDXjLyYER6o2JqaZUH
SpXHfw/c5xBIUoo5fw/KM9scuEnpPGIFUey/B+/9818gBQdsW1GA6sg/8z1HbbPZwhWbt++++xyv
iJpdb5qf3wPfN0SNtzqUwixwwLT5PVeqVR/BuMUP3lRcrZhcJvlDlMndIf/Vs56ahfkbVNsLuYL6
3RZKgNwTgUKdZ/sgoXYGjInwTZ76XYtvat9r75pdtBsMo/hV+zGTws4Ilz4VX8qpjTV7ZDdOfdTm
Q9COwRae2bNZYmympvXo8ThMGlCItJPezhA+EfGy5Ctzy5wwWY2T5iPBQ1MemOcR3oAMzP/u489P
B6UfP+8zwDHfprgCgRzOT9Kovqn1E2leAR6MSWNTBGzireYh72GByAEgZWLfRlm/AQBl9tWy0jRl
iRuqv3Fy0d5IirS7bH6WyGaC1N9NrUBthEG5ssogvMguOUi9BM458p1r2ZQHHvGoCYj4mAa15d1v
gjPvT0g11t6a/4KcVqUGwNwSTPc/5uUoauolllpTeZzmCr8+1/IRcOKpYrQ/ZEv2p0asUmlglUXm
aa9OzniLdVd5RmIfGSvP8EiT9jRLPGQReDD2crSIvBC2SxUipcRkc+zKbWxB1HSlgJ2Rhwe9hOCV
62P/RCSwGJvG39ZAULYFX6K3bOx30+x7qNgDNUM1Ci6ogiAdKlCMrfoh+otKwgExuPG1dNU/V8Jv
oJiakRnMgxUCCsVPJchVUpNDBjN/jHN/2YIJvlq91x3MrCffkKjmc1tRfg0T3/6Jv9FK65L0S86N
kii8poG1xAtBWWexn16B8KTXiv3qte20cWFimreVTTmQ8TsKFLbJs8mwPbsRW4WBQJNsCx1VszGK
nU3CNm1Vp6JdWrNEktRJSgTG3vKQui7yv/8+lW05U17z72FiLC7KqflFuAKkiXakMt8/yIMOlqCj
cIqUSMBKFg3bdIJtiioTXjbkk4L9hO2NkSsZ2UY7PlHd/xElCDwq1fDp5mjf8VMKXrExDFagp9yH
ysFWehQFaueqmuyMYQqPsTW6hymDZDR1pMr7WUAKeQk4rLgwx+W9Ix15C6A32w9WUqLJkqu/yFEt
qy7FkNlGXgQ3xv53lnQPGBtGp1bvwpV8lcH8UjUV2u5Ahh7+oxZoV99vn3ylRvTNr/+SZH6+xsEO
UEu3Dlu4/SE5pGUbRRshRpDm85ecvZs+M0farYSu3PEr88AUgKbU0RD+7ocyI1DldBeWZu5kOf+7
ui+L/bIvdQKcXb3KXn73fU+OI1XZgzg+5xoJQ72Prm5X5j7BjlksHdzEN4ql0K7M0VxkXTz4Gxxm
iWYz1laUiA02lGX3plhoD4WwkAqirCffBQMyd1tMQ9cYw3rZrCtzIp7Jja1sRh5sj66ctM3gO+l9
492GSgZDPP6QO+2kGOJjqeWv+Cp3z5qpb1Qv8oEm0fISZCsTDZR2VFndc08BcK0qpr/u3Sh8irQX
Y2ZWqzjTLSvcJADc01SUNDNB+4FD6lwFW+K58/vgAregIKBuZZf1szey+iXBw2o9ZrxMbaaGUx7Q
14AG7VUHtzsI8T4ZTG84JZ3zKVv4SAO/A3xLcSNmnWXCVKftNhkyND0Iuw6Ol5OznhANzZqoXXlV
nb/HgQPowJ7co2n42bulbXDS6N+MKndPaY/KnDLPEg2qu5TcPNSH7Pxd6R0K71P6ZLUaMTkPyi8r
2qgIivwIvRr9INucLlY32ccki8Q6BMjzoabKFpiB/aNOHDjURuIAQUK0uCQHubUcYW2VuJlYJ3qI
j2nKLywsHmD/NcEiwjkhrllV87TBksJWvsLCbyGjO8ZLFk/NamzKEfwaKIiJRwrluEthWz1vkvhz
Ns19wzw69VkAvKV48o3MWLdotD1CixiWCGzYb0qkoM1rVfoPluQtxobE1nb86vidu7e1FEW0oPtU
NG18Y/0sVyHAyauXUHGZ4q7bV0UlLmg0KyvAlO5LFqGlYdtDiTZ7ZK6QJlRWOQmOoztT1WqH8ImU
Y/TX0FY/gbQFT57nfPmNit6c2IaJq7yy8leXGPozFfzEfLNUSM8iDsRG813QgPFQnHO7DwjO6ulT
nuVJqX4SHPOe2fbffYELoni8TrexcZ2TJKDe+akpghaLAJjnvkOpL+m88ZNc7LA2pgL1yCA0X83R
X0tL8cF1hrWA/7NvjQSBhaITOy2Iu20LGeBA1JacWWtRY8qt4bnSUclxSZv+MMZ6OVnqeqIuYR9M
+ImWKKHexYrprCpT2TdgHo6DRepCL/AN0VXRH1pHTba8kOmxSW1noeoQz/oaSKPeutfJAFChgknY
mTabezH7EFlSCtpUL3rfe2fZGucZCvW3ZRzGr0aXNgewsCYgXUc07JXUCybaMXTV2XNWHuI0N4+5
Zix8kDzpFsHOPwMNBqSK8+DBfXocs1I5mdDPlnWKzE1lWn/Jfk8ZFTQl+CJJjwAXnNBX06PokttB
eJSA49y17O1IWX45aIOFRK3ePShEmLIlD/KC2GuDo4Qk1yb06LiASzR1yaeC0QOiZ/ZPHAy+MqFp
L+b0KZxpmmMEwzE334lCnJWrg1q7b2aRox+Mg3O+qJXY3snFbbSmflWQEdg4VvOpJoP95XHidJH9
xbv/ibqRJU+8//TIoXlOUVXKyuwMiNeiwRSMZ4M3WcPNva/VSfPLHdGVgSQ4HU3h/2zDQuDT3YVf
lsC2LTSclOAwSZaluWTnHb/22cTeHWxdBnvpFbz09FD2E2VoWsk4mtdR8R+Jop+BzE6r3K5gqKAe
iL1OxjahSDVtr85gRh2hzuXgGuHGibsd0MmgWuLy9lsb8uRkuZNzK3R/w+9TeYm17BWVBNRGpvTR
RT301a+LbJPanU5hslOvU6LDJ/PQOw7nSM6aEy2NVql74ixICBGq6rJPixfxSJBWRJTjc9U3d0i+
5it0UfU1Ageuv/DiJtz7/A5ALce0zSwObnV2cHIvoDCFrMojMK5xaTqmRQAYqi2m6ICBrCY3Lw35
TiqombXT+mZYu43lbzN9MN6asvrheql2hdtYg1fYItiW4HkEEz8LFoNQz4jilH9pEGcXGB2ab6bh
iaXa+hr/hvBWZuoqV99DqZgyvn5KJwCzU+vZewuNm1NCFXjrRXl55Rderu2q2qtqlsDBBpsbnMuE
MBdsl+Iv5qAC+jqBrRzTZyVngIzB2o0QRKfE5nWa9VpDnFzB6+z3ztw0siZFWnVyzqTaaDr4UGZT
9DS/k8+9Gix9qMQv7bCV8NTYHq9Aa/OzxK/qbeifDKd5kGOyy5lm9HIft+vIn/5gWgWi78F8UYMS
FZzwFryFN2THnlQpqLzOeJHNclJozny57yZii/aTmSarCA7Ycey98sxPKF9Tz6peof//EEPv/6qL
X8LiC1SDwVj4CHA86dZkbJL5GtafEhkwriGY+Imynm3udBh3U5BU4Io94y0P58AxmZhWRcYbhndq
kkZvvQopheivIIEFXtPpJoSwRlFt5CwxeeOiDvx+MYUhAOjK36RRlxxsy2uvmepSkGpG46tUSCo3
SBAIcjWHOgJPnCEGRSy7tWorr1ep6fEZ9knSE/r/GYltv6ZcO2YnU6/sU9hq9v1MNluzKkkeNLNG
y38NyFF9vkKeycPgoMNcd+n+u0uefV+qVUG26nWV52okulXVYA0wJemTVwTKrxRlYwuPwb/yaWDd
9pXzUEXgRWaHJ8uNxNKZ1WdlUx6A+SFWLU9rOBm46YLeOdYEnmvTA84psXBS7ced4XSyOc6AOAeI
ISYoSP58D3zPM2oEnBeyDfYHRzgtBvJsOc4ePwplEQoDchmI0gfC1pUW9/mz6NDNS2czyVnSB3oH
8sUBEesct8kW6tP/aOE/Q/2yHjGpxGgshT5Uo8n01jg2FPM6qpfxDH61uyLYjBEGCXI00RHOy8LE
vE/uW5yBBj9+nmID22nuIeZ7gM4lcsUAaNnrxl4rWn6+sxwOWrVsOWwyLQjBx8uposI6iy5xLPSC
96oYBYo/uKTxQf+t0yVVuIh0EMtWxnr7PWCh1oI5L1pKs06X7Ld4GID2iy+wr41bUraXKSN7VKp4
OmJMCRq5ytKGX4ln3KL5QKKnW2Pmp5+l5Bb7tH3uFsVRRXr2clfh0lT7qLiorUixvUopq+eEIs6u
EoC51EavnhWjqq5hEJzRYaueZVc9FOtiLErUFuhCqg+9GVFWB3l5bgz1piwE6vHzaGEnD4WDnkyG
GS/OFdr5+yk6OC2Gln6xMwrCPCly5hkTSMWia0DmZ795++KfXWAfxjZv36MJDoGfqO6xq4zHwoSx
LLc7wH0pnouBWlrFu7iQneRy/sChJ7c5UUK2998waTWzL2zWUWidwuIUz4cxNvNTmAzNuu4iAHkF
Dz2wLXTKOfJMTpTNMIT+kASzWt+sIne3C5bScrL9LTInz1zkfTYo/mBhXfxHfe57stM3sM5Lnd+d
/R/MkwQ+WcYkyHPH+bbtvewZSQ0U94caPmY8oNhlx9MmHsoI4BKj6kSByu8Lc2f27rjNExEt0GRS
zkhyK2d5BuoBx9F2rnpG9ukfXXJKDQxtUelJsLnPA3fiU/yab4Y8awQRiPvch1JAsW2qHuVP+/5b
pm7ajbb9zy758w7S1sSvdMbRgjGlWFDprL9zUYNKpYECzvTPphxF78F4UQrV22ZaCI9lUUz6LcjK
+hgmCQivQhe5jiH2kU2FAe1XPY7MWIy5Dfcsw0eG1wt5n3QIKxdO6P9s3/k/em2d8yIvca4cdbHQ
TBeDIXla6Sa6F1iVr91+0o75oMU8oHlKRw4WI60F2zlHuucDoeODrG6GiXg1p3Lhu218t/jx/rYL
ko4/Se/k5yhF3E+gaoFHHE05II1/vpvyjPp73znK6ftKefZ9y8qwyxXvI/+pdBKSV5GVT4+Y1i0B
9CCWnKCQ41FK3rWtlZwktQ2DlV6HttUnJ9mJRcZ9iqpAeV1lIzDsydYHHfq/dqg9BZDs3FcjcXlQ
7XDN5qWGP0OupPfL9qTOSO3Y54m4Mrq+3ZWdePNmzPZ9nteQspvsEPy7vK6ZcdmBn98g0hZ7kSlc
x9obHXErXmW13RzyKG4PtdkYVF7m0ylT0TSXQ/dTHpLtQbaL1vvla11F8vg/F8qz+9Vy3pjYrrqU
9yST6v+50X2C7L1P+Pfc+wR5Mzn0/16EfGklVlfLHsnmdWYgo6Rx2CKOAf6kxrYPHI1NfY0mSLua
7IzX7OQowYOybNkN7500cl/cWaYft1N9LyePAxYolmFXhyl0cdTMjEVN/n7Vqnr9Ce9rG/iD8pMY
9rOwPO/FKC1lHQwq5O/OMc5ZGakr2/edN683n/AIUb66qvkInfh+InvgJ31gQ+y/ai3I7z5w1I8h
b+OFnrrlzZp0RCrrEDe9ecApsVdI/Lw48oVLXsFFr/uxd17QwV62ZClxOSCX543ZcAgrvd5jp9gs
FBEkeyifzkULPHTZc9V4Lf38V9dHzW9MKWJhOq86rh/hbE/o18GX7vvYbEZaZaxk3+RHX5qeofEh
XQ3LXqkJ113kwE2swT216o4itNTX3m+XSuqVH+AvUGsulHCTK33yVA4KdRQP1mkU58o7ZjX1pJYf
CuCRvet7wVo2Q937YcFaUmxAIIWlKy8VBW+7Lt4SwspLYLbpIpnDA7/2cxSrkBuodeRwIkOEe02a
RCdA4ZYiroe1NqksMEHGxyfb1Hnq88imPUh7YotEzW6In+c3txmRPgg0SCZxfsphnC2b3qqWbjeq
j/JgqNYv18doS7ZKBchP5/Y32ZJ+EJmSi5WIw3pRNlZ8Jk+6NZCnmcXV8xvJyexWR6a2Ge1fUdEb
izQZ1KtbZn8Oxqjay6HE4r33HfVauMEwA9NQbkhMRd/J2fHfl/i62PhBp52+72LrPQ/rfjobCNov
o3iC9qLUS91Nqk8s73DMMHwY4dR7ry304mXX4k5lG8Yn2MHX2gVJo49+9NqKB/leW0MqLgYq8BTt
iarq1ikJOlhq5FvvpvgHF51r7CVLyUyr/77FmCRgQrTW3BjZ5CA0y5PYLkvc20hmLzVz9FaTi0+R
23igFE3SiZQBXwC4Nxej7wjA2HC/j1VUEHiHYlsUUQScN/4rsZvophRpsEvT1GKNrPUdgONqEanu
cJOHGBTpzRlfRVu21wZN811n6iEuLm5wlgeK7eEZR/Xb0HjqrgnUDy9BMmqjqgF1fycqV76SFBdr
jLpdW2BzBvrpU+Y6Uk3RoJ062qmOveox8MpPmeuQ/aZPRbwMkfX1u6FloVbjR8sgwnXxG5EtwSMQ
EziKJIBVkqWIsnplDeMOUJS1UoeseDZjNz1jD/jp+GPxLLvA8Phe7z3WbHUXFh4mezGDVPU41X5G
5i+U+MbfqBK/GMjovI/NkKwEwJq90/SsZHBeT5mmkSoXcfOlT+Y+VfTyFTNHG/q42W2o+47Pvqtv
w1AZ58py4R5LsnPQnfVC34X8mhc6CoxrI/W196Bg62pNmbiGVi+ezMo7yn5fy+1tnKsro1ctlsn2
Tz6K4pXuK7wLdCCCRlatmrq1NM82nHw7qoBY+oWrj3/mdKOew9iDCl72JAmjNjxrKjGl5XrKS96b
vwYN0zCzepoGwsgUMeNjo2DTooic1CY/MPlT8/PRXVdZfC2r2q8Xwc+cCuJfSZhkK3MhZr1kD/ri
RZ5plbvCawQK2dyvigYtiFBMzs5x9A/Zl9Vk6TBC2EtN4n9oFAP18o8ySizT5mVypotvoWTrJpb5
lLrA6xQnbRbpTLSvxaSfQi+wPiWzssuy2Um7GC8gobWtZUHrv7MYvanXtpnPl4MUTHUFIs2qiuoL
JBGCZOq0T3ZIVlSPmjfk3pyrbKnxymiV9hXsmn5rc/fBnOe4QomPpku6G2C+n6DvIeAfbIyxrTdK
44dvCNXgkl2FzkGOptH06Dm+etO1snplnZK9TZd3V62qPzPUxd56EwMoPwK0LwfVyNbXXpKizDDf
MKLivXDHJj3JUd0vDnEjyscgzvpno+nvF5UYvp0tBQ+HsOWiEf3YHRLZGjpOvMYgJinqDyW1z/kP
4qcmoPsS2slRtuirslB/oAXtP+Zl7S9swKvPpYDLOoKs5jHZIP8RuNqpAMm759vX7oM5xVMGgbUR
oKpvVH0n1GpK7dnqQSR5rtV8oBD34VWu9tOdRjbF/DPolD/gyUXUrIQKQOzG/8oGlSKdk/uIEAXg
4rO+ffTDQV3batZdekTMdzlFTBDi1U0Y/ntgGuNnM+rmUlGmHg8Da3yETv5RtuWffqCBzV5D9tXK
K+fWDeF+jIvknPW6c5NdhHca2Xc9wzGZj3hBJr0msZaPK4vP+D5HE8WMe4jCwz/yG00Gf0ZVjsmY
AyOfMx7yMPniBcp3ucbAFUHG1O2do5ui7IaM5spPEw/FoapzT9LjpYiH6Gg3jx7PmptbZAj+qln7
lQX8jEXV/lKL7D2tIutVWAgYdJ5D4iSPvGMRJB4Is6Z/SZvmtzM518FyEPlJW3b1UDjCpdCaYhu2
KYZk8DpADRdwxHJq5CKOfBiv/a9eqN1PtxpBA5OiWOS1shwMw/qZxMaPqlWydxCCPVn1nPQhagUr
/IqWbiWyndHZ3UpuUEx4n7sJ+NCqozL5YvjDn1Glyi9WMEGmnas9VZV/+ija34K+I0BhRQlqqj0D
nI1dH4lgXc7VntD10NLgR33ig+jexngrL1ZTPEVSLxfL0lbNS6sDaWCbtxdlZCzEDBxyJISoHn5r
GkAqb261ZuAePaH+JSfIgz6bcSV9hyzAjFEC4Tlc3KA7fM9QO4jhBhCfrbyHa/j9Q5t/ff8NHK+m
dRjgV/HdF2XsD90hgCbJS4kqu97yRHCX8kXJvsC3EM9DS0y2MDDo//HaZV9GCjnhszvKi8IY4r6r
D/fXLrvizEVG0NlHDvKli8Ebr4jDlB8alMdNHpnBTjZrP1z1VE2Xd+OblpoAJhL6O8TRdOeNfTl7
SuhkELxsa+vlugX8+hRH1rRLyDlvp8rp4dLWz02UZD9GRG2nXFWfoFKB5vH7m6CWMkKcIhSs8qna
5ob1axKacWZB0F/mlo4lw3fLIELDQjiyVkSpRLc5+cN3NwtfTTRmn3T25jekMLegSqwn2ZWn3e8O
SfGTbIU5OsMNBP7V9/yBG37hqnyba/SPSj3xqjQHYXpneJ/yql5An3bfsYTqy8D/LdL0XSB48x5G
UMs1oWYPVpwnWy/tBVbupbEa+0oANYUmJ9pMe9W13t9peletgNCor7o3Bhu17O0NsmzqK2uHuVSh
y+zlqNKyUTBU0zrLJqIoG5FexlqM13jou6e4LZ21jXjaWjYnWKQ3VqtZQKF7ErrbPWH1ZC28BCuC
MprcXQ8M6+LMLgPyzBjHcdG3oMlit6r0hRzJZ98BpH2wp4xWGS7sx1FxMRSI25rkOjI3c0t2yUPV
wJhYwI7wZjFzfqXU4yiTVNqtFGVNJBwPj2MwUqIpzPDcd62zRzYNwVLFUC9FZSXrGOLOs0CjZ2Fl
QfkVGvqJZCKwr7Q/a1gr/Y5T5XUUavjR5igHNJWFNEnv8jxs/Icqs/wHUu7DcsxNmARzUw7kZvIc
E5qdkkZzthkCrijEaqTzMtAanj+JXTfitbOI8czcZGiY3ocBEqa7Gdi3GuNxnTojYUcHdqTBbuqt
KqFPJCSkH1yC4A0iw8FZjSzQs4B4dj1OtiaJwdUkBX06wpoTK+1BoHhwtbTCu1psWlYFbNJTEkU/
7UYdrmEWDS8tiT0dWeq3HmScoyjdPUMdjCMGDTLjfD/NRnLIo4jSpe5r3tYU47TyxGjeXbuHfIgX
U4M2O3vL+qltiqNk09VOmezy7lLFj5qjINczr6PIivQ78L3lfZXF5KrfeZ3iohGYrsopDdMzoHYw
j4nXrvOpgxmYq6YPYh3wnGVPwzlW3QSbDDAgmRKf3CjyNgHVwFuuatlqmGLxWlMz4+uVqH9hCrL/
U/dWiSMcG+hm3u0zMYRPvVFeqbjYZ9kiY2btQPvHy4iV8OCTW19hgQ2Y0sryOx6R6DI65hWaShKZ
WHRIuClilZJKNJAB6mLUXIP8ivbi3k9R7Ol9lQV8plFUiGUuAF45j+PcF/XlVzwlIaoVdCUu4gM+
tqdw0BmUV6UkDhZ6Hn8knW48VIl/yPuBDXwWIfkV590Cah26o1ZrPaPh2q+qqvoRUuLSupH1s4NV
lfaptpVNyC9g1OdDDocna7ruIFuiZK2VZ7DIkW4N7PP3fNSCkHvOkuW/ppLk2I3gH3dK4rsHbz4A
1nUPhlq1SG9bJ9kKTGxVsMhjQM4rfUHbJse25IuQz/SD4OIYWnDByyG4CAI5Pi/AG7JPjqJxH6mL
SCDsOrQ8IFV1CNWFHMKBhS3yKBQkd4W6KOJY2XozVlqdsdJVV5hYFgw/ZUsemhkJzR9/SArcVSkz
bowe8hGbGs0iyRiX4cqtcYYxnA7FMxRTHKUB/V8a6SaZpaYbz+3XRhPqJxmTaaqRXY000xZemE2f
RoMrghZQZxuV+s8AGTzcdXolhNWTBvZ7qurT6jv3nyUpkjoZSOLGNigvz4n/Pucdl1MSIsVN7qYR
noSIehEidqtwyqavZKJY7LvpO0XyfmtMmbVVjVx/S9GBlhO4EJvGaBcIWG1oQyL4WiXjM2XQcK0l
GFLJZsM3dzdMFOCpHY7PoELKCzRiUiTG8CxnIOVI5EdRZr5aJPU7Ibhxli1nZIfm1Om467qS9boN
zG2nWzjizQeEnEcK5VPkHUzC43vnVJcadRptWdg50IBhch5s4doPSGU1a6cIiZH83Hmo5kMNWGUJ
HS3bmSmfzNLu8sfQ7CoUDhlFhjbbwc/VIA1mT1kcudS5Q/8iD3lSc9Y4M/haACcDfjcnSejUnH5t
VY7zGJuGu7MbLHmg8iVviUEaGU3qYSebVYNNrjBj5Sybqu0t4J04z+iTmAhveidq8vEb8s/dUSGP
vhTzPdTA1jZmgIFwEI7boSuSlzg3n4vOaR/NJk8upL8sdHIt9SMcIVlpJsTMcpzMp6p2zrLfH23E
rR1UO5uxWJVk1G8SDW3bKD8X3HL1Dae2TEybUEK8yS45w2hEsZIXyL5Rw9Ao6f85w1HVP/eQM3pm
RPOM778i7yEH3dSJF9DGoqMTfw4sQ9i3du7Rclz7as4sw6ZEhwRgrX6w5yZc1nxtJK26SRIDF9wM
+FMpVOOUqcKg8oL0clYNDT6/9H0PtIH/Z4oeaACRBlhjC4B16BD8fbE8+9d1ss+3p31p1u1e+C5S
OUGBMgi52oc893/zisdPYSgUVoaiPTt61T2Aivudzf1KCF+EutIuL3N9FbcqAmwjBC6yZuUxnw/y
LMXwPNnI0yHqsnIxySPvdnlsDUtz+ZuKvTMD6mDzRff5toYjn5zzZ/rf7fs4uclTMbIHDFhqH4MQ
0JU8o9D2v8/CtrYf4cP879GgxGzIV9JpYRP+4WfkLMcuHfyXArW5BTrk6tHxl02RhJ9j32hbBwjC
VmahYILWZCs/nWw2/1KVeCuTUP+ZDYHmz2zZjfZiMwY4rHi+ugX1kWw1qsMkmMDscpPv2Q6KI+9x
06fXfgY6aDOYYcQlWstAxhlzS/YnsOCWtWWJTdqAVgbAqgQ7TMONhRyWB/yEyktlE7/+fZnsV4ry
Si6lO+Rm5q2LSKRr3c3ES4p5206bKNmRda5eTFEr+zYLS5KXjEJgoPxjNAghz6NqFrdnxGp+yUEH
f7Gr6lYPljoxNcKwxWy7rRxLFA3rth61yXlMdnloyLfe+GzMPaOCV6+wxKMcshLlFMZ6emsMEFQE
t0SZs8L+v2T3K8ARylILMFCnDrM3h9r5GMA9LKj0Gbd6GKprPZJtHyj4fBSh6JZ9WaknN4jcJ97s
i+yPkeJYD5Rd9knUKu88rfycOLIt34zWJD/VUc8berDOZDBmRe0EzIoTlG8qddZVjBjNmsQnAaA2
4CocONQCeGI8uCowd4cS6dITlrPTlDh8lmc2kldLOdo4UfMwXyBbxjyjsFwAXMI8mRNS803ggbt3
xyfF1g96kqvvgeZEOKB39lo2WTlDqsmhdS2byX0cqOIatTW9DxhIblslyTZ/rgp/ZKpf3/TSzMiU
5g/qfDNUVYptGRbjpk+Dd/SrjFOkgFT3IvNZc+0czV0OlpuYa2XAfkw25YCaqr8pqyoHN+GZoiqK
dpsAzn5fhB+KvnMddtKgdYpHOQ2jkNnxG+T4/ap5IAI7apdZdJX3Np1QP7DBQB5gfK8p1KIjEsXX
hirTE9uPvewferNGNS0d14mlTKRGUepPkOG92kG2dHqnPfdj14XruSmG4f81CwABi6ThV5xpPHPn
BEOR2Q1luajmk5zzDTWqJmVV9ueSCsVrrP4lEwzsvlmTImVc+jMGNdf7eNUb+WuZIASk997ajAr7
6jbiz5k291WZB5rZKr+GBrkpuQE1gFMbig70CkLKI7zIi+y2ldGgcgXnmZznTw2RdxI32uwOoXsr
2FjDRz+kWyfX45+awcPVCJXmqciLcUsu+h6DJZmFmOI0+RbJJp3MXH9JSC9vHVGFn0W2kuu5ncTJ
toUMdu8mXgsgIK/6QdiUcIOFaUblm6Nl/tlJq+LexLIu3DUIJ+Kmo12GhnJcgav7R9C/yHvi3Yiq
7dCLTcAWrYYUfm4KV11j1EVGaW5ilNdOhFFAZ0ytXbPs9f7L+KAhC7lQpxY1X1iOgw/mbzIw3IXN
mF9GI3PxgTXAMTSQfacx4hNt+o2EqVq+wtKHlPs5iMzw6jhGDASDbNeQNRb2SFZ78jKPUsOoAJJu
h+wpHIg3Mhpzz6xZrBUIv7qUPrZT2Xdv72pUtG9IbakXQMbswubO1O99vP3sZi2beYfeNNVd5SCb
VCngwlM3sMWLNguhWEgA8fyMQlyul9RV2y8839213/rjPiqF8uxghddR4/wy0ShMMJS08/Soidp5
rdMJEb64HRcx2hU7Dd7pFh8dULmjV511JRhIiFgnnOaLB9mqgwPgZu0Fmrn1KCx9Y8Tt8FqISr9g
MfpjiPrxMDjIG7SaFj2A2PXI0NrOthMiepB9RmBVK2AjBgpmTJEDPW/Vxnd5mjtAnAJUzYZmJywT
QfJ5jpyYB9h/F/rwFvIQOMUeqsWu4ZYbO3XCDahs9OFBOq51fprDzp2pwyY8nkNpN5O9Li2hoX37
91BaTsDEciyjgHRExbJK4KyRix9wQOHMdMkALWx5TOZeOZQPCb1xP/6ZBSz1PQfstJHXfPf/r6bs
s8hp7PT/4+u8luPWtTT8RKxiAsMtO6mzJEuy5BuWwzFzznz6+Yj2dvt49swNigsA2bK7SQJr/QEr
TWUw9aNuN02A0J/mxToyfGbR60c5QIn4n1HZGUwz1GPZK8frKskeIPue5GghQuOohSFT/risnC3H
hxwpfwPoPjz2uD6Xc1uf5VFqiOpc9n22C2to8HKgIcU2IkHzXxO76HMRO9Wpz5x/Bv+YYU68+Jcc
tryeHKD6LGYXn5YoKzxomdn3NpkuUQHONILAsHWp1+wNiFj/NkMk0HG6Ka/3WWhOz9in/n0NOWPZ
U+yrKiCl/r8/5f+cMZTDha2h8SZnNMunyL9DfooLWvYca0PPgrmfPZSSF3dNVf9MXqkuTe3NHC3j
whoXLhe1gu9F5TwF6uS8BQW5OIEgyjG1xug65d0+dqdu1yILQqE6atdRO9XHcbDrIwSYX0cylAO5
VvwMUmppuGx4JZK0ry1VjStQjO/ZQMEc09f0BV7d0aoAKqPmPnh63U2v/ZJtarWMFUs5VDsnE+NR
JI1C1aUTizNNcVUeaqvVziaEx3P9zh4FQkpmxhpCB4Z2LjTMOeup3nS5X11RTHOuEaY118qqQA7G
lFZl6GjRqYrJG3cT/wx1fB40OzvJxm8RQlrz9+UnbWnc0f0P8h/VadLT6BCC7YchwA5XhEO7Lq2p
3yM0rX1OcsTQeeWQ8wyNg8H/tNfPzgl99O4DWmu1jQYTvCb3/Ede9CtYP+KtD0dkRBrwhnLaMMW1
V3KRK/ph81NoVh9yfqCb6aZyixaSG6en+2CKqg9WtdPeEWzJZW9RWV9cp2+e8P0Zr6SvMDJYPltv
1XRts6w7VIEZfp7LAI612hzAZbFmGO32kmLmdElA+gs/R2FhieKlkUclEDJcKyjT/DNzsrJfY34y
CZQp50dtRg4l09OtP6vmQelc8xBVmbgd3fuCApTDBB19YwRt3HjWpAWnWvGDE2DC4DTYFHihyFO2
jsfqqw4ZN17/6xwfVWivIU2xiVCgnPdykmwqYLQ3R1G824JDP5qQsfLYGG9mgn/YDDZ19RGYuEDd
5lhu9JKHTXXNdRfxk7QXlw50Fi6o04cYUL6EkIs5S9mEB8cflM9h+cMM9R9wb6Bg2R0Kpm0DjsVw
G2yl4nQ76Oa41RaUBMmb9MjS4UnqyhS6+5SVZrTKcd++3BsSZNCkIjQCKCv8OZAgNHHRXIr4VnKb
L3vkmVYzC3L2UGlleB+Q19BxhoaXgXpNbZadfpvTOIN2mrV6JSdPDnhJTx6WXY+JNQg0SNzzW5zZ
/s5s9YGiY5zAVVgO4zAYT+HSaFC6Vzqs6zUrNoSLZOes1iJfy5l+2ykPrdUcZTSo5Xi6X+HvKwZR
82pqGjSu5dK3C94/KorXtmWnB6zo+4MxgsZlxWR6WuNmn4QNiQ61rvYgQ2xg/QOPjPw2KvuCafis
qZW+7tUiPlH/+zwn8XC0awtrG+D2T1NuA6d2qsvchy9t2mHCV1UI4Maz+6FXaGGHdlI+gh9Tr7ao
a08OVA5pw9ZX1ZOqYy43j2a/6UujP9ybJgiGP0I58P/3dcsZ//8UeRWBOc3KLaoes1ynfQqHsX3S
2+FHqs3+OkYRolzcVb87emM8LKGDdQbCWQD09Ck6FYkTneSRbFRS/n/3ySnKCEwuT9FkXM76t2l/
Xa6vam0DvOWz5s6naFaMpzGtzSdAGPM+oYiHXCp9snHHSt9iU+iuSDAq0QpvvGYBjUdbOQy6KT8l
AfqH1uC2WOvl+utMQhrUSfY1EewXuiguThZZzCdUP0KqmAwMGqrNUTGBnFeq6kLJJlkZcEC+OnPy
ofY2cI0IBEaqg6eM7IT9QRn1YFb9LkfppiJ5lvTa3jVRR8HRbFM1WjuRF9FnMmLNrwbJG6htdvka
9yUrzPuAnOf7CHVoTolu7O8z5MDtWsBr+nWQgRj966r30KiwD0tQKdnIKxSK1zZacEjIEc6bcZrz
g2xuMSA6bJ+XRnbOIxnhjOI8Jgw+ittB0O/q2Hd2oVLGqKno4jIlbXmsQGRXaSMuNiqMzjpoZkRm
xirf3WLqVtp+Kv1Pcs64nBbVEdhAQ89/+FkARiUo23UjGRdmHIEtMNtdszAuzA5gsMqrAxErjAvS
36NgGI3baB1W7U6YgJviufS92Y7MU4mNQglBWBgnlYeNJ0Z/2jYOpDxPdrJXN0/yKDcRePRb5THL
0KwcVKQIvLpk/7fsiIaj7NVq/dfRqKbxWnN6fDSnSWwx6PtI+XfUWroA6YTurrTCGncZmMNPTVSb
K2TNT70b2IhXKaVyuDelbf8KyZl/Kq0ao5FsVp5nnuygJaP3NB/z/ZAL3MCWUCXjvMrd2j/GYzyf
W90FFZaSdlm81nxn7kjx5cG1QLf+lKQofhq2Gn39lxmAuBZYeGtTmUrzrULi72Vs+d9zC6P8T9yt
RYKbH7J1sVcobf0KY4x70FXHU1+jFerk82vla84+yqPhRM2qP8VW/etI9jmG6LzCLU0U6/+ZghBu
hnBeFrGDRu0P6kZyQpmse6gy52QtEn+yHz8RwG73WM6LwgFNnt7c122FiJgRJcXZJS0KXLpc3fqc
Sr32daAeFDdIL/2CjJMMmtpAkyBWlHYrqTJZNKOm2lXtjVCDU96YTfnnfzupmLJui1wCe9swTJBm
oTDc1t9qpG6upUhHwcKPj/qnq136ZaqDLAciCWUxU+PvB2q2bv2WdqG9G1Mz4H+EMK7QYcrKwdnK
sErtBJZdjWfZMlogXOSFrdCOMtRU91sYFvNlslSIk3Nteo7bpQ8AqJuXRKm+yh9A2prvEIGWMpnh
7sY6Tx+qUm9ewrZAcD5HayZq36UGeL2ogcsmKxEHv/eJvgg3VB9N794n5+VJwtNNIYPWjZF1hLYp
jqgH/DryTdNYuCdfZNdodWuS/fB48buUzpeCfKm5dRYTzM5UyNk7MwJdy7A2BIBrxxG3ZecHbrRV
vkFx3vZcW1Q7q3ETx2uh/l8sZGz62Q4eTZT8jvQc7kbIfpXx0F4skvu26R6UoDn/7ZVcL17JfT9t
NVNUlyZGpVhJa0BPlmieKewVT4rzqVPT9ln24HSGB2A/QSFaJgDXEUcRdEAOYVVmU1qiK1mMFzw3
x4s8gkKBaFh41Qb+VqPUqfPLQzI+z7Vb9DuTF3mTjch9DD6JgBRlx9xOz/JIW8IktX+wIvBXWLTj
X6gqkTd9sxq8JLxEncAGcl+ior2J9PZpCpOIfBhaXWEzNDzckMWSzbQcdZ31XgeQJHMepxTy688p
npj7fhQWlbOOqo4bHexWH59COF7nfIb3Ljm7kJR+qm71q99mKw041ynNr3WWrBv2VGmdJ+9Zo9kk
dgLECgej2Ak1SY6mMgUn27DmLboIVMotVTvGiGwsZiX6jhtBvHW6jXqpCOejDN1aPM89KU8ZsSOz
3BqykVqKXZzogGOCrEXNrzPPkjFqNY61j/Sq8NS8mcePSjG2LPww4xGi9bTcCE3ylIv0gR2zlfEM
338Q8G1gZyCWjswoQM9A+/Db9r13IeeKYFIRBZlnr1j6S7QdV5roR14HWbpTOyC/uA7V+Pp1w6uL
wNEqro3qCbJmDKkqW9V1gExXCCHa4z1f77tQHR+xSsETXZSbaqGETFMSrjHxcR4wWwkuZYQBvftk
lXnyVSgkYwYwLns1HIM3gMqHHl36r6bqKCt0LqcTbFiECw1cJ0FHz1d7RGU6GLtDmyrWM28n5am0
mgsmP6gzVJWxyVGRAHZaNteePDIFW44w2IDZ4punwJ2bazwFMXDh+qI25q5b7qR2ysJHeQT2GyBY
M4YbGd6acQwfhyHhF4QIh+zKDKhJVlIrO73AnXLo3xc0APTrJl0naEp9gAJREazDcm8cLedTPtr8
zkDxVaWtbNHzQ6fB3kiUUW2q2ArWiYP53TQDFOrTg5ZZMywCy9lSWK1v/giyTzSz84f1p+yLxsbZ
dog2rUyT4vjU2OZzXTu7jBz1Nex7ojhEDttWcfPRijBf1ToZPT1XnIOc7A9YGKC5/KzM0X4K3by4
skhAeQztBbRvly2OCwd9l0iND72K2gdtpHRfkEvdmiXS8TcWcxH74tIb1MfvzOaKlwM28Hm6l52p
30+PuDIGKKMGpIJR5AROrl2htvOUB/MEOs+pwq3slE09lvpVj+c3EDARrrJMNnvo5uMQ7ec0yM41
ZcFDj5SEXurpWTbq7yO7bVKsB5iW4KUBjTpqV7JvCmx9y89l9KK6huGmWZ9tNFwcHvbggbUG+w6z
1sWD3FDKPaarZyEF0ByGbJmvu0ZJHqQOTdtR1J9B+CMliCxNYBTioeONtpKhbyjiqA0sTm7hbJdU
xpJHqVmDNNjZKOxu1UZnF0/5x65UNNMr8x4MDMkUvJkH3qyGn/I7VtVmKztv4dIXAaO5DhHI3PsA
bhnFSQAvTfzZP0rDicwPoNOTsmg3pqp3YItm4nHiMSbH5czbJL3J7Jr7mFMboEW3+XISwqLZDvn0
7wG03XUb1NHmJtkeFf57nVGSLxWBf8/Y49vYQKT9LfkujwaRmA9p5ONBVi/C70Y84UQpDJYA1xKD
bGjO5k/AKF4Pl/qHmyLNbddd+6q2vAYFRDDMvXR+tIq/7Grw6WtFE70Yc2efJ6G+WImIbg2Sz9sA
179HOcGqUUgdzA7zhGUGCvLiQe1Ev5JhHcY2jEpzI6MutWbPn4No2w5NdBx6nx+iPCxRzDvqqF9u
jS75LLtko+itacH3YLbZa/91yv08wK3VOs9gQCVIxcCumoqzPNKyBpNpy4g3976GSswu0XWx6bAi
ikiPvFezURysERMbaTpC3T1Ea1czTnrQx68dMPOk1sxDITok46ZJSygwBDhy+BM203aVXmUfr4L0
WqhY8lVWPKxRM0qv6SCAs+a5Xu0UQMueI6JqO1FS4hfI8mbfVXtynV8lQl42AP64N4zq2uRxd7wj
56dC2BiQkSMxAKt5seFQYCM7dzRQd9lavhE9d3i5r9rRNr5EQ3yMbcT7g6pWPHkzypvWSOOfcY9v
qLxdZdd9UN7R9oB7SoRChxyM4X2v2hQjV21BDippz6osVPrLqKr9JUrgXHiqmD6DxAv3cuDWl8Fk
2tlKcISq9ShN6bLFmU4HiC/cQWO13CBmNyj+OhUuGoXLYJ+47OBdIMV+I3S0cUS27vSxeJKTs8Y3
VmUGqUhOtpVc2YuE55kcRUaPSjGsJWciaT9YSBlZSg28QijDGeBnuEHVqVrd6FeyM7fK8QyC3gOL
LT7rofllMsbyebRGkBUQ+VZVBxT8d3+/9COpS3/TWg+90llbMN3xwyBIYpSuiNEmpDG6UVuNPv/D
Fprcz0YQNKvQRaEXFisPtFDLt0NmaU+ycapaeHlnDQ9dalAo0/z0iwHK9ngLeeBvoW3hoqR22hOk
tOHJPedmqj9lZouLGIkHD7cfpM61on5IBu3bLVq6bD2DJbM0zTKo2NNt8N4vjxQl+GNQr/wPKj3l
bkAFY6tpaGOw6LHP+tLwiv91VE/uVwc23kmpIvGEoilmuOli8jYFCc5vpnIcR6c8F6YOtGdpdtqS
QJGHJvnr8yCso4zkBVQEjfeqNdceD/2YHf7AuxqZz2h9i+vAiiiJB/1WnhMaRnbK4+BzKKKrmLr4
UUNK9TVwg1uk95YuI30S8aP6X9HvMbIe1aq19W7dVk60eMBNG9Tu7LMj65LtUqKsdWiysWPBQyS6
DVCWRtS2r1B651XlrjGlGJWViy8XHFKtL578wZiPooiCfRk6WxlNGvvCuf/CAwR1SxYHj1qeILwB
jvWhgz/x1Lp2jKJk6n9LUyTqBqf9T5GrXppa/2mzrEas2YAyErq8bdzuU1Ho/afMtjagMZU3GPdQ
5lIqTFMCngm1ZXgRBVZWNGCKq25tREWxnVhwesvabGrnD7n47sMIu6NRj1ibCvMMiDUjb4TCDhVt
QBnLQJPEaNj2xZ8DjhPGf5xxv5Q8g/fwT9dRjD0+FdXearrXcFEAm5ZdSmyyT/FMvr5VGQ+LFUCQ
78NOmLvWhZK+xnjlTGomOggt73d2JhB2LabEK8zZv1QoT7wuNu28DEhLjIk45JYvqPASDj3W0sCF
UTJS1e+IS0QbuY3CNnh4SBdNnftOqxCl5dnJ7KOWzU4LtcwInVFPBnmiP2tmZO2Qh1IRz1leSInb
hGs3VMxbTTjDZkDV6+wKe894a7Rbb6ONAVl2jBNkFVjXlGGXKoG41YgjgYEcK9vxaR7J8KS5MZxl
M+TheFYtQH54cX6/91eQmFkfBqdEz+Kn0Fn1Ya895ga6SeQZJxRYLfUsx2QDx+SdlaJykJECSe5p
1MGAV00AQn+5hGywnDQQqcX1tA6n+An/TnGNLYgdtSPwH1p4d5KBh5L4Ip3/KNdoeqc5D0UMIagz
fgvMT9XwToagYAVNWSDuoEBVrt1uJd1aNmwsvub2rO2cEmm2ez9yYWxUHdVe2Tkvdbzb4n1Nou3V
UUHi6WijguQg7EZAm63vmzsZWoGRwVktvbpvDDJlca+vTdHXK8jsDwnGXkejtXhYWUnlX+xE9VdD
mkQbV1f9S842a9sqrcZbMAzPTl6HZ3nk1/VO01Vkx373YwYSnHvVWMA6zckZgNYE9fQ+BoP2UHVq
TbmHcLCQqsi70bhUsZPjOR89FAtApa2DX9MkLuWvaT7TmhJdkbJlRzz42a6h3rjzq2B8L4HJ2Wgu
4mI2BhulF+HF5H97g/mjj3oWoWwiI45uR2kaFoe67I9lUhTqH1OSZQqqJKs2icvT/VR9cpjXdNSt
LMN+b+3BTM4qUCW03I3nGVjNc5S653TWjc8RxZR9i6oUWrfp2V7kEP9oFqK6H7r+Ie1z9hf/DBaL
dOI97HNErKksL0a6DGid87NCkOdBplTszoGoEizqhmwLZdMte8MUy9U1ABmM+ZYB2SePcv9YQZ8t
5uHJWuiKmg/CTfjsNSZsnIpVCUY+LZ3+j9GsK821Kke7APp0nrgIgjTkZNT0GWnPfj9TTgYVWRAu
DeCfcj3UKOLd+ygVPmE0aZJEWqaVyBsHmroZl2vICyHUgc6vpaSrObJA3QQVKC3paaYsii7JIuGi
dn2LwB05Xk+H5rh1f4/8PUfGXe149gyZI2gREkYlPj/0IvouI9UJrMdu6FpuzpVQNYSGl0kRmR2M
4KpdbA0FYnNRvsmcwL3KxhC1ewWkh9BTlZ4CUl/HutGe2CymzxOS2M2SO7B/FsJdK7iAIEbaIhPh
LL4/4LgaGGM2umcwdZujtjRq5qDosygdpUmJ+pQzHlujy140nhebYhzUjQzrvN1A8zfRsxycna+O
P+RbVL5jb2/X5aUaOG9+b/lf4inbhDi2Y7HjAnXvq+5bhnI0ivbJDCafFIfvetAxRgi+lluuRI5C
An7pUlgQEWoKKWPY7mQ4NPkBIPdj1EL2RrzWeZncpN/EUduc4zZHzxto+i6xmvBaKsjWR3wKeQ+t
6UjJu2PuDbFpkcsn0y9DFr/WKVq3SdK/YzHuDSngHBgs2gkeDTeaM3LrF32+tnS3OrS9FaFiaeAN
q0A2yzXVXMsdhpvpoElAaiNRHoyvrVPdthoRiMh9lFp/TjMz2L+jYU47ZYSDvwYhYJxQJdIX6ORn
GaVLV9qGwt7KmK0P4u9WZa+qpf5ANdkF95w/QgpOl3KeNSwULJ2ESgXBfNNnykzuHWO0fbg4ZvUs
b1oEiUSzgRI+e7ZTl+Ish2QjR3wBayBIA1yx7p1y+q/OQHERA27x0fq9+pQrUhO70mOtsqSUhH+l
D4YjO5RtYmR4B8tVqpyy9N2m/D7DnAoW9Pd1bRI0CMmrT045rYJoVCoUnHVkt03fNI735u9OMJvm
kbUHemnUB7Zy4q1vOQ9iC5dAq+C/LnS7htGKbsuK+vtteFwudDu8fbzsCH24Leo8NeuwcZTaE61Q
jl3SBzCcrSig9EBMek+zEEu599xm/OvkptTbnRv0L2UGpOqPq1K/sLZthsbk8r2N8nvLSrc+RTg9
rHuch1Zy5PaNysNiGZZzYEUs5IW4MNY9RPKV7Pz7QjKWjRzW1Ah/Z7+PVvI694HbxeIIMT1d/wS6
qDyXo/2QLb4y9yatcOjMmz96dBi5JiYBp/ukspngRDWl8ZBL05nlErGLnUPuB86mXPrkgFp005Z7
FvPa35+SD9O8J7mZkCj955NHFDflHxPUPdC8MXEgsaTfKgw9FxSqdsnbTrvIoyBF8S7386tSm/0K
LaLhULh+tELjoP4W5uKgsqF+43U/7ErFTh5IhBivUTxc5YRMoYQ/WuHZdJp4I3V2VPYN4NAXyR0B
n/koj4zlSIauf5oFWlbRGEdHt8bAGZn5knJgVBkcJ1b1ZrvFuJXjCpc+GhihHxTyg1Ly0fyRO11y
bhq/Hj0ceEGM/ZaIHPS087IAW7P7QBhiawQcdheltn3E7hNzZ4e1E8Li3EJGBLRddsrh+5x7ODQt
eH3eXNRfbHuNARzSDk2TvNS18aS1tv9lwux+xXpOPYmmYvGkNYEHl075ouNY6hmjq17sNtJXwmS5
ZvsW2n1aWiE6++5maXqRPfdujH43RZXoJ9k1FMOv6TmeumOa/MhbI9rezxHL9SqhvYzFItm7RPdr
9cX4s6OSpoQkoVGpLPB2WmbMGdrdZgro3q6pz260wGBrYp3sZBq2+mK9Zfy22kImGmFbi6SpQfbk
2t7MtFox7dkqvAWxSxLDMmuVKs/mNghWK774Rfky65Dg7bQ7p6Gpj17sBPGGV06yy/vHdF6kYxHa
u2hRqX3NrRnFLHxXeCFC4Y+HzHkSg6Jshjiyzuwl1YcgZoeDCM02KJPQDClffxQFDgkUPSHFQWjz
LDOuXE9AU31k//fozgY+fkskGxN9BOA8JHTuffICFtTfkB/w5d4P+1VZp1Wkr40YBuRcjj8lfaor
8G8D45ZpTX7TVZPdoaKr66J3sNCew38GMuxN/2sq7N/dlGg9xDQUGEwT/yu8FsvnNEzK5wJ157UL
Z3PbzH6SrijuXMDuFPzfMQp0Ax02swS6QyS7qtqo8YmsocrLGYJil3Daz/Keud1Ss6PrAFHW/jSG
R9kv76rbnXaPtQ6d+TSMopULUP5papEnihIxrjUt5nE6JRgNYd1VbO1lWM6Jg9nxogjZFTVoAODE
sfYEP/5H1LrgWgdtAgviB0f8m5uznJEabEORNjWhn2rlqRiQo7Fj6jwydKqmPA0owJ3kkdABLVP+
/SdO3DR+EPrwKCc3RpK3npwo43i54O0UBW108A2Y6SmjNu+wVzinvZocZTP07q8jSJH/q++vefcp
f537Vwgp84/PkR/RKWRfvfu8f7tUqKjwAYC6Dwq+06hhis2A0sgHAkaHOE2dl8510cMZQvyzpkT5
KJPhp2114VNudCglgzXwZP9g86jW2Bmckzpr4RWIN6fV/Q/RqPM60dTpEDlj+xZr1e36cVyBZuty
ZSdPrzF2Hezk4/5XcLsqXqM0eNSFvbqNdS3bo41tfepi90ucWN03Fs2Jx3a7fc4LPz04YE82oUOh
yY0iAz9Jfv+wLaaVPtfFFg2KEXJBYe6wk6IMEolpN+vNyDOqzkniBvnnYq6cfV5G09UQgGooP89b
u0zHk+yTk6O3dFarvcpP6nHUyvBxhDNyHPX+cu+SRz1AkFWSu9ZGhrfGE1cVWUHEx4AnrRLyVqvS
rktUVOzheZjc7JmlolNmbEIxGXF2Ro6dgrsMBuEwPKMKm3uxcPqD7EsKsh8OhlsyktfQ5jhcK6HR
Qxzrw1ejrPejWTgfgONR7rMhySS4vX3Ao4zL6HUIQZviZgPKRbFuTWDj+6AYmCxGjpmhkRTgRtOi
GWwrXXaWjRy4h70yTcektr2/+u+hQ11wS/IJhTy3+qHUrv5Q6jokRslkXJrYr+wNBIt61Tc+2QM5
UlDUO/mmyn8FL6617IvU9scIjgdn2OpdM83GQhHJnK+LinhdTQv0PZpJ9LfzVfYr2knLOnGRPbKJ
u7RDMzDljmSSbOQ5vYtfug1gfpPgSuSNqW9tEPwKT+jF+9HnfLb6nZptVLAxZRVFr1moT492HGHi
QWSkY/XS4Tq4BLLB+m4zUSZ7khFF/VeNvOnFUrro1fHF5JGOb/Bzjc9T0tefJp7auc39UVKzw/Bw
ytbt5Ggf+PPEnm8b9aPtxPGjbiAGpkfubgpmZFtT4Z+6303b9P4pS0S3n1vjICM5CHdDOdlBbfVA
v5giY/81QH3tdJ91v9htapUbJyWzk/19ilNkgEDyIt6npv1p6NGXsKiKV1L9fIRS0zZx+sNFK03U
RfHuROhqQVRVnn0wB2sVmHAeTogd47354VBDWzkYA52D1io+uQvUWdbpG21GvH52HwTslMNczKUB
5Wey7W3h9wPEVWxlIBb7n+Z6i6pS+Un2TIoOiByg1f42lprZg1rCQ8HX0P+Eb7qL51K6YfH462wr
Hb4386SsIgEpgvvRVBaHtG9aUNYH2Ff+o2s7Lht6Cmox+GJuMkJ7aVDvT7bh1Cor9KL9c6W3G4fv
jgVN2b6laDzvb6HEAwVq/8aLFluxhQjlztG80RtEDPQW02cHuZnVZBThJ9mQ6tpqUWpcb9EyA04u
SMJlhpEDWgl8ZOcrsEOgTafhWOPl488JOtFLpJUJSU2xHP4Rd6M9HO+n3IfxF+FXGE5ABRrjWMeZ
9uDyRDr5XZudlOXIjnVSKfLQSWMOwbk7D0FQHG6hnEmBKr+dY8JMgVNTH9t6ns6mZoV7oTqPY6mM
564qpzPiqtM5ExUQnChoxa6p0u+u5RPKYTkxaEOg99qmT/xoq7XoYKEMkbzofgsCdFB+6KmbvMgu
vyOFl7vTs4yc1qKSrHekQpf5PZDtXd9m2wlN5U2jh6Qsgd6XRx6HKBzFIfLyOZq49cSLvy1i/tQl
7HQcnGJfR51rCREWcpb3w21QdmV1d/GdyLkkLmWS0NCS7aIM85r2z4XVuZ/yGb/Zqne3MtWgii+a
DX7VAkxyUpQyWcnuQEQpOLuhP8iwrr90EyJPJOR/zZKlz8GA6SlnjekwvXOttkT7qQIF98e1+IGg
ldnl/SHpsHjROlZmiGufKJySUDVc1G6IZJc8kk0CsuuUaJV26sxcYHmSO6u6aMJTqpPnz3Q8GhY9
tJPsMyLTGJAIIJadPuJ0+9JCgzWs1HQvaz5mVdsrv3HSvQR53MP7qJxsmUF9iCwAq9GMpFY0zcra
xSjjq6vOeN/UwzsuYPNO5+9AKS0f39twWjnkSb7C78EpOe+oWdSWtjP9ITzJpnEqpFkLfQDnPk2R
F0CqaMhCMD44rrNGVA/1krYltdK6IAQj3fWG0GgfSY2jgt4M/d6yJzYyoW+uWBhXj2UuyocIoIIX
87RzvQidisegBnLv+NlJdy34VAOJb6lqJhspckYyGpyBSXnBK32fh5s6oajRj0d4pf6W/Sz1pZH3
WSpQ0aEQ8EaSMnnqePwteXSwBCBYJjAbvVjfYmPET6gexDcHf7N9pfvxMQtAarRzYkC8Geqvllaf
BvzXAqhE17mt+p9D3HwOC8t/B4gCmVUnz2LmTnspHeTrg3k4q7kWvOQWyHyoe/m2n8LwxbFiRJoV
e6HmE8q+MkCiNhj7U67VQDpyEpJjp8ZHI9g6BdY0ZKkmlJpiqL/yUHYqxfyC4p7YTWFmXqdZ/ZAy
iE02NHuwwBUScYgk4jVXroxJ68+VUdfQKJHrQf82/BaBTq46Y/xAuhYJRhPKJACvdbVkALNiLI55
EP5SZs8zBKDZW/9SZs8r69dos0x2Q7Xctp2rwG/p8uOQdoDxkK3Y966vbClqd2+haVwl60rp8swb
KgvXTgpAx1TrcWg1YAJzf+IrkwamfvEnHH0brpkMiIIgIQnQTDPddOe26ddeFf3p1tfl8XCSMbLM
YOggfW6nOsx3gLossiKgaDaZldYroZM3n2oR2WyD42Az5AFVqWlBuQKk/FaUM34Tg/Yep64FRqE0
H4JCpfJrqPy47FOzfE3d0rgCwXXN7pqj7POnQOc7hQg9L99zU1oIGtUU1tw2fKG4UINIZlU7uiRp
mgU6bLruI7ot2ZsCy3kXij7c56bILjjbnkyIK8jmYlaXUw9f8wZqv/j2TDm6s5AdG76Xs9W8aoDD
ttRdrWXPVqNuHorDXa5CKlOg2LsLK8083vsnE5JApxQHqXvlJ+D+eKNCv4pNHz7ofCx6o/oYkn75
bmKVRYM17wQY7Q9U40Gi5wNCfm4Op08J1zpgoo+O78ebKTTiuVvlT7ZSfpP9oTrZ68BFkk8M4EvM
8VC1TYNWZuHuKu6PjZaB/K/4hWP/XIfrGSDQN1V5zrPY/p5bRorWqQaCyUjGgz3X2bYeMn1fo+1D
CrzLsdLtlEOIm6qM2NUgpqi1mrVbVGwovhrnaPCNs62RUtLTGlFkFRXhgq2ZVwvdZFeFymcVn0Ir
CT7ZWeB+8nudQnhbdnsZQsaAddGCU+wWrIZgc/8EXc2Tg7Kx1CYHsxby4l/OV/RS2SajmNcyDEq9
uuJodRv8H9K+ZEluHdnyV8pq3bQmAY7PXvUi5ikjIwelhg1N0pXAeZ6//h04U4m4Uan7bllvYIC7
w0EyGCQIuJ/DzQg57Ib/1KUIRexsDSBEYsjPtLCrVosFM4oNkqmtqxVfZVcXQAJHTPG4sIOKH4FH
xo8IHfPLRQNci2MlC6plVoaFYTKa9SXQTsw2xqvJjfZRF/q7MjwFLAaGi8wiMfsISU/OkEQnagNe
NTqpJvAbIySC+E9mrQ8SpS1C4lEPnBxlQjXqRg6oWbAA36aY7q3IgUFdlI0tnfmD+aHxiviukgXo
b3K8SbBFC3yXujvMmjxZ4m7C8iHJLFDS7evaPVGP1mqQsoU0TnxB6Pi6U768Mk/DrfmE7xjM2UcX
G3Z9os01av5WFre4tUibI+4jk2hH1/1umjduAFM0LbsEdCc3CmreyK78z1U1tDKfQKs7hJqLBD3s
Sc3bU7QThYzXGPG4HdLKac/KolLtVJE9NWfNbIX8tF/7WxzsDouAFfpadbp2dd1h3ga77Uyj08HM
tlfVfx9zdjFgcTTUw2hbT9GDGcUleNtQFJ4fGZtqsotThXC806DHyG5CWoJUpo4ZGhuqklIvdOBK
asy/02Or2Wlh4yYr0sQFNoWT7gWobd692yBWZeAt304x1uJINrISxGt3hhQoKQJH+m1Zyc35PyvI
BatBTYZQnz+7IHcRMESPaYtU1QHEsuPG1ruDmxUagKPCehsPgFgy25TvqFbhLbtrssTGXxU1kjVv
NbIDjop5ZEsslHaPvtauCS0Sz/r20Qn6tWPVACCQaKu6pAVt9dQHX5hMtAhHYA0Gbb9qpzJF0E7g
OMtJn9IjvuQw06EqqUSqiw0H/fjCNJC341gR4GiDUbujYszc11oO7Iyt5DpaKEXpRXwR+Jjfh07j
3HGNo0C8Naus4UAtkvelBWgDi+nZBkthxuJKiHf2T1Y2bNPGwCJA0q3mHKmw48I96sLv9sAgWCuR
sshCmSLZY66HKdh4EC1iCQdJ1ETkTV5TLvQEsSzEzMR1jy0LE3hOZAEobgv74/zihU71kBhmfMan
8cZGBg3wPoMk2Hdm0O6wz1oiF1Jg1jMm8UE1W0R0zk0u+UOsqL3WAmXguvl3+xaWA+xQL+AnKww6
hIQVX4QDjCw844NnE0tEEh7LKqvhOUJsIPBfyjO1TN0esG+l+Tsyj0zEZad4sa2oOQU6gkEMpDdS
0wZ9xwMHFKTy1lggQsI9cyFvHZue+8T5mGhegl1BhPtGMtyXalrJimU4AKiMZCJ0egs47RCS9dwm
lR6AQ5OEvaEBaqRDeN7cJke5lozAApRGyt1AUcckVINj6eMOgKcgAZWBFYWVowCTBO5V3BVXMqno
ndG4a2Wh1+zUsJTvqYOSUzOdkLFRIqSLWmRPFqoZTohj0szuh5JnCQ5s1RnYgbMjubsuh2HYPF/k
LnjI3ajhZzA/YUURCxChJ8P9k3UkwdYGzD27Km7w7d02d1SrZY2aDFiJq8LDVjQ1SaGMZ7sJiBS9
FwKDH04QBGOAHltWp3Svu8hvF6DcWuqge3sKWmD9UE0fjn1TiuOE2diTPumY9/VGhJwgNJnXi0cT
+CitYepgxobIF4a7AGuMpMyKjac+B01XCwr02aSWdrmL9x4S9ICLgRYi3bNlP7oddtTd/m4cwJI5
V6ntuo5YuamZrYweHymzBvxZw51Sa9GECAEpUwqjNqLjhFxKYt20wnY8zrUBc3Os4g3YrIasJdjf
V82Ec8aG+aIIkvyg5YhQBAqvsY2QXuJHePa7sqCahufnXHtPBgYJr1gom4nbP9zQYvFdF5jP4K/b
jzZnJ18mGVAxjgAlrjsO9mpiU0uQtXiouf9MWs2Mx9lOdjU0x17pFoISOxfz8i7tzUMbWOZc84SN
FWUS5i6QX5dX+jfzWeMZHUhiMoTydAHId7MWrJX01soc0HUsJhvRYFGdlmCOw/uM3l1VmXnnanyk
11PNHJhFXt6DdMIBDnW4tcasOJX5NOLTQlapzUIf8fyySbLcMhACiaWzDSmoQOBccaJaPrjGynAQ
ShHEfX1wgc6PtM2qeTQ4qN5sfIgtK5Ph6+tNhiBRpNn4iFSVFtQrCcDNQk0qTNmr+V97DZ0NHNBy
rWJpBks3p5Wtg/uk4eXpKnyVQm2AlhLIlyhi8WV066u1rBo50G5llwFMMDtjaB9b7DPjXY7Jn64H
iIgpao5kUQugEEuSUptqZOn6ETSZNOqjGM8XQ6btyu6kNvBGs/A/h0/VkWrU5UZ2NaJNfpWl4RT6
Bj/t59oGygZCQve04a12uNX+d5K64SrMeLiat8ebfJSoKHJ/nDpKDyVtnN9un7/5BjohPidGO3/2
NA1wuQIBknEXntIx974glypYGiBkfppwlJuy0PST1yX6Ibd7HVubab4ZGHtu9QwJVqCEPzSyoCYr
ys+GiL8C7CU99JaVHhDr55vfqY1dOwgDO0931B74YGPTunCQmjfrnAEI0qRLShs6ko7Ug5wlyJl5
7TxX525yHOqVCVZG9yT8N7c2nx6x01DgDQHcrgEJ0Jcuch+KibdHF++7i00FohOwbwMQJzIjRZmW
5V4DSsSCmlSQVnhYJF6TpgjCck9OSROUiBCzAR+4cvwW0Y16C+jtPPEf1EizaxeguEMZnK/kUxQs
Ec7dbNURYFW82BqpFS3JjgoEjhDa6ppGZYNp+ohTmy75aOrHuak3WArVCo6kFHlu1C3VebxnwEeb
T4YUyBbtLum3uRNJWjNGrGGD0K75+P106NeAnqpW6gDayszxoVI+zf3mgwIzOEvr/DzLgHeERZ4g
G7fqAJIQayERl/vzdGm6oEKYL5b96HTVJUzC5r71B/uo5MLSAbPqWe5aHYXwGZBIQdS0mIccTZ5d
bGD0y1+ZzKiW54DHi6vYwOzhl8I0EQcGTrTu9UeybFvSDZnPakSqdQbHdbfbs5KPE8DYy1hwkOni
ytJRh36tYbaJOZEa1uJhe8ed8Oq3JCcIij+PBtjbXq85R8x36GP5T51/rWX2DqNWWMSSt9DEe3FJ
OkSWyNY8RN/+LCdQfaoDi1MzX5stG+cfihSRn3mHZsxeXgeTRxw16RJg6Gw+J/JWa5j4GT4mJur4
nbR0NlhJrZfqB/RSsDpWpTubKflkiTuzdNOTOhrGcmeZVnGyIZdka/DQ2DEPsA1kRwqvYNZ93Lze
NSRqQRTvuK62VweDHNBkjXwCtlKD9thzPdS2+VFdOOrQIJeblaOLTcFfd36TAhG/Er0ANhdkpOgm
gGfpQFZfztcmr3ESRWzPJvOlzkAeM0Rx8/pbaSDHXg5x/XrDki/NT/tdYRvd62+l6xIqOXxRA1EN
X1HfZP74QR2sxYGrizV7a75hSWE50YBo2OozdZoPIiyqhQ1I6HuS0ZWzEFqyAFZespuPHev34waU
oGBRludHNk5eg+6lMl//xqQYGueQYaKGyCN5J9VmbYAHq2uu/oBT45W7hIfj658KGA3VfeL/uLqB
0in52hgxMq/f/k+RZWMrWSu8q4dEpBnVIfG9L+qU57PyfjZI3MIGkDyGtsJqV4MQ+536uTysrG8q
IIa+PifAnaNLEKx5wLkfHgV77EFZ8y1Hjr2xHhEbAIpvj1xjAwS7lS7yydRV0ewkvpdIarMXOgME
eHzGPnp/mGXIJrVXNQOwCHWjwwrDID0EHvumTpnkZvGxQv7q67mUqehBBdx18z1E3bPEKjahRC2d
r2CJrHegMpiAV5WnT/5CgHwj9E47qUswxm23LCusOqurF/dpsAOMARDvqa/eYCKYgwxdnR4Zg43x
E2cAliQ5FYExMuDFmvF6Pgq3YgLv4+4PdT5Us5AhOgiAa779soC0bxZmXuk7dSCTjk/GHInTS7Ij
RVp02YlNzuutNQ+di12GNYy7+XhbAC8hT9ew50cC9cXbBcHTdYGvR3qNgWyAnVsgh89dyA2oTl4i
ZDbP50PdmiHFSn4P7ll1yfIGGe16lP6kTnN/P903tq3N50PHmbQGACPz3pp/I/LWA9B944oCyTd0
EAI7NVifEvOrmUzIJyIst7qNTzVqkRx08MUSNEbIT3x72vCY8e0gRufqPWvFdnceU2MJSi1Nx249
OLDSEXAIFViv9gJJQkcv7s0j1fD3s+YayUzHsjbglfis5KrDjYwUPpYA5v7U5KCYPzTOixrgvVH+
WgY+5SMWi4rdewOoru8NQbI69RmAZBqg2MhzVUdNWtUk7Xtj1KDUXGMBHDC8fz475U8NrvwpGYJK
jF3hYrNfHgAVf3dscjd7mrAqqYNYUI2qPN3IlEIdjvCi75njdZv3hr4a5u0Qb2RAzLUAoVBPS+VT
naKS0djvXags7jgW7dIvZKGKm3FIodypow08A/gE+lcyUGLliGrvjaxkOkCvIyARzvfSzchq0N8O
URmGsUCABVJr3/4o6gDUOCRTJuo6ARk4XNuFA9Co3/3xlEI5IBm5T8BxuLOTYL4N1DhqCCVTnm5k
JhY5cqTGHm5GILObs1Bd1RD2CI7xSowb6q/kN+5I8Z7MbhukyyWRsSTvqvgbY5O/Ifb1DaJuvv5H
Y6vTqwNDP0zuz/dOTsmo9t4IJAOg+gEY962csrw+M9UAVFMFmShPpGgnTA9CrIKvbxTKn1Io2dUY
OSYKnSnzRt7+tH/jApLx7C/GfEE0/e0jhSxo7Jthr8Z+GxERdQuDAcHiZmjV9bdnQQorbL5ipqdv
1Em8NzS5U57USQzIbV22mJoslfa3Y9MrL2qQKWM2R2BaIIxoKfO0OkRAUcHDIgd8ZwKoqF67eF00
ZLuuBkxt0XCRLGYBiO6BXeMUbOVaiNVZIMwNAVRU9ZGsdKA21QJR+tgGc3l2AD6pOa1JmiP2GmGu
0vRKetOVmnrUfOcCZKMIzMfwIZC8DnMVs/rscNUu0nTcdn21M72wODBZUG2IEknRMURA0AMS0krH
Yj8CDqkEkiaCD616LA9UdFFSG+tZqg/FQyGqZiOQM3DwaWUl1B0kSsj1lChPXOwPShUoUPxx+W9S
siUDzQWQ3sIx0uxwVe1vnZEHh4H/8doZSckNFeSFZLGMIM1NgaMYcjYtWaIXB2B2pTi5m2oFsAac
puXiupAK4QO7qfIWhryGyHDJDg2IFOcayVSTtK00oZoyvrG7af51N+Xlr+38OsB98t5R/vaIblzf
HNZNk06TZPNI1PnG5r0jVKOrC/U3uqnhbrpdja5cqzMh16pJtWgacWneOzg1yu+7/Nbm5ixumn+3
mzqshA5TndTNiaum6kI1deg3h3DTfK/b1aVR/tUh3Lj+bZMUfo8dlH/+4//+v//+PvyX+JFf8mQU
efaPrE0vCDFs6n/9k5nM+uc/ilmx/+Nf/8TmrM0Y46YLjl1Lt0CWB/33r9g1ELA3/k/e2J0fC+Fe
eN8F58kr20WZu+4WSMTGfR+Nhg0WLWxJ6QjWLlpXRyy/DtgN7gEYGJnF93WLOHJEUD5yO0lWHnav
v45JsuuQW/oyTWkLxI/A2biTa31OvG9gEe2+ak1brcOhrA51OOnnKgz+cLTOW5bjaC7tPvDBhVNU
4IYec2fXFdOmMwCbv5Ah/04dDn+AnRBo/ViE+uhnmrbkeiYesHGobVzAJRzD1DGWrOJgaB9N49jz
do0lrPxsU6omZVkidpaRonfEc9uV+AQ2/IMVgLBUaNFTOYb9BR/s7CX4gS1u7SUps+AyRdELlyaW
gfjKxs60FRAckeAyVg+d71UPYujdkxRRi+SaCQDGzuiQpgoDUOremWabL7nl/NSFNj07Vc8eXcBG
cdC5PZMoGN0DYHy0ewFWlmfEi1qI3HCGQ98k06M1dvWefhm69q2FxIJ+Kg7U8goE946hF4Avruz2
eh5MWAcCNAUAdKaDjqSL5ZSK9kMeO9YR2Mj9gpqaYYV3lswdn5uJZD9Ox0/IGigRXl99B/wgGApy
rXpBuJu3R1w7Pl/TsXoBCK++xRJEsiatHvoM4bDfQnb03LI5xg5WyBDVOz7bgOoG3IcYf1TFAVzG
/R91hSRh1+TeYx/p6bbnDtbvjVA/p6ZfgR4dkUBl3z5OfED2qxi95zztB6B9dFa6tJ0MOHmFbp8m
vwe37ciCjSV8+0QyVXgJL7tFzGvEGgT+fsrAhNJk0T4PRxwNKCAT4DIY9nICNN1WlxtWVlm62HTU
wJ+bj/YzyFpFyONnEVnWs2enD33EtbNjJPZzVCDoo3a8DQgMLtoENAUqXImwME3cX4PdrARTBTLZ
sOCI8CuOAJJ0MwGA8xjkiMcIoxTn6do1kg0vVs2LO3+o0osrizjg7Qp0QyAXHER6IUXbhy4ocRZK
QjWAQ9urkVvmippBOVgu/r8rBDeCGQdpjwb4fel3HUs7WJSOlWKDGTfB6IGcrwAHrsRJR668jrDW
zw4T2QsQ19N7IBz+JKmRx942QyLPmpoiAkBFZWYcjBnoUw/AHqjr/nmMUnZJsuoDQiWNj/4QYSXL
hZKs2IDoxdJN+oOv+frH0IgwPzUcQBCBo5KBsZU66YYeHJw2ABqO0PSPTgTS1Njg1Z465Yn1YDp5
8dDFEZIj9BGwXLBCnkGGG01rcJegmYosW+tRNK3THAhqWRKLFbiP5OapkbnlZnDGAoybwBA1ajwC
zBgPiEnWROmwEkTnv9pUm/sIYRYrsysj3Ci/+syeyWjueWVK7kk1O6GDoOp8JFdS5ZqEidbVq5KD
ZbHoC/PRZrpxEBm2kMemDsHMA8YRRBvjr43wRPMxmCzzXJnxfhqRioWI+lhfGalXAr5RarFSiVSW
rgYrUl5vucQ6AN9Yc54ihNjjeQ9gvYzhHoyRtbcizSwkfVuFBW6Wqtl2eQZLEgL6sz3nbbTtS95I
8jI4A86asWCmg+wBJIaT2dyDjPsKc+CpS/6gFuLDF8FgLpEKXz6PQWVuwgJB59QsMn04Mcf6Sa1Y
Wuzb1i+e8auVz3qSIDxJIDCfmk4W41sLbzXw20HLWSIOwuvAAkXGyIm5jG6wUa6aZjh5PG3uyaBI
sEsN8DR7R+NkHVJmoxoofKSNKjBD10X9gVrko8e1QxTB+JgBrOkZiEOLnONBFmkmorR4CwSyquuQ
GfxaBZiO6DKEckvNbBQgj3WtO8BCy9KwXoq01rfm1IP7E8yGD7bTPvhg2z11OWJPe3BFPeTsRCoy
Yl2fHIufBn5QLOkW8oVDRZPqGWKpXkW9fMUARDI7apP30cIpzFZvIjJo36zefJG8kr5kx8CKQI5M
naRrUtJoJJKdyAWJDMu4ADPH2SHOASHbhEireYg5WgDh2cYyfTRj0c4yT+T9yclBK7Uiy9LwgiXQ
wOy5SSC2iCOGmqqdq39JO9PapFWNUBOJ3tG7lguAlGRcdJIFNM4ycIJZSHCh6DkL79+jIZt1X7xq
b/qScWiXLWLB6z+8AJz0xB0zlCbwTJCTskHM1/AidLddMYRs7UjLa4FZT5Q4R9IWRfBx6BEITUq7
TVZuyNgT1sHZs4tbhcQgvqkvOX4RYqwB8o6OXJChn5VxP1X7UNhgIAKr8UObDVvLAJS1XlTjiWoC
3JNzjSdeuAg6NmxYBFSABZeGvOARgDdkVZMX0M6RHTq7IKPZVPk08Hze8y4F5BS6AHgUWeE0BILR
kY81hIBiyZMAqJJxBnQa8PQhrz/8nuLBs/N492jayaoMwvEUTyZgyEHLew5lbcicGBnEeLyTjKUO
4LrnagE0PTxplC11rTiAT3MXcdlKQTXAT2V3ApSj1ErSVOJ+x653Gmw87yrAy1p6665jDWHl1ER2
xT1AA5pH2275BTQPyHmTILSRcDddwO0NWQH9+bOYKuMCarJ+2TXxz8hyAHEMQCeGhJjfVltQCqeg
rZ4yADi5A5JKYOqKaTxYvqhk3Ob/UqUONAA+9AEuLMCr1DYm7gJZ1G+1rOirRQU6x81gtvqpAfDe
bKKa+WAvx8T5ZDbNujAmMNjavf3gAhX0zKIhfXbbtATYSTBuAYqUbN1KR2SaAF+kgcS8k5gKkDm1
+tK2Tfs54L11Ya31lAjefRSgUd/zVpQrskqRHLOyGqC7khYcUy8ti5K7YjTCQyezNQdZaHFSg+Kh
ZS+tbmVbvDbiekFqxPcDAWjkHkBpuf+d5Wl8poIDFexsjAAQBJWDvr5RWFLLmwpcCI6BubvsBkbu
UV9QVZhWvu2ASz43ybpBujEQcYHYAHQo/FOkBzKeFdrobcN6OqQJoEfNhr+ANSlF7Bh3qgXJEGIO
qPeJjUfD+4ooSqDgS2y9ZEJSIDWZbJpN/dq0Mv26SVrcCMBCSYFlUWdZjuitMFwDemgckE3R18CT
S+s7qqWYMW/ASYpHQzMgTZo0Y22/2thuqx+rJF7OnV1RAlgvypY3Zo0P9O16qvfvjkGH0OEY1vMY
NPBsOQzj6/Ag6DlZRe5vqxLPAx3ZGIQNIAiQI6TyGqJjlpNJlAOpYCyw2zZR5F88IKAAj9+158Qg
V6bwPwr6C6WCgQluFnXACF1Uef8aIZi0vXfwI2fNjBJBYSa+XIhtMihsczvEpWsfkqr2JMl9vZt4
CODRIncu9jA5lzGcwAbm+1uE/7barAjrflWYfnkmC7IVcYIQYP0bEGjzvbAb/zL1oX8RupOsIgmy
ggmNdyFFywOxBVZ+vZxNpHEDoguQdCE1WPYi26lyW+TwyX9hzsRiGnPjucpB2IiBl9QC8YXxbJRi
54cNv5BowBwex4HPIM3wnHOT88dSz8CZWQ3mnt4JrgA2SQUagTt6qwRdc7aiyL+QsuRP+NwtPtRV
Fz95SNgkaRqDg0AIZCpy133IdGxVT9iQHqdRgPC74B+zuK1X/lCMe9zb/OMEn2PZagAWjZxHULEc
bLChfVSdEsfyXjJznyO/alkzIzhnvoMol6mslpQy5qfjAc9946UsLXfba48aIMiXxGdcB524Y1GO
aMlM0h33LQeGm8Pz9SwkfcWADwtW5l8qspyFVKWC3FkdAoWo+4iIxn5BwivzGx89GZF+ti8A0DL3
V46VdzoYapKfmHv5+sYOlBsOABNmzhyggb6y50RmC05MZHxPrI9eaXVmPhxivCGmHIAhG0tEaEUr
kl3R5SCSHlw8RJPDWtvfA6RqMzuijlc+eYsw8bqqrUsBEruFb3UWEBEBAd+HdbjODDf41rNVXWrR
Q4JUHrAuA6OMMj+o0CWEmWqqPA+SKWNDdst1dwkwrWHONCHRnNbxn7uiHgMWb1iaDXtyxQQed5YR
fTNY82L4fvdxCmq+4jVLzkGgY/m+4+VWgObqoU2RDZCLPkYuKSiYsgZ5c9REBEV8ohoVoBKLT8mY
XsvI5Kbbe33fk4F9NcZ3Uvs6mhoI+weRracVmK3dauMi4uQu4qO4C0Pnfsgmc2fFrDxoovjRleWu
1xm7S3ElEa6HZsEFv8usunqYNBFsix75elhjMFtvp4LE50jv2AX9etXU5UYFiPdeh/evESK6KawR
wkLR4FTgc8OCxgHA3MjNLyrO3BqBaOFYDdtavdPvARIbLFo7AJ8n8h6WfAAlAwNfJGgEOMIAQV6G
IPak709ixMXWHCSUIQINeQK8Tb7Of6P5f1X5VbPXBXI+5T97/r9WYK8A2Z1zALRlc2rKgQNgq0G8
j9vJT68E8Sxydx9BXbI668mUCtzpBbZpPLFRMjKkjlcuqVogwCoYsScaa2DHbTQjBmLhzglk+GQ3
6o9eBNbyyiwR6CSbfV4agHWsvtl4ax9J1BWmg4SL7Cmqff2RRLo/RmACtbwNNUnhRbPXRFqRV5Z3
IDZggQe29NE+RQDPzvICgH01MzesZOybZ4EnJQ0y+9nJ+3Qd8yI7+3WT7m39UmppZOorn+HYGb3s
uZ+vYjZlx0G+8GcZcLQxS3CLELNwyf/syvmCLQuqzUYJq0tk7PTAcQBx5AJ/Lw/PaczhSoYVRMnD
a2tBedfg0bboJUsvIKrHbYDdu7URYIHUw4+xdqL+MDmZ9UQFpsVfJh9cmkGneZeksT9Zg4yzn0Pu
38LygwQZ2YupZ8XO17yzPyCP1BH1J39k6aXTNddd9Jh0LqyWO0AlLdC2krw4YCXyU+Rk0ZkhXJI+
EBFTPd1j/rGYvypN8ELcmyCbxv/KAQeScQEch4sY/8xhiJuPOYiwUKOil00l05g0JKGyUer3uig7
y6mvXVO30UgO+Hoxtsrn/487dQBUu3GVVtW5AALqAtjv1Tkr8YU8IxW0cbIODe7tCIMAm9Cb1sf0
gsxMDyFXozkhOjtvIskWnMFOt6N9wYZVkFaD/gU8Lj0yxdgE1GDQ25h7PIPSAMT0XNsrZDYtwq+0
CGJZ6pVEbevdAWCXQK4FAHVqfVb4bdRptpntCdBNubrSz17zDED2A3M+azoS7WtrWWtT8xGoRN0R
9ObZ3ExC3V23Lqu2rtm2H40RCX9Yu53uyLi3vkRd4X9whx7L3ob2iaQtwkT3wBcZV9T0QeK1Aqx5
v4/qoP3oOUjIANXfxa2z/AMHr04gxQ6Yr+4EAAdANuiMl9LHVoRbT4gNLiXHOs8CVJ1qwOMfiJMG
5pLjHWk8G7TsVAN3XXFUTWBqlrNC2RnkRtmkCIQGMaX7swOH7IEczGNQFyrIzZD23AXzzZ8GIHUt
jw7gtMFTKQvTa7Gw6uL1YEkYWF0CwjZYoacWFYmEfZ2aqdyUph08IQehe8iBDktKEiENw1wN0kL5
MLsQFwL2XgJCcj2xNATdJfkdFoPzO3zEeEghGbv1LMssgGpTNdFb+yCQ9UQtfHTjATiXJBhjTNkd
L+3WGRjUm0gU0c+sygUox1rHXekCi/h12HRrrx2dcwSMTL6IYnM8FAAsmW1IA2rTT7nJk/3o4fHZ
h+DamASA4HXwwFQI1o+GAWucYAcAu4zR8S8+GIJ2AUhgkPwpDcm60z2s5g8IqhlS5AxvW4CO3Jmj
twtrF7TAJIt5Wa81bGMtqYvqPDvTvAPytrFQLp0OouYbF4gvS2YVPvLmYzHu486x1iZbBlZlHjCZ
MA9U8yeQaVLhvtWUQsk0s19HugmK4HfM7E4LM+DOwJVyb8s73Ihap6r3DTCtafYLMMm95hpsT29p
cKGBJPTPMjOMWH1ovX6PgC22T+TbfJZJO39oXvsysruRqak99XvTzoNnAT6UQrPapaamPXALtKiN
ob0AazE5JT3yMKlZVsawjSa7X1PTyMtk1YU2uGnrBktOeP9Juvk2rHYACNQe+6KKnrQa0Fzy/QYY
dP/YcjwAuwqE9iYfLiN9fQpQeBY+wu8A653AFpxwNFWzi6AHaooINkhaCu6YVyBnFRwYqxjQNkHs
pM+RLJzuAdCR0RM13NrqQB0TCPz9gO7rFkG9CcFCuKZm6WTGycrCH9T61TsJ+GvvyUGuXKcDe5MM
LCd77R1hJ+dS1D0vv+VVXy4BhSB2fERKp/oPO46193t8HZIIDwexEyF7tZj/prBwNPxplAX5IGXQ
igKr+6kkA0SmPhWNzOB/rznWyKbnFdu+Z/bXMuRvgk8eER1/baZGLSTUgJODz3kMWAnK2l9H9zcc
TB0maU5lgMXmz6fy276mdF/5Rr6NOu9FDXbT/6ZJdgGm1Mc63GdW64KDvQODWFKEQKSRoEuxLEy/
detFAUzEhZ2H/pqEbcfGaUPVyi1eLQd3tA9a18pUX7zdKuE69WudLJV5gRf5iiN+eHnlaO6lLLvQ
2AYjq/aMjmA+jtloLkskQW/tzP9s65UATdTbIVNttiFsKeBBvR48Hey1p7lrC2AupLIhzcKvngGs
0j3rvDxEwFK9UAuTcbH0+whfr1IJ1oJy47OyXQNy7F6PDACJg2rq2FaJfmxid5oLLN6+1t6T8c6P
tsj1fSYldSUnyrZwEWXcApc9R1LNXEwVuDyRuflJiajWxPzVgtIPeqSS+kgmBgXZW1dwMTagbavT
tTJWWjd2xx2m47PjisViIzJQVeQc7w4xACfRiPm91XccXESoaVrYY13cwhT4TUY1u/SHlS8iJA78
uYfF8xAJnI6zUz2QmAGnBkIZOl6DveTXEFHfiqNuDfOAAKTtdunkf+uQi3s05SS9Gzjm56odTVWx
AZbIdxI1buqB6g3pxE0xuXcA3u32CcAxdlOhO2dvNJ0VOGXGD0jCAcNrPUzfR0SlZU0PmBS8WZGt
qUUpVk2rIbnLNDBZDHqNl51sGshGvat5ynsAB6FKwiH4AEj27DRJCYmpYOANj8JkM/hWjWwsM1qZ
2HX4aOfRH6Y2WT+i+EM2WMCIwHPvnru1uNTTFAAhqhjyLStjT2YX62udHvidpXmLuo6cTVKm0wV4
qvhwcS5UcFkTwngCEWMFrlSsF5a2j/VC32yQDOo7SF+Uss5xQFAWfw3EWDw5rYOchGHSl55l5U++
mxRPbgOWz6IWD9RykAK8zqy8AdUelLYh9IcMxBfUok5uzVzZATEQ0sIpfR9f/xMYvcL1PAkywLPq
hU15GUoA2ckdLGpNf2qFg3ulS2NxBh5ddHQdEDYDDwMv7BTEaG2bY22CVtNICAIkLLyRygPIKfa3
wwDQDliSG2huQG3VnWyo2bAp3QWVaO4qzPz2XYfNGzA/Zu391BmfsqlgiK4rcWtTlYoYFLVIipG5
5VRVGqVG1hQ7IJEBHa/MSV+wDKQWucwxkt6r1IWRV0TGQptqZD31kbV0AJmGtVG5fTBYLQDGaD8B
2/Gs3zSLwNRBtSP3HpiG/1xttP7Gx/bcAshH8Qk73eMqA4fL0i44oDki2wXiPB5hdthNAJLqrGLr
BRr4XmSTJQBW3dhhC2jAofKXoH+bSVRaSVIJIkh704ZGuCKiFCpKEPZhOTLyMLMHk0qU8k6Sxs29
6jYQ90NvTiBoYjxlILF0viZNgh0WWYyRu7cw4b0PYj0H2xHCT8BoWy2dsqmAv8e6ZO2G8bbjHjaF
HGbfW35l3yMVPzlWPLgXpgFYRTth1XrEdVoxMy+dBRnqYfoTH39YdUizE48n90iIrJgoIZKp9R6p
RYUnP9sdvW4XRYoZg1IANfZHlZvNpqld42CP03VxI0u5Z9pAoPxlGDhuyJc3fXgJhCOEXcFR3QIk
duk14mnSAndH0zNfLqdRrasKye7ia7tRs0JskofRMZEFNf9zWYjny26air3qXyOYIl8oV1RTY9CQ
ypoUfy2r6h67Felj71fFUyuLAHEllV2PD4g4yJ8Ks2rW2JTja1LGAjHLtY15jFRSkbr+tCxNUIzm
Nha7w6Eqt0U8aOfBASWJ6F4GvM9B7jKkGqLVHO0sgOqNmKthR6JZ22Kev66aaFxSV2X8P5R9WZPb
OtLsL2IESHABXrXv6s3dbb8wxsshwJ3gzl9/kyWflqfnzHxxXxCoAkC1ZYoEqrIyvdHwY2/5W3Dy
Sr7I5wvrCiqhXOBHc2dtaRMtzjeqFrxz1tCyapa2BYaXBCoPB+DC9n8gVKhLDYFfhA0SWdFX0erT
wG8UDGFdVOnxjVepH9lM2p7ORen3pqqt94l10e7uot59Lm/HZC0NtBzvPppSUkF7h+DrMY1Bl/xx
4U/zaMCS4r1N5j23FBkyVzJaOsBWn2JR/G7GmXX67iPTM09g3WqP5CbPff4nH5mZzB5qaHfs7tPU
xwf8k084kOPuAtlCdx0fP4i4ghrFvKQIetCNUpeG1BCXK+jWNktwNscLiKYjYPwhLIrIx3Bt4t+y
onhA3fRGAYwHrXiDuqD2w9eSxAxPH7UVRMf7JVJp8kNuD280gfwkXGqBDGWJaAu4e2jlfKGizunj
aAJNjZtw2aBSbT/N8RFqTMwrCAjzAjxxs9OK65PpTLD9wxcJvRF11h3oP8nQ/yivhvjcZot/+g+9
zaiqqlzEBmUmEAR0ljZUpJCx9m2A7mPZgEgY5KQ9H9pqBamGJw7gZDuz5fJoqfUEmaBS6ksw+uCh
gJzlVtmuYYtbC54lvEVzFMnTJJqOFGZ8WzMr646gpzwAhTmus4iDYCnKnGM9lG4F2BM0Lsi2Z+c/
meRDRNnBvqQvVwHr4+XNN68F2T0uU7t40QdBWaxMMkFwiXXleKTGL8Ds7Mv41Wau2rVT3y+zrul2
aTgGr20UAMBp+gBUpDCdQO4dECE9WYmTf8nKaNGmkXhNUSR2jcP4m7KK4pQHLbIUYmAz8mras8ZO
n9x2NPjygNgtASPcjTpyL4HAG5UHOH2PVec+CAMBoUmDQRJSZu8Q+YPOKK+9BIz1RbmthzS99q7p
V16JZZ7wk6uTJJCPLB182z3IdhY0J2hA4bEAbMQ9pAis0EQaqOYrpEmgr/HyNnP0ELq2y2IPtvES
AqfgueyTfe/wfl2b3v8aceeCIKXzjFru4GRJsLAxwFa+NgbpdReiTRcj7W0h8+biivAlnTV0PXtI
NxIhHTCiw3RCvc36KnypOf49A+KJC7+ZJXWn1F3GOuuPcVxWb9r6i6YjelDtQZqr12Q2FtgRehtZ
IeyZwZPQecm6ZkV9RiE3lGd4ZX1Pr3w02Y+8B4OiazHI4fz3cWeotpmMA3dXDNDizET6GLmueNM9
UGpyGsJVCAj3G3g4QLfUaEirzKPcR9kEqKq/FOBYhNQENHvIn4KibJuzrNqQKXWGU2lQgnFpiLM3
3d3cKJpGIkAYH5kCI94AAAYfV4IsrxO/UICj4EWzUWEMxVSQFbyoDPN5P/y4BUbmYEni/KtoJg+4
WYyHxp0WoACxDxRpyevahjRxCFbZeZSlHOeFsv5GgzeX7hcIPldP1XwtZPJwc1goJ6fBCmnzjbYS
D18mRh09DGfbHd5okJoJ2fesRx6crAhMAYs4a6ODl1mL/42St233P0Dynu06jDkehNK4J8S/g+Sz
VDj9ICv3wRbAtrSz5iAOacW5Buf7dgq7H5JD4xQKIE5+zut0AuNB56+U5dtIxGfT0sKT8gsOQojD
TdAHIVMI1+wb7rg3E9jSDFFOSID3SmIyZ2pf5k54G+3B5LTLK1etaFQ6Id+BhxSRfg6F9iLaJpWv
d4BIAaD00YQ11NyjBs0nH5llKB9VlyZb4kYihiWZOgKSWB/MSn/Yt24Ym3PvCH/bB+ypsoCErFrQ
xeONb19DyItfqScFVF5iEP/syESBgesvIM+64lLHZ/JRYw3COWVOvbm7qIeYodpVZQtybAdy8bpt
2j1JS0MP5qtMogz5K+hQi8LmR9mrHzQ2QpH5aUI91VIyp9/dzECohwysaGTdFnFQ8zouHuc38eoJ
ZB1FCHyKLfXWAVT4SxMAqJNXITs5MwlcCzqkRWUzdppmxrj7qD2bNNpFBpP/fa2Nc8D/cRs6TuB8
vg+DwPU58yE6CFqHgLF/vw8FuJ0yMOCFV8tGODwKj2VVu3tQE47nfuYBN3Pvbuqs3LRBEhzu/rpI
o6MtIAwEaoFlVLfVl3LuQc6k+uJaRbtMBCu/4Bz0Xmaiey7sUWy5P0bA2lr2u0iqn7EOigcNAthl
5iAnN+HZD1E2XZ86HFdQL9ZFK950UNmiERzK6xP1sl4Drk9dgM7HZdpnCeBEWD1nrE9edm14ztJs
FUdR+pCXHZgwobN9g9gANxBcdJA/xlwiOGjeTJu3LwS1ETl/HieAL+o2qndjNfiPxZhdrUryt9Lo
bm/3XbuKcex8dYsDCWdjPxNCvwls12Sm6WAdA0jM3GS101T2V7AJXWgwQ0jyWSbfa9VbL+QBvmY1
5H78RLLbVaHekOiC2pntd0+ezVdxbfT3KO7fC1OK59gpGAB1HUjtaz/9NkGHDajEcosgNqCMQTvT
hgBAQAUI5WCaJ2ADfMRgQPw39c6ESBQkao2js2IJvEEOcFW7AZ1Gbn5ViIgvwsSBxDxURB2IcMdt
tG+ArV+02r3IRAFlaqcgalNNihd61wvUZaaQGdMRZDJqEyhguScwjwRQkUQ1wCx9NZ+oJxGP9Q2I
QaALH+oQW7sI5m1l+qsqORTIKqmeLVmMBxfa24vb3zePKnBcHMGhuQPP3JRCeLD5BVLKcl0ndvC1
iCzENBgwR1HVHtSQ2itwAwXQYRjfbdmpJ1C5ppesSHHInefr3Ieoc2S7Z0gv9SeWpHrZxri1ZJXJ
a6jrmfSsL+VijJwEyldwUjOopAAoNj8Igqfl4c9RRAbJ/MBATzX8OTSVOVUzxV0Y1hATw/8/Eish
97o9Ty2lNmAdUsd4Vq6qeuhxUy9U6ilFIGFD1pQOo7/soF62yGrbWpVVOyCuETAHwlTNoSqN/ypQ
0rAf48asQlAqvkZzgUw4sHw76dB7RZVOsXQbLzrSqD+1bx24j6+I/tQQJfAkMj0839bA72+ius7f
tWjiheUG6XXicnwJbWvt8TB7d3Uu9kWInSyZUdCCh7puvCOZvbXrhanfwE2XrcHw4y5RQvEQVxO2
7UBQP/jpmD8Yg6KXXkLpW5TVjoMSa8U4+BhJHT6amSKpN7+kQRID3m4yc+J7bGLJb06aeFOZvzsB
V9+a2sueO0jcofjGyFWEe/I9Se0RWJHyMGU634uMNf3FqkHkqunjOjARWhEqiG4fcpOp/3DSJxXN
qFdZ6CFmlHppu0/d+s2kwPSNU+gdUcvybqLa2t8qtFTVHICw+QXqaPzahtmU9virbKItYnvdOY0m
9pD5OXuwoJlDZCHg/wjx3gIxTerixAGVlydKG1gie4hdYW0hjv0720K9rHH/hxn3OV8kdY/g4LyM
Vtwv0CA4ChLcOZdBzsZAb20KgH4JZ3pDSe/kuecRnyHZLtPgKqEuQkR4cxd4sa9RMgB9x09TyYYK
b7kXEGdBooQ/oB7xJ1TJ9AF4Evfh5hpGb9V6+BPJ5HJyodPB2T7LUDxEPmoEkk4PoKWqWGOFN/98
Nc9u9IEmKG5sRMvyBzfLZh5NSH8nWyAwHzxIMR5qZ/jdqA616uRjiJDv8iLbkIuPQ4fs6jx6n0zz
wBODoyJu6N4BYBHXCawKjpEc1eyQ5KCxAkofa1a5w0YI72o5qKqjwoHZam0dPVBVwYdFZQMfFtUU
zFaDokc8TBKwRs3vKXpZ0WuLL+r55H5/hVGPJt19I28aQHCgMY6HetaYdRN6b1PVILAOFOd48ctx
vNSqwrO1r8s1+W7DIFvPFwyqTsCHq63nOvonQtQ57qHSPPeuFe08AObxY80g0jHNiH6VxT+nzF6J
PvK3EDBDVRTEojvgQ4x/Uq3tn7hQL5C5gJYrHZdpAFHbCPGFrt5GYeadQ4nG+ALPXAWeHj+SR3LR
IPlvjWmCDTPeHALDXGo+rU+z6q9chPaWBjnQZwDTIXYEHYJwDQkoULePwTPuVzD2Jy67Wk1RXxDA
9J59RO+gUeKLNZlRGDhnPPOeuQ0ICYdqDWg78LVRo6vcrOMEQhalyH/7aIC+Sp4279ypon1kwnHl
qsaDAjSEowsXVMbSjr6HsyWtTj8q3vRnC9SEd1cXNsFD+I1W3L3FLAqllDzf/XEQvGvmg5vo43JQ
mHIWDJ+97JsaeNYZYWYqt3gqsceajVvDEf6NbKjddDOIjXyKZV86Nk4nU7WXYWy7bT5C9AW0iGA1
zgDVvYSyXkM1+Fs9si0KlroXSJWi0irvxHJE4uKl93151mUNviQMxnXUvQzl2m4yiSwJIi1h4u3x
BJwOCD9NhyrX+AkV1JIDBYz4+Q3uBDc5xiGZDjf7NpkcjnYmgMBZtEqsPPjzArSImvunpDI1e8S3
oCLfAoNnD5V8UT4i5gA39isyoQ0mDkk88QWZnfDBThcMz2Tp3E6eQRAG2AqXL+RCqnPt5V87CPbU
aTd+c3JmVl3joqgSz/QXqdoHfCfuQ8naJ1RSohq0CK1q04upWGTx6JcXZKIQShINhGqHYQ2pKmkv
TZkPh6lKQZpIXTUFKQpGZy9kB//u/jErjPrhAElX1u4+e/0h7A8+rbJiGaxRn+edUAghtsBBuesI
2prvLccODbV47Bz3Ufgqpwdya9SHQUuW5Sg2MfE7VLOx8ZBQ0ykAIOfm0bRdd6mdsfVWXQBWYiRT
sPtOC8G3bYGihIan/baRWbW2LchBVqlsD/dmxG31300ZpN0hmJv7iruPl5VIbxe8z/nHYeEEf8+k
C9F0mknm52Fy/n/9Zbc/5dNfwVq1iwM+odxCeYusyQt76XkQlMjdJF0pd0DwkC9dSyHJAj7fWwMw
ZQqc7L/5bqOzNM193j/5aFlSVv3CqlGPS5eieZ+u978/w7dy3Je05H6FT5dRNVDijdL2+j5wW/fp
2lMEItjFP13n7rvNoQuRs5LeawnE/+aPAbwDZlzfx9dk5m/j9onk/Dx+/xffP4fX/dmOrWH76TJ/
mHT9f/ii/+u3YdO/rwQjAp786sizuD/fmzjn2No3Sbvy+hKFmR+jPiRO/piXcC5RFYIgu9e0alzQ
xFu3QzBp3YO84Lb600KamKaBtVYVVNvuH0C9DMmvcVHUTC8k4km3x0hJjxU/bDYown6mB0OXugjp
4nz4rPHkVmFbPOFNHbzgZPoNMW3nTFbi6WyZyyrYo04seOFWU0LQJnU2ZIJEXe+4662bAcpkmT80
pxgqULs8rq4Q8G4g3g0XNflskq9GqAuV87Mdp2WH7L/Baf5jYg+2iFmv5++Fc8E3srBgFABRYTxu
aMTxsAMuEls8FwD7HUBHA7reoE3MBqF1sUDc8B2p+WnX1ExdvMjOGPTx0IXMjV61pm4hYRCqS5uC
+5YGqMcKpMdKP/t594N7+8fgDxEuiQgT94cKUWrk9sRHwIkGuhBVhaMdg/f03weCEvVpTuqp3X0g
yqBUryF4nzcDpBKDLLwUUn1vQ2D1ySJ/OQ8y6M+vtRNBM7mbBH7cQbcCXs59AJAO2+MEz2fbcpDD
4/yB/Bl43+dyURQRzD4hE+t6q22yZAvubiRzrRF4UUC1fxPwx3PvPnCj0SdGfYEA7Vq4k8AmIqiv
XqzeTNClh25OzRQDCkoTK4p22AuoB/INSWmfMwCMujlvQy5qsMdT6zrE317Pc7mdjGcWD0ve54WC
IBaSHEZJnNbjUuEYKdqNLcefXtUgEOAbADBTUW2trikQsoE+a+xovr/LDaWo3SsMpB//cGErc8k0
wPRRlYxrV0MZKgD1YvUdwilsBXWlDPLi0LCgBjDV7KgH1OdCfuujS5NGBnWLOo5BgTnxV5A3oFAf
N5h9FP30Z8PmJAz58jjAftS1D2MU/8v1kKRCMpYF4LdAsVUs+Pou8ZGpAYcyhHZB44bwD6TDIC7Q
T/LRzI1gbA3QNGjWZyuDEhh64ToS+e8JYyvtPQ7BBrwMqHgBRBSJCxRVuUA1/H0RZCFCgJOX8qB4
GrzGfvw9Bi3zNZvTNshaLQbD/BcBaVjofCqhzqOHGh8bQckVanKXlo0f6W85edRTR66xjg6Ky11I
4zrOXNtVle6+y6NhE8dedxhQTojSQe8JUYr2V5eYnV175lti53IJwor+yjp/3OcsdrapVZVPQCtB
XDSrrR+eeU4GgEuZDXUuXyR6hTR1sTEIa2zG1AE+Y2jra9N0y0D05lxESXMlV916Zq/CIT/7Pvgy
+Xi5aT7Qbe36pwh6NRe6nekmpt6UgKNdjwix4da//xLg9vofsjTOA7Pz4hno7m6NJxwUC92peGbS
FI/Qo1jQYDO7dI+quhE6Zsh7YwFqHcKz7Y9XsqiBeihUvdI+PdCCoYaAgjWz0o/MLkHR7aKGsNXx
xX1Ow668jCJA9AP8MfFZuz9qFD7a2DBjIGNpebGhUHyyVbKShQ/8SQIMx3WGDyIpGSDoPEGJckbi
ECIXDyNEF/5h4F55RpM7SAk2qQB1O0d5oWbjoQrz4JGaAerMKKTOrxIwp0enNKCtbf0Vwh1Qeoo5
xGrHhqkFC506Xhpbe5uxAizpfgFnwtkCZRz5OsIrE3BCGR+pQWFWcuuRiUDSn6Y3m598n5ZlcaQR
Uvn5aTmt/OQTlvnSQdl0p6NNbGL93FZcQZ6iAIpm6vddYfE9iEAivhwtjt9tndkHFGsCTGKlHRJK
GRpyUk/RyN1Jaz6Zt6vRahe5m4UYsVW4X4KWJKYDpwI5/7TvfwFSanx5v/CtNw+LjglcMmxXXRFO
4wZl2ZsCIOV9r4f0pEAnfaotYO721CUn4r/cmpxjM4D69amakOStysoy6wAousOQOCVyJtGgj9p2
vjtILkDissO7ctETQsZ4fvOAenzkopGznSRY+P3ukQWTfYUMtH3t5mYUXrbSGYhjyLwPZAHEB5FA
dndIXTtXWqZ9FMiGgfpie0mEhGITHdsiUsVCz12yaYTrAnrF1E3TEePUzan7x6pqQODQTIl8tGLm
PYMEGsg+Sz+xufoIeUDUzIviJzY1mxSVLCASgFqRwk/lS9DLAdFF60LW4DHzjG36IhF10i+h77os
tT090aByrCcIy4mLxbAws8C2bWw1HWmwdppg6YNgZEdmKvDQgDQHFAKrzNpwt65xsgOBtO/xpl0Y
EFStokqnNyfwcNPJ1qZFhSdzpt+TigKQAwNi/8VtkT8PTTSLFpCdjaHcjW16wj8LPMSVFSxk0fzQ
Mq+31ljXKI8dc3Wu6gGPhbk3FMFLizKdHVkpxAKB9nfN2ndLQBSgZhYeWsj0HXD8+rP55COTJt/n
kc8BU/cK0OHXwE4evZmzJcJXc2Ez7wuZDiqb10EC5XZG9C3kpAbEhNhpZjZf0xLyNV3q4QFoZc8c
XFh7JjMUcSbBVjo4QC9ZUPkriR/SYoBS4LHJQYC0caJCH2/jZRiBQaGE4iukZK0DNelHDzfJ//C1
boXN05ym/4dpYYZq+m7K47/qOmrXyMOhNC1GYNbv8r/cfOz2eghBY6GznO3ruv85zrFumhF3vbMG
oCB+CHh8jtwseoZsrX/NwPOx4JEZ3yNHWKhijsS2cN3xfZ5mcd96wo3oX1MBcAX5GTJC4DFLR/DH
e0+6hhjsLIpuYcMlFqxC+A0Kd92GnFQ7B0nxCnokYp3ZdQ4CfiBSQyUeacPZWE23l3p69WUGxULy
xWBxSobeOpIVRvUP1ZflXrsqQK6s3CuQRJ6aGTboz7BBN+/YEWCKE6qXASzUAhtXhbQNIGh/T6Fe
PmpQR5aFh3NDATwhSPL7q4IMNJ4DuSr3JWD7wMSjjpWaDlkJiD+Xzj6o3FYtM9Q6QjIac0yqh6vi
GU6kXmBvuOL1EZuaQJjSO1c8ZutUZj3qI7zuhP9JvCC98FjPIp6yh3jogvQ8S9v02K76dX/ibgX0
se20Czmfc3vCOZM0kAckBJIHOTQxRm6/DK3Hz0nQDyCbiINlazp+Jp+DLPCtR74YD02UYhb7u99U
qYPv2QWHipOeWRpBhj3znhXEJhBKhUtAerxZUbeoUf7e2dGmDwAAWIimTs9aRfk+ivVJV7Z3vG2f
J9sTs3bWe+6Z3IAZNEvWEwOj7Bi7+SmdVHGiXjz37ibifChL8s3hn6b5UIIB0AjaqIM6EgeDntNR
1AMDAn571M0LB8QEROrgyORwn5j41SuSjs22/eAaubOOkI8YRhBEYlBHQvDr7sPz0VrbAQR6a1OB
dG1GOlDTGOjQxUICLfXhox7NK6twxWLV7Y1kRQh6anBYgAUHxwk1TfmGp1W/A+ua1z2V6dghxc74
qZwbNTUJTgl1sMpYxU9tFAICM/do9D6PfB3+6/TQhkBDYGnHcGpefJo3llDxALfqza9kgSoxVjwC
2oisJ7JgAJK09U7182HGz+0fXRFBo8QyKDYCanKZzPCgMjPpUkclPoxZwUPGwzN26FCUyIEfQDEM
OEcCMeC8I9MWCPm/berlrE62SZN8JwvRTeBvkmIaTn90aSgFCd5kHHUky53cMF9Rl2ZTrzERkPAj
IOVkIsw7rNKmdTci8dxnHGNfeq6dM4GNfa+Ua1liTyHDTnxvoXILqgD+1YnCZt0IlaNoT4HtLYKq
dh5GwTFjWXtKcpyIGogSfgHPVLIohz78NcsAW377K5gPW1NSNi9jEySbgnH/2PRTsnA8eR67RByT
oQaBTeo34kj2vUlRtY3Mg7LW5Ms/pnyarHWYbMcY+3HKsIt+3OuqYDhiCutFRahk1pDEQu4WZgVo
yTJhnrunuXjjqrXqc729jSJ+tsVxLViRWbjgBUskSGe0o7ZAeKX7PpvO3TTJK3cBpVhAmxjB07Kz
VxHLnGChdP9D+JofCxu7kKEHat1yn7nHUT9t4RTXWhPbk68yud5z6IIvaZTmg9gLf2O6DNNpOFtQ
Zbm2lo2flW6e0ryFapYI+cadvGSVAzyw7KGzjV9ZByLcPEcWdO7VHbgzcY/BBsPTTJ87d2kSjQ85
arMXMVcbpM3rcx0JcRb5tI2ItIvMeGDbOycluYJw2N7SniZAscG84GZGIAPY5AHbTU4SH7wJRz6c
b9y3ivXVyokyew8Ra/6W+t65YBWqJW9prKYNrFU9eUq9TTkUsIOuzXeUcml9bs8cOBWg+MjPjKkG
ZR11cx39yK1o3FFWxsoHfxH6JlzfAJ4IOL5WQ5XfUME1qVnd4aDGG5FflwMUgT8wv14HbGHapVWN
//woAu2BBnPSgLzjqZkfeHZXlBsp3fw2UM+jNCWgKgCaSDZNBGMF9LfnxeSjK0xg9F6EKahQS8cJ
LxCCz7YpNwOwDjCxuQfnMbZ2ChGi3nZ+wyc7gM+GIsqeUMiA9CmQtEUd6S24daKVhb/riZrEnl7w
lTsnsiYwFwIHAF4VwMd+sdEG0kOlSHTkI2pkb/XAJaBOLEx+odYhRSFkhTMGgI/CRxiLgJmeLlcD
AITvEdi0N6EBcSpKrPQm72WzAry1XwILhIqbuYcS7t89qxPxzUe9EVR9y6pC8RCKJAH1VjMvKlB1
swm5Q/9xyIYlof/qJs4vkKZ8hX78lilpXuZ4+6XRoLTp0h7YobQq1wWSurfC9raatmbqzUvOQTRj
cFdsVYx4i5iCDNo10GEPbMi1Tg00R5qmWIBnp4QUEPy3JnGh/WtB43B2lemw1ABnbr060c6iUiwY
H5H+PntRWq19Feb7JCi8M4jD2dpy3ea55JUGbtJX37CHfWRM4JwtFsXgen9hn+x708abGucLarb1
k4XjnAPxrS++neqneexuib9n9nVcH/w6PchEhpvBzlvEJzrni9aJtcEzrwUYdK72+Rit3XItchs0
iQLsnovc0niVZC6IbpscLI5tHiDtP4WgxS1QZUO/Xz/PTz24tE6hOzPyQXzv1M7mVEIVZ8TWd+XF
WXJ1LXtXGwEGN0d46SIY+tWgdQdMaM7PPlA0C0JbQF0pd0uoQbbNrLjWt/YXK0oKKEV1BuePcnuD
beR9iJ9SpaBaNh9IJQJfh9S2/KfGYvJkYvksnMl/IpdhUQuw3aB35EN++VFNYbEparcGrHmuCZzA
3luC8KaE4Dh54xhFEk3FoK9JNg2BzwTa79QF8lWhCBaiTbMuaJTzbgvNdLUg0ys4R6Ysyp0z2Q4y
+kCHZWxVzj4aUEUDELIQDEnDzt/hCFXuiqb8QUUw6bztFgrhoMkSahfSRr22FCJv4IRKiclCMwCg
sjwAMVoJDdCNBrIaypTvQwfYnevFwaX1IdsNLs7xm+uiirlv7HDGPfoXv+5+DwxTBQ4R6PqYws+3
/Uzr2BK3Y1B8iSTqmMiFonv+OP24jczDifLsY62y99ouzhYKwPPCh+4tBMkumdWfXavxnsnVqu41
GaHYJ3iw9ePW/ZKzM95y3utkJ8lD7JcvZOVsqiEfDr3zSbTe68CsfgvYTYt49jxXpGzJTb/G8VxB
YHq+zQIVxwcQZavF7bYzQRKvccyS/iEZhmmNgqMI+Kzs4Du5C0XnABtpyfz1YBCLrv1KlCtEzd0T
s2wULIw8jxZ+INXGDvO1nzjs0jmGXVBbal/IHBverFzW1CsyaYCm3EaLbs0jJzq581Jy3RppOds+
wU+lytqvvZ/wTSUi/0BNx0AS1pTejvnhrFg5D/ChL353x7v3vuY/xmOtgVW8ve9AzWTfUC61yp8t
A+TUHTOTVCNo1KCXua5nHA0NTNMELYdq6hcyLHYT9Mq++EZmKN+K5KnlPL4qM2XLDrICiAW3O9ZG
Njj6LGsDHlEPqNmie2nr6C2WbrKsjFTrfuhRv4ry2+8g7t3w3DbvY2LYhoOHZs/BTfZsFfG/fBN1
3xuRJosE7+QnFKOGm8ROzRkE/eBdhZrr16SwH6GQ6f6FoBQK1lT9U1rAcCgn1l+UN9RrmcXD2bOA
natZ6W614d6DHTXusmFA30bGeyxdHIBNL81W+dWqnOWy1azCTU1r4T8bJDDTks1KpeTjKBRZNoI/
9/iynD1zM7UBZD2bM/nfmjbbl6CC2WfABrwFbfSWllny0PR29hpXFwW+7LdQJ83FcoIYYdzpIHrn
mgjlnakJLOPh70XTeIHZtcx+JxcNIsr9exqZCB0xpDjCfEMLPq2XI+5bp329L692tzrOpDdyC2bm
Xz5A8vP9nr2MnQ06jCg0m75S+cukJCIZ+NYXYcCRG898PHe9MboKRGJBaCxR9YR0vUgl/1Xa6d5C
+fe3orD/Dz53EfD/gKqj7hhc7m7gyEBI153H/+Bzl6nto8KyUFfskv9VhY2+FIB9MYSwEeeeOg/g
3NTVl5jHf4+AayHbAfrwg4+iYNjNpRWbCVwTBD2e6vkKtIJ6vaxAHijLvR96OP1qG8fdyVRqH2QD
uIJjHA/m5o9R6rJOY+J9iGZCx0/tQcW0vftpMjV3X9J3ASAQ2FNKXv7+idMP1wMx5OGT74/fsbRZ
uCxx4Fm6+m30U/vSzw31qJGOG68LjurTu+8+j1mIjuoctBYfq9Kyty9D3Gc722BvSAMVAkN7MTln
NoDl2y3H+tawtB7l0kbS7jhR09r5SuUoQyNf0FYXENd4RwrrK7vGKSDB/U1xezDTBI+1skbUT8Q4
PlOsPwNQF6zFWmxoCc0xtfsXqjmqsjk1dqC/lIVtlu4QQeKy0vg9O224avIw27pWq7/kHWA3undR
UDqbpgrLfSumAUgImOBt1CdI51U4NWMtgw7aFXRuD5MaJVA08wsgt1CsBoBUfgobwM0IAM+rKfvD
dD2RnaSPWlMCz9Po3fy0FhqDJ9txnLORufVoI1xU2cq60LuxKFl/KbpiS2N85kr2nQm6pTgaL2iG
zKKfXZezS7pPsil/ByE8SiFUnYCcHiYrK3vVOmV7G2UO4JpDGj4HceZewW/6S8+zxn7im7EvBXKT
af7e2vJH3fC10t4sBwOQFpsCBQq+SC+MKrCdHwZENXoXbGQ0XIosfuSQVKEVPuPD7saha4fNEXGk
K2p/EXbsmH8U8fCVuy1fWaNoLzaQYXskyqOd6yUuVD0be1n7pfiaIXs0lVP9l3HyjRFF9N1LRQTE
mGifbEjmIJzoWQcEJRg28uFXyp5SQ3nTu9lxB4LyBfJBDPnTe7o1oiQrzbNlj839GBzB1zLTdLpB
ewy8cBl6OB6D09PUh5BXlxiZ6fXQl2DFb6R+b7rkCyos9GMOmh4kMnBaLrR+T3SdAIQsPRQtAtSU
JQAtIHyAVFTntovRQU7WmatMqRcHTXCe9H6yEI0hd532Dd4D3bmye+9YN+AD3qRxAo3AsvtKvrFP
cAoMxWlEMBo0ZG5xbdVjmNv5A9h884d+iMzShIPcZNyrzn0qnR14Wp+S2QITzMQOOtPbxHgttrQo
ZLlNQ0gOpB8NGInmTCQL6vQkGYp6wHriLShV+V99Qg5bBUYl/NaRkY70s3aZejYSWVvj4tPJFK4l
z6VjX8BelBZg1WwQIRA4MNIKGs2C6UJzqcHZ+PeM+/p5Bs3vHPnaF0jUW3GZLKjAzICn1BqC7LUO
iifZed//SL6GXfvsd2V2+JR9/fDfoAaBqCE72MqtAQr6QI07A3WpRwVE/+S7T/l/nH1Zc9w20/Uv
YhV3ErecfZMsy46T3KDsxAH3ff/130FzLNAT+am83w2q0d1oQJwRhwS6z2lGr91rkfNKvkqvwgHq
7x7ulzo17L0ZQU4SByM2FM5+255asyhfDAnRi8R9fG208oXe4KTNjfW7rRirxUZvcNJmSxv13sZp
Dr6rg/k9ZnPzPHITnzqo7d1jGXruTu8nH1cGIJWTDvLnqEn5rnU9H/WZMHQox+tA4QczNmujaIvS
KGvfluLrYiHPNDFFtCXR9lpkClT+uC/asDpRDGqQIAHag0cxMTpgC/XIGlTbsHVc1B0KRVl7zESM
fXBZhPa2SYuqMzEum7ZDMn4HSHl9IBeWxIDsWsz51HTHSeeoaZHKlZ3EkM3fi6auDy43f5jVND/P
DEzCsycGZ1M4oNAoAOv5B3JNUYaWsE+pjkJGkMwUG6RgVX+YA5IXWpzM3XjZ9uCLwFnp5JV/FJbN
98KfwQEiu3J4gVfKvXA529gozXR3TDT6OcWR5xkE6aOERtX1Mymp8RuW7rGJ+RvpFxfhwsX3ULwS
KEc3nQHZRV4gRIGYD9i7NcpcYuthtyq3sm3upihHkj3ap6KM4lBvTeAsjV+V3kVpy1ZDVvxmycwV
oITZAhL+FWUm1S3UzPKWFOVw1kJnn9RzPiKPG4Y2MZxu29j990IT7SEjCw1ZxAzPwfvOQv7+SrkS
cUaEPTicC5RudZ+G5qLg5JeD93bjuLzako6sy6y0Hob1LFOtLE1pfPeARe9yPKDmoRa4boO6w370
BpxWoyFJdR3djAA/87PZrafh4uIHpa0jJFq8DVvFEsCFu49bQigvYVd4AZRzvxeWdFZdWHzTpN+R
uG6demTuZ0EfAiPSluCOJKkmN0FPqbpCoFB/8VZKGjf6It5WqS121pBlv7lGKDYjyhtwsINu2mU5
ylHa/DaMM15HCv2zVVjdM/Ui5h7bovZf5hQsECWql8vO6o9jDfSnDgUKH1QDBjhQwcXs6gMLjAWZ
pFKfPBx1oQqOFXjRrMNJA3rLj2ZCrd3SHc6sDMebOQcoFmwuumywORABrQPHZ5nRsg9jbuOq65UA
xU98ZkCNFIEo8bySxe53s3X/rFq//l0r+nnTIuvwZWRZhxREB2QaUWYj+ygsjgTjpxo/EdEt+qYU
JOl4L9i3TTdg407YOILAcw+qe/VMPGk2qqHtfgiBO1sOB8BjxYHZmHhSMoA6u4vCqQBD5FufDXax
RwZBjg1d/OiWMR+OhZukp5439cbBhfg8oBRuU2Td9Llouk9O2hwIskKBVxCgRZjk9h6XA9fiDdWi
F4kzb5MCB0lN5Z8GnFojE1g+elQJvwJSptgJJ0Oyt9zBmexkX/rYBCxwbz6R3ug97IID4ShJS1RI
oSGJmibyiwuK7HAEJPoSL0noLgYzTO/91Jt/iGqMhLkD0tjP7mSOmK3vnBpQsHo5dE8+fkoluVa3
NC0gr/BJus7+wUDODjK/tFTiGmEfxlgCOFbFsa/cBBRkmKbvzMJ66FkiRxbpPspD8PLMISDrLQf1
ZCIaXkawEHzLB5vtcwACX6gBpwRy+gCcyOcivOBOGOO2ZJriMjgORPJZRNJSH+mKZySquAcT5/bI
0EyBOIHEOnEhqcwnJJZoAjxeJI5JgsBhhecmMBuT6mHEEuYhAvl47oBFqDBqApJCoA03LRvPnfy1
BodEvGtSDfXpslujwBNbepBQ2omf8Z91D12jAF6B3fxDrjTSmTV8SQFCsW2adjxwFoFYSdbAWEwk
8yJS38sZIJLt0NhTlxomq2tICqtUvzLn2zKqsPDm2IDtZDRG55WXmxq5I6+97KRhk2+SFo/LOug6
tr2dpTt76uynyWyzc4IMoMrrHBx6ceC8LCgCHjLbtg/YaJ01ol6wCrHxLWHRHnDQwjB1rrz7u+i7
6pI00R6IKdnREu0/SVH1TyLU+ieSqGHxXG7nAfnVva7fDeObxBv2VzvgqR9bQCiJcKPswEBQ8rFM
wnTTO9741eLdIc09vOTYFa4/qMhw3AXIwBLfrkoI1OJCcmTzf9cV8luGgnRrP8fOqxpPehWdpP+g
o1UksZ4HttcjHbQpwis1+J6F187XwcojHwsfDKpLEvAmsyYgsTUr/QicePk/cQ/16EL9B7OmIc8C
CTpstxj8btyZBliu0qLur2UEgvsgl+KA/3IQ8OCmZ0ao9SYd+ZA0YVv2yl29v5JEOmyrRPseCCHB
MvaXjsuQOfyKJOHsoAKQ5BpI0fZ5Yuz9LsOKfL+7juHQX7GFiJNnBnx3Mng6w1LJbPYVRHLSO+6f
i8oNHgaT3+M4JJhlOLJtxo0rp1rCrJzmafhsFnFyQt0yf6LjO7Pwy/0AYIFN3+D9NiBLP7Pp5uG3
a3St4TAYXQZa1l58YUx890ds9UdmJL7gsDZwO7f43PgRMPnH+jpKpFOuGQBWH/wLNyc88CT9ZfTM
Xub39ZfObO/Sgw6ZWD3K722kkFc82zupzgIQIc4H1P4ZH6iZwrA+5GkTbcqM64tujKrqCQRY247c
xsIAfFRv/NZFPaAb34b2XupuW7wE7DoNSDNaU7JtE+L+1cmmRwXwIrlVAVYxUr5n7rG5+i9vNfq9
cTREG8wOd4VyDpTzf4hPzhRALfPdJQDX6FMns11TPxxekJ4ianwg1DRDHyGZp7l5rL2rCj+rT3Zu
ACD/TeeIuNrPPR70aRQZjNzgGx+PJMGs10Cx5nyH31sg0OVgTXpiOZDZSNmmeLAbLRD5nEnJpxnJ
hDzRFnejr3p3j1s+bupvDQ2s5UCui/KgGe5fABnLtgNDDk08cOsWyqbqZg0lA1Ic6/qKRxTvRD3V
4BfdPs54a8OeinZFdUkr3/q6Qsf7n2yoSw11CzDggIAJf6iDxA69xvMW053DIPOmDJkjRRK+KtYi
4XHJ2DY6mMAfDOSsF9V3PKaw5yYDv15tZ/NFpL3+3OVgA7TElP2VFTMQ37vizxpHJDse1eCF9H+b
hQ3sgQnVGig92OhDmXzgdjJ9sFo2PVt6Vf3R4Vx5M0xm/tJlkTjG3QAWA8+Pn4ECWWxzJNOH8++8
auqz2YOHsDKsA/WYpgMoJrc70EBLkZTv9z3y8qQXufp4/sU56VufhnJkli9m6sat1W28PvtWNq3/
og9pMDg1fpSHBntMSEUzjp6HCpQqxCcbFYZ/buvGPw+lKZwNidSwKCo4TnRhX0TScvzCA4lKs/JT
mbaL+2okj7RpF4NuMDA8A6k1FQpOLtR4cqOBJB31TNh3T4HKUITJJ9LRNoRyIZ3IkZGKb7G9ouAZ
+hpP6YYN6hqC1iTWHiLroWZMx7t5IfDJM0CjSPgtwEHZe5f4fFSI3m5b56z6i32etrzUUL8YtKIu
jlUUW58dCzBISRd6x5b31mfbLHgwNiifwW0fZ1L+GUR4d0nYoN1CwhSUK5Hs5E6SDUSuPEBOE1uG
5z3SddwSWHauPBaY6ZCPRFv2SQKBN84DS3keuIi/tpNFNcBwwEjqryJTn8KR1CQA1hSArvm1n9V4
eKN8XMFjSFrxaoUr+2ohD7MnPBwAdSDYa9+F6avVVdg/BeQJ8FVkqpaWYE8BR8C6jvecGXVEW7K2
oGvYO8BQ2BvT4GCEMxXGxQy/xKIzz4IDT3BXZOkPsZf4j9RHZRSeR1YiwDS+srbyduSTyTE9+VCf
wpGUwq9owhLJx67/Wvvit6b3569aqHPgFyChwejq8MnFUeSm99v5a+vEz7GHiujaN+MAT1rPAAZB
4h4BlRAHjEFoJZmDrSEnGUEwIiFMyMxtc0LpV9bwA/bWPxRe7F2oQa7GXaLujEIo4FVHqMJo7/r+
TSLdL7sVCDQOSCv4TYUEcW+Lw663AL8ca5TI7Zua0AC96I/1tLONwWqlNJhzGVHFkevVHSc6P/g9
zEndZTXkSGvFkchvKhLp1ezUXS2BHCmM3QBfy3IALgBYOXcPVJlrO7jRlywpz/UY9t+Sbgg3ec77
ZwCpztfJRCl2ZE3dtzD9VOtV+DW02nOjNebN6JFd46TI+Gyrz9ihtz4bLBhcbJ1kyIyeQS6zIpNZ
iWRCcdUlTXIPkMhwVE1LfDSqH06SSGQuNkq1CsVdkBXENSh6kYQHlpm4xV5dndwl0qkuSQ9+uTNF
KE55G2KCHRFJ0m9xVAibLJG0kPk9H9LRkNrvw3scNURNoyXzuEUWTIgEKNRUzQYqqBZpQNWV0Yl/
QiMvj0pFEkMyxAHAicFkNPYXrYi+ouaEP7MyiT4ns4kK1NH6AuhqY+/51jY03Pj+gu5kJeo9sLmA
Vqc2ly9XzYQnUcBVi40rX9GawUCBCIlkJomaEVDIRbCOQmp6a9e9IRP7xYNnuXucOYqxZLyHIORN
uiWQ8jHkz2/Bwfar60Z/ZiiORiUY/sQxccdtOWvlyUk164vjxUdABFih2Tw3VY0ySil1nebsnBS4
EQzZPk5AFterccOLmSQ0eB1iDdCIftHteGxFyHK1IufijQlE0Tn2pRjKBtA8JCLPdWs3wDQGJq99
IU98bHWD4wH0yUdZFmlArWnuceSulnG9jCM/3iI2SZnWaNso1scts1G+qlXGvCMwgAbPngEyktrb
hCKSL2ATJcgAzfVQfQSoRADv4qRu9JHeGjXcB74TXjVj+eqqGqWzmhQnWNT3PL075ShaID9uj+HV
lw0fv0V9gWrhGaWgzRw9h7GtgQoqjsp9qXUodtZ7/YaPIqvwgFayDfYT2u3i5AKoM2g7nSN/GE5I
ydBvhRexI3Ag+K3390PTh58tCbZmGveOBFNDpwQZymdTAq396Fh3y09j5tivXjRX7NyqtJ9Sj1tP
FR55N3WNMxyAdNlPypAKrwTAFar0pR7EdJoZkEshR0xT6KGAEwFIR5Lbj+UVcP5b6jUJ8CElPBur
N+Zofrd7I0JONECiVDOFcY1CVql09e94dRTnpSN9jWis7kalpCg81pBzR0oQAK0DLmPct6nIPTcE
tq3r3sOfM6KEbOr0vVk03qe46lGh4pjAVAM85vLRhJaoDhPO+AOkGOP6y08iyxxr3BrcMbZaDOg2
sLanyP6Unw/j4BuxZo/vehaDv4mUizh05ccYqVXHpctK5Iw0s5vin6TPLiL50cSTQIkX9VmU3S1p
amcXUIACt8OO28WqxjWV7nobGoITStQCkzuNTikauVbWn/owd1ekDzcbTT7OUjYgpf9RIqDqWow9
VWHTnlapg+TC4jC+NjVuiW2NdxQaoZrE5XxvAkMMAOO5eXv0Ke0IyDpuGoLvBmY1J0WwwCd/RSI4
QEGbTdkN+bNKx+7MeoOcufy5lzTMpH9H9TawlV7kKr0oljvn094oAaTqGj7O9WWxNPDVsksxl7jc
JFJDFvJBIu+VC7z9kcp3Dedkjyhg5QIleqBev+CD1F6NxPb2zoTSVxuQpa8CB+xPo3B2VT9L+Lhd
XOQuGLpHN9zZdrkRGHnThrp9nkXYPduFCcn4J0Fe0dPipcfHBECLoA8bTZyp+kb9PGyQfgrqTkvP
dqFW6hduCR0Qjta8SA861VV+LTf8LY5LjYB0ykDOqPL3TsaEfH7NrD+MIRCnvFcPqE0fSEFNOzjW
pkOlBxAN63ox4O0vASmvf3nwLTqUPtks0o4d4NlY0BsO3yYxiiLkWQIdKuBFzruRpA4oRG7jvXDw
cEQirQvYNp1DGPHoneRY5VyhWubE4sJtfCybJzcco1QbOp2o8D8EVm2veWmQcnIDsQNS4EGU8ycZ
cCSKKiSR9RIykQFcDOQ67see4fQZb6ebZGbfmk7zr5SgBvLJeCfcclzy1Tpk9J3DxpwCstLIrPlG
nRGgukBUs/qglQ9HtoSwIUk19KyiuuTC8yRGJdjPQ+jJRun+u89/mFWFBTi9t7F0h6E0ov+z10uQ
jdG7hyeh6AvUn0zHjl5dSCQtNbl8TSmslrs76i+jHN12tz3LUPGRjG62S935I+Blq4NvMTwy0nfO
l9/cpa+BUbEKPGCRVChXlvLsa/M+stI/yXXRvfctdyneEoXs9CWW0zE5HY1e+5Bi8nm2MS3s7wym
459xLsCQE9ElztJHOQ474wwKr9Bkr6UdQGHeOQF9XgQ1eaix23mq+AWlQ/ziWR+GxEku45sm4SBQ
puZ/65AFlSZDcvFY873jnO1y38YyZEOS0Hp2HpyQI40f0n/QKReSoigHyY+ffkLx9zecr+OxoGPh
oUv7+dTacfgC4jd8XEYb/11pX9xGH75leCHs45cOcGc3YfF8g3Rbtu2RZncjXQKoUuBTSjM1I545
QoMnR3LBAxjgMRerex1aVl+pA6LmsN2aWpKA3LmqT4YTX22AQlVuGSD7ongCllQB+P6seKKuYbsh
DiHNz9SLa3/ahL4fOzYK4dvXOBLJjWdmvDSh7HqFloM5yJr2ZNDqDMtUjuQTRuY+zEZsfP08lrrk
m7Y4bGRTuyF/5WaixPtc5v7vMUrAwALrZH+3QMDUuPt3m0yo1jHT8qNft8lRx93uKLSyfEmKCG8c
WUWuExI2Ug1JWhH4vKcAJUnjjRqThcPOA6DiRhT1eMNjA3CtSCSzLc2ONEfSHJI5o8wzj+XDrqpG
nL3LaHmJ+qJhQHJ64YWDhdwJ0IRUjgbokQKlAZoNapbASPF7xG19g3xq78lMNLB+NCXqt/MJySuj
dAwd6WjXaXHMuIYiAqfx754WKFO9tsdWBw2kGXKcQG+XPupML1Me+8ehzXbgjxfP1HTy7BQJAQIU
MTw7k45PP6zIy0u2DTJ9tkpHLjUgD8CupP/ppaZ41vxR2AEZzPQf1OhbN4x09+FkF3imZ/j3k40Y
svSS9Pq6q6zvueAo5GJPTYrDVWGBp6atn1BrALpJFNctjWY0HZ5dUWZCOrIqP6/AuZGO7wfg5jAC
+6b3YeQHWIcvuOvwoxqgglg+9m5DjlX/PCHFiIeLDsSB28N0ACftr5mNgvO32UCbGyFHuTJ3OM6q
LlHf/jU6fflRIDXoo5EJcAkWs7MjXRIm5cdG018SAP5eSeUPZfbEIv9E/otDzIw9ShkT0Mr8COQy
MBRo8ZScycXI++bFn294cohmXPP77V3e6Vc3ebozL/f41U29NrKvk8CPKtMnXduYKDDZhgWSfC1u
W3gWRjrwKTJ7C0ga6Fs+vsFj65yohzpN8O92eWRfpoFDBOJKeASGybNrV0jObwsgBQO5ODyoDf4q
lulfqeU5yJISL7Tfb5tGP+E+gEf7Tnov/Tcfh9K4yBPJTUBdUnEXz0SPXYqmGaDvOKiDBBWSVb/3
UxeVf5W6lf9tsPaKA7jhaBtDiMoXL3wmydOB1u60LN8+GHQP2W6JYL8rPcocUAiOvKoeP7YXr86d
C0nU6BG3sQsw6xfrphS/9Jyku/KjLoVg4MqaDMBS/O+h5Esu5pgm2GeTS9LByxvEyMPYkXllUfFB
E4cXd7V48kw6iWqNejwU/2NdKvhqBlI+LJvMzKnnfWjaX9Ww1cxK+RCauoXjoyy2B42Ehn8o8Fb8
dFUo/MMwileSd5X0wIxxxPm9YeovXP0NJFIEFxm6zEWm8YOf6q5WpP4GCoD1pvgRAtUJdVXQX65j
ddEdRwfZPFBZlo9suVIPE6hFPMS2wKFzLEW6fMNWV5n81DAVT109+m6K63ue762bdMs1oGjyezmi
3HX5Xv764jwsYgndAS5E+PX9e0lLUAtbxSJLhup20UlUoZQXNzcqyhsQveIxsPK8xy9BBZjnzh1w
avtmd5mdXkaWbI08S1AoJw1lZo+4cUgyuG5MvB0pVwMFoBhOnsYuqzEq4hJCBwEezpriA61iFTb2
XSTBm9XvpKPGAhptcsgS+1XvABqwdMlSAQ5oD44sbJN0U+I+dTb4MTI/PJNVhVZdvJ9h/84KeVAO
nnCfwhi1MKBtvSwz0R+pxmFDF3wwNkCyV38emWsRa9ci3NCw1d+5XM/MrO/Xk+wDEEeSQ8j69BK5
6fpSqoWR1AE/KkgrvH/8K6SvA0+IV8heilEdorv6nqpLGqDflgGJS3UJ8Tkb1FKlCWnJTk09md9b
Pod7sdA/jyhT8Z0uv6RR4GdIo6amAk0sq+Ic75g/VPOUPHc2AI9RRHj3AorPJ3DxTBfyIr3ZlV+R
P+2cS+lFKqdETXhv4kNRwcIehSUAla1OLOmBqSh6pDT6oaUfaQh+Um56MvFT3zU42/Zw9HpKzOlZ
y6bhtugKidZOfRFP8wkUCVelWvQ9LAD24eI8W9F5pSORmtQCCqqDvRCArNzDkZ5CsTrd1kOmn1ZX
Fy/fl+XisjIrd6CmqLeuCfy6YvK/oKopPvZ9ER7i0mV/eOFHJ+bZ1zbFqZlwmvHU+nOPUpryWs1N
/jXvMrHtSrO/Ak+xfwFTGwp+pAGUfYGOHZKP2IQpX83ibLZJ8skL7fiT7qFcd8rwNdClbgYO4r6a
jHG3WDlgi6LQ/TuX5dkRXtmTERUSdgT67cDDk9Q+CYELTkpt7mdwuGbAh0nL24xUIRQHSm/VYOv4
G55umgP2zZJ6u4pljKW3jQTggTxb95FuhOwSpLGcXBvfJFs2KLVj8qxAtqSlZukvtta18oshmL93
Ro6a7DS/kA/pSfqlruurXVb0+nX0whYbvCh9KH33GVuRtRcY2A1BEWwJWoN2/KFsrDrZzAY39wAn
GNMdmB93eKXIkO4gx4BGAyhe3vgxBhsDtj3/nJsJyAVp0ZwMHKJ+yYxqx1gV/gYCyY02hS1e8OU2
FWgLZhAFl/2uLkCjznE7LE9k4YDIK1GLBXsndPjbwC4NisgA1pLV9Nomj9MZb9hS9AAXtcWOfrKt
gcP5ZAs3MAxgWwSdRDACqAPbzAykmwTNTyD92Ndtn1rTXTyUXhM22/gxHoppqD3wj0jewVttY+ob
DXwZvzv58FU3OuN7UWbIaTWRHezMqLa0qvSbjuNq7MwV2WfDyNxtKlE7caxE+9xA4IlvgN4KgG4Q
+Qd/MlBwNNsVNko4kg1Dy7UPYzxjo7lOTyZAOU/vA/ugYtrdObxFSpoE/ilH1h5y1/qELSrrXMg8
bVe3kJ2t+iRRY5Pl0b7qOzKI8qdwqkvSXALSNgBiXL4BeLoOdh3kjC/KJdDDIOqSkwq0uD/2cfg9
HsHTu6t8PSzlqX6BNFk0CS/v0oPOwAPLXtezr6THv2yz7eds2CCRA1iZEkqCmhlguRvgD4a7B4Pv
cOB2Z/brDCS9HukPXhT7B4Bq6kAQy/396NjmyWgnD5CBcxQQOwrYZOOPo+8tNCqkavXsUI4O/yAS
w/hkOQ0yE71qvqRlqF/vmRuTbsdnwB4CxQLVrrQvCEDz17RPoqfaavNPRpv0W6AZ1KAQQQFsjg3F
E+6uYgP0gPxTDdL2lzHqluFe7xovRQeCCqAUTiD7RDH3IOvAC1kHTt0IRKdd2QN1WhrB2oqtCGZm
4mRq/u+kc6SBJGqqdHYDbH70e6SRVyA1veB/sQcAKFgqxyg+UQ9obLj9jQ0K2wqg+/PNo9jKfDxS
prq383s3WgYuEEbKStEeBy/R5UCacWVu5FIys20vfOv2dnepmYfTzXkK/5xrbRMBUvOvqplwh+ob
51l5oF4yCkytK0EVnpfXHpe7DZDoUl6NrMZxqz/bW+qi3ry46mmUtkgLkE6LLOE+Dsgl+21l73DE
G6RCF0cwcUokt6k4IxESecWG3x0FEDxA/mP2L4MNFNwgEYhoFajpnDjuIIAh3egoEruSrpUG6tbe
jC1u6pNl8SnTz8JogDou/RYXMjz4Ubf0kX8NtJT3ouO2+i1heXHwgQXVByZDggDv8fPLUFSk7ZnV
aFfcSTVU6kkqygaY8qkLELonp/aqXQwI1CCatKZ/skDRu9ftKLr3c9ykj10YfxBknnDwffZ6c8vw
C1y/fgkLRwPkjoPMbvkBokbnx7eHvglLf/nU13LZ1snWHvsE9DgY9m8H+maQjeKuvMhC40tUty5f
T/Wtexi3nnMtm+1wn58G/Hv+tfMi0xxRi1fVXM77sLbFh9aqlgD8+GwH1MQJv6gNe3L9kD1ZAFJs
PSAzyA6pqck8PG7nregXVzEhby8ARt54RBnYd6dD8StIcqx7ENPDvqCdoXhXRmkNDc5l7OMzBWvq
lgK2ckaSgBk6nv0YJEFy/BKKxg1282ICbuBMvclFjYZV4Elz0tMaNM3ylkxNIubiksnGyCzjMPTF
TemV22oYjVAWklCHfY+nDOT3X4N2cZYjAwX1Aq6H/IuAgVDpaOvJCy/n9ubLBox/yBMuh7C5JUBo
gYah0hv8aXhY9nFE3aO8Wf/Ax0k7Ll3wvOpHfRL6QUgc7qABlldgdSzbjW2YIqtI5i8UwItt9oso
cG0WrY2SLyCdFuYmzgWSw0bROJeVSP4zRfF1K9shG3QIROzDdQklQy+zzHLosgCK4hlaeChK47d3
HdcrkzGERNUjT5Q+F6cma/erFVNAmmBRmkP+Wcvmel+HXnVuf24iM65XuqJLODK1JKLLT3oaRToX
BLHLgAcXgFw1KUAOf5pjpaSBD2MeumoW3g71PZiadVE+jFHdd83vzaqmUatVYZTuP1yv90Ip3S+v
lXJRsyldGpaoym5NJPiKCdwduvVZd8b2o+xRKtg4s6WnU3Xvjx7ljL3Z8PL2e9picy/qKuxYoXEq
sy2fheY6m6g1gVkF3hXgbaNRPtQVyQjinRKP3oJF48nL/yLKDsu2xzNJMbF9cAFKD+qLEFJIShJJ
SWbVfQhBXaVb6D/I+yHse7E63JXvbCOPIVSfJGreC/sfZqGxrrxSaYO3jV/GI4O6OODawa4oqkO3
nST77TNRX1yv2usWwD01farLADvhaMkMJucRz1PSU4CnJN3rJXAbK4Cmks4sy/qSD1YXnUYZaBk5
6VPEQPKGQfj1R6hBgHS1T1Egt0xAphrs6Egy0ib9BISlTdqEOILjtecZmwmf67nxJigS1idguyFj
agBmmWwrBxJjaYnmqu+OyskrzKE7sgQ4/SWrkaYpo+JY8R5jNdUqnMmB+7JRXsv8FD+nRZBYpiGW
+biqgbe6vSMHikjNahoVlSzLeh+Uq/AkquUv06/CkX21KDXnspDlApJ2+SsM8Kl4zJ9OhMY7mMCq
xCElMH1bN4OoQH2dnH3jRocqCg3ovpXnaWeSFj/qLyKNXgL9X10bX/s2N0iup2knWgyJ70dWsMOL
6+OfoBZPFmeqcAIr/45RzkGjH4esLgCZ1BT/P+5vc63CrsRfzkBz/Y9LrP4wtSp57dTn8/6nosat
Pp+Vq4pGkjk3ziHREhSnoC7BqrAd2PO8f608joMfkMRhX0jvX3Gi3r0mPegm5ox9AAxT/9pMIDG3
jeoJrOEoUYlB8igsHWfPw7yWtMJf64oK2za+YbA7CvUKe5pERtjUNSqOt0iwBPBBKcBISybCpu4A
f3ZpdA4QXVIudmUiZcEnZw8EsI90D9TTHLcSmapu74jJhQhcQMwN7VR0+IdWWjLRKNItQ6k/kz/Z
qaE7NUmZraNWkvzJk5R93R7MBvfMX5eCUJ0HNar2g4co5G97cZxkeavyeIzyMKxNUCU0ikj8q/Lk
IY7f3rCPNFzS2pp0PErG4RXPkZYblYAhSvEyOhg22ppkUpuVU1xxdJkGfeume0O6kk6fx9cOaAyn
BE91z8zBUX5mAyAQSbp2NQxOgLQOHORPi4qcamnU7p6Lk5kZX5wYtbh5rnkNuCgB229Us7ExClBJ
fCsTkLo1Rnct5BacXjjWHrR6v1MvkyqSVPOeDkgfgDP0vWlxpm4R4pxdRCBAfjS8BSXD4vw/dVWk
B34/p2e1CpIepv3fure/7L3lvLcSCkd/bZQABqGptDOOL729HftJAOhyr936WpfdqIl9YPXkXRci
5QPHOFbBULaLFGi0ZAfuDcAY7B7bnQZ2INf21gGqUKv/4SEN4NRM2PIAgd284a6dfqsLDeTkqfc3
iMvyIOQoCrFcD4jALvh/AfXgPIMAF2+Thpa8FDhp+DjZLYDH3PBJE8PwkWczdldG9hfZqIkA1bpx
gRZ3AJxLiFwpCc9kzPxDGGJAZNaoC7WQQEldCkJdMpCOnOcKKHo+3m2FVpt/TU05/abZbRUGhgVy
ooyfHJyIAz8LyE1AQ5iRHYTCXtQVSjHFI8O1NbXTNGbRiVSM2z8cPccp747Sh+KoYak7daBmkhEG
Fbz+4biYH0Muy3hbFZkXXS4DrVZJprelPU6zWlqXhWe1tFVEEqkZ3Ky5LpYf14N6FHXxoL+A+svC
H/4OzTTTQ85QW6V1YPQGOi2goiY7PBNhd5Rr4dPUjNcQz4Bgg+VNsY1444AjFM40giRy9lEFvDWQ
+RiA8rg9JkmEwHg8UT9l6kdL/WL+UqfGIo/qVILQ+jSUZog9SjQkmVqDlKIKdLNl34Qo5BzyIVh8
PB+o943pfE6cMj6udCSSuwPyFABSRChhQXJEmJcYQbpFJEeO7IM4nWZZWBjeHmehftP+kYhYXFdD
SaQRXg26C25tqdPRokhclhq2LL0MY78BuP3Pk1MEv06QSgtSGxryGIL63lzPx94oXxYXCrNcHxLD
2u0Og21+A41918iDr/uVaxvxT1ECPif60BaddUBpvLjWKVJgwqYzdjjaCxuAXkA5Iz3mLlLfngx4
krtsCgcp/pWBrKef1A/dVZC5YTHAl4BO8l6493SrWHKBYCEA9Z6ce2V4Ww/pULEaHVmsf0E6D6CE
R8DRulYHXDAkAr46JjLXuBW/kIo8AOE5bclIOoHEexwKxi+keohhpXp3xeeFqomfSrTbInqKevwv
PejfK9VmwkXx90OFNgOmz70iXIUwEu9jI6zkwOXRl09p2m8NkwmwoTzu0lCkAQJWNgbkpwzUfdD5
lCb74ENd2wOgAUrWQUyKoGqYikIG8v2ljsm1pHItlcfiYHYmHUSpoBpbcYuxLkVpASHgKWy8xd6D
+2E3dgO2yUcnPQ7uNKL0v2s/tHXcfgBlZ/uhyJqt4c78RnpS4SR1AgU70CTJjQxlp4tbbFvIp8JI
pR8NnNt40cyOyjCaeD5hZT8GFI6PgEgIrLjdagw5KiIvABvvFN7ZYJoLxlbTtDfvi+Sl4zHP3jBj
9M5sQLIlqMeI+EEHR5Gbm/wE4i6/2Cq6h5aw0SVo+uzp+6xK+YmMQ2GP8ZPU4YePn1wCTn8YBjby
qQNOLh4DcWZ/LDvU4+Zerl2pGfRRu2pRzPrAZ6bYmpnPQWIP5bs+oV8NO8lkEDz4LMEME3FyJ0cd
fR3+rSZYxSIXNk3AhMuxtyAX8hAKUO2IEpe1dUElPp48flqr6pKEzLpuX3VcLNhRvo4Xim7S8YP/
AChlv4NBtegIp8qV5geflZkwqR7MjzqK8+Cz6iozCoz/H2XXtRw3rm2/iFXM4ZXs3GoFW5bDC8se
e5jAAJAEw9ffxU1Z6Okjzz3nBQXsBHRLzQDsvZa5mWPwNd5AXdEibmQ0nAoviRoQEqGor8yRm6EV
uBbQBQKbcK+4EYTjQEPRADsIXA2/ESWUTbcATLyqLb4BAox3UGGuwiqhCpvRrBTiRk3DNeyN2qOr
lloA9ZDQG4LOqz3RZbrVuqMMTO+grtfr/UWNyU5d02U74vEB7ytKfnUHIeHVmMLogImPcJPzURWU
vd6grmyuuirmsrDWw7YZiVCngCdwpZVlhnNMPS8AEo3X5KQHdGQvfOewvlfXvD17LWq6abi+V6fV
/Tz24t4wkYG88k3W+SD3+gIrpYmuu7OFHvnjb3wpkhNIlO2AQrJoqnTFjBKedIyQDFFfb2xm3F02
ytoATPo5w11N93NUVzcJGImGxNq7VtmXf8XF2Bzx7r5yMwn+wzaQ2104vCl3IB5oUWgAoKPCHcYg
YrWJQo0SbELtAmZRAhT0Drh6VyiGBDy4judRA4N8UoIzoEy2WqtbF2qCtx4Ncenf5onDzjfy1aFP
78tqmA5zgkJO2zAOwvMrFJLN1V3z1iMZyrA1PHksQpxn57shxq4s2fRTnG0cyzCizgSvkSWiKy51
xbROPRYzJwKSb77BOe+PzBzMHVgJ5g0flz3qJTGYmkxw8JSZS44w652AryoQseCJA7eVSExlfiLL
FnuHUZzOE86CGeihaxmfQR722lMy3MecrQlCF9zIgPDryJZtvaUmAWBw1X2/lChQz05tlL4vWho6
i8lqJ6cyKoG+DcT3ttpO4CGJ4oaDsh3k7ROKm5C2TmOctX+NhWgO9A0r+Vz7eMNjmd0UW9vtPvJB
P2NrMf2BhNwae6STcQ8Wae8icx2/HcNPf9i+t5dWk4OYoTOPji99IKloP1vTLfYgOvTvSGQW5Wsv
1h3/joauNwEnfpzskEzIWDpylCGohVCr5uVyM2aA3bcN7FVQI5fh6PQofC2tiWN/tzG3q3DRJIkP
0thWmq/mjQAeiFd3x3pcqvpSa/rCffwpRGknZyRcjF9AaS9T5ISxIAjOFcBEIxLnRnljpdnSeNS0
oUaaNHgWbDEmmxjABZfZcYcLB7YxdqoSsJIv0Hh4WR3uAUyqpR42Q6rR6Q6mP//CG25yAfNgcqFe
MYFWrhySdmNNDFvLi5Zk1CsHnBCuCM6574kQZ935EJYeMi6qEadtgOdfRyTipgvtqGFzrfbs7x7V
Rmc4bd3wDkzBVDo9+zG7T/rv1pRkD3JygaFn40W7ngcACpKwMnE+mpY9Kv6N9IFE1KNmKhIgbgb4
ZW1b2zXuZRljI6WuZbmtnAxI8xpyS8LRdgG/B9I2H0/CWyv1/EjlPWVBhxJMA8VZepW6pw5AikTa
4reZDtoqMIGAvw35TOPCzERsStRknC1X1NoGPiD4mKghEyJzUkPq9aD13Zux90kFITNWasWxMfNv
fgV+tr4pinMp3fKiz2kDOui0ehnN4afBUEWOp7Cf6ZJSRY2WoWc5oGJsUFIIBpTfimmp3tdMr7qM
eCYBma88caM/WgtyCYjtHTz0la89knWTmx9jXwIOE0pqSg35dIDH+G1843szJDvk0iJts9NR2CzS
akcXBa1qtJ2Wz12orhb2VCNvRGnWsdJzNmg7QOjiicOtGmtzE4guLCCqCk4gvN0zKQELuzSlw6w7
zhzrLhnEB9TPgxDxn3KyULIhLeOzWz50MZI4Q5K/F03YRbLX3PrX/FS4mILlOKDYAc0ZlwPuTqEx
4QYEmj9cO+rUBzFbWsc7bB5mYWG+OEC4OLiuMbOoBwYtSkY8VA19cBzklRRz7GLvq9vxJRWV18N4
WXvL0FqAclDw7ZwWC2cZkZLk1CMZ0lsBTgOLicB3SFGweZPqjTZ8yk2rBSyPLe6o8VG4CkRzNCaA
9MAlgUuU0pJC2VHPCPindBY64KsRRHmRLRc+dpZUUBVKWRc5uBGx2YG9KhKqSW6G3jher+jGThnT
dCo+fYb3jKtZtOunVr5q/SSj5sZOGVMvKbdrGhNKnFKAjVxQxd+BUdh8we+1OZAI8ATIn6BMisWC
hrbr8sgBzdgmWPIsyI4aNUQCtrZl5lJ4/BaAespYQ7nWEVS7ZzUP9WgyZWuMD11mTHc3a1BWy3qx
rQzWumWBagkqRAXq5nW9wsj+8kE1l4NKFU9QuKYbeY1EO+bm84Hp+RPJrhRkSNpBZ0jRW+4FxeKX
mDjc3XQdKNvf/FY1uYhUJusEZJLo6VNRHeoRdfJDBeSd5QCdp3P92s25m5kRSd/vXtledW8dblUx
49PON8VzbAR4X+FI/d1IYBGF61iUKMAChpHYZTr+lUMBCo4IB15sW5UNP/nx9AmYE3+l2Vgf8dSn
P8ixfm2QsL8RqcYvWYIi93CyWX2pLYH78z/MqgIMOJJZP5WnVkr/IAOgYBjIWwLX+Zy2dbBrpwF1
o1J+lGBSO2A5PUfllrbzU5Q0OMRHowF5cWWwoB5Qe5tXkhq/tnsDx9EsP2CT8EAsF6uMqC+AAZeD
6m9xJ08Srr1ECjuirjYVg3EgVTU3rR0pK6RsFvhTW164BiV7l+akrheLzjhQd13UVffdgOY8gSDI
q8A16Oa7tPazYHsb9Gr9V0tbpeTvzqjWHp7W74YkasVXHlfRSa8s14959QmUiptYEeuSH+SSClwj
rcDGs2A63Wl4CF575jK8kWUMuztIUqkjpZgbce1GAUjmcUs/Iklx/1/YklcfZ3fL2g40tVqJCnkl
w/9EZA8WON/+NL8y1jNsYGWu/qRWEntJDX7jdz5ykoGEaRh6AJb/4atQMyaoSUFy+5Rvb9b4ni9I
c7xd2Tm/aFb19aZa0d81nTM/uLUFKBsjEN+RXf43+J+KD+3gWmfgrPQbu5Die5F6INg1is9WkAqA
y4OsAzBT/tegeemDot1Vud5vCn0c7my3wEPd0lPNqDmhx1OcbL3JReW9WnRvPZKljBuRnPJ8DUda
ZUwBlAz4eOzE2nJLcjJT4ZRMeYH3JwOEVj7tVEzlQTIg3yHPJfVAYiHi6Sf5quaPcwws2+udZx1v
wpGr34AgLKQu90EN7XpuBw7NP3xdV3OwpD8n/ncyvRIvnjQkRZNXiJ5nOAW0a2asXwZp/jiFm6Xx
PsbBrzKj3h/niBP/UvZyPqgvH0lGY4jHb2vjO35zoqY1soaF1LXasX7tJmMFDq68Z7j8v5naQEmf
IxrPWiORNv7fq1SoNTS5kjDwckS91auxR3r2thRpTlp9IH/p+SnqT5ZVkD4ellVT90o1LKluVZu1
EvsE+EBXH9OuqmfQpQBj9y0G9dLSzw+ANtLPdm4sWbisCu5bIV1wEApjR0NqGvBZ3ldIZzjkRpWv
dsA0AILsEI8RoH185JvDt2j84H71CIY5wuMzamEWXwpAChC8mse+kM+s4jjvIBmZlKaJlwAjP3dJ
grWQzJ3BaMu1FhcgtcDeQT5YOcgjmVAAk7Rd0b7MDthwRdp+Sr0kv9NjvLBuQCOXvXZR0pTs7az/
mtZV24Zr2+lBYxwdsSSXegD9gfWELJI70Tr9uKNA2I3CyUvSaSjfx7lcAjZUXFD6H/WQ27tgAdDC
DwIUSUtPNUoWd3mNLQM3z3cN8qlDZUOhfFK/F4fUOt44nGXXkizS5fq6uYlAyyJZ7LcXZF3wBzcR
xosVhIVV1S+d6wRPsdmcenPQX4zKlZcxBjfB7AX6yyRyC8eYow8CCQxHNwFYVDECSwcoEAZ3UkD0
eBy150jGbizc3WhETT4a9YPuDk8gWBKAHIQVW0Qk70EGD2AFTRxuHIRkCwEzplGKogKpVM4s5Bfb
C/fWEooaCoWi03Y7B5YL2AcoSEY9N9CCnedMr0tUirwDy04aB3/fOLSea5383rpX6yQLR/Lk4rF8
o0KQnJqMhWkFfAbyUeJ3vhBSWiAdpS8k0XJ8efTRbr6MGBhokWlaPu82tc4kdnjwPG929hYwRWOz
LdMyi7wRyRSdDapQlJuj5N2c+b2uVxg2bVw/jhoHZ7UOkkAaFn3TPFZADz+5mvgOJsscf/xFlknv
e1X38XGV+eOE+nzkIoQmxSIbQ1r3wJGfzqtNNYF4OTWaNFptaALGkl0X4+/sTNO+z0YwLS01aXVp
iZ1moFZpWrZkSEbaQNbbcc5RpbmY3dh2bzJSLLbT7MgLxSB3FbeZdSBMvsVUduRq6IPYcSaGiCzU
IpaYgJXdVInNvuZN04RGWhVfKp8HQCXL3E9dKvDQlMv5Y5ynv8B0fvIyUd+NPPjAfcvZV+WQdqHN
8gx7HouGmnXcu4YDnggQpF4Jb43WADkO0msQNK7RlQ1wIf4RkjQScPqRcCsjomEL3EsO5tMeYFQA
KHfMQe4IXZqApEUTyz0X2hcliv3SQIHOrGObfcJZnonKTzIhB1KQiQuS63pDXTLRfP8LmYA8ZWvP
mX8YwbiB88iq804ZcrpOBqohBNKQSOJpuCRGt12yW4WLG3YoPVBF5pYdvd+98nf8Nfo6awIItX3u
lPfWgjDVLsBRQy2shQftn12Uiw5g8HzHqCYYzrqpkPF74+QRHBW5ymw0jYi6ZEUNxSPZGsQJ4m09
Ot9jmRUfqJED6N/6cbyj0YzC+AcNZIE0StzRfLCldvKl90JYXR3u00AYGnFuNDr+B8cNXnAZ1k56
g3ttrIt4DnNcJiN9TuqtYmDo8aY0h1kcDKhjn7+shr63Y7pI1l1Dcyi8/TzhjkIbhtOC+VnMLYi1
Aw2X/jke6x1pTHAPa8ksH0CU1kaZSLtPmvQd1D5hay6ZHBkKJqdvemuZoaaV2YPZGeaDUqACCXh4
rQ/qyMYujlbbpVFBxxEEUkI4JtTMWdyhTrYo24j1MtkoTYMHoAxEtDjYGOj0gror0olBEChLQ0Jd
5tOrKQARE+CJIpxeozR/d+X6OhWILZgAguqVJ2GoXM00t665ybvGxcfF9NIYjNeVXc2UC3uLTX1x
nDxdf1VfzZbSOUxueXLLB5+Hao41hhrTHPS1ADj9zPtlc4mcr1Zo4J1px4X982qV6wckwWpf28kz
y4pmr2JPXSuvYWPImr49VDOC9DzOnkkUTDrAr/2PxSwK/VRI9DRnAL62k+kAaa7EFo+eabSOkTA3
IdfoUuMeeCmXJrbMku2TFAD5dQ5yhNWOGY4Aqhb/G4jRzQh2IG9jTmaJRxq9Bk81GrPg9T0g6puz
M2d7Oy1QI0wyMiFF36Z7jvw7hyXOnUB2rL4BPggDOrb4IVKwHDHPwO+BumvDgJ5gAVsJ51FbW7e9
s28kfAd+Wv1jhxrRsEHy6F/W0ERjn7d/94H2QXjG+KXNGSrYhDAfZDDa4F4aggOr8RMQflFtqkLH
synK5vcSmXyPOChASt8498fYG7xHalzLBRWD5wAi4k1Wg3v0UJcAniIZK015As0fspOSorzDlgwI
J5354GJjGY+Xi6zkAaohsbuKssmlISENwfuDzV3mZhHJrnxorAyv/Hz5l4GHBLBl/A6lVYPzGv/G
zQH22R1OHZZVqGDUu3Ja15cDNXGnucFPFVjq2HkAWO2C2dx9yAqvOYydX0TrDnjiAVSw11DfTZvg
tmvaT8A0pMGNg2UXf1vDVO19cKGec3Avnqn33lDJvEDui5bHh//C9j2T2ULBGwvqowoJVoH/amoV
zpRgZkVNHIuU7H+PV07iszmDQEkFee9b+OPyTBswfeX0qGZWgd6TUfCbaHYGvE4xgH/4333/PV6N
nwSYe5py+57dezKLS1CCqTkXAGJkcoGkbPlnUPKbL+S9UCQrQV6zB0Pf+mUo//8pXLkckpscqVB/
nOfP8WzphbqR9lHcug9JH4sTYHaTh94fXhsHGVGoNOP5Vsnmpkzw/oScSD0t/yY5B+EMyBcW32aI
dBTq35OcTElcVw5Dvj3Y6Ff3xM/gkIGU3dXjOdLcEmPycTQQI7XAzVLOa/jCMfYOnlTPppeyGHfj
popanWd4rV2cyXxgaYc0PhyrXq3LG0H/IYP/WGpsGF/kgtlFruRAax27EsRqOEjfXC1Lm9z5ONvO
J5eWrj6eC3TdGRkMF/Jdl9q13RzWAWDGZsf+1kqxbMNrwtogHcLVqxiZtRIJCDIx9nPd/Yz1GbTR
QQWq6X7M3PNrTzw3rt3saZT6pR2t2S56ksThDDjVJ+mXRzzD2Je6wFNupDmnwpi9R9JpDqseDACY
5xWufpEUgINmXveU+LXxtFoUlXUEA1wdvpqUjdwzvAZEnMKZGo6ZzOpuzrpuIxemP70bxSMLPO3e
6xK8dlTtKiKlnQdl5KdpsOsWW5K5NR4dgbv0UYkoRuPJ75VA/rOKMWumvm9t3QnJQjnIqdsA18G/
kJwchnTWNoWNBDCahWznsuzvQSIYkQgon4CxNftqoTmcauwaYuXr1Lk3nKqJfxZkQjI/aD9jv3U4
kS+JtDRt9j2o6kMlIwUyLyOai0akZCWQJb0WOypq1Vo5BJcR5ypkpj4mbt9OmHc1Puvb1+f7oGTw
TP6dbFWMWcNTgdTjk4oR4LVmlwdAE1TLIgc7TsPKLrV7FSPj+OawV9dsSbYqnKK7ICFwRyMVw8MJ
PxsSsJjZOD9q20mbl9wVfjImH5uNVEaLX5EJTKAZ6Ddex1l4q78a24urTlZXASnKGpBs12nI4Cri
ldQoNMxzFYHc3rclFZnSNP/xEWhJWm/jYnO7jqvV/ovVOi3NcLWu2w9ypbpawtWSr8L8y6dZvzta
zVUYmhxoUnE0VbF1dDUJaoy8+DYvTNFTob82DeB+Q7sI4oNSWPNUnTRmAH0MtuPSGGBh3QMRHwCO
QbIdvVY+Z8JB0wIhUpvzx6xN5DOgELUQKW/JiZQeiBuAyts6xUVkuncatc6MfK3q71Op6Xd6liHr
S5/974b7aE4C8B/6ZCJ7fZaRiV08oHPUktUnp5Hs3nKdu9QrinU0GgnwXUhRO8WvAqwNBz457J5E
PGWvPdvENlQT4G2QFKt2sSMTbM77eMTuAPhWGr/jkU2p6UAisEF4pKKqCMKwcIDjmD3Ijn7PpOzM
sbYPpmV/TpCrEYKYZ7yTGUp2XAlgoKzPpi9IgEMl6JwEexpOlnc31Hn6kZeoAvI/JGbyMg1gsKYm
t/zhoUWFEY1A5mNrIe/BDQq65IsyG8B+G2allR2rygpW14Yj37cMvjTubJ7MvB9fhn4BJxpcdm8v
w8zFStu2/OCPPn9xHsFzOb50euY9uV11olGVxt6lBLEk2JmgDIKFDqz66vEyvfiDj4wr182GUHKc
48D0qPhr3YX9lmhqgfJ7wF4L6iIUBe6iLK1iPCsz6t3IbsIV2BDaGkCnieUQ72IUm+34wo1ODYCA
Xns2UPsB7O9+tDMDN8sbE92X5auQXIx+xD9sg12MhaOMGv+tp4beCEyFygWAMsm0ZatJWzadqHfj
q4znOk82SOj7OIqEbdK5nL/7vrYbNInbijS1fWmkQNEem+mLUQK3ihnzdwM48JvCT6dz8+LeN4GT
fwBNNA6SfPBWYJsDqCoFt0AFkKbZaR1PFhBU/YMdu/MB5/ztGXlV4jwOnlh7NzJSyEVboFANVKj/
dOEgQ9pb+vTxRk5Bb2RpPoH29Wq6f4YiRWr48akMNih3+VrOPNlVC3U1OGPnMqQu662pDIe2NE7E
U01NgMeoMlRjpR7Ik/iv1y4Z0fg2HDPbz0nCi12MM1Ewc4M3m3oFzjDcLXVLtzFAgr3oldEI8qyT
dlYC6gFfGuj3KgqQA5GUTKq5RV1TpuX7VLrzqTXH+eQshPES1MZm5Gm8R07vIlUqsgyUhi/qdXxr
37QgN9rehE5d7AzVzPtbizm4wzxwGF4ss9mbTZ63W2/kX8EQ3Z9GwafHvtTGx9YunW2GzZDNvMhI
8eZFFtSQPIB7nI79ycfWO4J3xl9VK+0tShLtjQQ/0qe+b13gv2PY6v71kC/DPGOvWmmn8smapimc
TfdO4BnvFPTBiFzXasIVG8Tibaq3JxAQXXQkVJqAX4OiC3Tr0ICudFzqegpg11UhdWUX/O52szv5
23+RmhZH9tkSgJpABqkdIY1lOuJvg8Lbt0hTzgwdl22YY1v/d/wrg6vuakC2a0CK3aY28jSpe2UA
4PrP7cyr3SoDqYAGyhcP32fFfZSZWYCXXxompH6ecOU2stx+BNCZvcode4p6DdubJCdTY4Hr5IVb
HXrP1mJg11sFSBZ/hyND7H3oZ2lpjwCC2cdpu83KfMQTPw8rHLiCdbnHBv5Vtxxd99yZSStC6lKD
86hiJzsPqbCL+tbmyvwq3hDILDKDsdu869Sg/j3kvtdvEqcbzhk1BV6swnkuXsfg05k3Q4/He+y+
QENGq5rGKFVapO/qimBa9qa1PYV/tVwmUdOpid61sU2JgwNTPv6/M86xCQYlo7YOmu/uB7/AKVLc
NAD1LMdn3Jqx2QdexBoFsdAMo1WjVm414kWzs7p5NSJZCYKQ4oX5HH9U1zsUvuGeURWAb/2tdyMD
LhpwNRxpRUpBHsjFffU1B60RqNhFLBWGbEZ3/oV/MrH79zluIqvw4wRE60K6RxJR8940yp/mp2Ht
O8hkH/WNcr1dsRorG/Kd2r7eFYX9t5pRWagplIx63C7w366+L+V8863cfISYB9XBqMsujDpeAwMg
lfXXwjPjz2VdpBvP69tHIMK6+yzXkG9hG8UlxeH+FmBG2kfUi+BIwWb8hzRwmEn+c5nus0mHaFFO
bNYiewySnVmVFQstaTen/+jWrlOeNBDE+cknp0TV1XKQHRuMPaa9QB4dRk2Va2AcE86qdHMDKC2B
ZmxW2xoMWbpn1nsaimHsoxb1fKfGLaN0GoON5/Z1qOF5YetqI04L9XTiZy+uOUgP0bOQK8jA2pIG
IV9eiZwR+wbIFLQjqVftjje190iyFCAD4CPNeWQtJiQD3ioKF1MXGWwQNVk3PCJJlvVlz0MCBiU8
+XVMXRIGS0llO/mPOrhD9r5nw5pkpHWoXnL1VqrVCoDt2cEUw13b1oMWKSfqESop9ZTiagGdabuh
5tvzhoQ3Nmpl1DPBZFX4VXckdPggHru7oUJVI+7BCpyehtT0JbKIHav6W2j8r5qb07c4cYaIB3V6
qZCt+fSOPMmC+Knm9V9EcHNjv8gpjjMEr3G8pcd0We3yGmVIVEHCDO0bngnkx1rX/aMWD8G2njL9
m2M9kz7HG8XGyXP9DGIp9sSDHvVLS+mJngfffM+4dswAKHFfI/PoprzGMGVojHw6Ue0NNVR2Q2Zu
g0IeXITMdBPzXmwo79aanXoP0u+fa2kFyRbk4NcajDc1pdleFWcg6X+Hd5DqyIJuBCYaXiCoyZeh
kSWMhzQG59J41oGQq7sAo1Ui5fGejILOg+nGEXU5KGejsREVAN0wE8loJhpWRorqJ148Gz0KhuK2
L09WzOQL1zMgn85WdWnx3/nCKvDqJaX5SMoO6Qclt6ZnFFyzZ6/Io9wW/QtKgPkjCKqfyCWXst+g
GqgPO18ftnPtmZ8yPUhCjvqnX7w+JwC0/qnXuQxL2wk+9gHrdppu48VI1u4dOYEv2fzU2O6rE76e
G6dhcXIlEr2cuj4xMbKjXnjxo8P15S2j9lzwKhn1uWt0sedSljsgwGZfKgEyn6EZ+X0wsORFiCms
9DH74rtDc9bTaoxoCAyJixjYMw7bDdDk8XDJTvvWOVxuXSvxTy4bqqe2bAZs9MIimb0HKYb40+wK
a1/NGt7ni5R/ar3ko2tZxo9eJCLMQfa8yWq9iggTlpBguW50hzbuk5BkeM/EFW00UPYUtKgdaa0h
2KQxK0EVVmU7sgkkcAZBjG1H2L7Q7xsDmZCgJT5hNcY9qwYdm7QuM+4715qAQzuL7ZVwXDQuR160
KbeOC6gDlL01H6xeorhHK3/qflqyCGgdzkYDl+l2HeNM7pElVnohYxQj94fOlVGgFfW93nNUR1jc
wteKnV4zs5GKIZBqYvl683lKzZPL3fZDN9TWxzKJt+1YNZ8HS/Z34BpzQovFaaRPNoBCcHB5ly8N
9ajBVo53nAyG1ywN+As6YMKxSdN+MDljT33ylQbUBHoVAFmnQCnXKLoPJFNOJEuAXhOVLgDILCvB
c85UuxqYfU3QhzfTuQVg3VVzI1s9quV3qQzJ5i1KUyILXE91DaC5MUgRl4Z61Ein84Ea3w1R6dTG
pTR0/SL6eAYRH+gJi8bdmtjn2M7IiXqubGs4AuhERDTUeqFjS9j81rea82xZzvjBi4uoXUYkivFv
OYxyfpp61w7xRFfgPr0w+Qy8ZftGs/KV02cl6CGuHmLlwV7Vqzo1sOV1WsfSemhw980B44Y6QkDG
To7pYSe0TKuzVvHqXC2MfzS8kTU+kKfDYTH8s5qn6ZE1Q31QJhSQQr8ro+n/rF6m85Px2zwO3RFY
7wAsLr1h47PSuMclv3qiJqlA2T2z7IK9Qz+JeN4/2wH+mqsDSgASVGm5xclg8tWj79gQ6lbuHaou
gAtyxPKId7O+p4DWYjg4pgNIomHcqZmAkzxvZJOM29XPqephGxSFvlGxBysddjK13Yhrmh3GaTE+
5EGqh0iirB56p7QeuOGjDN+c5bep6lG9EPsGrlmieTR9bFgwEZsRaCwrIC8BKSJArpKW6Pmdlxil
HhoOMPGDrH0GMNL0PDHvE4qY2x99hodBWTriCcj8+dkcPZx6aAa4SYaN9Pv2B1g3URSYlT7yySQw
DnwgK5KnX7PH3nL1T04yAngpyYe9hc0tJCoGJzJwRZbhH6URp14Yx2mpfmuspgOReHZZk1wWEfYk
8X6Mcvt2k2V2uyG7xPLFRasEP0/Sybdu40+fPUBG4sdR/DKBJm7bdfu1wk4IllY19wMPUGJR83GX
J+P8LDukK5ItlwaKPnG1ZRysegD6tR/HtAgOaSXYQUsa74mDbw8sPG3xc/CP2F3mDwCSmsFUDNJD
Yxojf0KCWTRoQt4ZSfOIC+qURbDwAWaFvZzX8RzMOOM260jHdsxTMFpgLCpjY+tojbFZQzBUjW+G
cQRZ7KL2lgaVw26Ih4YX3GX7jaMbziM1rWj7be30qMR8kwEkCnBEhfZLiSQyGR85TkhAdv6YdPzV
m4HAwcet6kxyMtcLzY6YbPhuHS4Odp9X0ZiVX2IBugMqLx80D9hJ8YUGVHW+FLxExmhWBwJ3G3oL
NJO8/KV78sMrP6pToyRVLix1tjOAqs5jgAWkLigh/ZMkOjrqgmGsw9V+4arLOxQ7T1WOv1vJvw1L
gQ412H4yQZDo4XV5keGc9VUhhY89gn4G2MybcV3G+oPGO2Dm5/kZgKso6QG3jv7gb4Tre3eyKjf+
MBtnZywsnF0v3atxnU3geKwagJWmun0wbP8famWOsgZnb5euzX80tl5tArCqPdRl8wzw4xH70MzF
QTI2x89p554ZWNMio3fA1erOw30yiQ/YaNePNGqreLinHrcnfiebbKPkRRwY2ymozJ3nC5zOI4f1
pUmDDPDxafeEHJNm1xt2cynKJD/OqXCOrjvKuykV3i63zf4xw7nsZtDM5JPVZNhrGPwfQVPJD/UU
fzKrtkNn8i9FgxNUWWfuV0sCgsRLx+Ai61F8qO3qpRWD+7XTAS7PyhZ/oXQaPneIRfamzOQ+9cZ4
R8OpMDesw6673ljWSSSZ3AgwFN9NvvWrTfBLBwUH7tPUVQ0zx+4EHMDfGhrfqGm42tyoSXMVd0iE
+TpFwfyHXL7YgeYcvNhtHpyloZ7rsD7EoQuO0N9kA1DNHsC4nkSm9CbQzfw2Jg9UFBsRStDmLRbK
H8iYFGaFc0XDxRELeVQDWMo7e3xxJVh/S1F26W4lBg7m3HUj4vnVwAW3AWMJYGYWK9tvSnFHXWQ9
/eYQXrsW0uRArbGYgd4E5VUtSlZRBuaAldV8copBHETvt819kzO5dxz+jZSZV7p31Jv0DIfQMRt+
pFw0e79y7gsGamJweoFWek50PAGMJjDVK/POL3unX8fInQIZXdE+A7MAD70j/8xMXE4RNwGyVPGV
aljHqTmgZAFpw0vlqyp6JSU1bsAPll+2JyWiHtmSl0QMnN+J0437dcj6KoaSe8FwNAFEEZayZ0cf
CakT85EcO0zAtMEz7F0Plr2jKdtvaRLom87uzc9z335CFnv8y58LZGc7448mB71P7Acf7cFzN3Gs
9ecgb8Cph3ecOLrt4vxYrvrWbPTt6EoWko+VxzCnLgC066OT1eN26CUqRy2uuzvmVaicLUu8fVuu
dR9nWfo4YTUAuq2nb0nKoRjw7B84oAZy8sF+oAaMoMiMTQTIBpDZ6q0a25wfHPA7nVeZHeR9hBoO
hrSGPA/zqSnrSC44IamYF7hcUICwhVJwWBgGqacakjlxO+Gs5R2bpmibLbaoAeWDJ3dgb6A+khoa
jqXVnnuti5QcTC3pGKpxXloMVOtImSFZVuPpYI3VjqW+Ea03byXHU0Nt/RLLY79txPGl1QHFqrlt
/Rl/HRRC1nG1xSNxtwEPmL5b08VTYHC6jUAR5pJvTrnhcweWS02XX0ik5MGbrcojx1d+ZWt6n8Do
MN8xYqZs+xw8uWzYVR5ADTeOM5rHQe/OVYOPHTLdd0Mx4dXbsecieUrM8WOWmB8NbclZpDr4FWUD
6z8uCiqaX+vnSaHF4P4VzP5II9LiJb7dulLEUS269j4fHYAitOKp/T/CvmTJcR3Z8lee1bppTRAA
Cbb164WoeQopFENmbmg53AvOA0hw+vo+hLJSWVH31d3AAAdAKRQkCLgfPwdyjNeUQJNxNk0kaa7G
/sukkrEMvLYa9wWl4TEpoLhSV/ps00rypRqadott/3dj03OHqZliHFi4jCqLI0I8D3Yna9hmVba5
P6GuRmJM2gKkPme65wJYZaLHr0a+2k+6dg1NF9zxANlHeEz+2e6SSG18BTcHMgbhA0ZKzogY6ewZ
7mbPsKqh3ZEVYcg/EZm7AaIsxQ48Rjj+V7YbgLCx2NV9Re9NMMP93jS9j8FmLivUpmvcra0EvdXw
MiVTP37JsVlZWmkzHSrPaa5TN1wTalk4cc2FRB7MAi6IaOGwjJ7Mn4RzeLbQRLk7o79ddfpTDTjb
huR1cTEF9CjWbVHGpy6q6hM1r/+CxXxnJWWLPImkyZCM4dZIUYuL4jjkBV3JQS4kThNvFQUeIIuG
OJAOSRCX8i+G+SMkfNZLxTO8yZMwPDqVk53KJJic0bs3NJmmdum1TXYSVEzrAfmcC3seZsb+1l1T
BOw9ZG+szegpk/l9jGl2nnD6Bc4n5tL3VgnFgNObEb4yhQ/Hqn9J2qJeDqUfLnQNmPpYuxy7Enqt
Yr/Y4LgHEh+PtgjA9pECRjhBpgL+bF5YIGvsAI7FLu4J6Qjxqg3HZpl6GfHuRl6nz13pg9lC9ra3
AJ8jsuaRTQB2mjJfJQIZXmaKV/vjE/iD9eTJiymmih24luIAUpzo0s4FD1O9s730j4fJDM1jirW0
6ABoHoYIe6A82tZuDbJqB7C0acDBNMqKpUhxvN4bW++rTywDwCK3S3VSDfa/0IY/9M5kXXsVWxAg
ceJVatZV1hxrqrNnwmR845EI750xs6ObKYrk2Go3ezaNDwPMpH9ewQxQDgL1cGQPn0bQE9Juzun3
oRWD2KU+w4dODlbOoK9LZTpjVQ7diJus7r2jaOhrGiKTxaNs0tB9RZjeJHmYIlH+c6E6vQEfUQmQ
dzrBl9HiT7eCAXjVlSW6GRSdAVFRQfG6Wtuze+NumMK0DHD0kkhNIO1OQMJvNUZu/hnKxX+AGGW8
RF2LmF6b/oisovjMfJauSuxbQLZ1GnkqD/ZcFB1wMHjZtf9StSM/sHIPjrh5TCsbKdeqhDjxAizu
SJuYrY7S8x3+ofrov88yVwYREtk0Djl87P3tmmYgnDtbLcJDATEl0AjjLaYgFdK74DtaZbkPArqM
ymUe6vDJDDE1Ly5vncvIvhYh9xZFI4ZDgmfKdII5D7v8OB36ZeuCGt8YTRGWGZiYCz9oks79QRxx
TIjFTcVYestFBo83fL2z83hu+KYsi1zt1ibXqAUhl9tE7R5pXADXuX0+ey6aUzUPMePc9DRAe++S
Dsq56lhY59JiQNZhtumH/DvyHa3qtaAxi6FA1oXbDC7bRewREDAbFua58OqmOvK5gDMxbX/rzqOg
57Z1MCMYUdAbeky7t6Gezncp6F0agGneQzYMG8SRcJibm1HZOIuIhzjXZ733XjYB5HWadxbG/DSJ
Ri+0Ux9xEImBtdf+uwfEKhwVPD8iauq/0/irg33z28RYi9zUBvcC9tcLfxJyGUkxrCwSVp+0cPYN
lurvII6NFxIkHggxVFvbU/A3zkWVOSU4pKPyjGhMy/KP1hzcl+cfZpQZL2T6XQN3tP7t/nvcVuYu
ejRNrYq1A/R2YG5VYzGj7rd2nr9NUyMPwN/vQKxcHpMJ5xGwW4un0rfCfa3sC7WAil1Zve8uoSA2
AcTrek+WM6yo7T9XHHBLl9bFF7jPwdZRCfXERiEvKbaai2oQOeIrTRkoVjSnFn/gs2epz8Y+YV+y
JNLG7aqs/sXBrtjYlUuylV873s6rhfXW6n5pPiAK8f5i3VRuqHU1X1+G4jo2SMCsG6RA1G4ar357
oM3fGrquBbKx8ZuZ8HjwP/waZuxvj6Ppfky5X9W0f/vdf6ua+brDlotLu1w+rp6UcbaXgNORpnJe
3LGM15Mi/kHbvT661HdWTjYVK6ul/rYsK5yfKmLjrhy8F+StF0+OFk8sy7yXXPTpyzhsUlBsLmTj
p+u+0qT/mum3hEiwXduOeJURLQLZ9/7rACmuIBkT/2579D5qZpyZ8bA9atE8d8qHT6Bs2bUptcDp
1VinexKYR/D5IoWP1hgfKWOm1mmw6crx2S2tr14VMRCmAqBmUGqmgOApXPlIImbGweHNDo571S2w
7e6Lam9s9uzacKO0Xjii99aPfGuE15K14nUWPPK3TY3hdHvynHdHJHIlCUdc16Rm8ylZOgyvCMKw
zGCFJDdQUv0A8Yn3zW/Kr07bJC9prci2D7tqU9msfYug0WUG4DGFim/EwkUMYi4oAs+vjMe9Qd1y
y1kIGpUP74L7QHPL4dnAy+Kv7r5oihAO8LW3hJ4plPruCk5GtM9Uuwi3vx56BvUz6EIZm1GIuis6
6SIIEfWbmdNqEJPzIij9prlZWGtvNEVv13Txrh4Uv2mV2DsluhAcdmga2z/Hh0Oarfsm9TeRtcJb
vf2c4by9pVaRrotOp1+Qq70efVm85fDx7OtkoEtjx27ouVK6vJUQPD6WIwJwfSXTL1hAQAAJoYQL
8aLoqWhm5+TcEbmDBedNZZ0q3ZGrw8k3ZtktYvWWs2QRjn5FDKFz27Kr9T/+63//v//7ffg/8o/y
UmajLIv/gkzppYyLtvnvf4Ax4B//Vd3tux///Q/uENvhzCdgQ/K48BG1Qf/3r89xIefh/0vDlyHD
KaZnarCwZaQQY/E0eSmQiL8PQQSPOCKaPpdIKpfW2bRY45EXq93EWW3djAUJRRtoZMlLlrvdTTgA
Fqa9HpGvprsbl9o/JpX3ntgunLei1p9dYHd298+0BmiX9kV6CV3HueQ6JW/ecIRvibxWbaefmSy2
UUXtN/Dt+SfORLIwzb4d430F5rvAAifJGzKyIInVw6kdesimFFa6CuG93jnQxwJ1AYIqq6zi3XLq
I39JLJc9uXFSBTy0M4DSKFII48HeAZ05vXU+XLtRPn1xaqxDTgU9vQgv9WM5k7ObWj7XZBcpBLZw
0DK2R8djHJKkpzWNG0jFpVRcad++NZNdfc7lMK6ozPh2GuL6M6m/Z9DLu/UkX2LL0SOIBSDI4V5V
8O4fTFux4XPZud2dmbOokd7tNz52GFmer5uoQu5wrZ2rC1DckrV9DhePyp6wLV52pQivbOrDK6hW
7R1HKA2OwH/anKrvVkBBW8sEmOBrlzSgHclzERCAfnBXKz1eIS6dLP7z3ee5H28+h3pIDmQ2Fy7D
wyD+9eYrcotPeZKH56YnLpybkIwMfN+JtnZn1+shoeQzxO53LQ6ZL13kV0f8kGMwSM/+XGH5w95h
gsxc0esrA2tFDRVOE7RD7iEOrSacd4/swSkR2H0/HgG+SJ6o5SZPkK+AUoxGFK61OM7LfDYipxw3
Zdq9PMaZGklGcc6+mTGe5g5oSAEptoqRXqxZp9bN5dm04s6nFwSTEdGxuYs1swUGzm/tbh0XtR20
Q/Wc+YnHtmxyjyxlBJptWSqX4E0FKDhVN2N7FElRfpq6CItpTNwVIAjYbeVVZm9EBZVW027h3aPL
9F1HGsCY2cklMgcyiEnVkE3VOuffbMYn5vMq/JtlBPRqH/+T1PUQDbNB1MAo8dmHZSR2cGDH0TA9
dxTZ6NL34hUcecgwCWOQRw+OdTS1Kko4nvVBRpsGJ4gFqbjocK/PZS4aMD3bFql3cFsc7kPvXWLW
jgQiMDp20au5ELxJrlrWNMNEc3kE1QKws0R4UOaLCegebsG3eTVTzRRTsNLa94XNAinweqmw790j
bsILJKyi+ihY1v1syvK7sJW/+8uxj2HgL/Dv8x+2j1NwJu8CAQd0IOUQH+K56BRQJgGVZXyAE74C
1mksq2htDFGDs0sJ4rJlgTUwAnEScDWLkaQlPNNm8N3eWTwGQyIucb/axCPQXtMchJSw/fYxIo/1
2qXWG4gr2F5yxcCx04I82rQ/GkMNgRB67/PmCY8BvLMwy1zAGP+m2wz8n+eYS9y/yOOSQvs/v+LH
7qzs36FPAumIcZGNVH7uZVIu676e9mCOJJ88OE1nc5jwbB+GObbKbRZ9zhx42GRjsXPcWvEt6Vvk
R+NFJAYLuqNDepbwKSOB2Xl10uLeQrSZPlrO3KJCJPeRvP2tz8wzV4Ez/xud+36NNPMiuCpOI5wC
Kv1hXnHAjzv7DgCOwLzMkriHdtAwdSvzMnNt6QKjUSJNfX7zuboSiwZugINpjl744rLGDpoJWMXO
IG37vDuXlSMhuQ3IrilqP3GCJp4dfAbG64XkSU6fYlvYy4E6amP0hCHNAzZp18uWRmyY22539MLw
pxxx1pTRs5Mh937WHmaVVS9tqGWv3BBalZWyh+89o0GeS/anoOrsKyo+83bEi4na9lMq3qSa+Bmh
3WZPrf6snT6HBs9s40gxP8shg7MbCRvbyPEyujBG2mKJRRL79/uQX4Mrz0cIZChfsLzYu/sEY/OS
Jt84yJ24Xzmsf11+nhtWdKvyrIFDEfMf1/SBdV41ipW4ldDx2xeosXcsAPE5PQabazJsvpdp3SCV
ISxBEqGPNOV0Y9tQMy5nfXSfiPxQsRaIikfbdJueDzbiD0BUfOiWQwqEZAfy7Pmqj2n3qz7aj25j
8+ZPNrW/ahpb3x0mBSTf7JIkTaBTMR06f5wOPp6RevFo32sqsw+mZopmHi1t6OmF4fcP5kfzMdTU
RA+Y28JMfYxhqkoDywdI13z4fUw3f5ppPwYaWwNH3VIoTRYp7sSjKeKJOYfJDmzdtaB+m+0WG352
+nOtKKHIscyi4lPRghGLsWjFjSKD0VowVXDPtxCNm60fu8Aagi5nVm+AxiWqiOGBqmIg66JoBg70
1uiciwz5RLp5wjoChRFLDQFrC3bOQkHPyDuNFr1K8q1pPjqaqK92ug7fHiZkM/2cRULrj6Svq02q
qH0EHv4nVso0m7buA1YNUORqBAFdRAYHxlyw0cvGrTHeq8baDSHNFwmbsjV4Bd7vTTMIqsB4VVrY
KO/JzUUqZP819FO6TnjSPbU1InNRESNyNTv2H02TNWGaI7JjAjX7+R+9JuPCNB03ByNfR7qN22JB
i2tkE0npfelYBj5L6FQ99SBP34126G9Y7YsrHJHWwqdl9x350tCwSvQfXhInCxe5aVvhiBgsW30G
vgPrE7bA+o03uX9wtMJ5v7X0W9Rb0U5n2Dab3rpmNvI/h3htesckJktfqGZreiNZwYdeWQAY5HAR
+PozNLPtPRAh5SqUOFI3EnsoPReTn2I31YRRvDNGYE4APjZV0/UYZGw0zcuVVxZggre0D/limf7N
Fkv82w6LYY/sYrPsup4nXOfDXnkQbueTCsRNbgLyZwckCvVMdu+4XXk0NVP4NXSZrbl42MwQCxli
SPgD4YDpwKkwDLTbxcuxENbpwezBMzvDFgFna+HUiNLK7PLoNGOxfY1PzL6OcU8PKS4Dah2woXMK
fLIu7Hjtc2iKdRY52k4PDrCmhv7bL5tpIZTYPvlOeKsj/UbkgA1sl0Vk2+Xkc2cir1nO/5wsf0BU
1Kmydim9MguaEdicvED0J/AIgqam7dVMIwzs/upPOtCIwzezjopKUsQioW3d9qCjKpEh5C1LrYcD
k3xTQjpPbIrmeQDMtCp5f7MBNz5gZw2KkhkDjQ3jzUf44tJYuNjspYq6hsCU0sUAwM63WLQIJJbs
zy7MDp2oHETwi7/5vxPqfdxa443LqS0oNgzM89iHfzyZQGonAKc91cOXIgV17/1sSxTNlyXykkD/
Np9tJQg327GN9+Zoi4RIO0g9kH4+UN5InV/qCfvav4KAZ5oV+9glT0X41W3d8bOH8+MmqSd/4wIR
+Kn3EeCcmgK+tTiBEHCODDKWhbcsDG/GLlPaBrVqHQTp0uQCrUaErOYJfovv7KgsKPPJP+JUb71R
+dVi+fAainS4TlKfSNjJd64sduixxQAjUCzfI2SMLks/Zumpy1kTyBye8U9JqOHnBCjAGsRqbGQf
BbVsznB/3DRJ232Nz9x7UBW814ztf2yaDiVysFe06apiPHiEbpHrFT2NPlatOZBrormuAH0+vlBg
WlXBx41jRcUqS5w/sz4unpTli1fEsxcFhOrfLV63x9B3oA1ErD1XY3aaMsTL8daZWgc+yIK8vlvw
ntQLJrtxKYoJDiGH5T/c9IvLZfgH87IfkdLFW2E5Cj4Lydk2Qd5M8qVnkIoYcQY0CzOtwBMrkqQ4
mpV4hBMWDGl9fkT01P6S4o/4EFbn4gxFjApaAOBfbgBdW5pETp90x9RDzNi0QkWcc2hHG5tHYAjx
Gp5s8/T6n30A7r85oDhhDN5xyBy5xGPE+VcfgK9VpaB+U53KZnwdMtLvmJMUL9r1h02npnoZ1TR/
qausOevJv/bpmL2UARCF1gahsORT0eTLUWXF1xHquKshLskeJx73JqfhBTgy2PmAmyfm7IQnRl48
QHwWiXDyr0PVZoiqDvW10no6OjzOkUg8Q6veG7AsQtdifE+EjpKFn/6swJIZy+9jWJwtvbxZDVk/
fnLa1lojo5yvTf50ZeFdjzj0Fd7H/hoT8WJGJcr+OKpww/wxqpuvlf0aZYVUvPznHx6Ovg8Ly+z7
E9SmQMK6LkJe8xvnN9dfVI8JLxBGB4lHqvC+LqYTktvGE0TXxhPWj1dIwwxbrDyA0UfQUh8XvIMn
3ZXTwQRfTdEgmWNY8Dr6bgP8vrk3TY+dI4Od1AK4wJErtcTi3pcbIF78Bc+4vbrjlVPeYaEnEYLw
Nr9NBb0AgV2coxQtVvYTwCear4bkGdmQn5gq3bOaN+vuXDNNeLUhVVfbR2O/F2J0zznO1WCHF/Hy
wwQIm0TnvriPr32wnrQeINZxjNgZ4rM4nkUrrTdxVW9cqwXSBBFYvpcCCcxzkxD4/rHOvgO60S8h
IaE3yATuXoQtp63fhDRoU1e/RGIszoj8v5jOyUr95zz+WsjrUCTsG1iWWYDAuzjnII08QFMQfyOz
h/ciqcD2asU/oo58AfupOjVRShbAtlj49b3se5TVCDsV+rMt43Gm7I4Poa/LS2vB0xQNPP8uQJTx
YcQohQr+8+3j+v9+9/jYjPjYlPg+Z+4Hj0+uhKo0YLgnQAGKcxLjMArV3i+dbIuVYjkOC0AlPYHf
Lod3Y8y//8cRXVEeu2HcgaoFmf9tDbXgrpFn05ztUFKyrqb1zL2pfyuFkM860/cJoibR2RXYc4dQ
P3lzXDbuG5w2kZMxBHkKccIhbNjeCBjrvFM7cKRg05nCTRa4VgowPPcuBiMbD2m6wh4d/qC8cj85
5bZtqvCPJOcR+JLs8XXq7XFVKe4cgUuW7Yjng03NDaRb0SKRSf5d2uLZqwh/hdxPDbJKeHhdu4/O
ntc4q9pi6SGKJPCZyGF3uimnf1JESP7Gr0rox0XVIQJLKfWIR7F58OiHRbXOIKeqa08feTa5eOnX
+YFg/S2By0B1mk+W9yKNs23Y27uHqZwqjEMUt1vfvbKigmC7+eajdEGaYqr9qOgKK4FcIPcuOxjb
o3jYACtJD3XR8SCpWLGa4s5eRsIX64EM/ObXNmh5tPhDhj6/RTxfDhNPEaKjOIADgRweOFyNMRDN
EfxWCPFvQ6G7RRnb+dbqJg/8o2EaHVhXPudjBTrSCEk+F+hCd0gT83JggdE0hRmn2vwZggPFhSnX
PxV4kbdwlUXvWPDarS+YXFRzOM/iSbZSCCgHTkmBojFGPUf7WgTFAcWGVo3pMDbAZtfuwGpsHPts
kcwcGtg+2yuG22jbz8v40CLxYER4DYGa4skMM3bfru1V5dAKbNeYNQ+DM7c6x2Xz5OYRPNG6GpZG
lWjSBDyJjBYn7gzxG3R0cBYEKwPFgwnm5nRYjvCOLu/AZmSUOunpjshWyIsKKuY12MpUywS4yqsp
wCTsAv2EVOWG1z9tfRpOq7DxvaWIY+va8lTtHQoxPQb4UFCWSq6T1EEufxvZyd5qmm/+xIdLyNLx
IhP7Oy/HetMSZEktJhBdIq+v2eOS4eFRYBtg/93NThzyYSlyHYpnGqEj2+eOazsflqKQQTsst7v+
RDggST6SNWzkj7vynEJOAlEpQMOzWLf9Jo1r0L1U19Hu5dmMwGktJ8sMbPZjNFXbe9P0KEhFwenV
8iDq5jHIDzkRItXe79RRIXf5BUk76qVu6MoH/BIYELTypvHwjPXF3ozwEfyCpxYQSNNLMgvIDG6D
Cmiej2dY39zmaPqQu3Adqtxa9vGgbsgC4ms3JkCo5L66Iconb727iLTfVMEo4TtJ2iTfmLGCKSAk
CvsMWBVmdkO+aUHZDH9OLE4xNNoQdl7RjjT3xsPsp1a/Byv+phRjNpwEgVDiUDrpMYzKdB071rSD
X1fcIOHxSWov+uYXYFOxRORedBJCNEul09JL6/gbVKAWuikAa/g1U4fNtE418gmMAsyQFMW+JuPS
8rKJvvdOV+yRbrV0cY5FDDE/pgNyQ2J18otGnUxtoEXaLQsNLlE6CL6+t00X8kadRQIp2Wvo0ZKf
dJmDrKVKq2U6WQs2YnnPAmXDRQT/DX3NwmnDAPe7mpYuyAbsfb+1TF+mE7yMy3jXxx4IzuQ4uZfO
sqCojRDWSoMP7S32uzdCtPujbDTwZzT77JQuTiJg0jj1aUkPU+SxVY+Y8fMop3iB5RkPZqr9J+Cm
gKSD2Mil4MbTD5sB29m2KoMc2T/rEj+1WEgcbMF0hvQikgNNihydRf1LuIhK8Ci4A/JrPiCxTdMU
I86KyNv+5xADubaqQUJAHS4/HBoQQOXFKSVlVARZ2OWgx2jE2igyIwXFfua7u3hzVsV0LZqsXt7H
ghLoWJXNay3yJDB7mngsOFiboAZhmiMyZK/OmKxtcNC3AYmhfIYA+N7y+B8hMIXnOBwtnNVa5+s0
/5OIsg9pMnhrNy2bM7AbyHpE2h+Ek9KrRaR/8X54nOO5mq2mNnpeYOeTe+7SCgRfyACDVF1G8AIw
UIwspCFQ7qn6DX9xR2YYAMZEF40lyOk+NhV66amhW5r/gtRNtrT5WK+Ug3/aHfI41XSrKxsB3xkV
ac//RpHP6K42e70jI43tMVemubsvy/ZcwVF/dJ2CQTFjrsFjcvQFculBRwjSauD8qqXpGZoq7hZm
JBg6wDEDoPTa9HiKORvSzRmyirINvBMqSBMH5Do6d3VAoe26GZmVQF0dBcjn99hMgqe1Uyngg2Vx
xmO6M33G9LjIY9IspcciXS2dcsRtMHtpjFicqYE4R+Ithw5jAxks/J4joz+NZgwZbS8YQA6IexVI
Wz8GPzYHnwTYbMhP4G0fn4SWbzYbY+S4NeMqhbos0vdVcuBzYWqmMB3Mz5Dt/1djJAW5LSE4aYVx
lVzKKXsywRlAWOMLnDFPJgDzq88EYExfjpEmAPOrz8z71frXeUOu8DJkeFMMxD3Zoq0WzJPVOxI6
w00irXo19FP5jp/TC7QoMojEoregFhBcml0At+teK57fJ/mN+nmNqNDV+5C3P69hJk2guA0c5qR7
0ztfAxla7AJvV/fK4DIxZnMNmgzVAnDCaVFnggORp8udgyPzvnSm6JB6w7iNPCJPFKyFG+VH2dNI
RwJpu4zjWQGpViPrA+4leDAjJI4dTBvMSvUh8vyvk1uUa+gLoNfYQMaWHqyvoQklz4WpWXN6RVex
zRQyZ4szxu92M4L1ubOuLSQ7h9gmPGm8SBJH9ohYcfIkZhNeE83Zy/58WEwt97TaJXH53czzeQlH
YoJwlDXScEOIe8wK2p/6IhpOpgbxxJ+1ErJcO9aI+4h4GAHINkPSFqKhAvpbJ13T6BaqapdBJf3J
tIi2/U1rsSkY2qgfF13cPBmdw2noXjNSObsP+oeKgjTbT+1o9aFjTLx06xbI1xA4TR9SnxzMvjYF
+dVG2mGPZG9sc0ckOl9CmFJoJd+MqcAPvmg7pODdbUiW2Iw5cvvBEVGAuY5GwOJKf2Fu1nRujnPT
3Mmm99HEBjQ6EAcCBOZeNr2maQabXuV8hSQDqO3CAp7YpN37jh2e7QpifovYgjON+apeGqOb1uF5
FJVcgi4zCQoZU1BH2OX9o01zakHvZb5Y7qifveajTXOYe81H/9Vc4B7K+/d8zH0MfsztHd/dAB+D
N2Kvy4M4EiQDHApSimQnZgR7YhDsvGhHYGXmvrt1pOUBGN3ZUEoPj40d+w3Q2WG/RWokv8Vp8jWs
RghJcQoHg6f6deKqcCkrgMOKYmieUksh+xGdxuST7Kt0oJ/sOy5fezrKXoVkUUCdVu1riLq82nFb
LqnX5Nt7E3SgKxq7NdQP0Bv6Xr8hCadgZHGzVw6uwl1mgajWXIrbnX/IxPxSmHtl2/Vn5CK8mams
8OIDaUFQaoN9FMfVCIAm5eOAkKZI5yZOvARG3MVDxtqAYwv7ZIVs6xVO8iOvEEGpiSduHhmdTeQy
b0uzKH4GRmYCuxOGsFQHyRr0l+4+nKXHTQysm3A6gjQb2jgugor3o5UaK/0VNJNlKLeej1RRf/QA
hgRJHLC+OLTMTZeV3kkgHXaa0wEKsH9tjSmOfQ9rlQtqWdM20wA3wm5wnqEdawtRP9D/dTL1wXk3
0C1PC/D4ySi5dnUdX3tXtgdrmoAd5bUMxhawbZKAU2bufAyT3pFSnAAf5rECiiFW4fFumoeD7vTP
SVfxPuEjYECA5O4m2mGlcSFHMj+vvSyqlayidK0kG54a5V292PVApW8lL1OHXCbm+5eWQLiur/Pv
tutUAdOA/PJogsasCn8UygXXpAuk3xh311L5ePatofWwUkp1rXM//eIVI4QkJKhQBHTfV/YQLZ3J
O2gfyCWc/RDxcPWcqcIB3/zY7kNfXYuIfE2isVrGrmyusox6bPvVzp1GREfKkvQnL6l3ZVxBAghp
108jQ9yNTvVwRxSAr+lNTDZ5MviClnkLYhf6BVDn6SYSB8lGQCGAJQ2SQzT91kOk/uYWEK8GXUUT
KL8TaxKnEndpMYG32ONRkMxQqNop2QX5ihpJN8UG5C9qFRcu8E9kBEbFSCMoAi4tuMu7uyiCSSd/
5JQ34ATmLQNyAjRjLRgp1kOYDCvbwbM0FfpTnAI91VptcWl4n24FUnvgP1Zw8FErXlXx+MMvs2mf
p014Hup2xxkkraGPap2NyRTwoCAMFhUzBaATnise12uWZHwFDk59TYBl4FbLb6YYp04twriIDiXI
j24gEXU3RCF/Bjn//ObMEwD/CiqrGzcD8nyP6cmNU/ZeO2B5mFzwOY9JRd87RUYEk1u+Nk23FGqh
yiw8VZAVfReXZHIQP8BOcTmCtAuSHgSUTkp23zQFKYkPZLkWlK3qLlOAsQNAnvkZqP/mEX6nP0MZ
Mn7Bf2LcZqNwg6qkzbiwZ7euN3t5EZGZTkgS0wu3lN26ZQLsf5q5x5G9enikLrmXWlc85BxgEvGk
ch5eAccEdpBTd6MkpPWSrEGsxW100EO3bgkMJVnhbA8uvg5/9T6x6buO7OEyhKsaguLXPn5TJQ8v
NV4/zzKOcFxj+otpaa7Kq3a3iQWVgTWY09Kd24AkmjOZB3Xp0mf81PQZEsZHb3hy0kmvcbKFbnFH
9Fl4Vc6XBYUnTzIbCYkUm56l6RpJeEG4he1My8UG7WxqOmwJdHuPxuIk6qfZ9IHXctg6UD1AkBUK
xROTF+DaHBCU8PbgZl3/Wk54nsammICNLYfXHitVUNuDuzO9kyqgHg3M/Q6hpf7Vaez5SFqrLZ+b
Vp6AeCUFW63pTRxegQjRloiw4crQJPAA1efN2vSOIIbAbVi4K9OrRuzPnCSPMdjRB8EQjcui7ATi
kMSyaXpqu8xZeW3mLWusr1sTgeqkf3MmMO1peHVu1kCRv6c2uoLbaNvFpDmY6JHMR8B5ivbZxPzD
bFyJufWrr8hE82wi/h4evenNH4n9I6fFC7zl4ZvMgWT1IVV49EclFt2YlNBAB4HcolWDd3KAbISO
Fwf5FFphXnin1o0s+LacxnnK20Nn5SnIiCKxkiJsb4BuAjE5kfhr4nmHoYmAElQIuBas5D+GWgB2
SZ3xDUm6/5+289ptHNnW8BMRYA63yrJkSY7d9g3RkTmTxfD052OpZ9TbM3vm4AAHjSZYSbIksli1
1h+6ld0F+nn0w2QXuV5893evJMJUXbcK8p5jWqWnEBuEE9kZNAmbxFmkaNycbg3yLGpHbxuQ1I1a
HdZBIo9Rmyv7vLTvZReVfLfONW8VR7Wvltcu8qVvL6iM+7wiWx/7lU40Crc4FSbOtIX/D9Jv/luu
LQZ6ImszMH64SRwhVAUYGLcofRWVXniXBZX5uSLzN1eXvdns0StO1lHfV2+2E3wlihI/hEkYXFyw
FdfRDqapqyg1srsckPHnVtvK0Sg94SCaBMcm0dTHJkKaErtkn31fq2bM4MGdRyId4fGfjZr4G4YK
wqfV9NjZZQfZUk2+p1qHkEikv6Pb263gJWEihYrKsdHaU5ohBeTOG13ju5OAtNVCcLQLZjzriIBp
hD06XjvrMEt2oStWNhCW0PYAsvYt8gp6YN3Zs5U9arzFKcg8uNdt6wBCHooJl1bVaOKlpPrEMx2o
Q1ABmtAV+SrJQK+yYpxrmQhx7tGiYSNxC0OIyKgtgruPFiYSy1D47dmBbLJ37QZQnBxhBuR14tBV
EKdmS2134R/WJwj3XF/rhohAXRUgGi5UqEPn22YgTYPTbn6RB3/iTO/7O9kjlRHqoRc5bs88fDU/
/JpIOq0qLBf6U6ifVWB5HIaTwnrjcK2S9fCLThF6E/NNI6un+cyren2vO96brO+drN+UCGqvtBnm
PJb2JkPl/RgpbqCsVLL0UJHI0SGUk5xrmBAYF9QF6geqWq30Gf8sx5nzWWoNu39OGOl/yRjB3EEO
yzEs23QtU/+Yb2xT2P4h8h73wiBcKEnxATGTvRorP64YhnRAXKf3Q2t1bdaDPN/ZDjqRfqC9u71u
7cU0eWdbK7wzPNTwPrXdtSzJet5WO/Qd0YB5AY+jnnmnBka3uFI/5jpHtxY+T6I50wqL29JsUslK
sLsNIHb2PcnHRTdGBW67dr+DBayjChIP6knPv9/eDedl7xxUpYXBuENQbP6jssH/9efdxv/W4Jhf
siAFuaJiilpryfTOyjCFkfClTkKxAfaHzqsDlz6v9bWsVwJXWdWurWIc7KbP6Bk+yHp3ItNYahEU
xYY4aNpUyUI2FAWRLs3Wq7PWZPqp90Iyh55Z70a3qgiLmla8DIoawA622MtgLPxVUaBCznKFbXVv
tO2y64wAcMEQLF0zVr80Uba1Brv41LVxuBNFivlR4Kqfa7482UFREm2VVcRgLUNBbtnDyck3o/5p
gFm0Sie/2miTLp5woTBPRpwee6v2oYFYoB/DUQ0PcMWdZdInIPWyXnvU29kdDcOroDPVx3QiVcHy
sV+EqUs2kR9UQ0lJ6/YO0H2C5tursGmJSulB6pX6xdgepscAaSxlac00dnZGCz+p+gNmQ/c3PxxR
5uo6yepoLeuaAS0FryUYa8zQ/N4uyBw4CWJOYRR/lXWB12nIzHMY3ElsDAET9GcbAx7yiRwuHDfR
7g1jGl6wF7imboAB9vvKJ5kgMzb4i2gLl3z8fUIcX3aT9VrsiD0IpZHoZfk5CPaFP0/pYbGPQxuJ
rwJcnjyJiz0ocFiifX22jS58woF3WDpY9eJ5YIdPmQvkNXHAAfVpWsBCLQYc6miVnesMfXXFm/gJ
RPnoFmbxyH7FW09JY4KXTMrHeD54YfkjEE1ykD1YvwPoGaqlbJO9grENlgKBHyUDJF6Fg3Enzxo2
2lkfF09DZisLEC3M6X41XEYdjH3RleN7k/m/N8yCRIvQNMZ3OYJnyXjsW/VOiwmGSMKKPBSqz34V
T8btjbXSdO4jSYf6GM+kFc1BdCEaN2IIw00fJ2ge9PG0dsY2vCiFq+ALiCJUzqp4g9yziipD52xQ
WfPvhWOX22EcqnuwJEgksapdAFVaarVhP6pKI14009pOAQCOMAvES85etkHs9QKjiZRmOE3oLkyb
1Bt79tvD+JjMLBIZGMwzJBTsKF1qc7Hy63BZ5u4qGo36KA/MYXW26lWu4n+ebjX3Yw4YQAexam0m
2Nhk6j8Ca8iHI0WMDOHRQQ5sMd6BgLaJLhb+9VC3zjmMG+XgOq53rcJT0ZYkvp3ZTb+6iZKw1wjS
Du+SzoKmRqAoK8Ng4TSt/Y3Vj93Y1TcfgMrSH4k3IkKuHcZBtDgLqxa+jvpO9owE3Ia2i6In1rWY
Y0Il2zbN6PO49KsjErM73bPUBykgMZfapvutFCL48yDlI+Y20oC/tQltqhYJJKPd2FXiqa86a9WK
ZNjIYoZJ+sk0WbnNjXIa8gYnxVK2qZgNwjPMo5SdntAPgs3Rwqw6bZ31ON5omvsKt7G8C5q2eBZm
9WhwM30RnSGWpW6xlxJVcuGN+4VsMHM8PnI0NB+8ouuPjgIwBa7uG8Qf/Ap8/i0UkXyF7T3ursUa
c3o4CEKc+GY4ytPRqBQNMsysmxXYylGb7dv0IbCWvdeghjWM6cJqcuVAwH43EIohoVmgeTtL2Lqz
+raPcf3OnIuyToEStRaBQZDvzzpVqQDcAC/ZAQFFD8wV1knvqmw9dKgD+1GnLBAdU96swXxCpcT6
6ekPhR/Db2/Gdh+Mg79NKhLUXuRtFYeEtN8Z/n7Mk2J9FcUh0v2hngfv8D73h7sQvfYNlyTwB3Ae
ZNseiIPVD6VW7bAT1O8rXyXeMRd9o9dWliayZUvWFZBo4Pf7GkWQqzxPJgCvOYF5l/k4+0RYMyFp
0O4MPXO+t5HzFk2D8pLVY7iBSVMdEiAzJ0cv2pVKQPgAnPDL2BeEjJPRe2rDUdvVecmDUAAxWbFc
vuQBfnSKmU+/nSmK8pe6Wz+UL/f/fB87M7zzd4Km7RB3dXT+a7alggOl/TeUFgKCgWe7ZXK0M5f4
j1LvC77oT8JIvxcOEMXYVZNPDqBOQB2vfqaPl6pDe7mw4086vsAodKTTUhZHUQQbfAvYQoVJvVRc
T30HlxX0VvhejnNCqTOybV2E6nv43Gpu887PegxVoS3hBzoANXxzH46Ns4ORFpyyvtHWleMFRLTD
ahk06vASw0/yR6Hf2y1yTvqItjsLtMgy1TPYRfUMrSS9S0ZmVL9Vz7f6WpSs1z083WSdbEW/A75O
OpqrSY1YEcLAfbVABcFpV5QfbrOuYtP82XjpWxUV+icls4tVreNQb0YRgPgwB2YeTdNJjp7ytH01
5tFe6uabLvDNlT5nrWqwppusw2NBesmMCeYzdpr/C0jBND/+ip7qgLXjJ3R029U/ordNHJcBwUFb
GLsvMgWHMwLPzRhqat63oCuFaOu1UWrZ+lruQc93yQ8ACOKAoYRYpYrPhrXUsRJXYnGQDfLsQ93g
ZDM7zB82zBQm9FLRb1q4gO/GuDYTUX9RJ89d14XLgsLL85c49u8HDQCE4wkdt1M3vcdjoL3o81IO
4Rk8txOXPXmkD/EKSRZzHarucEmsHI+GQZ3+5bmlezM26T8u+BmOyEqdGRuOgS3bf7vgE6t2u3iO
PdWiDral57XDMW3ydYAIJcSBtHaXXWw5e9j8C3+C8TfqOkoloGOvZ71lEYK4lWWfW1GeASD4NaSO
fHXXDeOWwBc6/2WkbFClDVhnOKq+VcheLuxY8UDdc2jL0r8nAGRMJCmDbValwYEJWem26rxpRGdL
WQJML5bopmkAV/F4y/rcJrpfmL+KVo3pC5+RI6gyJGSYmmEbf+iGUaWDMET7blQNa7+Z6CtVfrTW
aQ7TfJDFZGzYWDepsy4RUF7jAGvutUyUr2PSb0OP+zsxx3zdE826Q9zXeSkR3epzLgY/FOEanlt1
N3Zt9xLZDbRI6tNOcwCzgu5uUa85m6a1brQsWoNxMOfbRDwHptXsyaeUS1l0vKg6k7G7lyXDL8Qz
2Lalseney8CJjnaUE711R+N+Utw/DgCBt3Cbv93qZTfZQ9aF5gCUV/GOtaF7Z92qyb27ItxoGHku
WVqhOZQb9ffmlOlmtR8C8hKAYwoBE5qf4c8xcrSCcB83d54Qdim8ZNVlY3bM9Sze1xE58lvd9XQA
OHYU8yEbCL5zIU7k3BkiG6LR9PbsxDbyoRtMY3Sxo4N80N4er6aDQYPZWGTlcjI31Zjmy7CCoib7
NSM0EZ8I0CZMBIpG84G9AHkxP8p+lfW4N9HWgr0Q/9FF9pM9ojKJ17ERE2jPNGsfacFTC1OQtVkK
Ir0WrNKu5bgu9WNieXdawtLvWtcABo8tbzjZjWFfrBytfwtf5BFgTx5HeyzIiZvo5dkVo/rYGmKW
R+BGk8W48dVHWZQNsk529sZx0xeV9iirHCtq1958MADwZjPDHgHw4NdrjqGp7sv5NXXSkpXvuJco
DaJ1raqCi3QSz3nvnQtXV96LNPKXre22xyC1vYfWtn4AdVXeAzsNliZS3qfMaoezAOizkA3ghHI2
rp1zcZQEGNEUwUOcR0xe8Wqz/31SE7UirtINK1mvN/0+C916VY4kB0QxmecaIN2iSVtl5ztsXBG9
ilADbMJ9ObGJCIPceEdCl0iKWn3OWrPZkbUeNrI+0y6xXou3ejTNreHk8Xb0fOMTSicLVfeRRkBW
3V1oIqmWmdExQePlfpEtaFjZZ//rrUJV1fCCFG2xKfIQE/eoj7ZKz26Qj32fE+V+C0d4nW2smlsx
OuWb7qNzZUfeC6slsgrt9CZ4CBA0C8Z3t0tf7aYOnhyrTY+yPoFr93f15ew4/Tf9HZU06j+vbOyP
z0R2JvBabE9DfwIo+sd40GCGVmFndXOMcDZnV4VyQ+vp0Rlqu36uSweg50zD6QauUdmQBP3vDU5u
4WIR84MqmECcjcEG+eaM/jI0auMxUw3jMWFxmXRFfi+rJvRR7zpNiReysZh7OFnrcjeKcC/rGg+y
fdAHIS6Y2X4aavV5mA8Gc1qqlj/cDt6cSFLcC0UsihVsBMRF/bStVlpoi33UW8F9B25kaeWhuiUZ
YjwUWmQ8KGZFwr8f+ztzVqfM3VjdyFYrsXdZAy6rnfv6TNgPRLlu44ZcJ2Lu/lalG8G/kIy8v/4U
Flla8JOmAReDAN2HRaZaE23vkLnoJ5B/g+8eeTq7RzIh7rEKCwzLK6tioqDODttRLGQL8iMTCa0w
cY4J1D1GyWo5dCQ3QShF+Jup+1knynF08OWTB8TcZnZw+hjPvnxWNyBwJrAEimuLx4syEuD2mTJk
31KInjka0RbZaipZh2VrcC8b5fjSqJeAV9LHXG/2buWHezET+NSZwFdK1p4st39WuhMWWGZ7f6se
rWnvl0o0oQgema9pv1MIB4SLwMOi2g5jIPVOQkw5nKE+JToDhZ88qnGGiNLoa/dKGng7ozHd/TSL
+LZd028gR6dtBCS/635EgKnPNzelccDwRRuFs7vZJuUszVelPS7xjxGbEjbaq5G4xjLySEzLou3U
PzHH6k8IylqvoVuhsd25RHtK/Ynw+UqZEfH/fINq2kdgrUPq03JYspoWKRvt494DE4VMCdqoOl71
zljLtcsE+OSQKf7F0VL7Wc3IfzfAgY4gJeznQQXjB82m3clWJPvGTQXzcB3ElvWM6mAARX+Kl0XU
SaUjF9gdgiukwxunKheWVrrfrKH6EbJTvpcAqCbSl62uT8+WVg0Pjq2eJHqqVhTjLifJtZTFjFjf
Gq/PbqvLQIvJpryzreRets6vwe8IJcGtXpJsqIZjgpbCGs3ncsGlkyYbLpRwmUUzIHAWeunJrO7L
odmXBlmzT7II+2M/DuXOs3rzrpeqG6Di2OpEW21OPCROB3ivYyaoQnFJNBE8d4qL1mKZI3kxa8WS
Ob3UUFrXYaeRih5BisBcrQ6tNTmnoa2R8/Rr46uTP+JYG3/P3dmxUlPhJsxtwJuQLtLyjlU4cHFg
I96iTuvo3tFE9ZrNys4z2hyhAWUvu4XFWF+atOEHGq2nROj520TyZWkjeM9E4+obhfIhrfvikAdm
uu3AFz5EeJcv0x9GitAWriAN0umkXBrzXWjKvGYsO1ni7yju/vl6sz5SXB2NxCPEBdfUDc121Q+z
EKr5Q4Q6vnqY0gGbCl30S3Bt2PZIyqcsm5b7H2V7LpMWhQZ461/PjD12BRYoiywcYb+RL2YPcZ1D
5Kzhl8UnlYDqdSJRMqbkZghA4s9TEoYN/dLhp9wBJwqfYI93WynIK4up4QZPRcRt2gj9TBwwP1mZ
GW4SyGpr+VztkVbQx654tfqUfUpu/arPu2pbAvt7ad9umMdcmTQXlWvQkOgzZdioZNU6BMtqLyUQ
sht4sv/zF83D9cMei4ig7RLY0wwT1RZP/hK/7bEC3+40kMf42qEe+QTHwtk4+piuMcrxntmxOHvN
GjOUxAzvOY9tcd9F01fZ6Pa1SaimnqWFNbFEH2/BAq14ctoY/3EDsfy8+8TiCCiD02nPBvmupZ2r
3E1zsfPh4VZd1K9l0Q7N6k6xfHcBJEZsqjZItzb50kNdas+2XfOrmnMRF7lnbw4UwTj9ZpgILrXT
jMTq3moIZ68jC8CLlWaXoID+0zemfjQ9xCBkY6hV1T7Sw3glW3Xk23jCId0lWxtkVFZqI1jtKf6h
0V0NLEo6rrRYj+4Ewox3lRo8VbzcWR6cOckTJCO0RHRY1rIOdRFMKdoghmlmoyOcOUDz4TxUnCn5
6RqrCtWl0xbxOoxt9SLiqVsnZapdhvlMiaiTZ7JOtv5dv7jsfypC/ZmrsbtSYs16GLPy11n/59mt
9XamxO2/rN5YFny4hlwNnR9CGoauzos4/cPdGuAXFQ9FIQ6ZUZsrxxCVYKLp7eOv00ZfpsCvFmNj
TG9D6FyU0iRuXJo/Mwz/figjIUDIb8WrGTSE9srOO/lCdXfYZSZ7M1XHk9FG3sq3hP2SslBcTHEx
fW+gIV5fyBYO9jR2+D76Hij5DpRDMZa43DlpyVaqy0C7/naeKsVbN+Yk2UZzYyaT92pPZn1fsX7A
Y5iiMvnaTm8VFRfTwH/NxITytW6FO9k6pADdp9wajsifgHowyjv0k9PHso8iIIG/XgPmkn/SIIcJ
G1Kkk2gPjuIm+zQZuq3Qxuo5mkPn6tTF3yO/uRsdd/hsDRGRH7RED61uJKR44TrXpa89sXmq1q7h
xvetl2cHfoRpoyMO9tQ56khoBnkVNFk2QZfOnjxC21ZRFJ8tMXwhGW1+iYrwXfFE8DVz1M8gOsqv
mEV9MlnZcCcjgVi49lfC2PhLOC2gHsjP/ZiGD3EGgh4Lt2gPoT8Klhrc3WWvDxW+XXbw4HpdQCy4
99doIycrNGniYKmk1bSz8h5i7dyHX4tD4lkIN5YPssoIrG7r2kF/Ci8iH23kMfJyr2gqjMYINdGp
q5xPHqGIJVnb6Anv0GadKp1zchIIKuT/MzTtFe+uD0W8G5L6W4XA38rKVeOlSMgg+dNgH8HLY+1Z
kmky3Nw+yla2tr9a1RQSEzAclGVGsGwiB2sy4R7tKOprVf5UoyF6qb2Rux3jUlkrkqQ9OeX0U5Yw
IxMY2hZimZrQUSsMlM3eteMl+jmbhgn35M20KZSw1FOXWJBfIFuhM+o/MGnkey1XhkVv+MbR1Yp3
uze9lYWhBlHVJjqLFPI8T6l844xpvQtirVq15BL3Eh6m1c59aHXxY9yq+mNcBId0xoe1EbYOluKH
Kwkxuw0aSMls+6YgHznjfIeytLdthzvBDeErYb6yaPWXtG/hT87A39aAhoNHxtIP/cNt1uvmTDek
Fwyu3Lhf3RpGIO4bkHYHqWLC16msqjT2l4ZLWAvdRtc4SaUTs3lmLjEICyN2osnGWAGUIDtHbhL+
6ixHlNa1sxxpBUA/MLqp9bOjZcyzbhqfOrts1IVpmivFL43DtShbDNWJTmPYJQvVH/utE/fxSdbd
WjuSyKu2LerVrSFRrHJVA1heXUlItVldSUh27B4cVJr2nVfGAoh0sRtbZl/D5JdovBoSaK7aX51s
eglqT3lWVFCIxuSY2161p5dYzR5lB9YA5Zz2jR8dkk53TmwmGzUdzM8YXW5kjzDJU4yLvA5iA7v0
zptAZgDE+xrBr2i0/M5kJbiE21eeCeMuurJ0lUWPENGlQi8sM4hMOnPWLkdz5eLnwTLuufCHsAcD
Cq9Sj+xyMcmjrg3dIR2K7tDaNqB+JSwXLcrYq9T0gvuSfNUhQR7wWuqTBJ0neSzQU7sf6zxeqyU4
F7eYMnef2WqMOZEgictj0Fh0WfCjV3qyr1pjnvw0Mk+V1iVru2rzpWGzIV8Ae/MPaE9D7MwSs9x4
0bQOEKdYozBXbSHRFJ8UF0NeHOGVoyzmXrpqIrd5rts4PgEx22pu8iCFFFO1I93ronUohRQ7LML8
1tSYoCc+pJVWiEO+lvCCH+r50EAHWHSu1d2ZKXCGpSUg+flacrYr12btglyiArbrNqAkB3Q3v8mi
9xbNtLIb3f5uq/Y519FHdg0nRWXS0Y4FgbBFH8bx/gYsxQn+rR/UfN8UJUj7ekaXqumIS3gJNe3W
T8JOq9LLj9zy62tnWSe7zK9itQ1q+gHh/ATpe3y5lSp9C1pghyy57FWcJtVbMPg/NX/oLthNaZdJ
Kb4O2WpKNONHoJG6t0Im3dTnx0pG9weQ0Odxqst37i84ALWWv1TsqVcMNS/Yt6sbE6HrYyzKdk+4
y1p27fh0g/BFvePcp5Hw0GZsj7JezPi+umvz478sVq2PAiikS8hl25bm2kAgkRj8z+CETzC2rpIs
PiQlDBihG6cyMZETiVL3Cyw9ZhhHvNRmaaGSWCFklE7FW8EmM25150uBRf2qHmP/0OPC8jD5Cvyw
eSQwllU/Jqfab+zHQY2mO5hS9Vq2dcUSw4/mSxc25tquQY/5Wac+NU30FiQhSrwC7n0SA2xPCq+a
OX0jPI4RBTVjcr+oob/K9aL+rBFR2Sqi8Rdo3Jh3XDAbF87FEaacd64iyzt3Vhvc8bE+y6pbPbBm
f9mbeNbErLN2hCwGVdsAOTn6URheUreHSaXnzKdjQkQRzvYuCeC5y1Z37hImGEpp7Axh67KRAaEd
u4sU9tW91yDRI4uyt2rlLi4QJydMow24FNY2fvhQlBo0gjj7hDCc9VJltboJBBjLrh6qi4s9wVL2
QFm0a5z2W98XIzzZfk5GlKBlAPjrEuCPPI5zb0FRWud2Hy9/q5SdZLMH3JH5C/TQ3PlWD17ZuVdj
bVin81hZlF1G9P6WGSiyjTQQsBTvBLuuPrigxtwFuERvn2TNu/QagHkQ/DIi8BQ2iaHib2SdbHUC
JzkLA2URet36mzVbDN0AZCvrwmHgy5vfpkGv73B7SflWXCjvSTgEZ7X/HuR++uZhUMUOKUfMISrJ
DyHaablg/VsL1Wcnww5hSCK8A5LePMiDrLw1yzrjmbVhsPrne+kvO2wXprSqeq42Y0JsW6Ypf9v3
gQUKetMywwPZFPVesvgkv8/SW3+BBo+5udUZoY45qFn6CwDHgl9Wj1DscbKEOayPFk0IPSUSwnzU
vcw9epBrJgxCH6chpipAybWpiID+KmrNQzt8kwU5Bn177AOUFk+8YdoHKKgu0jg1D0GF2AtZVHtd
lKW5tmYpGC2MnEMxgzYitcgPQ16Q6iiieNWntXMUim6cdbsDoRck0VczHx86RY9ehjh0dqPJYl/r
kHIogKDKDqCdMG+bRwZOaJ6NyviXDKb5l40RO2qmLM0GNAgUxZk33799yaXSaESnbPtOSKA1dJNV
W3W2s2pyYDROSYgs6KvY3frqg61b9n2b+Tw5vapQ1opavxp1O15yXDh9EfM8VnqyrwkU8FWHmPB6
zKLxEo0xgn2dnazCBHeLhTGrBQfZzG3obYLLzrBPWHFkG8SU2x3rrW+9X+l7JhTjbpoifd+iuXUn
6xIj/HXGrW3caXOr7Peh9UO/EtGvf7k6Pdv6ICqCJCRRCcu1DH5hogUf95Rhn9e5p1T5nSoMAV7K
a1ZWqWQQ70NxrxN+WSVBmn91rUvsaf23TM26ZdsNxZkE3XiwDZdIozHVb7Wab0wr679ViaUuBoCn
D17b2PvcZA+VpyNklza4voboMc9Gh8p+mu9Z+FN5uOvHIXmeMvt7QsZupQrzjzQtPi/xyqttSPiT
j0ncnOE1B1aoWaq8IGBXjLD2Ma0dPHXnOFNyjLrqs2e3yv1UjtEhjTX3yo2rqjI6uIrpXslwsvVW
1P6z838dK0l4H17qNlaSYGXr373vh7GShHfr/F/Hai4sdcn2u72vHPt3f+TtfT98wP/FWPltfPgj
5fv+P3/Av3vf/78PKD/Rhy/n//gB/49fTqgZLx5pliX6KeW61QM2WS1qR4TEqRSybITsgKaBJMi1
POS+edRnbKNs9kqzu7Q9CuQAIpblqIcPA8ZpU5F9qbV4ZUzacGd4Gkx3O5+ehOqMTw3TP0u96iJL
Wmkg0FkpxcacewyKSE8kj863/q7rf43bpD3K/oRIMCvSy/FYKd4CMMIAtbVuL/LQkaNZxZ7eEUX9
ow6TAnHMUbhjkcMC+c96swgekMGaiGMG+V4oVfQK5wL/gCGc7oa5WLE7gaaYzjB6I3ploxMtElVT
7yOWSa8ZXx58tOosGy0AyMYUJw9yJM4xqzI0Aj4Or5Oapxo69MvUImHdxic5AHvB8AkXhZXsUihd
8uDm/UG2dXDRz3o8vcg3Ku0JYLHuh/B1+TOA7MMDt1DHnMjrLf0ynFBKNyvUOdzunBXE8Qu1/Cbr
ReVpQKga9DesyPlUIrMp68EHZ7uWlfRGFqPGO1gl857lT84Ru7Ty+rKZCOyFWUGp07rAeEzd8Cku
p/GttES3tjwRkzrj3X18qGPx1sK32Gsk39eytjSL58r3xaNqxzmBiMBEl5zBLQBYIj0pgdo8QTal
iw+y3rm4fdg/wU3EPoDQ429ndZqE17r2z7MP/RQNTnxpTvCRnFA8ZZlwl2GUmls/6MSTHrNNC037
TTZKX4IsUT8ZseYfZUnvscKB2h+sZLGOzPLJPsnzD68nPQ5qnLGN3kRzzw1KVqedzSVcmicSWSbJ
IN84RUiyH0PFWBEKMImt+KiWyIbrCKLFa1mUBzlMjojApt3qY5VMsUt+dCEFPnrCMPcWoiSJTSBm
9ne7VdvrK4DxVuOupTdjphuvmq4ojzpm44scyPZznqeYjYXWePDtLLhHdbhE+KqfXpMueo87Mf1w
VQ91B7P+WjQWDKFYqR+ABBHd8IIMaQmkXF3VImjod907wdGd2rfNcmoUUH5FnS+0ylIftTwqSawX
3ibovem1qdyT1Chr2y5n/dKqj14/0sO13WsPNwzOzUyj/dBjptg2SoBhsTqFD2VVhA+tQOBNN7Js
zZaRecdtE0j3NjInstkwI203DKiACQ8wTQXsdAEGgY6KZzi4gqfhMiRacZJiQPKsn2WBGgKLgLiE
tvrVQB4fbBEdjdyFNjeK11tn2cV+z7Xa3oZT3wCWadqz1c96wXbRvMUT+61SNd5VC44NgRjQSUhn
PXQzZVcPMzS0/qyzmrJ5UFxFv9alKHJiDuTDT0C2ZNO4frzXSm2PoWxp3eueyuxSo8uklxP3pwVs
IUTBF57xXLbnsiIN/pjF7cUE+AcCAOuWqK6744BazaL2uCnCwje2nmX4u8xIpgfPN61FRQD0u1Y/
5a7rIWXO7JgLT5yJEiL+bIA6SYVwXowu/wzNHfOdCmqvIfp+gSa4zm48HB+bEhT8HJQgpeqtQSnX
OwG07Oi33Ws1o54t2xKnagY993BrXDYOR9aE4lovG+0shnKnqmfZX3a9DSK8vzW9wT4bnpo9Z3by
UBmKOHVVmKPBlKIGn0fa1kOv84kFJWagmhJ+0ofiy9jFzU9sClqvSX5oCSreYTcoz5OC9FXPxzwW
TRYebFd4GyUTwyNCpMEyckX8NbBA/wziuSyRgWPPO0FEdMInL3GyLeIdyV2KC+JJGGW+aiGnvPmw
NONZzhj1y1PBSugzWV9MjKellEcRrO/zMtKPUjtFVhlKV69jpTC4e2ynE8vEzJ6N3K6/d5ENKNXO
P6UqeW5iAYBAE7U52Tl7GW9Qmy9VPC4JRdTfEYNvF6T97McqHZJdEAosa9rJva8U67PwS5sEd5YX
y77+3oum2QSugxFVp+K6NR/0GW1uVghMlY3brG4NjUxtyZYKDuNKdrxq9ZbBiHlKM70pMCIvutDf
UUWMPmMt026NfoA3D9frc5KlGPJkRkFIHzdkA3CvrNcKBcGN5Fsg2mnXVkG5iWcbyKjXWZWP5Wej
0CZg6tlv9SCFkkuLDvMqdPT1OBbaszzkXrjOkxFp4rkqDkW24PpLkOrTtGdMtYB5ORPIrMiIn3Jw
B/tugGX0bjdg4w1VvOboxmlEYD+nQ4ywnzvUm2BmpvxZj45Cv/sfus5ryW2ca9dXxCpmkKfKWd3q
5PYJyx7bzDnz6vdDyDPyzP7+ExSxANJtiSKBtd7gDEKsQPOsXC3XwTYr6cYJNeuV35iArOYbSwMo
0CsEOwjVmDwBcWfUjNLpOZ76Ne57lBDiKFlmqQdBOyjVjepEYw36IUdjFyW1ZYGTxoktTXxqWys+
wYoc6oUMIiOVxzg8Wn/1sw02areHKaXSbMIjWZR5657CXJDwZF1SeU53lb0qxWpbbcqb7In8gGhC
80Yp1nuJlXgpo13RK0+4jLNRyYv3Ae+2C1uUn3LMjAv7aCLxj6eKDvCpAZ0JMLF+HuP4vaCCeZQV
93+H1NnxVMaTNn0Pc+f3LBnyjPxd94oWI0rrmujqKYQNeo7VCmStHhcxxE+elzIoG4TTGGl5Ru08
N0HnERjekzv7r1hkA7BNShHwJvSId219mdLcPz3is5Yweo9duXnEjMCNdpVlUPZtEL7uU79Z++0K
ug63oDZE2zJ2tK3Kyu2rlSPa1OqbsWijTaSiWFnmYbjkcet+eCow29p1WoqFuffhBOpLE1rp89AW
MY8IMDzzrLZOrb2tGbwJ5llNi5N7PYEDV0Zw37if+UvUb4prlLgueREd9/C5K5uwn7DB7vFaSNwU
08NKr0iDag0EaLKJ9iHIhxYT45iXAonAta5G6P4IQ92PWFc9SS6+ys8xrPQnqRehDXXOkk1zV/fX
hjH37alzV3d5CdmX43EnpoOfY1k/xVn2FFcuBAKzSvaahoD7wgaYvleb4psctROkbh7zkK1FN9NM
PxCzOYTpbGcbDNUiTKfmVlVusg/xOOPeDM03N9Re5QzDQCEsSybM7wA2owhlHcH/WPvSspytr/sk
cVXwGWZjd19Rljz4yIH9CkZvRx3e+zogpbAM26Z5znnebu00DA92iV5nA6AIoOElNhL3bNxMOw8v
sulJCF2mXBTqosUKtEQUbS9nmr76K1YN66oqCnpwMyLM7ElY2Zn/qx60NyjwwUJDZxmB5EF1Vl67
tzQrudx7KFnpy9Gu0RRDIoz0jpsJ7C9A+A65t48b6oWYCWiU75MyYDOTFbt7v2/GaZbKQEveyid3
m+PUmmi1f1LmK8gTnXYUFyA0FhWiGLVyeZ3Eyuxd0bsfJfjff/RXpNiK1FW5xyB7rCikVsDHSNLK
gbtES1T2Ay+JuySLnEsxFDWW4C/bZk2TqrZifk2K3N67jVC2ZarY2yTHcBSbZ9ivFqq9K2+IWBPP
ShHc6fhIjclPMyndg+yRWepXqt6/TbOU2pAhoOOggA2oE0NZGdOKFmvviCROOLIDzERnrGon/B6G
Rr0Zprw/3hvP/vtojuFg2R99iyZtPR9o9dxvghrIDgUeLLytGwq11MPydvrWWsVOmpW0AgV49LbQ
fUS2xLEN9HnVuNuwnBXHSsvNY4qsAwp4uXWz59NVdldaijvMhNLQin8p29/BZW3zjUf6cLUsy32v
GkACfnMjuR8g6F0FKG4EfzZK96VAT32vFqkPRZtGHnFj4fJXww13daGg+9f/Hmhng+IUyavlfwbU
uGQhh8/SY66cIS/nG9mzK/z0IHtwT+odEGoDXRqKNu8+iP5bjmbzdApJ3q5sRUWncObHFaoe3eLu
+52gGytts/QoNuwkb46NlXFU0/K1SE1EUWeSFlK9zb4q+NQHZaifJUZHxoSF7AiV8IPupfGxdZs+
h/DuRkfZl0ePxvUQiZVdhFj/noh74O+gqTdAp2OoSa7ofl9mckmL3q94P0dOh3vTriliGqseKs4i
Vab8FfXmlJ9gDnnbwr7P0nNlX5oJ6d8kKvi67X6dVbW99IVeL1QUIE9uP41vo8oKD86HdmzSZnpD
pQEbyyyPj3LUb0nquz1JAtnFjhMCVBmE964OUGWJQJu+1qrwFilj+NrWRbJV3VkPslTQZiHHT82i
e5I9OUNVnJ0HYOgKhDx6hQRoL9ECSZFF4XTPZ5fkwmlayhNKw2OXlXz3FWXfIqr2K6mmXRBgP1qX
wFAzTHuAkBTWc44jMu7USgvURAxn5PJ5TYncfotq9CkHIEy/AopQXAF5218ldiHv7diGcGVLce5N
kVLw0cdtANV9b1Bz3Fgzib419GSFDcCwlV2SN8UMFsgXdRjbL+XcOD2oO0guz3JGrzrechqR9JKD
otGdQw6+bqGndlYto9pcuFUo7pOzBquQum2TnZysN6I/uHY43q8ur6d5P3lMf2s8GxUdxwQWYkO1
WMSJNW2FpUBunsUNE60MoSAAK68dJTj1YROccnZMvHZBAzpOyjunPRqGXT/liOW/aVr1Pc0r8yzH
qiBUQTxb1VEOjlnxrkf6rvT1J89Lqk/dwngwVFg1gXFDVAFi0qGNveo8E8PXfcm+yhMNBLjEwfsU
NtoaYJqfr11lq/VDh4npFD3JZnQAkESdri9h2P2OyQE0OPZ6ndWnwe1bxI1blj/qOMtq/HteH6p/
ocCCivMc7wz3Z2jr/r4dQcWLHxLE6et9fQ3nRkbj74+AHP8dxZSxvqM+H1HxQ86VgT+jfd+jCSmv
mbY/qzhXVomXN1t/KrqPNORxWdiFOMO3az9QclY9dLtDHu5XF5CvnAQ5otsB2/TXIAe6D8dFUECw
TTgYQBPB1gk+OE/vj+PcyKNHF9o0zgytsw+spj9WtoLZrRyV/ce8/zNWV/F3KDv+LkAs++JipXNv
EGIYlwaP3bWlhRAMPK3TLzo2u5cOTOpkzCGjMdmdoLu39k2yBUJOlJeQF0u7nPsujE+AwnPBYk8A
r6zyWSh1Pl1ORIkLbk5sH0oxai8JlJF9H1j+pq+m5utUfBOFFnzPjByGfT+gUei4Z83t1YuArryx
eOQua3JCFxmTzTSPWnnz5oRwRGVIzvBroV7UzgsPwaSRWxlgozxGcxRSlyimqGs57z/XLGHfBgWC
K/Ks++XiIOWPJI3yuIg8kuf3fvXGk7dG68Ac90PthrAA3Ers6xCaRfoBGkq7VkOhX5u5cVqo0VYS
vf0nnuk8aloHXbv/DKixCrkuG4JNbX7zmjpk3z8FT31eoXcXV+UnsEF1VZZdfPAAaH5h9VVkkw+q
pyrnYuKnlDjSfH+8zD0pcSR7gp6pGDm/2bRfDFmIZWODwNIK53rkVjXbtZ6LdpbLrdp6XSXf6ymN
Pw2VVJhq4ESua0nzouvxD1TeEcwXXx2nnzZC1PUuTM3wS1IOS3uOt2WlcmdV0z7QarLNFmzathNf
C9t0FzYblAQa80FVhs9eaYLnQAsD1rt2gTYxuPG5FzhmDP2p+l6iCHSVITkVwZyrY/GMK9DkCym+
bVLHwK5stsKrQ4ynFf7kKyso/YbtzpOMs3idNg6Zna3spk1waCzeT5U2qbtJaJpFbqnreMXnLmVg
l4q7MwYaikxiXQ9T/wz+sKvJaOsWjncN+fvACd602Sjv75Fp7gDulSN6wAKKEbXEzAFc0OGut+tq
kD4mnS2fVEuWurpSddcpxS1yrFNWgH0aq3wLhNY+2p5lHdUuhEOp+fWyVix9U+TVeMn+aTpfmzY2
0FN0CsocAa95xNS08ZJj2LpArizbypiPNgpVhyoC8lax9pkWXSqmBEhTPOxGrUSVr1ans16lL4rv
ettAjcWGffyIne8ZIajuMwgIe231Ozyl56GIjFNks7cKO/KcEZzKH7r/U647M9d9ifxB+0K2kFdR
pNRPQRhUh27WeZF8JyMJD6gzd28WO2iIBgYGCrDpdjnfKxLSHqbDTqIcU3RVjneN/J7Hq4yFCiJh
Wu3qm5iMICopXbbKeJCcXBRJtUWRBfWh8rTsOXajegUoujs7zeCcvKjW8SkXALLs2P6r8hM+MVUf
nlFbQpUkSoJtGqrQRIX7kRSud/HgYAPNDvbJELjfQr78RUtanly/269Fq2pnS3HUvZPOJl7eEF6z
HgUWftA7eW+A+hVsNsd+I++OR1feH1XfQmhVkOaUd9XE/mLdOu1fXgBR5GGCnYXjLM8yG2Wr+PId
5ZFsSpB/qB01F80kAVhUe3hIxS002d0VGeTnhvTKWo6leVwg8jw8dwBet22rWiBxZzxoWg6riTf8
TkI/kRbQF5WvZ2QTGu19PiEbpu6OHTWq1wlRgbepHkf2X5O6alGTOk7UhY98cYtYn9z9IwQ66NOq
p2mHRlXlbZokS1all1hLsmfOyXQ6sBTzkV6bCj8HI1phMRQd1aCPjh179eOjq88xEvENrqHzHDks
J+oq7qaBSPBTnefE4bTMe4XnGhI/jyYc02QEQ4hBFvJkgPBmWSA3wWTL6bph4aWV9mLyE5Ky6c6/
eibmTDcE55JhUvlSYDRVbVb+RJ/gBxS27kPHM2uZeYV46tHm344QzI9J1o9HeBTBtqisCCSxVmFa
lL7oATCZHCXPL42JVnOfYhPtipOHZTubqaz6UgETXBWWqPayO+TKxhz76rUnQ3YVnh0v5NlBVoWb
0PZUpIw4S6+tW5PWOtS7YHzW7B53GcJ1wILWjap4I7uxbUULwxTZtQBXCxFiDZyXJ4Q0UpNWaUGg
5IsUztcaM2FGZPCPSdJtrZi8F0hs6dVOymIfdnjIsLd2v/Qtst4DdC2UZ0zjNtjqVca5odwN2lRo
/0WN86Vp7ItAnvzWxkN6FWOWs8GynS+AnwCP+EWz7RCHRgkNtFW6jvv0VDVae3MVvbqNvnpyS9f4
KBIkOVIlzVYlO+cPp1KTFbBwdy9HNTs+sY3sbqguRXwX2je1NcUG4FL41YMhLVK1+ag6Ye1TAzsx
GW8K5xKrtvPSgbg6lbC4lzI+JAj+I/2uP4XZqLAwKqdFqlM4MvyajWppIMlPpeUmKvczBN63NJLU
r9dufW0MCONLGLtommMBtpTcSMl2DELWfBX6/SsZk43bx/0SjkGx9caY80pDReUqwX0CN+nfxEoI
n4fUhd2N1hzZOnDUk+fB0lf19IqsK2KCiTZ9E6J7LxPDfskRLOcdh8C+lK5q411pmskaHl+BBVDo
ndSg7JbDFBVfE3aI6By79lM19d0F+KiNhN9QfC3NOftfDtx8DRIwLA4LvhhQ3VNOpYz12nAWPhwr
XXG+ySuBu3WXXTYFJ1YTxgvg/icZD8jfrXoNuaPCsHE7t5vdPR7biDX4E07IQugf3E5L2AjF1yEC
YNI7+HB5yHB8CrHo5++kYf+8q2xPPDUx7CndnZ7BrYinByM9cTYFj4knyVqXM42y+DRcUzuIFH5M
oGA5LtU4qTAg+dd3J9nDGNK+InC01KQFWJ4q7i7zgzeRWsfeWOqxmr2BmjHeEAIl35C/6TMEX4xL
Ze6oc8dFR7MNtOXgDEg3kw8/R60S7MCYvgt8X8/3EMLaZzMIwRrLvtmVP0KUQC+DWLjhQEJzyEwS
wN2cAJ4wHeF1728sGCEubOXmNYwd7xTGanODNUTSp8ibHVXA5iabIFyXVD5nAf3xCatOnEcNzJq0
+c8Lw+F3t3HehPV1bDLUeEEbzkRoYfTJtumQbZRhFK2SmTcN+SPZatmoL31P/+a3WrLwIesfjLHX
b1XjTec00i+y5+sxy628LHC6aIyN3UAXFbqy8fjOToFQO9wBMr8FHEjfrqfxEPdzLjlpHbEmTdov
M5hcyXMwZMNixEFrX/Oifc5IkU/wn19ko/GTXvikqo6ya5P32FpBEpHGZkoXhsnsorAySLmt9NqL
j1AdxmvZaAurNJEz/acr3e/yEIAPOrrl91gvr+iCzTYofLLyoyQP8qEpQ3SSPc0ZdcRFxgS7zTF5
TjXYT8ZYpX/ZRYfG0VB8KbMx3MRIrB0Cy/2fM1zXoYzbliTgo2RXeSLbuM2ofs7VRneo+1fqiyS6
Iq9bWn2rfcLcYzukdeYlhbTCJ5F/Rjryq8A179qWo550WBNF1VrzA+0m9S7VIdyaWpNcZS/2PWNv
YRO6aKfE3dY8PvYuC7EsCqKrM/NYm2BAYBau7yHva+vVTlHFCJUp2cpuNWDJ0HbYUsouzOnuWE9K
u5gGFtKKLrrbME0rJ07LGLtg1UdSpAfgmPlIMFK/NhEAmXksPOvr58GdVgH8xEsvxl2D2+Gpnm1l
pwRJXOQufuV+3FxlKAeHuWCpGi/73PGeKVmlG+iuNWjGfL5jxyheVk0e7io3U57lnC5xYGGr8bm3
jfLQtyw4ZGNX9iw6keBPCPV7E4EdehGVhkXGEKtsO6d1Vg4XxGJJ38f4No0iHZ9lU0yFy8oPXu8j
5k5oDBZBG+0C1kD3eXyt6QIQu7VvVVb/AjrQgnViT56Pzbw8KmN/OI7j7GYy7sLOR+Bp1t5zRh50
rWWcZYPqjIktXWecw8pqdplhfvwn/ujqVVstkVPSF2ZVA7poukXSO8a1rUz/avuQTKQC3VDDVIvm
AXbFwTUrXfQZMkd7arwKC9oE3VnZDH59zsGD7x6he7yLnfuM/3QRA/97ILPjjeLhGmZ7SrPG5OlK
+dvcYMKQf2n16CeCNvY1we7zRQTFTiBP8oW6XbM3EDVd3bslEHYndcsTjwFGF47mJF+SaGoQxmlD
CkeWvaKcky1j0yj4L6cUfqMIlZEwasaLbPz5aEQh4dJHCxkRvd1ui7q2drI+F3viUwHXc5S1O1ma
a1rrs1WNP0Mps2ToUeb7Z5YM/XMtOSv2o/pSziLjJgVZI2qHd+H16RXMw6eu+MO7W3XjEc8mHAvm
wSHpux1KxyoipIyS2nXXmRmJjRw1Rt6ddiamvdKbl6ysnLVgaXxp8hp+fJ253yvtLC3z3JLdGkIV
+tMsLLE3eIRuhIY0CTgjF5OdZlhUhpq/tCKKtklSFAcKiOrFUUrIViCQP/W2PgVzyV4N9XM3sS6z
BXRrK6rVnaVGmEQo2nPmo2iFflq/kl3ZzJaQq4DcGTyc0AyXWWzoi4Bczy4ZKv2ZF7z2bGTZl2Bs
26PsyTjifxuzCqeLDHmumj1Di4eoBa3Ctn7cJfJlKaYPjX4fldn1UdgBceEeQgxkFm2YYXMXOfiS
xGCmESxot/Hc9XuPXd0UxryP6Ca5uUyVMFl4Sl70V694G+0ovJR1hy0uKLFhIeC5bJ0wAV4QiXrR
oiW6MkyXd/v83nbm17U8Svv+2dAK+wQNHm/eyiG3Pb9qUhhVxyHVwoUf+saxiTBc/gV35Rf5vPqZ
BwwQosn7ajemg7axisd54SlLmx0lz4HSO2LURENxG/1okLRzPPN8/MTkQC2txeShHJJHrj31W7NR
P62IbIiq2OZVHikw7BYl9aAtL/RILGQwwOEnpwRylj0XxueqMmrtaI4u6YzOfLeSYNjrYw67Y97i
V52zzuPka2exxpaEjRSDmFkU8yC5Gveq1VzOslGNX+dDzq56Jnc8Bvouv43C+vMEioX3a+iV3i8x
jd5HeVKm7L3NdlXrKSAdqQ8JHGkzxPCSkGauq1VmF68KnkdP9kxPPY2zkS6fevZUQ5iTPQ+E9AHE
Rbv0W2/EvJ6UPK5S3XNXZqegMNjXIhNzZpsCenLudhawoLBJVq6B9wGcQmq3c+ObIY6Sbn1sSzU6
cUfn93jOr2OLGHuwfMyVo7WHImBW26cFUoxFrh/uiwWottc2HFayJ5suTAZIe9OAUmJwfRTIfJ44
iPk2/pkifbEuZqpZNjfySKd0z50809PSyRCLCmm4+xy7RnLLGjVjLb0aBkDWBqrBV9lLgaqtbaVq
Nk5smS+BN7qnurc+5WA0ezu0CRKnVH3XUHmDPU/U/ozchb8Jy0pfyG5qWqsUkBqY5yBYga5B00NJ
YYGUnXsbhGE83WNJBD3MoCybGW2/M+Km2WRAcS6lieacJ3rrPfcGZT/5k7WU3aq0mYIO12ZC1+O9
VwZz2cKEPLgGtW+naxANL8tlIQQVnHmhIFcL9Zj+jslam6y6yXmerlZbsinRAfhtC8tOkHCzD02Y
XgJgfguz1l00zeY/X+vyZlO7EaIY89+vhxGUr0L3T1bVsOD+57+EaO5KcwBL3U/LwSUuAuG6WzlH
NvdLBajhBiOv+1noRjawlO2ZVj+sqYr+jrUtT8ZJtRSqRn/HqtH6rg+ud5Bnybhq6BsXxMpFhlpz
8J8jY4eWmMqCPXKWwNFsvthvgZuEa8cu62OAXsETvpDjwrcyapcuuv94D7xNaLzvxiigJuTYE9nZ
4Gpq/Z+NY/GEacKYteG/4kEhgmtuKLseCcmjHGwQmD5GDaXQGctpdhHAK5P/JNtPS6y0NvAvpnpU
Qf4526rNIZLi+rFCwq3GzGPiF1aHJq6ieeodcEZCYsNMcOKWfad03fsR4mI/tBi9eB2NqIPpo16Z
Ou7VwyLk2ptaiZ1idqyx504XbRAbh65FUnmRZUI/pM2oH4wM9aOw6ryF7EJpFkCg5pE/Dot/pstr
/H+XS5om2eHmhgRerRtvaWc9x1GqXZFtTBIoxK2xL/w2Rd2ghLM1gWzZj0aLpLVIfse6fvS8pRxO
Z1FmeYQ2yXDsPR00njwE7Q0hXBc72ZONnHe/tuzfD1UoQRsMlcYFuyeoRS34maoe2HhUgQX/vjBv
3tk1vf4CvfTkNm74JSyXZaCoH9bQROfISSgvyrCVtutyJOUnu/6Q3PxgGp+r3OyOZmKfzMoYns0o
Nxc9Xg0/1KGD5Vra3/zCDCHuWNkFir1zhPNarwvyH09Do+0tqyq3bs19OUG5v1Ho8G+DjzJNEk/1
NkFMkWV5Z1+riKSWHLV1NX4yK564/5xAFtbeFzVSSPcT0JrK1oOCla88w00n4JzxtYalDZU20c55
lkc49/RiGzuW+tRaEyVsy/K+pPF4G23kxe0mtlZ4zaknyzCndpEFxo8E+QFyKdPfMTksGzFPlEej
af1oKahtHqE/riIP5RUe8+r2pYoo5bllMrKIkG0buwYJ1fi7g/ze+R7Tm2EY5sRJdB6MRYF1zPke
grBenyPKq8sYqWUkynNBhofGlVZEroJJUWTN6rxz0EFqcE2R9edjSns3LnrMkUPafKK8BEjNn6hf
kYicIb69KL+GQVfvei1GMFfGvCAJLkYtUKIQg4VlCkXVRRlpGKKHeUflpQC9A/JvXfcgkPyBwlw5
jc1LXAhtyfbVe8PzBeDtCNBzDOp4YY55/03pulfIaMMPDON2SNGEG9G15oqqQHRmO1P3CyvNxg0i
tvnij6DfBQ245XlWkGFNiLyZszRm98+VOrnhuS74COWRryctG1U32fzPYTupzk2VJXs5Oa3UZTmV
2RE72bRZQaP0T63yV5RoKBtEomWdiEXpZnJw65Nd5IEwHOnYYKwb1YZa6WQUzopxvLgtEoJOgDoG
oLxgIWNy9NFMXYChtk5hobCrHbquPZ606fzFcnNSqApfvBZjDx711l8g9RZu7is/g0n/5tWD+q7z
+1rz1sbUNep+n5Tr4wYPoLWP4sBr7fGXqXr4JQtiZd/jOrZq5m6T5Sq4FIV0+NyNUBuP8SV4K9H1
O3d4sy7Q1NJeM9OZLm0IAH3u6ZDrX0/yUDbqkN2sVmiXXKBaw+156+zRWShKYCwpjcUq8sYsHpHG
ZA9ipCV+ob0TQoI0x29OFp347XVfo0GACql853lsLOT7Wsz6WqeYTnXzHQMRh7qxOryb7MHW2L26
G50cD91eLIET6ns5mg4w8dEG8c9yFJsvAPSteJKDffGOgH325umee1AbRA9IJYUnT2jUXvhEwpM/
xeGp7qaKUgr2xpGJ2M6zDLo459SL3AKbVXvbCeplB9z2aM5q+fLoj+5g5OXij/48UXbz+emOkIAL
haR9f5z2n7kFVqN1Wlx8ZEFUFoCvrUBYJw2bW1br7Rew1pFQkk9AOeMeXwtvJbt1EgL0tFs0eoss
efYr66uMZyh8w5vonZ2Rp+WKfRrGbMiuL4fY6G8G1KR1nDQ+hT6VbZvXJwc9DNKTOwkeaaFKva0y
OkhJQfHmmBmi3EJ4t0CjhNG1v2qhFTd/NoNrsLNftn5T7cwZ85K7Zn0w0VVcSB85GWM+6qfFbcKO
/Cws7YlXbU7WDjKT7+Ta81S66rM1+eayijE6lV05UMxaIMLP/H0Zm1O49Fr9o0qm7iinyKZt/K0Y
tOLyCBUfuHU0z/cr1L5+sVV1LXjs7NC5IfmEw9hprJP1//oxjiKu10YfDOhh8suVv1Ky0v7e96wP
S8d6paaKv+gGAV9W3uBFZ/7AxCqIqSFSUSzPQzcY5xiLyVUz2ficfRRc6rscn5S6PEdR/hOsjhmf
Tejw8meEpICzi+xEpYgqNKDzuC+ovfcpBxELqV9K503+xGQksYsT6j+vpmi6WwRidpE3tfOOhbmL
tqki3pE4wBLRG8T74OqzFoDdUxPpvWbR6DG0hBKdwEl40ypVh3oT+oW4+Y6l38L95KniNsyNR4F9
E+v4Mdzniz5fp7HnXOV0q2TN6CIWvZST5WnG6N1QUQ+hfHHBCHr3oe3YlAYYHaJLvo/6Aihc4FnG
HqBgSmpJ9i2/35t4S1ybyDkXAVX9PuT1tggzP7k6wgfpHAb5tu215CpjsmFZNK5iY+rZSDJPNgav
zytyk+U2rdilP2LZoH2HCWLslAqQx3lWUbwEEu8xg0F6O9FmOou7hpydLNV/Yo8ppj3cChJvezlX
zpCDusYvFQ4fq8sGCMDd5kIhebIWlC3DvXQQlU3QYSMqfUNlF04B9hYZpvNuGNzQwum2umcax5Dt
TrWJ9M7AuaLywLbOh6U8DPtxQguz+HbvukbRraGyQLuLyUSuSr3BQafx94FoEJ0we36DOtyL8wij
60xxjKqY2lIVn7uPgaAM61Mn7LOZFEl9ij0ULAHMTYH2mkdhvdU8S8OhI1HPdi+m81gH9iF31I1B
+nZcWLKVI3rSONus076rUzbvMWyWt7ixco7t8Zf6dhAu7yfdJ+BErp49wxgxR8HJ5h68T7hfD1Ra
ZZqosaBSSKnOyU6yhCiPZNnx0X3EfOgUBz6ke/lRxnW7oyg3n/+Y9p9TIfXxxYcYkT7mySny32mz
MNgVLRjtIKGGQQ04/hknHxQozV+Nm74N5HS/9FrlrygpZTA78E4Zh7+EB2FjllnsZ01Fo7dJSM+u
uIXhV5vGV62NHK0US1AXGStkU4KbYZb9NgytaTc5pvbimeUvkk/ZX2bbvloJTmqUh/otNSRwJ/+a
0Gj9Kx4hzU4Fm7CsTdU+O7Dlh4RtHzXIcbiKLFUOFmozg+MMVxma5iMl9qlCKHXy5+QEFOgmdjpw
y/O5j8bXAGdabmischQ7ULw2m3g5oha5ecyRR8ls7R3jW7Lzpyq1F/JfrXA6tpQpO8op9z9Oj7CZ
6NBLeFwgUUv7HLPyl6H7+fLPT3P7j2nykkHCn8+TNblPzjOgraSIyu+ln11qJBJP3AC3MFSj22Aq
0a3ls97ECpoAsc7Kall5ZMDaDsXvez+JTAxvSZLJ2f++gLyKO43HqPPENtWbYzVZxuXRGGPL55sh
tFz6IerX86iMySM7JtUwhPX9rEdcDmJuoC7q+SwPJ8T7NfFW4xeY2C1PUqO75sJ8sny7fKst6gds
dLZ63pRvlj1YL4HxUw6JeTxwgNgr3ascZnexFlOR3eSQUJozhanofqE2SL8iOIWsyXyaEU08cVoo
G/JSmoZ5TVIPw0FeJ8RgAc5gpezkaGeN1qrKtWELLmGJGuNS0r+1LilYPbvZQRKtsQL/3ZWj7WCd
XRSnjsP8OJeNB0315OvFtkYu5drOjYzLbjTtuxjG2mN6Y5fp1TL0s9+V9uE/0xUflbpJs4ytPMGs
eu0SpeuiCaMLoGhlP4z5ufGaEO9xQvLI8KxSXRTWkUUDu4B50E7M8DI2baWSwxLv6JtZu/s0cx4x
MtL+pqrvFOgcPUbEiMArw5080jSOu04CTHkkl0QOuGrEmr4uNzIkpP3jfOoUKgCHZ/vHEN+SU1bn
27ox1dNUI8KhVCxC2rk7mK16asJQOzWlsQiqIby7FppQG7XIH19JKVdPneN8JPiDfgALanf14OD5
PncVdHSX+giCV09j4yNABun/OkkxdQSoEgXJtKjdQMDcKo1IwEmXrHbCUmjXxuzFIm8oCVVBL04s
YiJgCE7wXfTlqq96+4vtOeZGsJPY+X4ZvVX59CwnyDPRkKaY1KJ/0/VstsIxyC+y6XlMLu2IPJjs
stWgyGWNDvpCYQFaW4LpNLCh9+kKOXTXiRZT4OIfUEEbn+4YPPhYlYKZE5z8hVBAlkpIDplNKlxa
trfKyt/LcrYMPWbIE+ym/n2C7Dpz9zFZjj668lypnPeff0x2PaNsVmlfgV+As8QKaOguOBmHt1TL
PwZydJ9a0/tr1HWtPejs5otjP8mwGbj+qtKbXSKgsC0yV//V5dAgtDl5LlPmLktq9p/sp+YEugLS
mscQrAXFW+pzoV4thfJHV/+na00NmMIyYi07T0ZB2bmogWp1txbnnSU5w/SpVzZcVr0i+i4cKPTp
ZZSsqUlxeWQseI/1e1b49qKBfr7hKUv9xpshwcDQ1ZM3akuI49pFhuSRIwd1BxGavjfgVDJqazNe
WB6SQyeDZv0/vs6ru20eWtO/iGuxl1t1q9iy7LjkhsvJl5AEey+/fh5CTuSTMzO5wCI2Nkkplihg
4y2nLyFK98ZaVAiSyXNlmmLMQGKejfugCMKDvHzZDu4eif9yV/YFMMoGzkI6Dlf3I/Qad72pgBYd
MU2aTW1l0xbGJu8i5SBVw6TOmIx7AQyzRrFzdiDRHqulDBlq8d0dC8yXLzF5mAgd0G1mHbqfV70a
hLyndd0q2MRJvRoNQaQuqvm+SsEaqyr6rUg9BfHSOFMRG8ypD2Y8asPWN84h5cVTX3kan3Un++jz
5Ix9p/bstEq0p3CJR8AcjwqU3uw+eMcbhstN+NCgGG29sc22AMRHguH9VOwSCfcAXEtWT2gXFz+w
dPT3MgTvoVn3oRs9KFm81Oy0/5bayDo5+HYv8iL1XsMhjWGOTeVGdk1zaBaWh+T6CJL4VQfhOGch
vKgeswSFFtnVpgGRrbGegZeMxpP+OjJdXg6R4oH7AOZphWV6CpPM6Rdln7FvxOaeHLjG+nqy59qH
h3xNnZVgoHJ3FaqK9RmUqbfGRaLGDqqjjIDuCY9W+5+dpcPJnJtqpvqbHYKDwjTEtspha8nYrZF5
9pwSmD4p8xnX0/5e4Hq9v1e5XfmfG1Vd/vUqtZvxoPEibx0VBbQNbCpnylYdrAvMWpoFzpP3NsCq
kxGnAcsn09roE9+FWjSIdGrRScJmgCbwUFMad+86mfEMEfaUaKOz+vwSum7mrPpuenHSvH1XijJe
CjgDT1EzNms3mJr7bjL63VSn8R6B5/ZYO5O2Cb08fQwdF70IUX24fAPjUxfidpVlMLGv3EYsbsKN
HseAYe2pnNa+5uinLA7qhZYHsP56L30etVG72GE4O7HbNW5G3kdrD4CV3IHlRuthQNRZ9lbRtIK3
xQ4mytyaeDAqly/iZK910MMPt0abB10W45Pq9EcZlyF55IzK1vO8FQqJCwuj0ZeoBl+WazGFtLmr
9FN1N2JOCJK9CF4Do0BpA8oPoB5GEYoFovCE2634z7aKk9E41qtqd9pa97v20IN/uOeB5izrSOl+
+OlbGfvdg5tU4RVbJQFWIEGibR9DEpVdrH/es6F8LRGj3bd+/WzOyt9i5ouEc/M3LkNysDILC56Q
4Dnb6LFzDrqlRFdMDozOQVdVuD4F0MKWRyccahkum2YGZxrR96m8Zlelz3OgRocPULvCTFVv73SW
AycUUS3s7k3xNCBNvlT1wHinUvA0tPb0ljrtrxZw/WNT4XNkjNN0TJMo2Hcm/pnABzIIG/C6krIq
8YMDQI0oVPqe6+4r34nwXu+1csGykDfnTfVDUwxPaVSnezQwUDj/28UBBzn43tF2mT/7izV6eJ90
UXXAuyCk3ho1jzruwhUl5Xe7L0+pWZZPKBqP92PLD7OMjymiiqCsyv01bRHXlf/WlUG798IIXXit
zFfmpOtbtYqTHSxKdG/n6Y2PmCpVE8M8yO7YGNTGh+BboIUKIFPvuwwPlhtfT/Iay9+2YxOt9G4o
prUuBrhmfiGQdYviSx6dhJnnj7KDlGx5sJT+R4jvC9ZTZm+s2WIsl63ZH82mUL43dbVXdOy1YEls
4tRtfihOhZx67rWov0QohzROfuS3sjroGj6KFRzlCyWSFFoup/MTs6+EH/+ef8mV7zdwSRrjJNm2
HxI1Ms4M8T+Rq8Z7/DkOeK3HQsDs9oMRorXpWGc5zcbxzHpAb/Ms5+BybO7JsXQeK8ikPLkvNdyr
UjHrwcxY2EGbDbot5VIaif1YjOlD5IGDsyiLL4OhjTYhSox31H78Z6b553BKp4/UN4ulrvFhqgem
FBD1KfLMA4M+PrcJNcc1OP74Gx/ebkN509z7+Djfa74brSpc6uFVWN5afldCGDzCa8xTELETvAgz
kCJY+NmrXC2c1xxXBekP4Ik82ug5BmtKbHyJ2+B9rvG/+W6RsTWUN+aOlUG3pyzH3smsnBpa/rBG
MEDbRnO3jPpmYVd+cyqE6Cji5ukGRFl6UOreWWVUaj6q2XA7CuN3IPDhdgybYlfnwnphjbGTCYmv
Lju+xwWfKbZYwQQP2AhDTcm+y7kdiu3skU+x2Jd+5r0qPRveYaG9K6i/QsrOys1oqttA631YwsX4
5mYt/3+h+jjEvoCmPb3moTG+KYVtbJRcD7cyCzjMGar9zq6m7CgbU8Kv/z2U/bRg5hmxkTuZjUJZ
e5oefExc0Cf0jDNuY2KVNKa9VmbFANnwTEJtItXwBv4bszJ92mJVUi3azBbDKRSQKh3v2Sq6YIEw
Xf6sASPeRuCP71rP0x/1CWcaOPgoZZozgxGcMUBhqJGWCNcm39ZFilDI8dYUftxeuxT81f1YtUs5
eIt3MJGbf08D/CQ2mYeAs8yuzYyc2zm366dWkC8hvX7XFa1eKZ0fvOMNiVuLXgyw25zqSQuyk4yP
tqFsGtRyLasLVn2YpucqGtIzwpD6PQhUtGwJiSK14G05olhRW63WzZwiRzLFGBEA2soOnx5jMdrt
iO6mbm1Zbmtra15vOTlqYpBoMzYhGuc5D5IDHwMs+uYfsjBHfspOX5RY+Ij7dOdq/rVD7qjAjgKF
UXtOUrX2d4BY3/CtV1v+MhR2jsVOmbcwgYwggO3KHc58msN8/NjZ7EBty/m/YsW7vvNmiEcVH4oc
P4nYMtiY7dT4IAfk0a2RMcuvsQGWQQvByR3SB6BVhqFPYMiAlPIEyiEaWsunpLR1mB21rsA616v4
OFg6qpoAs3aR2WdbezSDF6+2H1PYOT/VIhLMLtTkKbICd0cdt0UV06z46ZvfqDNW2mGynGBZWa3y
0k5Gsq1HmDBy1MeBgOIXyLCu8R+EBZyuqpkggC9wsNTEWoeNReCz2PKuZJfprnZi5vAme2LmDtRj
VW9dpWJZUnqoXPTxATUv6yRD8gisjHXK3Rg/OwVR9jYEj48iim5Bif2TaOpZtojsCAjd39jtZIic
wSoEBrhEn2rw+ML/EaaU6pQqGLmrTqXsUkaP7vwme7XTFuBNnP5EbodKjauWF6A5/Z3aAJpOKEq9
mGSg7xW+A+OkfAZl6CmwmNHdjkSofcbCv0dyVDR4nuHS0krPFmxcHDjzAgSlXH2zcx+skJ9PV/JD
JT9CPuTmfQjb7Uto/mjJz9o1Y+5eR//kyvjtBMVNtSNVbyRoTPME4NU5wKLGU6KCXaEwU9vw9EbG
NqznHU2ldxdd0WNS0aTVHXXv/iSbbmbsyKNhYq8R+dtixS6qe1TnLfOminmw5xa77rrNX82fvF+U
q0FXyWHI9Oywj3p/nIxTbTZGsmiZOO9TMB/7az+LxGdfBptYIUkemiF0u9CsD7L3/877ch4fcC6W
DUAmi4Zdg6Iqtm3pfGDfYhxTKzGO8qhMrK9d1KSMI2p32JnDR1/d8vqy8nFi/nueTIzb9JuwSm97
izeGM2z7QnxPDas8FVZXsq4QFUfDJfQ1bSdDcrBs1WpYyEMdU5HVNKnI+c/JMtaNAcOjWxs7X0ve
e4T+0atL9b1jW/XFZCbxMDk9OqwJcPiCDY52nt2aPBxr1FXlTMMqp1PJ/v+FSq12Ce0EpaZq3Dp9
Wq3tWRE0LL2YRxfsMLA0Q7WNtfIFnGZ3Z2V1u3fY2vTq/ogchHIM8ME6UqwzAf85GbT23N91VHDv
krkH+cdgAvk3Ua2tH/401tt/T5PZhgWVgv1LppfGYFVQtfktW8izXRdt2aluzaU8U97Ki4THkk8m
BdRV1go6xotSK+78WHMvk2O2pxzQ1CLr0MNOKta31G+adlEFzXS8NWDyI8gkPKg/o1NUtf8rS1jp
na4JpCT+nk0Z8vMMMcRcV/aHePhdtq29+SfvmiKDMs/rMLr3U09fyZi8++2Ct7xRU4N1WALdCYBT
6OlZbYYKJUu3OqdZic9ozgxOxtgvqc7s7AK+rkv22km7NZ4Le8ZMBmN3i6Et4u/Aj6QLGautClli
AyuL2ZesFsanQ5ns/t9ieNU6dxaIO5lrZenFQoBML2NtgTel8hBoWX7S69DEpKebPrDJ3UMzRWhJ
A6ys4mzH9LMz3hH8XszFmnWPAPKpH+sniHDVc+UL+65sSgtiZTN9eGfgbfWHyGplXXbhyBLMNSF8
/Bdoev4fBOhe8e3/PJVfeTaB0kutFQ2oE+ArrHkKln7U3aJg6t9iRX3OwBn/NvR3akDBL7XP4L91
5tPVwgFY11FD/w1tgijcTLVefAAWRvtg+hityFwXlqAsm2ZduZoiI1oGrnHnqn5MhcGdFj2M5xBp
Bb41uaZNyEGX9jpFIXyXh/haIe3vvyt5es8NzN+9cJa6nXc/XaRC+ORPzh57lA8pv5cHgT+rX4S7
a4FA9kEwgmaZhfmkQNI1p1B/YKoplrGqnOyq0XeykC3L17KpRehvAcn8ajPA4c3Cd0NnfZ19pAgc
o/fe5Sf2cD4b9IqCrcZUefHPAJ5YYue6erTsna5sMI7cjYmLh3I/qkd5lE46IC62M5azUoRZRNFb
31vjKi8wfW1GZ3hT5qeRZf0Soq+OkpVVjhujdoMrKyu0NqbRBVe+FiNuWITfZPHUh0/5dUQ3B6SM
jLy60z0Yc3knTh3/uU+t11czYMCGi8AifWky2iRascNXzd4MtdMe2iHuDls7Gz8Pb0GYJd11WMa2
OsilcwBTceHOBD09iX4LlAMufZVlB7DzCNXNiy0XpQMrisV703bhFpBw3t8FQ2/chXql76ck/zyS
MaRT9D3eTsadPPonD6Ghr6P5qH2z664Enxk3ByTmma7crHX/cdpNQfdT08KRC/HUj9Efw1erj4Yj
/JAY2O4wvkVtDlBLGO2eGt/41jl4a7tM5UNrL2uxssSa+Vl2LyAs/i3dyrDsWjN+0lYbfaun2JjW
Q49Lhj71B7Cm6VLMq7mCfxuI1c6mHrLiVeTznyKGImKK4uwGjVip0B53uhmfcSKqjrKJpoA1IDUg
vohZyPMuZ3UCiyFEdaNJH90pTB97EcabwMvFSnblgJPk4BonO19CMrCD5URVbTeCwVpc+7aJpgQw
umAh07HHSbFXMLVDlBZP8jKyaX2tPo1GfHe78tCA0Db8YIkiyucL8OdXsZAp16sHOTLEppY9yJhM
FF3AwyB5F6113w3W+9QHbO25E5qDI3ULcyq+Gc40XBorXaly/5CZ+TOrJjmkzdltwlq3CJMnGQpU
uLGuYZ9lz/PCl3RKtXuZGWUYG+pCaNcLK1mHA0BY2XuZG0dsVKBpG9/JG+klGr6AOSakXbhLmvTe
erTabCNf4tDZ2bbu5jXh/BoHtTHY4wa3Ls+dKlj+A/4sSzlaiwSrYXAjC3mu1ungr3mz8sLa/3iz
wOCub1aeaM1vls12mSgj85stqSqyhcr+R9mhNqqitTi1lvquBk61yUSBUkSfae8CXu1gZvYrxfl4
nxsFb2eOU0b8rihDs9b7NltJUXAntbEQqcSTLMGYoXPthblS3rvIv6C6o8FgH4CpI9qzSqDcHCOI
eEc5EGgqU4QOtcnO0B+o0aGNmJ5Lo8vOmZOYm6IufsqK4+CVWPkiWbGTFZRcSUaLuSBrDxmcpPjM
LXOqZ6mkv/VKMevfOMi9LbSh3w/YyQEcaZxHEZjGucfhb+6MMZJD+iisA4j7FzGHZDyGwb71FSAC
ssvWKGylAa0b8cRjt/+tJ+N/fH/tl6YDntLrOXoIeRDdeUlh78AkhXBmumSnZzX7y6X1MqiBQjGf
uey1G5TWzhqN2S/csF6gdfdryvRYV87JbsEDBQ3ecp1lbb3yOy1Y1zMXVfWtu7C0h2+tHZX7jv2P
W9zsmuGb0VYlfn5f82/xNClR2ZnJq/N1Ar/XLvxelUxznN/paCUHX8+YLcd9uYnGktpxmLf6utXi
Zo/GZL3XhmpKFppRdvraUpx678zNNTrJqAzIXNN1/+bKgBy6XlEeXhPkkLwDyI4xYV+TK0Z6ruKU
Nx9es7oyFdVO3vJ6t2tAnldVDXSnlkofct1iqbVdvY0QDFRYQdrhBhlkZTmiVncOkVk55yXKl3wz
f8QyZciBQkzac1t5m2yc0rt4RCVjI1FMMfJExUIewtjj0MdcRkHz9U7SUbzYCyB74E4vKSl9XAan
qjBA7N1G7Jr5PJsQqbaL7PS+mcr00P1t2jFMD9gWfsZwBM5XdYEPoky5JXttYkHt9bGTQsPAak31
tXWmBeKMznugF90280t/E2i28z6N7Up1B+3FGBAFVWJ3WPWtb78De3yvoZc/joiM309+njKXbhUQ
Vc2s78pEuUoRF7w15qh9dm1NxVPm1pc5eUWlV5u07TiBnl7J0WuiHA6Ye+0iI9lLudII8NbWsMdv
V4XTm64pGis5k7oOUzgRIwSUgasdWPSGhaU9eOAhHyxsSfl5TXdpPBn2QsbC2tW3phEP0JfIk43w
A2cuRZwFsyy0DdmrWfF5QuTIxYCuqcpZJSZqjNVgp/lJdepLlwP99BwDJUAnabdjIuwX1AsODg+m
H6KIfSaaqD7CT+MFjJTRp9gvtqpvYgupTFCcddXWeeMhnqFNJdSt7GuG6y3LxqVcnKkvQ93Bw53d
ENEHhlhg5+zcT2F9MgEz7mRMNjLFN7IEIETfLilO4NSK3+iZR92mD9u0Yrs4fPH6bWqqrGvxTj5h
eVkPC3loBsW2z8ZmP7ou9mQyhtw2cA8tm5ZGgHuFjMmGDeKoW6EWyx8o8h9lnhz4ckHZn6+aUqBd
UfTEQuR/YjX+6QrUvNYovbX8fgDnkKMS03HrXifK81VkclGynzsxeyzTTWgBmcLzxGePLTe8aUHB
eVxGia+swIYj7OrXn43sBiMqt9WYTdsC611rkafCvp9M9HiCGhuf3l0VhTYtO5Y+KHjYQ3isM4QH
5p6wi2ExTOBXKNf3Kzgh9Qu6BPFi5HL/1Z6/cC0T+q9exAeeDPmH3vOL76R6jQ64rq4weqmP49zk
7IqnK3Pw0VxQjTM+96P1Whl9tEE1L0cw4k9ikCSNfUJlsFrFGBYsRzUY20vRieY4ZJ2y6GrDwVzE
Uq3XJha/W89GXHY+G1v5kfWVk2qrQUvGjcVaZqT6V6yNWP+eA0pdtoOqLI0xK47W3HRJF8+qRlEC
FFYee6Y77OLM+xySqXrkg4Ca86+Zt76hFnf8Zoq72yXl4DXvenU55KRCu978y8nzFW9deeRHw2fM
HuJxp+Al9uWC/97++pItXkQwy5zfriXveb29DHpdKRYaLlsb/MyKpVSKVgMEgW0zLR9DtR9Pbph+
DoB9/xxwg3KDhod9r3sZc3azvfdCH+GDovT7owtHeqqFeHCiaBWhq39UDPOtUhWvmI3t3kL0h47R
0HdPGf/r28I0fbZC3O4pynx9P3b86JZKuopz1s0SB9n58Vs/9ApGfn394ud7GZ1GlwoOS8JWKw6+
4jr3QeA5924WdYgn9fGPou6cnddCIZQDMkXPkPEq7cRY+DLvdl7f/O5xNzrdcuWp5YzR8NIuW18v
LIfHQoV1xm3DqrPdlYzVf+4oe8KCRqL2Vn7XYR6xKzTcH0rTDp8sow2fYs055q6Bz/HcCzpwiWzb
YnE/d2VT1Cin/824XUMOygv9X67x/72LvMbtLkCGl1pnHaIy8xZSti3preDazbPxKWNCtvaS7tmo
tPbsZuVnk1fxJUGs+SBDcrDOfWT2PMoDVhbNyHIvEQ9e81sOan9PH6cEKXzMRLYyJkdTvrx8OtkJ
kJe7JVuGu1FYMJ1uF4kLJtFm5/rIwP55NQJtxqOmlDutSvqD6+cdq5y28C6Kr7QHXxTdASv17nok
Y6DBu8NtVB4FIsT8o3RRfVZCwChuaO/gmsKfnRt5JJsYtbhrt/FTd2fp8FLyYJuWdrQz4QOk2IcH
SDs3xri/9uWhDF77BjbO4L5QOq6tTYOmwXJgs/uMRMafxu4+sjFEM8jsQh6XPn5I/RDgcOeLbB1a
CObZo1+uS6S0dw4enEB9wMN0EhojD/X2P8TuAEpKYIwMKR7gGtkAros3Qyf6RY4jTbPKtHREoU9D
IyO82PowPMv6BdVY82tHS+GYqLoVnexYe/USvVqFBoLtflEaFGPUzybqfQPWmcvkAt3V9YjMS+FC
xQw6jycvBsLBfdWDnzbCFAs6x0+0VerYwT1UoGyrNjV0zqLAxiKHtRf3ffSgGnyS5FFYwuy2QCah
1cSAJZzowZmb3MMEsGp1cyG7twHotCMfZ393C9m2cq+FRnjSRQxzFnOFHbgg86JZgfXgom8Szu5r
4+y35nlFsh5iVnhfYsCMIwU4Ykx7NyQK/thd3R/00buXPRHYAZ7DJTv80YNm8ofltfrncW7saXrO
pqk4KFbzGULKRiwLCMtbmSEHqoKCtWNRE5cxfxYUQqjnUQqyXQXaEIJDpz9LsiXrsThYySGvYxpW
canJZTV+EhUk0jZLVxb4+yApD9dwVfc5MED1FR/Ddj11mE1AIbFeGhUmcZyyN+F2mvVi9ukzuKPk
LAez7jS2ofUNGKD7aEbe3rKQVrbgFd45PjO43q0v/E43lzCtlI3rFMpSxgoVn2PbR0gSvR3/UOXd
nyYeJuw82KuLW1OsJ7u0l2lX4DUCsuSZNZ/YG8jyts1pgg/Xr7LIfG+SPNiJHKuW3CzibAvK2Wfh
Gg1rM4/a06Qh+MGOuAseKrBxTpwzr0EH+1xUJLTnMWHBzUrl3h2c5r5yOgttHavwVjmfkKUMqkXf
Iu/hmNrC7HiTicOHC7f2X2qrI5oOovYp6X5FWh4BG6GJkPmyKle7yFAbqI+e5ghKyYy5I2psSqj5
h2t+bWOKhE7ynRxtJ4hNFJoxdVKc8JvtxnBRAjZDZXKBIMKd7eIuIkddv1SPHS7eC9kVkXAf8qo6
yVwFKZAn9nQRwMj7JZInS7ZltYu8C1aECFcpYlXE1K89LewOXSY0PNNz+zX3s1MQgnlSwvIH1Gvl
WbhttLXicbxzIziZ2oigiMyYwnc2tbsfaRy6S9vRgWba5ddrVWl6qkvkvPgpwIzXT7VLEQW/qB+0
B2vu1VUHmC0vH3usWtNlW5r5KrIE+IQ4bfcR/y+AzjLve5Pnm84xsv+0sl7lYesEcEb9dZX6/U9k
wDN4x371gvAA9Wze4rlOzXYLgVlbaVXrYIehntKsMc4GyukvVdWtm66yL7JnRA9mg7ImfCnneRLP
KtZzL0KPtQuQ2bVMUYd+PEM2upe9QkRoXCfiQ/ZQy7GO4+wKIbt+DiHS0hzl2nUSJitem1pLOeqa
ebwTPWJk+nyXNuMPnRaVuc7cLlkHIoHX4U5MPwe/3ITzxx5gRQj0B0iJhs/wMxbc6ZOHVUGbziqD
/byGmxffQTm/Zx9hoCKw7xLLDZCobcWa6rX+DSz3qhwahRl6HrIlWgJEsbMSjUCXX2+JJoe1bayz
ei4SqzMhSNXU/6Jk77qa9gslJBwhh8R9LhonQlpHMTFuMUy8JKBKqLmavrB98yMbE/2XA7TXi+3o
J/X5YIkHbHCBEq1vhcm+XevqyQN/O1wnTL1+R9GYSwTNk1XhJG5TLUUDuG/PFhjs84hH9IK5Zveu
lXG/UhooDFo3Wa9p9luGBztpd0LVQf7MWV2jPMROkj5VbuycCkA317NBR1XLIpmBa1FrPDc6avJz
fjlOzBDLAU2TuTuwmLVNJcYsg/+XYfJxgJ7jegtyBV/MAByTQhELDI3pQgIFmOMsakULH7QsbXYo
cYfXbj71iLartVHjT3UnM2TjWEmGqoPpv2Zl31wH0GKL0LrhImbgJyu1wGn9mne7sshg/aLC1SFP
GDa3i37JM+Pw7XbR2y3lRTtHdVbBYDZ3OnWMhaG34cWztB9SAbUW3rBUCtyfIwzSLmlr/uiwVvwu
40ll1suuH+Ap/sWOt2FYspsqahSz/uDJKefY921+dRugtgjqfGL/fiO0CvmSOe2Wa1ge5R4fk1nV
cqym22heqvNdNMp2UWcI7S+uxwFeJ1s9MN9ghI5HY250wZbWNScCfXrA5kxCG2SjiNmcUx6yRzB8
Hvby0PiLjMhw29GAgt9VUYBkaKv1gNJmL8+WZ7mHmB0Qius5/140oJIoHLfZKUUKsOt6O4H4BmK/
8tZfXsA13Cb5gzX6/fZ/XfDfm99e3/VM2c+08TXxWm0jX4lsrq/3evb8Sh1hX3JkZvaJG+PUnI1Y
ZAyat6BS0px7vYAjH9bqFt5Xc5axqnfQNkqQSdExEizXyJjBEVQKbKU5Q+Yl5TismZymVFbna/Xo
gd0D+QG8VVklsC6eDTBqqOVGW720QkRXBy1/GDxDXeY4hq0Lp8wf0jkmB/RmMNFzYF4oB2QjBxol
EBv0kIplg5yltZAjlQAXphRsW98S5VEQt0gneuX3f+KI4uaH2O8PCNiLz4sIx6jgcFPbnV+FPEE2
aFIe1bTBuyWzy11WNt4rutCr0tWV773bALly1HCPj1r8LVBdFlnE9UmkK1Cb/qFV3f7SWe0HxAbl
ezYpiKILHrKqAhFqKN12IQdiHbclXmxxhlfpnIAeQkCZz/DV/HuntzrYTcc6pKmSr2QcycUjULry
W5c2iNc6dbuWd7Ycdek6pniLkiDbTaNhbfB/d7/3KzlshJW+kW8kYNon34iMa/yd1mblfXkj8g02
Wv75Rmpd9Q6Zadrmrq6abKVMbPXdmhCs12lyD0FtnSLP29yA61qfx+NC9k290/bM5zcS9K6l4DAn
ZB8XyYB6TtrVv5yhb/Zu5FSP/tzEhLy/IUvtqscm634Zk8d8XktMCgJVDd27bfbhrB3smi3aH732
Ex/a8EmGFBB0i1xha2K083o3DMa4Nmy0Z8zBCxd6H/q/WhxcJjP4NeDorPCLpZVp8OQ2pYZSYFvc
jUk9nkuRU2tAw/enOr4K9osAFIIgtsvxM7XFwd0X1H3kVvAEsffLzjBmVeFWURALWWXp1C2dyXa2
FL/7U1K1b5PJHoqPC4a1F3+6VqcKtvEwpjlWGugbSZ11MnGX5263lzxbcSPbBqqTb1iHaAsZlMny
6JY4n1uhiMwWO687HvMBD7M4aMYVAlbaWpY1y6IU91peP9qyyFlp0a6xVdBehXBXOthp1ij9+Jb5
3srQm+Ib/H0H0gdsXxmvHegTeMigltUo44Kt6HgdOc0bdAjEsI2+hsisZfceJuVyPg8v1kL5tmkW
podKpQXrcZkIxRLLoS/apTMiEm0Fiv/YIBnw2DTjRaEmCFJl8h+LuA+Pbd1/YCII6z5Luk3VN9pG
dscJQ/exVsOj7KJ4vY1TJMDdKYtxMgyShW76FbqqFthqy1goo2s+Fp4lLmUN96FL1N89EOJVUCDW
o1kg/jZW7SKAcT125PE10iDRjT4RDaT1hRHEDr8R9Apl7OylPCzdBsfnVjThQbh95SAhSUIbKjRz
UHavSZ2a/26RUl7L0et9rveUmTL69TVk8i6Zl32YraFuYAhmu8hP7qV+RA8TpF70s8gE5AijPaH3
u9PYTriTw9cYWPC5vhHHB7v19DVP/x7PAyiJesvPFTjK6tkZmgq1HTBUGnY9h6yGvqGzLxeXY/GM
JcsqyNri1QwH92i3SMDKWhrbDy8CSZWl0/TWuvCC+FUkroHuXlDs1WkSr0qtfauYqJ6bpFRfHGtZ
zUlh7uKC4ZYfsqenqnrnq4DuZBdmIRCtJHG2sssu2zcRNr8UvYnWmixON3NJOp9L0m5PEZ2N2xfk
M6ldy5hsgsKM1zP4bgVOst56VXGxG1c9mHNTJAPmYw1uC4dbUB4ZbQ1tqhjR6hYCzDTJMk02hZZo
B6uJo/JRHspgWoMgGuqc//P5VHmK3lpK8SKHu9zoKGtAQJEjdt1GCACV5hIpOvZDXDu7IC+YXfIU
DKXCtuKGLwVecFSvjzmV85McVSugi7B2DtfB0lD1TdLyHwaFcdx9zpWcieLQFI3ufd2bgG/yvex8
aZKMikOGCv/YIkQsB/gtc++juVHLrth1phaihsQ15IA8kqNF0qyR+s6pD5F7i3uz71Vb4gB6G0id
cK2ZfNWdfnyuxvCnnhrJ6dorIQhBPkl3shs3bJ3Rg/A954o0zY54rsWLuvbG59BL8wsujEs5KBvD
ifaDosbnck5AA5oHfocvjebZDjJN0PwlzbBri5WiJvZJ9lC+S882hFBEa5iIFEjxscE30xFxLF8Z
A/Yh6F0m90oX2/4lBjFp+0a08djQ2SpVjUOCHbz0YYXckON3FxtVa9OAz5MEJgXYUCnXstu4rbZA
6KpFdLo1X+LwPcei7K0yyupgsuPG3zRJhvmHB0VIYf8nqyS2EoebLkhR4plLKAVKBksFHda9HA3x
tAoA1T3I3hQ5C7w8p2cfkxcAf/iqFok++wO+llmZnuy0SNStob9iPfelNwg1RQoEEd0VmFaBDUqT
LGrbaRbDjFfOKfg9ugNmhnOvm5ukrg6VQnFLhoDcCErZQOCKvlNRcg0yFOpZviWzDqBsLLnJKg9n
F9Lr8NiN1dbAoGmBMcU+VRxc2oR7LCkJ4J9geBf0JpLvE1prCzv142cLMPCaaoR/HxZFvBvgoO+D
yMbkwjWqnR+LcFjUuZqf2rjU/w9r59HktrLl+a/y4q0HMfBmYnoW9LZIVpVKZoPQlXThvcenn18m
pUu9erc7etGbDOTJBMhikUDmOX+DqCsyblQV6YqYHOinaCQxAtyCtUi1s/OoWSYojyIEiktNqtZ5
uJJ+8XFmAeyQhxQbJzgdSF2K6okmKjPl2J/U2Jl3j5A80sUMeYR+ypSuUBn2YaKgliWDoAOo/XSy
TRutPhR5+cZNrtpIAila3iEun3QbwScdkQDbeAiNUfTOu40x4/inVFZ5QxJ4oSRje0naMQvFw2Xl
Y3aE4Zzo5nW6zZ3OP2u6Ni0TvUXery8nXDhoQImX1aI1w73qpkfX1sIXo2NL3jW1dRqqvj2UJKC3
SDSE1xIe88rSh+Cj2zt/moMZrHUj4O9pgY4vUrOwl23rxeumsemDJwyXja3bm8nQv9i5Hn8P0app
vWL62FamuQ4jyhrWACeFJBbKilpl/lGPN5ZJE5DoSN3fPWOF5WyvB8PBtuMTAFi0ySLe59ogsbOU
Ux7us9pQBuupj4C5uD0iqFFfbiuz7PRF1jTzU6YCqu7976MLVOseonI24yCI31fl+uUSP6EZ3ce/
zgiT5i2ZzHwvB+RkeSUPfPOBzMvhEWruZ815sQoKfVz99iIZ66En5F/QaspXbpisdLV3tg2YzCfZ
GBQXnpRGb2CBJT8g5daHLmsoVcjDAAOGAyKjzQFV7v5nUPblyGMOyAmGZdBXOUcePeb8Nvxuzt++
4t/N+btXlbHHm5BHfzdPvqVUvsV37+7+xh6XePfK97/63cu8677/C6I+9mEyTVQF1aRB2cGpkTJM
2Fy3eiBggyQN4hieJobwjCdySM6qR51Z8vAelRNkXzbyenMwlvtWwaHnPz/7fnnLaBvWBeKV3l/e
s/1trMzoZ8uL/PU+1Q5J27SMoOWI+kA5jdnGGGaY6sjX5ctKTXfGPCpPoSghVJFd7o2ZooSsL9zP
8FEvMYLQOdy7+NCezSq6lxvuZxn8RIoUk997V0Pp2Ohv9xd4vKA8Xc7Ilez+olk+r6iv4oXa2UBW
h6EC06eTIuj18awFrfcyjS6rm6j67Oqxu/ALNH7yaWAx6HvWS+zkw7Wtws2ojdaLbNC0iRdBwB5W
dvE1wd5HnMAzx3qx/Y6KeVQpq1GwgVrFh+AzcE86kMqRoUcTDFl6lN1EsIQe3UyvmkVVgoFE1lvf
j5HPTdJo81dLC/HynnT4VpHTLPWmfmnmfKG05JJr8hkdUgQnd/AUbtI20H7Zb/N4ONWyQaQYrgmr
cjFPxsup+5J3hrsvhFd4Ajpoqetau5HdViCUHRSrljOWDptAmn5jA/qz34vhx3mqOO8+53EdRe0B
LMXF0RNWCrnLk0hr22Epu76ZTNc8sSEk6/U95BkoikZaEu3Q1ZqvbfC9sSr/xv/Mv3GfNA/z2P3p
RpFyk3FKNOXGUutyJWMYVXerhITvyhc4aCNl0YYSDI4jAhuNokVxlgOykbEmcBwMkap10l4LCyIE
iy7nXIlGHsGCcc6KPWroLlSWIMU450D7msVN9SlI+ksWF/mrgeHqUVV47VrA5/41Phvoepe/4lXK
TrMo0mDVjZF91COzW9hxiVY0XJ0OX7biCw8iIzk3YWQDmY9na6tpIYALRPXmDaJw40mVeQjX0W4t
anw7FxzBsEpcE1u3KsQUMB6cW5O02zbT9Q+y5yHs20Sx8cHvk/uYMvrukURYvHyAdu7YnKHGrFYt
iv1jQMJ3avwd4bP4OOXlBQyxiGzukR3pwkwA4sqm9/x5l3jF/hGSRzNGOPcZj4FHbLZa/KUfF7DK
eF0l/UrvMv1TM2n4eZVWs9cdZ36preEPnOy6P3psGhfs1OZnLemjQ624/tqckDRO6wrXQweZkznD
wzJ2vHldiSVkjqeVtpDaKHJkDir1LpVyny1OkaM2dKqlHO1iE1YBn6RR9CgYG021kqA82djh0AT3
EXA9QhyQLSSrD4Sk/bnCj1cEMUylolyO6QSqGifLWuDf3qHcYn9pQig7yvAd6SanvYfEzTwQsFRo
Y3Qs//0qMmaQ0gu7tNxjkeleSCRjROoWFGMK7yJD82Cgt2TqZ0eEyspt2CsgcdqRY3gaBrXZGGNM
8Q8E7LBtkCQ8osTMAolRbwoyFdCgHwoTnvAJPMteDczp0A/faipyL0lnZUfyBjjXCB+2HtO0I1BF
yFnCiY2Ewc+uHJWT5ajstmIyLiw/J//X5xb4OO65kxwoV7wMdtY+TX81ce9iCJD42WYEpwbdg+5j
VE42ht4SxAZ/JQfklDgb2yd5VKKcBwKwNpEb+RWT84yUbaBCSXaZeZNyqB1HOcSmiXJAHv+QPdmU
Ii6PHtP+61hMoXVC8RDILZAGuWKXR4+uR2kSTakkoCDGFHX2/23eY/J94f/oy5PJef08+TEgj/w4
IZdhWfPynRyn1NUM/JLVtjz0pjhbjh6O8HIigLN/F+r8bXphxrDStTpb3G+oPjVOJ7L3j5vq40YL
d9hGJw0bVXl7fQw8Jpd6fj+/bbrpXA+LobOMs2w6ceSRyNzZXvj6Lv7o4u0+LcHjOyt5whTfdHxw
nlEvUw9N1g0UvJHerMbaeimLbjGxldrEyFujRplPmo+r32Rs+xrZGZQVFXbBqto/RSG6WpA6qdIb
Gsbdoitj9zlRUcMcrYb93GqYoTklhvbF+FNku+Yee/YzDIMRcsrWXmErqDdsYyoxp9ay4VdEaoj2
TLqiTu18CiPq1H1cuDvYS+jBma0Fpa7Gy03z+huPIX0DNSCD9piq8FJCb5s65XxBPA2TSjWcUfeB
M6RjZcFGMg3sT7PfXUI1zK+lPV6tNCuOspchIHPlQRnseLROCxnzJ/hqcmCw5iu5m27vZC0AjX9B
TMpuV6bbGWmJ4733r8DKyWAjmbqZszIygCzhrMRUnwql/DTWHjk0wD0y76U5nUmCYkg392TYPfNl
uRYbDhULtntfiQEK1KPVr2rssk5hNnzr+KU1S9v6pPuJ92x4avbK0nlceA7Z58T8UaHys6iFSiQA
hgxFo3b0n5JynZh29yQjstEHYzgWtbkPu+mrz4b2MDhI1csmtTN11WtZsX7ERmtu9rFhJAtDCNwj
PQf+E/Hmc6Jqm0mx+reZwsd+cBBXkSsEEQd33r/poaEDkffadSIA83/NH9QMYMponiwSq4tc8cN9
rTvUFZWw39WhUIrP+HRMNOU7DTHaBahf60l1ediNUdYttcpHOV7E5FEWGUjzyXWFaXpcWrPrl8HH
LShXp3QNB6t+SfNGRWSkAStqNuWyqTHSaoBL7eRkgw36uTX6N6WNoPZXPrJuamk/BaV6doFSvVVa
Ym5GAw/HKCqb57FTEa8ZquybF+pnkpveW+56BqKB3e8zyrzbV2X01k1usEfFSP1oGsMrRBnrOgVN
/RrMMV7GhD3Mr4+Nt7fAWQZW/4cBi+cSTX54UUaQDosY1JQ9bMjRRstIT/KrbFSjAtwxW8WyFLSP
UBBA5ADEre1QhMpJxuckDPcU5GEtiWV+CfKBugDUJ9k1yrZEbnn8kSkJf3XZ9hdvVgeWFtEA3Apd
Y2jIyUbTXOstqr2bVGmA0fZmAfX94Cfh6+SjcQIszbzfseRNCXBKtfJxCgI6/+tWJo/k7Uke+azE
rNya9o3bXfwpBd2ZOfytRa4O28pRwe0KL4GgxEFAHiEclZ7RAlw+QjKuqYJeU1AtsaL4xmMN27J4
8L6Zxa4oDPv7XH2o7Io7y2DWp17pfm/exQYXmFPdYV361zRnKrp9a+b5W6Ec7Ua3v7u+Qym2tdRn
DfI57oRqvk4EGtTSgkMyh8UpEg0fSH6SXXn0LtYkVUw1pwJZJiYnoY6cfK1+/0+fEWHkOWensbyD
U6ibTAAUSdqy/ELD87lKonYnLIuWuAj6O8o02tNowzPOqbx/zvsaC0loOMepV32Esb2FX1XDwdHK
BM42d0QKb81WyUp3EYh7JucDcZv1SxXjgqeSd8XVdDzDLwBYogbsopDTASUqNj3sbAOkpGZ9oQSI
ZWuGGS4e9w5nCPqrismCI/wyZDxSy++ei1IbVJ9dXVCJiTMFtypVDWbe4Ns8Fs81KcZzAUX32e5Q
Rg1S9VvfJOCH9LzDvcwy3W0lRqtoNG/DeLJM3G/Ccqovtq39qOzZ++6idQQgFRyRo6uwQGPnj3F0
a5ECtSjG5tOqbhvzopp7ytzFxi6D5DfVqcAsnRWSydlK6kzJRspUTbFZ75zGiBaPAXnEfyU4R7OG
xTGCVVPwHIHCuUo50ASfMq2d+NUKiVFTQ3WwUvsP1NHiu+popAcvUVdHu8FFENwaYUcu5WHoixWK
PCyb9Ct+k+pmFusjKMLGbqpStM0rnldFokDk0PAw1Ws4En81ZM7YzeeWtnnExgDcy0LrM2U3IoC4
mkrowWahxq+zk1g332rvPRmCbf4FNHUEEpC0qoU1TxKTEqe+NIX4PFFIa/alPsSAjvL8c5fY3/0R
qFsyxC1ULjQbJnCfr43iFOA3iYEANXdpNGn7rGoKvlGxsg6cyHpmawhQ2vUoMuqmi0oOm28/NOyL
lWULuQvntt08Qo/dOTV15zGrjDFEGKts3DZV3Vy8pj4pvYnXh+g9Gj9qT1XX/x4vrKC9REb5W5z0
RHNxqlUQdeoFszw/aZsrphbNVR51KNst+T60G9mVTcFT8KgrxTUU00pjvmiusEETvKmpj7eIbk1n
2WNNQ7mdDfoGMul4Vgv77GZWt5c92bDAQjtnnCjLi1HQKD9H73azBrbEtluelar9xJq9f4V+37+O
n9opK4DzZv1rWIxfEyyqznLEd1SWPg1GuUWynZC3WzRAztDiZ2e3aEv8lWUFo07jeu9BpFmhhGa9
+aiArf2qVTayhEEtFy/x1tIOclSxyy/KmJhnDTNPUSiHX0/JSzRNq3nLVjwH7lt4RCEh8szBZ5nz
t3ydaoA85F8JGx4C/nrE9h4pDkoCskHL6GrpjrWbQR2du8Zwjz3rI030ZEh3krldqRA9z3ypp7VZ
UfqRw2Y9pmc54HUGZlZAEnM/O7IqhV8wpM7nCDVckAnBzVbD6FLhCrYAje58jpui5l0r7mmm7Pzi
4jcn54PFrdeJMVgbthPOLXNnfT1lyObpYvs3B7YOYLihy3b/gxxVOrrSpPkxKk2aH+dOKv7rQFFR
TQAKdDREqkEeDXah48jsOePehXB1H21SHXMa1sUCweXnIc/zdDaubmNFT2qTQXgXA2UKUOMxMGEp
AEdpg0/3kfrG9MUoHGsV9rp60JMy+vA3cfNXXLIcM1OzVoiZJAsV/YyFRPO2iKRmJo9UlIB+YXvF
kT+bPqI0YIcAL8TsuZJwpWv1hLFWPm7TeLQOrQGlfgCkBHtDaNNPU7Hs7cL/jATHGkXD/INAB56Q
jCRj3JrGx0G3jLXCpnhr23WFIuxIwaRQTq6aWV/cwA2WYxlkLzNIeuqVnXfqers8gOFQtumceBdy
q39aZQ3AR2HH3Fl1egzN/HZ/xImHnXwAtgPSBtMcxTv5AHRDxXi6m67pau5v07AszlpSRYgEOOFK
dhNyn2d51CGQxXc5qbzNFBn4nWHulFXXWrW1jRfm01HpqxAIaV7jCFCkL7PNg7a2nORTV6Dp6c9f
xinQsY8KomcnMW8SpWFEabW1/arf9ALMIWbNYhYi9cNa66pp4bRjSJKA3ZVk76Rzs/OC2v8wd1F0
sIdhiexavzUtge2l9PTJcvU135XojzkCzYv6R4mYjlEcEnx59CD9Ib+rVDPtsz5UP+T3WvqJJ15u
UVeb/Q3ItWk5NcEQLtnP/ktfjndm+2v8Md/UW+NkoDu+GAoNr3PBuPQKQSiGkXWt8Z++WAU+aqPg
WBpFO6INnSC0E0fha4besjxBqad5nWpGCMZ06LeKnmvLWPwSAfP0Ii9DE0+BDcVTHHpRlvEfB0q0
MP0Qk1+QR0Ah7unbrBcKJP/SG/tbq9l4D8gxeppiDhvEYC1z12oaOe/ZCa5ZbESs53P0nES3G8fw
Ko8Gv9LAhznalntveK1FU9Rz9KR5yVKG5LQKWfiFZQfqtp4r9dwWao6D4ODDqKKbaKp6lkcFilUo
EbefrDpOX72hYZVPaXalK3qC3ps6nXPDe2NlNzfLFm5sW2ftTZsrBjXzuzFX0SdPQy/F7jBWyrJe
wSRoSqgwmOoXnS/5YtLV7NaNE0s6Lf+DrHu4bcb4YjoWgvzyfUzeygQPNG7BA1ExCBULWZJiep4z
3HRBiIAsghf7LJu2984J/o9olhJCfG46GnH0bVLTIluW4UQd0ivL7eOEOn3qfHTvuhFd2Xm2m22c
l/F1rouPEpQyOIm256GN0a4Qxy9brKz9IG4xg6vTJT98tAPqIDf+LGZnp1V2udZ8+0vYVxUUVKQ+
VNHII8cWSIbZCrel2gTZLUP88wUyKFp/ySIMcjXFzTI0tlUcDjzV8FGRzTh+xqvxA6Qith4CuNT+
KBVPeZutub90o/Y1onb1sdfDbD9gXENlSB3SExBR9VWJuyZeFs6EdjN2QGTdQW8rQ21+jBv/a1+1
6Z/4jmJ4AUPS84Ob4Y32rWjrk0xgUqt9UeJ6OjxymjzM05MFvkZO8BM4vt6HfPCBnbEbKFZ2NrFY
zEDvUVvlWanG9XeeKCmfjpIkO26m33qvdU+p237wyzp8kU1fPSWR9aFukuDVL81mlzS6vsXuJvlA
5vftriBWON/eTUDMLPkQNtNbqprJa+xjspZD+MFIWVnc3Xsc4YAigyUwKEQDkIzsxvgol761y4a7
BiSyjHGtSERiWF3aNXYccniuMFxMh7DBJCJXSV3EprdsUKi9KVhvbgtDQ+UP4asQZb5ffZYxPh83
+smFMBhSzp3KwscTVkTT2L7MJjkrq3G0V3NAwlorlHkvByMg35sI1Sp8hVCvryB2jTi3l+PTMBpH
6XKINW+2rMFA8U9m36yAbNtbOn+UdD2UTaAv6sZoX2TnvzG/xvVijLv38+XL1YH/8/qVoAdxE1mo
IFaf/cYdtoHdBQcPJPITKKVhlZ3rLF3munem9q8cVMXw84XjlEq+sEbSt7aIyiEQ14ZBQvkOvlHQ
1BnjzF9L9I2RKRTMtB5dGAHewfVguDRzdHZA2Hbc8khFeZH/LAfnXP1Tx1z5JHsxjloIX4ltGFnM
V6AW5jaJ5nopypBB2PUvFptD6lrFIlbhvS0dG06LylZj5zlh/xIObn+MdYXNiZgsY03mPsV5VDz5
ASFcFbRNHXnaSg7Ky9VAwGWP9QL6Ahn45arADlV166UWz/klGpCdXdZac++WZQ2XyxW0rKSddh6P
laVS4EikWIH6XMWvmMOkSN9naJTP7HIP9/yop047PQHuQ2Uq3zrzHO5jUp+rgf3loUzT6pOSHzVR
Uy1Rmt0raKOuY4UnTOmZaHWISqPtxf1GB61170otpHcxKY0EOQYfxjRiESvAh9g05EsLqhKqiehN
HQt/bgtShXV8hAWCt4Lmq5BP/JBoDRs/08IJeGgRZCHMA4C1CcmdRTfp0VEia6Fb8xgsmvg+KmN5
wf9VYefHMogzRpLYRy1H6TEfrKRYyit4Yjii1HVUgKxM5rLxS/3uhjxr0fTUzepaxfD7yC50ekqk
a7KO//le49EjZ5SKCgXAMIt16yPZgn/4p67FXqox8nDvN038Gsf5Z1voBKiIyC6yRkuh4yj1AT8E
Y+1pZG1Tg40P3uAdorgoz3ZBOi5Ynndn2Y2rJYJewaVVHGQfs0I/VYrpHdJu44oiP8LUMADuDcn5
fs7jP+uBTzsRtdY0UMcTEJCbPrh2vOzHQt0iNQfYSIx6ogDLkyKk7FrOGztVvJ3iC3ajpZlHrUGz
Iug7vtW5bV5NVUP+PFb7Fx8nCMB/Ft4Ffi44zhomP2lWrsAVol/+ECgPzEjZll79acCkvV3dRc7l
MD9hrNRtGPBSEl3GfhtusyHBiefzPVRCJj3iQYCBNcsH2eBJp577Efljx+gPMoR4qoqKH2sL2Q1a
k8VceHlE5AQ5JmOhrUeIA8U3GZKNvOqjC2AwwgkaFKI8ofNxGB5qJLUoQnjnVFEMNAh4CQ8tkb2M
zRTVyRbXDExIjbDjb3PYGHOrovXDOX0pINYF+A0xRc5WCuc5SwY0PwalfS7wUimncnxLur6hQGf/
qFgHviGE4yKPwY+m0/XxrcUqfQtVNlzL0XlQoFSqOBTJUTceRmQmxp2Wkt8T+YUZIZONmozqUuYW
ZJZBxhyDJd8DIyBjgQLYtteVa1ArJpLwKdIzc58+86UbFy4+N9/HQV8aTRR+9UZMhvU21s+m2x7B
/ip7qa1bC4ehLHapoAFflyHZ/CbHK6eUYp4csZq6xH5mMhYqck0ajHkFK2atujgIpXqO611lU6Sk
mmxYWLae9udH3OwFPKN1s72MTZXNPUUKjVc56THbdrkBGM5hZs/2qbamYh9QMFs5Nj/jAEjs0gk1
9yhHbfXZNUf7TcFab9O3iHR3fLFQGZrClTkP/k02DfmFpWEhK9GnhROzIzVusVWgKSWmJDoq6bav
Rst2KNhtpeW3PA/CJU8r4xboZrDrjTDf260XXFkqU2QGm/LVs3qsRZLuh1XFb4U7YF3g1H+mc/dJ
JiQcVXcPuoNsouy2fZtsawFmRgjKfoM2ztcKRMJejsKYAmPUpu3ZbfAbytX2iuR6tXVAoS8lslw2
jY2YS5rhWDA3FesUe663UdWvqxCkaohS06VxdPsCe5ukdeR+kCElEKBYC2ldOehlqrmqx1EFWvHr
BMuv7ctkmWhLA6isxDXk3FZJvbPTxUvZk/NrR1lxW8o6ZCbnzjm2dvPcVn3zefZca21N2biD7t58
VkFnuuEwf/RTFNvIAlGVF9MqP8nxT6v0SxKW+dbHcJOlbmCA3jzEqCKdZEc2WCkRdm04LvIwSLFb
19r6yc6dLy5YHZsF9bmrR0gEg4MzWG0CgeaftDGA+rLiiIC1RnxnV97EJlqvg0snncKNdFBWrC9a
SFm4iT8aGLJsQrLZ3UW1i2irB2g6R8nsftrM+mNvuumXe1eeNtgUINUWz5RkBH1k21a1QhjSXs8N
ThJ6NWrWwnGHFjZ3268xLOBhKroylqRZe9HUKVnrZYaAtY208kIGLdTbVrbbHMtQwYJuU9ZNeZpF
naCSdgz5XDf3/sjtDfne6g+8rl7KqhutDCf0IF1OuUE5RSS8ZP7r0dRdharjlNVCPmn4bVROlnmy
TMmGhRNg9vXuAo8s2mPKu/Ta46K/TRFeFndKyuOCcvjxPh4DjwvKt4oP4DVFeXUpawu/FRjkIRRz
0tulgnRzyMpMxmyr9te9xcMiXpQxmalH1REecb/DdxJJO1GJhAMNf0MeWqCFeSyTweuRWbKS4WNX
z29B22evIRnUPTiUclN0kf05xdqxR43iaDnTDJtqmJ7Y+1/iNo4Osseze8I/lXhYdNahdh0ERACn
LOZam9bdIP7XQ5zvYjZAdxEOB6zTOaawZ6c5xrVJd3CVSr/aoqlNRGSGtlVW+ogyycJV9OKA+MtX
OaW0FKx6gBxdVfNLH1GyMmw7OjaB8i3yDDg7JibVNV/7TxCk06U+1TH4ND361NkHhcT6x1zgyucB
IykZbsdEXfdDh1CmmDUbxSuF+Pw2qLDKNbO/n5yxFasHZQsOvb6y1kS6oDqWEkvV6F28iODqrjWl
LnY9opTSUfid17DsUk+AMaDf0moMX2RTmtM5c/z4qe+nVVgifa0aSvPcWejkZnZ5kz3ZeIlfrH1V
KNflFvvl3FAvpQogXY5OWlUeWVuhoMEXaxG5iAZJnknpuuq6y4NpK/fwmZ3APE5IOclR4P1LVQPI
1hdRuR9LH/VeRSRXsj5+Zl3GDyeLnW9ON6yrdvY+x/bogx3t2tNs9T6ItRJ5YxbUf/TF1yQtvU9j
VfrbQU0DHtuN9QpMqX9io/Qqe3AvhpeyfON+bf+MVNou02y252I2Jpk8jnjybVsrHtaxjcN9rpE6
STzfX3QluCC1Cy4ypthRuplN3dmGsdmd9DwR6gK1e4oyTd8NMO1Pvw3IQ9nUho1wSKwesTix24WM
ydnAIyCOgBGI4+QON6TohjbrCP3FN2P2M4/+ow5iG3aw9lCuX8uYXM7IeZ04757nepynuWSBEcGr
tkijzcoVkm6AoUHw6oh65tA1p9odtE8RMn6rDBtPxL3c8ERyFdf5X1MLJ3W+zyYKmar/cyrupguI
2AZukIDBh466jbxxyRvLu/uMncToP4kp7wZkV55mdt+p/Rq3WSym85G9bCUYrLKbFezCTLcmi2Vl
IMMHFhceln4nDTlpHKaVVVxO+m6MS+Nj6A4fDAukAiD85DWZfLa8hHniJ0czL4el7D5OsvUw/QDC
flePyL9MdnXMYVY5q4pCNPYcNTxwJ4FLNFbDzu8tsGJFHz6F5LieMHTq4kY/vwvLCaYZfddHxMtc
cc5jhlvDac2b3norUaEjQVYU7HvH6ty3drRqg8D6Aw3SHpDy1wYC+ZrsvXq0gFBfXTvzFl08mn/4
KQ5epmd8ZEsL1iIzqn0T2OkLsjrBfUZftJ+dom6WUQ+anm/Kfg6K+NxoWnQjURaR4bR/2A2bXtmT
8ckxwmXasxdSgWTcZIyc0rhq83RYy3myicTuNo7sW1i5H12DzJleK8c2TFjPA51gPY9+y8JSXuIm
7p/NooPc3TavsqcETv+MFMUksIaYPlF1gxTCd2cVKmm3RCc0T7Z+hAxGCbygKLubPxfdUyuchYw+
KldzoeItIbpN0nf7pmYhW+l+u6fc3mwQBg+XVpwPiEaKuxWQhj6to+fW09CRdPBP9mIK5MjCguOT
Mx5npCBVzyRxr3jBJ09+17wUsY6D0QRewmry+uYOOWhYhQ+pSkkPuDQLFsHttRcNgvL8XCJ+zJFX
tJi1EcNfXn8yLQSWRShBbcFb4FrIa0+pttV0cOuT4RWLefRQATbmun0G9xOOH2pnHQr3NtlMgmNf
ovgSIfqJj/mvuGlZ5R75zB+GoewwiWuQ9CX5oM+ue7RC7fme0pZd1VDZtffrWhsxZ50LG8uSWnM3
aGmq4oNIT40/+bs5yfOrbMqodpaTqbvrwoZL32P8Kh8vloHcwyL6iAhuj50b5hEuJPRu4bYsUxdy
SqbkL7hJ6ts8dD5m00zmLkKq9czePTxVmQkIJ5sQxtMCWH8m/GiK9OWeO//ob3D4dbEDG5tLjd5T
7JcoJaXGHOFTMZA19OvsedCM7NkvvGoJFdLe3ueQ58UUcwwvckrHehArxAjRek6QoaoDNBnqYb8q
+snCqgfizkJNHH9vFrpIAMcRcAy0dQr2plclmrPDhA7YJgJJ8sEPxzeph5Il6s3xKucN5kuMnp+1
dHQgKj1qddiV5JfctrNLkOIpkVuJcQh09em3kBg0CmAcAZYQQ2bZWJ0MICMWPDuWQe/EZzn5HpvU
4SXIzfAgY6k4Vx4pvXg6Tpq9GVBcS0r3aIumtBXnt+YRm7N4qBEOB+U/tAMLNTFRdTSC8jBGd/6A
AjmsBC8x842sVIzZEC2d0fU2spYhY27Bn6UmZ9l51D6yNvPWSpaaiNn9qoeEGjRnD90bYDfpB+hb
Pww9c77n6K4Xg6p9adMm5k4R6k9O7SC3Ho/d5jF1pnQxptCT7TlNnrEDKtZkCkuW+mIvFnZJtChc
TSXdBhNYNnKiPMJ2e4Z5V0UgykNYw4+zH7P/7gqPy/xPXuH+jmuxgpJ/gS0qB6A0En9mVcsN7jhO
lX/vvouhvj7sk9Zfv4vL7t/F5OXkgDx1LL3fTpXxx2vpTebwnfjrtRHEivbcr3a9k/Xr1Fa4a8aw
MQ5ejdsAIIHppI2A9KIWcB1sSBRTRExVprJY6U1e7kIdKoU7VYcQLUppfhDfHQ+E8cLdZKFQ/bsP
w0DVxMKfT4blXO+vscfUiPRiagzFXg6+m/uYFhj9V70+xoFb74CJzpdENPKIXD20hVQ9kqBq4zU1
oG6UlIb5EnsT1jkZKR2/CA9ydj/Fwmmj1geeDhnWHeI6QYJxVtQ0LykKA1dM2Oulj9PZpvT91AM5
rKSnFPaHHM08HttZaJdg+2JsRNw+2T0GBp/dROqH7Gq4kmzIGZfX0sy+FW2GkB26gTNuXoeinEOg
GEiqHWRfNtocEnz0u4T61vo+3+8DRM6zweTD7154wHrLUWmpGaReeiMLMy9nr1Y/h2V7aaPA+pOV
1dILqvm5gGPx2OyFJdXSceDR/ohh0xOwT/jVAM/sD//8x//+f//32/h/gh/FtUinoMj/kXfZtYjy
tvmPf2qW/c9/lPf4/vt//BOArgryw+IHa9gm6CxXZfzb12e818X0/9VNc4w7A+pRiflKRbj/SIa5
WQ8l/oc++YyPRoyxgR9N+pM/W/VHYyMn+bk+PAETBg4izhnSwN1Cd+zX99HA6ZZu+cObqBOEc78y
Wt05owTjnLspcO9HQR7VZ2NAn4mwGyjN6qeOoIoyMlQpXd+ZGsLaZt2En50q+EaFw7ginh/c+DHw
rSNsVJO2pnw37KQX1Fg0qzhk4WJMbYbZeyOs10ft1nXI6LWUIRVwI8+yWWTwEp9dS9Gfe3xLt4Pf
hys54otY5NQ36sXI94kzQs0RqY7M4XfZbQe8fy5SzFs2Ls+tk0sV9V1cy8vsxKpgGwo1bz3kDt9R
Sl1jPpa9lp2mbJooNVeyG4beeEZi5mPmlfmrH5XZkjfU743k2EieTdrZr6Lj/3/WvmxJbhzZ8lfa
6p09BHeaTd+H2PdcpFRK+ULTyp0EQYLb18+BMzMZilZ134cxK4MB7g4HVRnBAODu57TmE+qZswVK
pqLNDQSgV3JkFrlhviAFlyPwJWasQPxWsoXuN/kmlwitdaEEwgSoGy+NGAE8MqTnimpVSVYVD2Yh
9mPBwo/UtF60cUNAfNEIGAfG0jdFvQMCdPQxSIXYZxHCw6QNGpk8atja0KjBx3ahBXihAhhcRyIa
MCNop0TNKLpr2XQzrGR22g+rASmsiMrmnxAnQe1xkndHu3LEky/SHVOpDFZql6gPFsVuAokGWl2X
gVwpLVNwu7v9msQuLvgk8Kbpy/N/fvv21PRt+l4iugR09+Zm+D8fyxz//V81593m9xn/c46/i7Iu
fzW3Vr9NguPXhVdfm6+/DdYFQt/Dg/wphseftcyaty+4svzfKv/xk7x8HPjPf/31vZRFo7yFcVn8
9apS7wPTv3p/KPevusvXHNOWX4uvP77e2v/8Wjf/+kuzjX86hm+7uq67pmGBUPCvf3Q/ScUs9tc/
ilI00b/+8sx/MgsAARbq1iz0HOOvfyBqpFQW+6fjOqap246jFPZfb//Q1zfZ9D//b95sjP3+arNc
z2KmCzEIe3yH4aF+f7Xl+IvywvLCZ01rkV9mb9o6jp+IcdoQV4M3DVP0zBikJgNcnSjMJxDRT3P6
FMk7LsC5PABP3Te5vaqNOC+XwmiyFSoNk22uLneaxilISyO78qMPJQOdxmyR1kgVV/NJSWYI4mW4
TjHiyQetUCKtIQfFt9ot9u2ADWbAVWyN9prUjapwi6qNfJ/nbi8WoJNzly0uwcG3Gli71h8VRIMh
s2UZIBfMBpbADiERjFvtklR+/ZABeeZo2iUCDhXS6eliCLWk/nawK7Gma6MYqd5LFtrZgbRZbT8C
+5GtiwSlIdi4eh/c0s+B24oL/jBnLm5mQwQ7pEqEVtrORfxak8gOhI4kPlKdF7yMukMHJJEPXoz1
DBuZijmIzO+GhG9MoVUHGZbg7RRVjdJdGjP3D11SCWylD9QbYmSXLWg8dZGQJ7CHUl6oS15ToDou
0xoZNm2HOl69GvVFbZTWfaWaIdW7Cy/NJS4tzXtqckR3Oc7haxQlIQkXG6M9aO+ifZnFqPoEhPmm
MUH/yFIGPICh6J8AjcoWWEu+dEJ+5H3k//TcfJk2AGFyuQXeHNnegYikfnAFEw91HdYnsHnd0Qhv
kvqhcA1BovDdyvR5fTIx8Ub0PpHyvKpxaC7MLVpAt1T5CUSxyXmwmL+qwef4mcn0TCn0qaM9Jk2f
P8+mlTLFPYO/iqqg/RyaMRB3ceUkDP8xKbz0YuJ+mrd5fXbAKnU27NzZiqz5SqNZXpdF0664tugc
ZDKQUh95B95BNZXswC/1qwcJ5LbvfChae1DlzKhxaEvFDF9Y/sVBndzZ5D5IyUej/dZUqPaIRfNS
Ovga2uBnPBR5Hj/6SDpYRHbRfnMigawAEFtmphvsvBJMrha2I8+ot0ZEEgazb2CU4MG49V98V1oL
RNwsBvUJ3u04GLtgYEdZzJ300vE02Ci7DXONfXOQ08Cs7Fvu4wJ6xGn16OFm9C5NkUAp9SC+FMEw
rIUdInkUh3IUKKChHsmoaYcK4Yw/2fQZssvxC3nn5YGx1t3C/gDAS5RHdvYDCkSdDyRCqu+DaHPc
hyW6/UFnGSD/YstY07ByClyZ9e5DlEJZ8m48dE5w8Wrc5yKLAZmIwJU8lBpIc1YyjtmpNwU7uXGL
+wSlzpGecZiGpGaZqXjL3jQkm9STj64I6p0Wa+E3VjZgY2vYi+3r7apFhdjZ132QoSH3YpVK1n3h
rNzWQot/aEGHeE7Zg5Q3A/0vatNG7D4N+Si9vAW+F0x+96bXWnOuQ308hWkarEJpt19qn2/Tqu1A
0hPxbdbWu1EVuWl+MoDZyA7OOnoXxzYQ0+36+FviRcdW4m4hBpbHFvnGPViCjBPin+yMrKLmhKS6
S5UDSm/ZipGd0yDeoWiifACtY/HQjHmIMwxbuky8ihKzqO+dFFTb0Pdxg/eZ7HYJYaVQPST3C+dI
PWq0XK+WfRglE6jKrKAyTdt3vxtR3G0BDuaeQRdYrABWmSOYZ7pnXIMBhTPKUCtD4/NoJO6ZLEk1
G9HEIB1yEBHE3uscMgQHDfLym+fBtheF1fJvCBUPwPJ0vLso8+x9N8TFVht060OsqcxOp3B+ZK0z
2YZAiLmyBcwMUorT6q6IysOcQo8XMAI+lEI/mH14UFqS3SbYt4UTHnDHNM2dEuxzyrIjDVAvJo0d
i4Old8bWrnHaRUAYoPXSCsYldZH8wEHYqlTU6KlW4SaUTC3+aj+rr8wny1Dzq3UtuYXf3r55bHUA
cut5gtwuO2sONEyB+nofOyASVkpqRFYXW69CnaYUgMrBpw+MBiiwvzNq/K5mnuF9yQwcAwFF3uDK
qIhBzdyce5anOL9s8x7XE3jTxgcTRXJPicuPqPZ0XixELVdB1JWop4vND0ZTfSA5S/CbnJWyOzUh
ojVNpX+3lb2O7LOl62nOOfCApluCVwscEL3zAixsE9WQeXHXJ15yl+MNi5px95EX5d5rq+Bka7j/
0wfjiHye4BQoEappgtM8pB7JQCjkAI1rsqLZZE/NbFU5w2Ma6gAdUs78UphHJx/XvmahYKMW8TeQ
Eu1wj1E+x9IZtjY4KLaO7g+f3Cg4xLnYInFh65i5zL8nz0Gl6hCJyNiwI5QyMrbWNNAJhL4nX4xy
0/t29tXQ+xSX4layxy4u/5RW4Hyry/yryrHQmurspgAyrgs8SMOsx75DVifKer8Au9t+bFQTDlm1
BE9ztBEctbIcp4yFAVj6o6ay6qkJcakGbGk1jrQ6WQOAXl/47+pbw5jMgX0otplVfU8iB4kvoF7b
TZDARcqQ1OUirynSFGIwQKuK+xbXGk4U12uylqX7Zj22ubHVWOguSh7xYGHe2ROgAB7CR9oYtnGE
L8AU0sBECCt14K/eaEalJhuktcTYIYo7skDqJaCvbnxNoAY0hbfYo5HlJMRr38Ttae8jm6zZIIME
tMAa8hCQ/jjet4KBKw7EymvTM8MveCtukLGSTxaBi0J+XMmdkO3XgEQECGReooWoXEMAVLcbDXzc
CFKp6AF+FeQur3AXSso/TRjUBDB54CdCP/e9v8udvjkVNdiqx9GsNxWCwwsakoIa5GaAvPrdjnqZ
moH4ZIwNiGtiN/7mhRTzEDFvRWut1Mwujwjn+KCQePM329G0xpDrrh34Wdj6vYckqyMOT0UAdgF8
js0yNFcy0vt7zwXspj7inYJs13aNUF2y83PhPdvg34jKqL1nWh5/DL1uEzAfd/oWqsqdpnaQMAsr
rwILKvD+2Z60cdQcgyi1HlHrYzyAfeDeqk39E7O9HKmLtn2sWPfa8Lb5wcCMtZFl4kxy3UN2/oLs
ikIDuztZ44FBh2BVPyK3bzb6EHwAzVC1jeSYoMJW+RtHlGSj2qJ8NSE3pum0u6RCAeEwgDXINV94
DFiPSDIUVI8WMIypLG7MjG7VIy0cv4WqNi7y5Lckxo85aXvgy1VI/nwpRfc6d3I3aWmGLL07jZsJ
wHjBkobAdrhvGarq1Iiazo/7qQf6wf8gi5SWTEacXQAvgHfQihlNtyBhiW99vgjjCqqpn5buoZLC
QZKDO4K9MENAhkWfHGArb2k0yw2lvJGJELjWZtyiQFBpybi1QD80T5tlzgCIFNtNjPX/whgliQmi
I6aNQgJ4vll8aIDKnALjNgoS5LHKLAGdWlQtbWPMzrnUdYR5/CdUZqYvyFprV6nduoc8NKx7QH0v
ddfN9mZmfWM19k/Ylr4OOXEZCVXqZ7zJrArkngtLVfLZ1jhN+5OMmI8aNTXNYuypcXRHNLGr12mZ
NdP3ZBAVEGYN/GtQM3bwqiAPFkhX7VHe1H0EHXkItFB8naihqchsf51KskADc1OPXQhNKqvG3qZR
Oy5LHErXgN1qtki/QUzX6hHh4JZ38QLJP8n6MyW8egjznmKgqyFzMDaf50k0NAz9ZhLmGX7FDlcU
bB4ronjfVtaPnoPWLWSyfCVnA+9mdSSaNmokEOYWjt/0qxsFaUk2TcYVdnWMWjTTZMvn6yZPWpUE
aC0B4WnvKMWiYAgJ+U2hg4LAtj+aMXLdLRPo0DQEAbQJzEXvC9my2mCPQmEAquSMyWAAEEked0iQ
gKjodKIjMk80/P+xlDTBkNswHDkLbWqqaHjt4d7gUqY+CoVn0buZqYGvoGUgDJ2nUo+M7RT7TSDZ
HmelLSPgnNI45snkeNbOU7/nIEtZ8iJHhXkBtsmFiewJIMaW/skVMd7UtnmRKn9vQd0ReArLrgzl
muymKWnq+SfND8FvhblkRw2yPK2LE2MzlOYApL5RtGK4WoNsgTL1On9ehxRh07yESHW9mL6LPAlu
I61afYY941egp/EnrYpAB9UiY5o+pUL3+q0VmO6arPBj8qdJYZV0+zLsfooeO9m4DtuPbAB+qmv1
zzFKwz8SqqULsidTJNNAdPU3mQOkdAK8zIZyleAOZktDYCwWSO6Ar0nbyskXjcghfGWJlXyktfIU
x3VUirPI8EEEz5ExyfDYiF90h6mU1V5liiMUoVu8KKIOJdCNTJ+QzBUiGWvMUDQVpU8tMsI2tj3w
dRax5MnFGW/XdrW1pKHuyfbIkmhY0BCFGfwiC/lMUyvLaB9wq7ihkRcm4VO/ITtayJHxpueiPAsn
PowosQe2e70YGp09RF7JHhKkuWHTm150JSJ5IIsIWbKAVCYZmeFloG89yyuXJMM9dncuxuBQDsCH
Hl2UinC1Q5ryvAzjyHnun0kkmxJIm2HyaU4To0leXIKzWe2j8BlHIyxUESCgP8jOP8dSxp2/SLwS
vHIFw5neCeMlmO4BpqSGeBLwiM1DD1Q9FHsIEna5ujT+Q9DJMNTN6xx0snAz6zLHAEyUhfJVJPbd
3MyKFBg0GQLjn2JUvawtGwTukZSfkdna78qiF2CgM1BLi7O/a7ryc6A53c5mFUBz9HR8cWAv3+1n
+e/2lfJDdAuAhLu1J//v65J/3zJf7ZV/l4NGw/T0fl/mokBSGcfNqROWn3mRgis18/t9mo/F597m
2wTMfB9zJ+7vhK+HC5IHLB02SZ7GW5pljPyr2xnVfYsw34eo6Q+9cmZ2uK6yBnxwaaiBHhQxQO7j
mFjKZ1/saHIUDdh+hb3A+wJLApJQrIaI6ZvBZkjAfwfKqXjpHNM6Q27PG3aORrDONO6G9CXqQC1B
oysFmB/EemQNX8p3RB0DHAPIJsOZINR1bFbtke/G1syfbR03NSKQ8QWXccUzDrs4AY39U+bUzn3L
+COJjRZcwAOuK8CpOxTPecbHdeyF45Z84PoX9Rh5lJ5JKwB9lVo/UtEqmLISQSpin6QG9FKIp18Y
ct1AtYCkJgyoxm0qd0Puhgkgb3cEO+/qTxO4xG1UJaxfyPhqNODAoTzE6fRmPdGrViaOY2VgqVqK
2J3oVT1AuSHJutmTKJEeaFjDelg2KSiVp+EAimxwN6CizR1QkEbUrGRN/nnrAOtZ0bWSbF4jUigE
JAuDPjrHLUgX3kU0Qa0Tjx27TI83rdOBz4RmkbHrymGJ4M4lwSUTci/FKURt/KlQPekphkgaZ84g
QRaJEMguguFsM08h2WT87gZEkvFO1/k04crfbFfYOYhrkFVugifaWwImsluBixcbFsb5MURlIgeQ
W8jBEoumsIbXXtvm0FyNlXoyp5lkbikfKAzY+ICN2N3IyWLEEWT1n99HzPJu30dgQwGCDrbDHkBy
Pf/mfRTbUWP4fR881brv+KAqLZNv9ggQeooAUGQgHjR9zS3w286hAZ8zH0n//adZRD1u/PTxCbqb
xU6LhJ/JIyBk+sI6CQUGloy13AI5twCIPgrjcll596CFWDlUGRc74LgNVK0eIlx/Nm58T9V/oIwu
8wGHNhsXxd6SQt/jAhHhC5WXRk1cGekBv5mvsqkKDmH8A6KO0YIK5W5kNCQFzSU7cvUn2TyX1gAI
UrW2C7DZysJwjiyylkS6UNLFJVEv0NjTvWIJWG2xpiGwoa1x1fv1NOXKOrM60CiQuV+AigO3aWCu
JvqG31cg39PEmxUmFyQ01CUqzYObJU1pA9RoB/KbmWggBUN19wnUVbi1dwPzQo3ujBYYWxxt4/om
qrWVAgCQESCeVVf21TQDbIHIYbUkeAoTB2Xd+FLHSJGAw5xXxsEm/34XhdvZz+RMdPIC3O2RIbie
VcizAynBKztlqVcnu+Ji4q8kC0ND0SNZEDtlq4hRf7dADcuH//x9Md1/i6yiqgCw0mAxcUz8ihvq
+3SVNDJ6XZxI5G08OX7w087tpt3rTu8eK96Z0aoYS8BSMqdcaynAV8B/jJQ3pZbA3sL9wWypA0Cg
Gbqj5Uco3CHFoLTTmCaSi2mMKxQENXCDBfhatQ6pYgclyft5jSy1fg2e5BvU4hmvNqQVg/62xmyt
AyLtIIDZX+AyRCywR4r3Q+mgkD1IT2B8T/HnEq+9G1mggdu2EeW4JgXZAVO+2owtNgG4+ELm03tj
tLXGNzRujRD7R2Uzq6lnacYIGCWN60fsVttqoWVAFMZORPWjsjpHKA/YTkK/M8fJPdmjAik7WIG3
cgFics56AFzYOAZ+ETl4l1kp9FMudMXOFQPfppBfkNRtbzITpNE0TApk/Bie/yQAvHEsRHzCpc59
r4PWO3eQZmTKcisV53ej6L61DlFjoBsoRm+SloDxAoVFPVqvgisdGaB4EZdP3GgWdojCKgPZG8mG
fNEaiHjD1Tyel6Ie2ZCWhlcea0Sh7GBE/aFa4G/t5mk3a5CCZNM/gTyQMOQpAr5u/YtGk5a60z/t
SjAZgHoP4BUy2KC4ayWdxv2atJyjEjUXJ2PE9Z9lZMhWbj33K6IVXw1uFB+GvKgOyG3p1zge5qcq
jMQWYD7fHJl7e4JG1JCKdq9pgMuNFa4XyWaFzIpvSRS4ky0hKHpuCGhd3QXTm8IQI1tSKL9+aYPS
ZUBib2Y17sOAcoMH/HP2IU+0M42ShDf3gHFe1LYNGDfcLoLHNfY/k32iJvm4SANRN6VlYzopUD6C
TRVC8OvZLwDxgBIdFt0eP/uo/kpUwSnw41Avm51ZIwFbz8YXpkSzHFc4+dWw0pHqjSyqYj3bkXHn
egaA15SrJEUw3wWeOSlmO1Ii8z1Fkc+A1+xK/AJy84AYri2BiT+4d5FXe4+VrEMUweHCKSctjiP3
hZ90Z8+xvMehkfYeNOwAqlTG1NggcFoUnhQg94MsGHtcfrbNd5pQ+qH3aJjA6XFjq96TBUo/tXNi
tufZRz36BraTMdtqIK95jAdAVSFuvZwtrCL0UG+nJxsT7h5CdsojozlkZtAckDWG9P55TL25+S82
pCbryc88vnExD6n3t3bMzD4zQBWt/2TGRfP61KMWf9OQbbwpNc06UaMxbp96K8xaXKZCiKzJZxkB
CPXGJBQNqpciA9Y1ak72SZsgXv3mZXZ1I9NBYQFiCamjUvHNmJach/Ncq/rcobDySKvM4mlpGuP7
660jATYaGs6GAJ2sgYpSlttCA03NoKV8a1AmkQX0SxpWlmS4LQBoUJ4E2Z2QY3ZnmZp7kqJc0Yjk
VZXZ/y2/00LW1e9HbQTOmKtjh6gjt8q9ze9Ebo2Fm04+PBVl4u01K70TuW18QZHxsAQOX/kQoOpr
q+f1cJCumZytSFeVcUP/EdyoLah8evM7yKuWHHDEvyzkmevhd6Sb50fLRFlG5hyCGGA/kYL9SQkB
iLokJLObodZKvOtJSOp5Nsm0BH7gmfvxuAREdLusVAoUNS3YqaKVSylQmh1JkIGwcYNa0G/IAsP2
mjSzOSebWTiAzrfMWn1LJmM+hsuGCcQSS/Ehspv8MN0+jyGKH9Q9tJIbwsiRsgERNXSN/W4/i6j3
Lic/5OJdPvtBrUcPzp2m+ZCoNcmCbGmWkgPzPz/ESYu6Wkez1Q9/caRGK956N7IkBo8IKmo1tMA+
grllIo44Gqi9JmGqOR5UfHz19OfxZEu+yQvZe37r7y3sdK7dvz8SmUxLKpmfc74OehQls7CMj10E
8i5qZDGUqNFQ44SHb91Zr7i5mhYc2bOI+L5u3JD2RgaYGziNjWL5nze5YDj6t1Ohy7AhRVIjEgkN
HTmNv+9yc8EswF+a4ZOTO3IIPg6jgcQ2JwMUP9HlTPB5bfskg4HvNFZk6ZZkadMBEEf431GBUL0a
T/w7gdk/aVzwHTmI3MhD5EehYNeBqtBF4iFYgRjfCCCIX3JU31646nEWZ7sIwRoQ+HAYkpDU4DDE
X9pHOakyvnVDdtMU3wYuRRPBHDSW6aECQnuCJHdQFoBGnOlFOC4083uasuF0JSITD2HJbYxQz6Ia
S+tMsnkuycI6dRcJxytyVkxOaZwXP0ovQhkDrVNSYnLvOK9esQflYKzOORD/HX/r6YhO+FYd3RGd
WlNl4+c+CO5BJhv8ZF21QTbe8LXQEa9C4Zl4EHUcbEdhDHsni18nIVd8BE6zd9+Y7HsKKJO9qVA5
kb4QMB0kXCoESZKOwovU9aKxWOWhhvCzsiWbTouck9ar8GXrAbk/LyKxaj1FgWopklAgnAMVh7qG
GlNPyxBdu5EhcWgN6LFiT8qxcesj9SZfNP637o0peXRldUFdor69mjIvBZ7FEDVxQHTK9IwjkdHh
uLJCBCIGPvI6D1p+wRYU7ClNhDptK9fbTQWkVgbkAZiTHv82gME1PS4uQ/ehCTWxxwUUCvkAgx1e
jNB2VribMZcBuBGRm+RpoJ5LKyAIq2EYZxGqzbPVkA/ukUbTZFRqDgkotqYL/E4VovbAAEHJNu/L
bTxUxQ6IUFUVrvM23BeEMuU36kJApKiVozGARgSqgwMHOfM5MPDmccdSgY9Nra/Ctn9J+kw8xpo0
TjpCWUvCxO6a+gXJtuKxBePXSWGsI4oZDi9FIK/scTq5stfH6mcfapEAPBBuER3APW9L20UyjwVA
Vle+NgWAVoG7oMZAMXTXcWkAZ0UNbwznoeE2fFULhOhu7FLOeLcgw77JsPvFpf96El4tQ3q9B4iD
bJtgMz/KvMIsU8zrfm89BaOebwpPiPtQMwR2+Slqe3iYLFykm0wy0sZZdgHulHUEVKpU5ZJZsxGp
QudSdhrqB/zF6O65Z+l3k0njp/iDD8awJs9BAPeNDkRvzR3BDZ+4O7vQ2DqT3F5yyYcXvzaBb1Lq
j0FutoippvYytMxJrulg3QC4XHua7YH3+xlIKONkL/E9XSKdsuJWfSk0J/gEzm8fiR6qGhefsDjT
F5UKguVOyzf4VCVbw6msZySf4ndJj5v3SWTlhM7rpALYoTuuGc0OQfbFWFuAS/Es+w4Avd6XUQdb
c+n6gFGpRmej62LAz11oH3HiNjYy0fLHytdBtxsE3peg6ve2IgctS8f+EJbhS4e3BxKtIMpyXIEg
9B6uXTU0O78AznN8zCJA9DsN97aFXopzDqJslCSb7cYdQHSIEuu4XZHQTirkDHQooTeC6NvoSW+f
D6j3X9DhL1GHv/mgOJ0Wcfgju/lQSLYV6miubEmrDpXW+wF0mm6C8ots6Tw6O38/rOIdiPW1d7uW
wD7f/dEhlY6hN/7IQlSeXDYcrHepm+MVrZqQORl6e0CivUoAN4938JgmSAYBHJa+1PD/ajXPKLgH
/Tz+Ow/kEQyEwRb/57HVwlE3/x6Y3dMACsMj3WnS7eYsYgqYUg1dG8D9EdEUqWGnJsxDmq8RYsDf
zWUMBaBm1qSIw4Ggdhe7gAtCQSYOQW9Q1AwBni2qgdiSIPlIgVRkYPU5iFSQjBpgQG5yAP9eJtGb
o3nS3zrqOfKrmsT8iQijfiij1L3gUhsXZT7oj+OwX+tMOj/8uvlVAFj1yUSS1yZ2EzaZRhEwZd9N
tSSYTGtgsVyZZoN0wVyhgYeoGm68kikglfoNPUAcx2KH34BuOR8UxjyKAUmmszUdEVICGqWTwdXp
4eqw8ecu+Ss5PuKzq+lYQscU8odCaGS2Ureu43phcrzobAP/X4NyRIpm/0rLhX35JwC51Wei4coB
WrYZTYSWySIvHPOCgu8r+zERn4BzWJ+Tvbe3FIpmKpInVIE394bBvKfYekY0mD87yAm9BB6u+cnI
q7N817iAkIgUWazozHBly9bb991YPoPm9CnTcUMT2aX3NGafac7Y9a8upMZQkM8CsW1CgEmanfWr
8Zsdrhr7r0j+Dpc+6s0eaxRgb4y8MRFQFh7u5FH8qxel9qjVoAMG1pH9VWC6/zYd+K3D7XTTA/Jy
IX1toeH+Alh9wYGxyveQaeeVOxEA9ZCq2Cfhu41UlKFOhjRHsqsFmMiTeMHBHKI4fQp8ei+9y5A3
g1Gum+Ol49ZnIvghnRpNlnkz6WhkGgiHhygEBy3h8jYJsg+9/KQUlPRIuYyziYGi8ZOHvQBxOM1y
6pFS181l7JoWcsdxES6WboMfHyQfmGaIJHKLrZnxxetbpAlhn+nYYfAzE9/1yE9+ZCV+h3jfig+t
CS5X/E+IjtLSgFnsD8UaeRxXc3jzLavq9Eei5sgWBNyAONLxcuriaLwXYQoGFysqNoRz2Tltfsbr
/5lgK0mEO1DkRDX+hZAy4yIAW25Rvto3AfC5lX2MHPhVFwA529SRIawBsJbwXnXPCA8SCC4TdIxv
tAWKLFzA4atPnY2P3QKl6doEHSO7H3ZVGE/vLqgyyMZR/YCdRrCkOUy4xRooAgglFuWHtve0PXFO
NKI1zwVCQasuRUK07H1UA5GQ1ERiUaPGAQUs4H9Wxje8FjkLvEOFdLkb+WwbG52zaoxiXM4rTuvQ
WHlHPYi7a61B34V8qD7qNVAJcWkTLVQvBDXsbU/T9VcZgu6vPd1EtYns5AuSG17hDgn40C0aHAiY
Ek5dknYtarUREwAyogYEFLvU2Z5G1Mwu/jyFjHRNq49ZnPFNVaFeOVRFpfjH1ncVcBi2pZ+KBULh
9V2Lo8Ud9WYF2dGMWdHm5euM2RUSpP0tKWbjmzVm49kVLT6vazIQShmJVR9RnGtEwGfPpJs8ddeD
tl0TVHsTx6Qh8OvckskT5hBMe6kGmDNr1Jwcpd0CxQMA+R6azjz4WlpeMnCwXAInZ/uhGe4l+IUu
s5x64EH8UQAdb5/ijB5OgO4TqnvLk3BlBZa+LnkNavJ3DHhSX9lM3d/VgxTAV2HMir6XvZOAY6sZ
D8l7M/TpeLC7GlAJNfDXjQ5FyaQlu2lsxMbrFLKe1TduyO7PLnpAguQAQcZiNIlMaZi2VbxG3aDc
+nYIMF0EobaZm4LeMLeDB89ILyXXgUqjRlHP6vsaLARkUCgrJMH/CFGwlH1NjBjl3+ApiNQnjsqe
E9UDQkuIl1RvAoEAQ5KRdlaUGujeAAOOj6aLOvPJuu863ILNQh5Y5o6G1JAfM43vdQaeblypbMHi
jcBvo5gThWrM0Mr3gQMwQsWZSHLkPqAahsZcB0+BzoEsSMZX6tpvp3kk480v2yu6F1DYbOyE+59z
5DKvgTZlqqxBYI2J1FlQ6rrnGChUd70rCzuu/4sF+TCz0lnEwKv7DoSzBRJhokPiF97Bsjvv0IJB
b+qNMugLlAe8jUlNhjeyoOiGYkFqagzlh3oh6qmLBY2nLklBV2ItUSwO+JZ52ShG5dzV+H3ZKxnZ
kIurJa8e82o5spobemJA51ebLAPlPf1Db1achGrZK4+6oiBA5msqZYnCwC6tzg2PAcnqa057qHx3
Q7JgcDiSlGV1xl0ASvLdYgAg1cDOtu+xM7dLBm2yBA6cfyS5VEqgkYLwI+5AUor95CFKE4TvyXjq
gkIcwI4GWLBufNGQmrwssXFHhGI9y8gDLWwW2rLStXxvj7ICggRK9g/UyHFo132eRkhpNB38zfPW
WlJ3tkmROcR2JDSV0dW49DwOdzzq8HdUTif/bYyz4SACkaGM1BGHWgF1A1cUvC35cLJZ6p5IVADE
9KFB2Z1spHuiEcmVVf3vIpo4sgRFqGqisponvrufRKhE2rcAudqhLFO/pIHRLrE9atd8DNlFd1G7
uUBhJruActPS7ewyWpluLAql9VJQb4QDkLbBVwMhTSE3HiCDwsi29jR18gJImm7P/PojzZ3ckLGO
gzcK4NJyc7Uc6sGcM3JMJxFNIfdStnwt7UJfVmyUp7Y07Z2Jq8dDo6m9VtMOGeKjbssPumqmsdla
b11S0Zhm0ZAa5EqA05N1A8q+8Ldz6e8vkHtVLFJztFbuADYt+tsOIoRwUl2bXffJBzUdWU9zdHwH
po/TrCfZ1ZI07n2Ae5mouF9eZcMDveTkmvxEopDKjUBK92DkwN6cEumLpErXAObUVz7VqLDBzE8+
pkwlK6jCyE5thu2ajvJmpNS62n0u8vBBplqwcVKw0pCMGqtFYiyrkl80KpUZyK3cc4brRpo0mxrW
S+FW1t1s2RTho2nnxnG2rDQAvQcecG7IjBQ6vg8gIsGzkH9SjFGu/e2ziLjVkKonxuk5aiMLw+mZ
8QwWC/sTqN1N4Pc3RQF0jdA5SNQjW0srtOyDo5rRAcnSgrq+Y3Nr2WStfbiaQKppXKAEFemZ+TPJ
gG2DmZPm1tWkI+ncXC1F60+PQk9FRleL0kMIAWi+HjCXdRAVKwJHbwZUdgR42dyF4Gt5qBv/ieRZ
1Y5rOfrmDsx3/EtR/AJ44/gcVsI5+GFRrEYFrQ44HuSrOeJ1NjO0JzLvajZiT/fIhqBYNo4WIzPF
brqjoK4eGOqGBGPApfXHvG2gH5Rw1viZZWzzQb9cTWlijQXL2eZ29uQo86Of+IHONqSmZSbFPHaG
WOBdoFacl31f8epJqyGq14FkHFExE3EHVUcxtPiILYwKh3kE6bYkK+oQincTGs7NbMKrCnPn8Y1N
lQClunQSXGUrh9T4ukT5x9TSCrNq9mODxGKdhOBkEAJ588jqAdVNVBioG/XrSFMofsGqN81kNelN
xX7m+HG38zBrEUW4wEfxFE6MBjaAxJRGVGt14jQWivKHHdjS2XGanCHHGeDr5r7IGg7qltxFpM5C
JdWxAjPWytFQBjEJUbEHg9arsmjDyXiaMrW6LfNoM1k2XR0f9bT7YeYAs0t73HRSM3mYbP591uRh
kpOH1lmlrccO18tfT54eYnogeuIUx4vVqKUjSoAalAptiC1v1NwCLHEIFgCsDh+AOv3SJoE8kJKa
APiO616IZAVsINTqifz/cfZlW3LiTLdPxFogMd6S81CVlVVlu+wbloduEPOM4On/raBssrPd3d85
N1ooJmUNCSgUsXeRq66GXTSOaMtUHs7QCvxOU3R/bsBTj3OdNs42YYK24UlhF9PgIlt+Vp2c71DG
dDlrlLVWp2gyHsTQ3viQ2mh71PDO7soyamD5+0AqOvnMwXUvnT8FIEeA4R+HvfYiiva9MhFVgeaj
owYqMwSU9NbGCQQK81DQSCIaGOPZthviaLXYkoLsmtLeYudvntDB8ofnTgF6d/H+HSlyRLqybVDx
lK4stouC0bs7q8rhyOLogFwl3tOJfXe+JJ+xwRd3IeeVbravNIDPvzRAZn2ojXhP6CyTbhtXgJbj
SEHnH3rQSV9ZJfaE6RKgj+5qYkbQLWGMmdItfr8sf/m5mXVC5+sm00qBwxgUWB9psFwAGtOVzDzz
RlZGOoC9SUg2nZMYmwaHVCvm8E76OtATHvIAHZHYP2BPhhmJ6glUSnS1yHDP++QabgzsqqgB9RAs
7sy6vGJrFAVL9BtBe7PEVBZvdYH+OMOvW/MZTC6hD9gW71UY2ohkUzaBowdIGpKD/6ZNufaF6+Wc
2l1s0zqbcJLhjbNtbgwc6NOnTPTNU9XG2rEvO30TBHn52R04Wsem7LtjMc//V4vCHT0fKAL/HGOx
EK2Nl3DCsB3QYYEticbwmxM4wUFW6gNNQ+xR/d7s2YcuLcEN81dtqyNlthjXaroYk3aZkm89lPyD
raOjZvFNfkxexrbL14D+29GF1+DRn81fj7svELhiex8kk/nu7hsECoL2yLPkMXZl/IiKS1tx8gDi
/xtPsnavUyuDmmZO2+4j20OThTUCLkNpe5yLPQJPEe0MygSwmc29jNxAFoA+iSHrpW/nWrslUIUR
2cktuGsNPzLQV3XsRnQZ6iXQaGYchjReS7fxXpCPdNeFTOw9nYCheujVY4771MRx+BpbaPpVx2d1
HEUnPqFMiKb/5CS10ALYt2I5M/v8xUECnVI2FYvzlyYc1dEJeryLHjVchqVFq8G28UgDB8dDNprB
Q5UAAtYvDNnuDX34TDIaFpNUGcux3ya9lZxmh8XOKj1UgVbZtF5ki6+ejcFBl855dpu4lh6aDLx0
aP46i9IOz51oozNNZ1mKg8zW1BsQpMFkUdDVYvw7X9SSXAstN3f/6EpeS0wKh0Jxdyd59/TbkOpD
kNnvXBPLQQodd57Nol0+otbazdrWCxB8VY255nZs73RVmWZa0gRTuWvNhWqkpamhQK+WKZWxLcb/
T75pLuxjpqV/5NxJmj9ym7FjJmsX4HRpjcqxydrfyBq0WKK8EY8CEJB0BT/2PfpTW1TbwC0SZbga
0duwAgRTO30ekScAV+BDEDoM6Mgcr1EZKtVBN93rD7GN4jV/AMX6A82Ben4Ee2R0JJEzONMsp2nm
pcgxgNNRmXcekErmS5pPqTMcOJg/f+dJgWoxtluFlwTk9VSsIt7aa+qVv2mjp/b4ZVha8BV3B5rn
O/RECZAJ/c5kDhNJyQ55hawDk9ODDrTJyUGp8ToBi/YlduQzinKBUzsNYG8m2ZQAi8Szw3JTayCC
IRkNRW/ZOzcF18KNtcbxK4l6ZBBTMEbvAbn5HHY18CBVeBooits41qpgWblp8t5Y90ikoNjZAZTh
6LzgLEw80gw94z0gpFDKTNPCBpQ0vnQhKIu77NWUvL1mfb82XPDGrsCdee9ajn29I9u+C29d0e/Y
kSspf6081loEXgIgQyPN1K3v3HU87OaVuXKvJbr5f63sdeCfSbTsS++C9pcGU3TvVzQtmCNPdzKa
GpJ9tyaz3P6jK5hOVFnXr8hL+DoQ1X/VqjnWX6s8XZwa6szWkQ+1dXQlsjsUT0/qWSdMHl0BA42y
kKYDmGqT5PHR0s0PZRKjVoNkSFVEO1kVjj+ixDDeADVcXzuxbaxzQwwHN4lA87IVZjquLK0RT8DB
sS8iBTpcYOQbr0eBl6ZJa1aSRQHigCceYMPlgoKURDSA0z3Yp8gqoGkPgaZIVK4PxlWFPi2q/WJY
l2isDzjfoZ8fa9ig/fMLsM9IgyWglyzyj2EocFW4xcdQSpSl61X9EWfkAjte2XwEutAPjwMCQzU5
UQOS7MH6ZIWjtqEpKUiGih9tM5/Ro2euXANCAux5dMA/1NG7D5lbiu14kd3FCWtT25AdOBYt9IVm
FQ7cFAcJyOpXnSLdBUDW8HAzKGoQmpJJBCqTNahD32XkOw2AVPLbFkArFMFzEnu4iUOO6Bf9i2Ov
g4iwVsHR8hmuNM8Abc6uymrnEUyo+tb0cKg78ALY2CLILloDmjatAU6K2VQ/SE4DyUGyOp5S9Iyl
THNN3w1ycTYM748I5xt+q5Xx3lR5vp7V+mNRRPqjWwiOCrhpeyenaWDiR3S1GshfyoGG9tdVyAyQ
4OnBSR/cGDtjIXyHOvPnJn8ccG8jxX2ztOZnjoHG/SYCLMAspUvSz6paFa61AoTOJBxipHuLIUhW
Gp7mz02F9DpwFSRezQbjuXf79LEfu9PMa163YNltvEoA7lHxnNvAAmpNcKeT7yALa1+NE8ifFOt5
mrL6P8q07xuq8P1luo3eAc8xXZuhE/GvpaZNpeNtMc+sJ2scZcNWfQiuP2oR9IK2WTNFhUctgkXN
0Ats44SNtCTrzXCLl8DkKFFFBedY9gdD1s2Bam6oyKblnAPPWn6nCpylFqd18xDke+BaY8lko5l3
BJTqihAlDC3Mt4AC+DZDTZAM7cjl7yErbmAuZigKlecgpArs4rMjjn+2htDAMqrO9oWm4cW4Sp7o
TTHEjHR0IqjZ0YWBqH3WqVljmtbOVUDKWmJ7uEdpw15vav5oZ3W8qW1Tvua5wwBjItqvhVWdp07x
zlvxkxWK/k8nkJ84GFvfAh1ZyhZUVs/YeSXbSZbaGe/J8f7fC4fvK+7V39J2XdtGolRhod43t6OH
t2qLNuivOZACIlRwy+CCQgBjE7jgoDGt1DlkIXq7a3QwXrClmdYGWmo/epaW+p7XlD/wiFr1JrK/
KPPKj4UUKMBAJZnPwJDxEhrAvzJG/ZvjWN1Kd+N+M3hg8J5Lo6i8KbeKploneYT/irA4zqVTVBo1
G6UoldqE6G2rtMH7WghzkyZp8TnsuL5J4zY4ekxrAEWFMqVIk3JdJrJfS5HHg088RG41yTMA7WcR
4VNz5+O//xY5+/sjzXRMrgOkF5iy6Jm5q772QhlONRABrk0MbrqmQkl+h5edoMiqI5HFA6hfglR7
+j7a7XfLNvmfDzj9M/8ssvh7C9SGT2WAbu/AbJILeH+8vZ3pwR4boPiiu6Vc210Qfhrgil83OJHs
iu8D3f0OnNvuswHornXbRt6hqh321nvbzi66zykaWg9eX3UbskpS+aEdWPqcxsx89JgBZgBpS+Bi
RwXy5CDKMHtQZuQK0zkrgvaxBJ9GQ1QaCgO6AkVPi+3TlauZjRLc1Vjz7gC0huzVwy0Z5Jc56kTV
VFMsHEOBUxkVjBwca9oYRQMohDbFfVt1n+pWUT+CdgkwPgAmIZGh0jtGVObroXD1NckWhdYFlXJw
xW4ccbuzLSu54s0guSapvpZ4+j82AN8IV1WSPMXYh51JiRPl5Ao4IMD848DsgHoTmKAqLPCZjQLG
WKnJxnaAqm0GXrLlDeizAfIyNRsRuMZ6VqvlmDtpW9fj3WqO404ozwiiovfJhhYcAWNwjHX7bf40
0dSWOLWuDz3IbZ8MqWmgVwPayh4gf0BoqxUZOkhRwr1hoXZezUi0DL+Tzb6/3IhM3XbT4MSFrm8L
G9AMccq8D6LoV2ZZjm9MuvygKziIdnTkmxhrbHOtrn4gM5xPrEgeoZLpIG2Bf4lMHjs8jM6oelBF
f8B5KsIEDHmmkxc7pg1fSWvJobW3DkBfDqga+VQI9sPBW98VMO/ZgwE+l5lpXsm5Vpu/k2dt+Ft5
4GDnb/Q1XxEGEh0H6Vz41RAml/mkJ7HRi43mRfxNCGFpTGpvPwGxxJ/nfabJJ+CR+YFpJJdZ5kRR
sRqiWqybhP0A9KD2lg/8nLta8YemTY8FmOneMqSy14nVug+pqoUShtVuc1Hpr6EEa6oEkM9HkCB/
AUqJ84E4WOug974PrljLJmpCv2oiAO8K72voIac5ZWPyil7fYVMDKv6hRfE3OEwCuQcJpbjEqcbX
7mAXh8yp37Jc2qdaYW/GaDqYr0jmhoBaqQad+4vCzlhZ+4lymS/JkuY3ccYK/I04h8Zd9pdhXYn4
aKbt6gbxs24C7O0WZM82l7qfgNNlkyJLCWxz3fyka3qruJCto8SW/CgqNFXRFBjmODZa5jFaTFAj
oIxmy18+EWlIuKhp2lotqp6bz42Re3tD1RwCxv97UgMOkiCef4g0yD4J2ykvnpd9JxlDc/UB5ZBy
TdVcYA4f12YLkhvSuvB3DAdcKiraj9E2809WLMtLUCTfy/7BtJFg64/AswY8dli2RxpwAGwA/aYK
3+cJk+0xLwsISV/eWS6ed+pFQSFouoSdimD8r80Vo0fNX+BqHNtEn5yDdzTTQivQ3aMoAmlmg4q9
9qPRo6hh6BP3BCCwT2hlC3dRihb3gAGd79sIdh+0QERPbsOsFU7d6o1QJL8AcU4enV4+0EzyInrp
WxAO4S8h9yRzlQWK4WcLwwzFi+Phe+jgJRf3Qr04vQNTjCuZxu5jUDl/NkD4/NTi77LPGmR3aIq8
fbPWzK46AK8OFaPJ8AW9G8bFSFzrYwWuYyW1Wes+jsyYIyS6wfcAyjfXpKQI7pRVh7QEDFSDOuo5
e9gHOFABp5mzmpOLNM+M3lkRlmunyAWGLuR4IQNycKPwHmORnjKuDZ+4qIBdHnXOgcexc0V71LtF
ZqB1kDNx5Y1+7NSdxRwnfmBl9Scr47jZlFmzLkMAXGmBwsi0xoiBoVk12SswOKmGMq/5oYzbew+W
Ddv339rUetVOyw3t0ntaedaT7FDXWnChgeQt8BeBtqrpa5KNZaXN2iCycGpRhOdF7qIa6pjn7Zuu
rLq+Zys3zsC7guOwXW/FNpjBneqZJ0n1rOOGhyM03Tqg8qh6rsTos6AwHsdUy57QO+OgRBSUEkFu
5E9GVuVPKC0F5KgdnclikbeJdPyQV92OzNJOcmDeWvamRbHjGiRowIYqyvSct1EOpHLPfquH9tB7
bvxj7AEyOE6teJ1YP+1aUyFhidi7yoojWa5MEi9eheCq+ErRWNZ4DzY4ss4ABck3uYpWIloCnLUf
vPEAHlJE4jW1NMDbZtUPgzdfei1PL3KajI8C/yKZyLSXouHgjjDMVdFlxsfQO7NGbvBwR7OIGPEf
qIZBDfmg4EAFmn1oJnP3UQOJ1myRsCRGJ3mX7mctGi+4H4bIN5cC5QgUgDRCAw/FaLtHQl1hODfV
JQCPFwyWUvTIQCQ1B+auHWo+IEbRPmoh1WGIRM01qziPWYBNgZr+CuM1pvMwy8Dy6vqdbfHdErbO
A5xA2NqOAQj4GgZoAkH1jg6qoXzraKH2xxTF17yvxrdmiKt11bdgzfb4dGiDxFPgIPdOWSGDP+wo
vbbmiEab2jZAszXmfzYlrw8ETBz2ACjTFNHbTwxi8C4le9ngpiI6HGusHPzP+YmIIvxDpmCmTM0L
/kDmpcnz9BSY0yNAn8wL+D74LJeArN62LGxBAfdTQVqgggV+ngbaTRBSgE58PwIRCrxkP4OjYMs6
4xx8SwZLoKECtiKIsxgIyn7akolRmAYAV6WzuVMERvvsAssNX72fnwZ3LvlouV/vYusRbl+xQGck
HiBAxyV1VHdyDVgq1Sn2059+/Kly/6h5nR7u5Hq8xzF4fFnEpSbSo9FkHxcRRcDDeQCBtuvd/KJI
0dsAPenNyt4tHvMP6fZrkQ7Vw/IzAnCcnYoYxcDq97HIeQ1O5xxM6zfBKQZQF0CzVzTT/V9hyvST
W2bGaQmSIRn2gBai9fKbAkpuvK1SF/RdWsQe3MD7qndJuM/qyAS4gZJFg4HL+g0VyMMDSYaoYQ+z
hVWjYxWNp28kQ+kEe2DI5I/rqdTBQGX1Yj37kyPp/3GhJUTwgRYjwfwZ6IOogRasufO2BJRlN6wT
L8JtzyuTh0ogz+/nxsfIUxtZJeIo5cU+pgfKaGm3DwlOZdt1LMLkIesjsLYx8D9vDMvz/BsV6Wlw
8D3368QC8wyOIt89F3XvhCf0PcjDvLJhtgAxIzU3Mo6nWDPP0sBb4VjwD9sz0x3d9OlBMEl3Y+C0
8NKp50DeF8XJfKrqqTqWVfk5TrT2KVYkhTTo1vSUu2WLY/afctnzBJ1+DnCKyEwpUk/jlwwQu0oy
gEDsaVRDUIJ/wxOoy1oUtFJh1Z9n718OaqUunLDSr8VDD9s1EE3zFUUjRYRd8DYCi4sfATPG9orp
ORXe+IySOrnhQVjg96q/y8JIHjxpDY9kkdvjdNQcYFPRlAYZWhlej7oK+zN4uSwYriXARFREGlCe
FO4A7hKuFxkOgD8ZnSjOJNJqtHdmBbYAyok+UCmAOumiu2C7OMVu7o85atVI1Ftg1kaZLeq+fnkN
FcrgvTzKjiRLAie8SDbslhjLz7j83E4/HkTa3/6MmYYi7MUrsPRsxT2j2pOXllXyipv2snBpsHCn
JVF08zPKWL/5GVlksnPVH0BYUDkdtrDfLefFZqigob0pKvSs973usledt7iJnMQ6K14NbkcnZMqx
J56tybBDvD0jykHLmF4bnN+OdV8+RVHXv7T4niGXjTJomoJFUL+kmthn6KZ8CZyof8HTUPoGt8oj
Tb3IsQ5pCzJF1FB44BXOnI1RJuWTFiKcPsYdOj8Z8GOVL4Vzy2RPSlqBwnX9+wdqBpxQEShCaKNs
3InScEfICDNugvglHMa+jzZG2L8bzdjDSWdVfjH3zhg9eM6Nx8E1o12uONScfPAOLWj2mghk2iSi
ITFEdDMlMxc9OHfyVMVYvCrAWx7wXnljBr4EpMjIjZZIOhTFoPNjAHis6IAa48ZHytoWsT7tTbvs
VzTtc9d4xr8xJXNJAhg/7gdICh8B+AnkN8/5m73In8mUBmGWAAVQ8X9nH1TIeMPeVChyc/wI/EL0
eVw7is9uHD93sRkcLTCmWivbLNHz0/Wtg3LHm2uU6wRHGgZlnFjd6Feim9a3Rn+/zqNIm91udUuw
eaFId7BoTCPw1b7hMYguMscGXoFesZOlOi9YE7F50H9dkYy0ZHc3Bbtr5cfcQOuI8vidHSn+fQ0A
hz2PVdLuaNnGGs3KJ7f/4WOQXdkgj5eW7LD8GL9b8XcyWgLpDXFq4+P/8EMsJnWZ4tsw/8gxn/ap
Vxz+cQVyoyEMiy3T2+owKSQ2Qw2NQnAL1UYXxTPHNuDjnkSkvDMjRUNYa4svUn7VDn3hr7P2V7gl
Cl3REovJEj6IvdbPa9ZsZi2F/3dnimXqKF7Us8vySe4+7bIEXZleZ6zHqXG3woh2yFUhfahAeNEP
X52YUf64QdxlPTqRAV63XWS8DXdJmGu/cyqqTFtpVuz4qV1KUM1iMC1teCjaet8bJnhN1Ax9vvKB
DZM5rLnZ7Ac2fQD8RvwU60X8BOS2MhuqKzA2q2vi5fqTQMWympC4HIf0Wp3qXyYkbYeVV3Dviex4
OVVbq8ezyeSdvekic/IpgU9Dom5xIavyZv07dcXsn0cATszjbTiVAJa2hbt1m0x+mqLmYDiF8a2N
RyCzYwt3mcZYOzVRYa1b0JR+a1OfDAYdifncc1vQafH6giI11M9plv4NGbVdYVTZW4nnJUDyrPYg
syB7QZ/en+QpkuxbygLrxUX/7IHWzjVzoLVtzv+2di6FtUZ357I2YAHf1waMe31pXLxtG20jLo6D
zGqI1GhYVvyrVhkohqvb/pLi0O9oGjmAFpq8eLUHZCvDBI3PxsBmW0AIcCDBindbzbHqVa8Hz1Q+
A8bGaD2JxNnTNAV8wboIG4AiTC37QNplOjaRuDFefFHa2D/isCAAPUSB0xAvD79IHSgoLmfAarVT
5OlTF1WVkHMgnfpNrtePruv2117LvldKjts5mOgAOX7Cvj/7ADwYJCUgr7zW3fRxZO1T9Kd+znrU
YUJsgiVsl5i2BAsdOkIBJ1St4sm0Hj2ASKyRhgY6veisxyYfcu6jjrF+KFCJM09JkyprFCWA+0zT
NdSNKEPSoBgBoOyecaSAZDdrAxMYgoHBjR34KkoXwP+Ou0du6escq86RsB3t+rVq2XSwQ2z7ZGmE
p3LlGki5dOBRfDZaYe37pgRXu5rSANCXwO/DhO09vTLXWeywdetF7ND00biiP0wBSOgD2EXHFZU5
LVP6O9G0DbNbYxkA833xJe1iTKFIW6uF/gffJkzXQx+ZV1ZU9X6w3HiHlFLz1stgnYEo5iua5pO1
FUn9PEUF0kcAJEYpJhSaVX5ypO29SCsFczsQgzYsLZwvYkQxJ/TFwMUmSIfw5Hg5GLkl3xQifARM
1PhFt8BNp48NfxiRark6eQMiA4XSUeRJDt5A8a5gKVizSdGGYT57uCGyUBzNNGDM4SWPANutc/AS
BaAGUFc0sLbGEWJbNKtFkerV3+xm40T+KSrDmyOR2e9izrbeSXiKv1wFC5pC6/Dq93NVugIwjbYD
MsirKbwW9avgKjRRTOWgkXAAEGtg7PMW5Wm+rhjeRTFmG2tAWUgtLO9CQ4Iv+mXS+HWYSue4yJug
Mk693p9JRO50leY6/ruMnvkC2YS2HnBjc6pK9zWckByYnXvJyuoeKkCrIQsa589oNgYfGwMuxDxV
MhsHsWs7nsAgTSZqGPAW6AxVd7aSPn+2ykxc0HGxXQxCTaDnP+5xOJRW1qGz6nCFCgx5wqcPUD4c
s8+tDQ5jJwQ7XVOw7sluWpzfScP4LEojQ/lMG59iwyg/5oG2Jrk+mfFuxNnhrlT+NTbgqAkYPmYi
145pz4Fdp+SOHaE+ZADTDEDFTYCn6SjgiXFezWuA4KcTIEiLbCwuRpd7pxBnEBukYfgXC7RjbKyz
7/9/FoaKwf8So5XXthrbmWEtsWqcvMynLMSnZobTZ9exrK2OlsiT7qZ//vuJtWE7d0VYOvb03EHx
FYopbEDu3R0TlJnJAbNkJS9dw7cZqt5WTObyo62F5jZKi2hrGbr8WDQ4fA6AcLwnbW/iYLFODbyc
Km0QVG8FQKYupCwmtg7GcHgppiF4tbPQn8VDg207+K7JZcLj9JxrEnx9pTs8u9j3oB7Wi16SykSm
WRpHPEyjFxoqs+pXQWkl4FWCzDMFQ6/0NFuQEyjI+5WGO81+DD257o0SZH1/3SF16hhKZvm4XRS0
4UGiHAzMi7qmFwbaMw1TmG0m8Af7updUpzbsqlOvBpqWXom6kn60nkxulLvFhK4WO3Ij2dDZYq+N
7LjY3pnVFJPU7sif8CB5D7zYvS+rPobpVFvX6Zw94BxRT7wsRJ850W2xLZkAvzkAqC+RgWehaUfF
1tZFB25znHMCgzvGrRcmi90kAbVh1uOZpYGzagc92IBiD/ztwEPKziMOG6ZusEBf7I1nGszIfcbG
5wUwzqG1EqphF3tn96h5lr7jSX4ai04zwe6Cnl9knLIAOPawAccxqptImhs4CJovbwxAE57xPRmQ
g0R2vekz+6XmjXiI9fhrjuL0V7My01cPpBhSD8tnEhUdvmLcdLNjj1bT17Bywf0CjEY+uNGToYbS
iVqkjut2NUgZPdEQDrl40oR7LSaBcpLUyF1w6PXR0THrz3dmKPjUgDzeXf7968jv4ftcHQTDnmt7
ns48lCHc0/9OomSWQEPYh6mKvPU0OvwQhQHQ5SP5QINRGO9XNA1zHD0pi5l+cLGj6nnSorviNNMS
koxMhOI47J2KHxR82dQXA/qCugjVn6S+MSdLD72mGwW/tFpCLHFIVuGddMNR9TIfrZEbKeZYS4T7
H0B9EopFJugde4/wu5XIZFmE3FpChQnRTjAW7Nq3Y4AeYv7gxTq7OmrgaIk6GKCU9MuueRWVragX
EiBfWfGzQOV/AbqOC80Kw+vO4Bt8AREt4Iu6yMJpnJVm68UhxXKo0uLBnjxI8Q9ByKCqNXePYvdh
B6S9ficbPPCtEoULTDW90VCFqXtCQ8LO+auczFAEhsIG4JIt9iKokksOHhd/is16vyjIAVxB+Toy
S2e9hCPFsj4vQbMVm0W5JQXZ4XDcoQ/RT0lv+g017mXoL0rV4mS3LLQsjuJEoaEtAzyftOZiQ1e2
OfU7ADh0AATHzwxIxvg4oYVwh2rCBluVsGPHoSiczJ/L6tUcuDfsSFNpWKN3Qns6O0p3yg9gQ/Bb
VBSDy4NGMlrMDWRtV9EIcttxrIITtrTWrtaNJ5plaCVE67lSiBwvGj5d0gAqAr6vmHu4UcRoUTwt
JnEeBSeSJeQ8iIAdRhDiDSrgYpcGIdKWNL93ibvBPMaocyaXOcxsqJZKB9xk3h1/LV0PzDk5N2vk
YT5iq8VCuRbNiPbtJAayWD8i6SR5HqIV6CcWGY4zCg+9vONwGOPpEGltH7+AXa3zwzYKt32SgsiO
zKn4DqhW6FUHbwyXNi8fJSipXVcLTxMH0Z6TgjoLRwda4wNMIj9rHBBka7qcpYbWPzadXe7tespx
GNljy3ZziY0BSkVAKX0bpFaRyIgC0dUiA57+IwcN0v5GtIQ1eRiiBfHXZyPnzK6e3MkOD14Elkhg
PAEhNBc6sp/W6UYkCD4Um+UHnDNm2zQsDT+XIRvX5EHDwOzUR7FMuguUoYH95CZswZ3p1B0HVV7C
z3HosPkKdL7PAdLo+0WUBMCsXJd53p4r97Pr8o2uJS4QDyznOoxoM8+MNPNpOk2Di8wIYPbHycvX
JKPBG2y5CpDh3i0yN2++VElUn5CfBT36iL2N7o7NE1nYKVhUS6S1F/uutZA8m3CKtMisoWVozyzN
9fKZerNMVnUShXuyC+0hOQehea7AL3nKJq3bx7a7p1mhRJaUvPT5kHQ4C8SrK2lo4KShy9GOzRIn
m7AnI7fggGQCjMSGHBfFMr0PQXMabpbFf0W7V0AqN2s5ZR79VwGNeUcX4RrMQjWs43LP9VCqdl8/
g8MgrStZxV66yO02aOB76vsx+IGms72oQlQg9xMa7UHAIgB3fAgZXkh82T3iDKoQflLla1TTBn/a
MUq83Jr9KHN2BSf58I3X/TfDZOUjmPX+KIY2f9RBSIkWRVR9N6wPd0UAhhpXbZkAIIOEeVBOvldV
1UHXs+KZFJ3cRSCluc4TJECODIdI/uJku+gaEWVabBNW277VlXyfdCy41mb1NbXc8sQGAMKtcJ4a
4p3jOuuY3ZxjbXw2cA8As7cAgTNcjF4HMHCRdavSnpx4hbMTbdUHLdu2VhVc0XytXaus+Go7aXUa
6jrf6kNZr4Xy/Xt8wDE8z2sjG/Ye12YvFZucJ3JZwtPqtIb61Lmqqks820CvRx7EFt5dAkuhNNgc
PLS62YPUxok+FJ3ZrBvRBrvIKMQHFo75tuaASaEpql+7/eCidHysDPEBxSSg0w5shuZDGIcd+nL0
SXvTdDWTaX/VR2NLOhrcxxadLK90HVQvrVlkx06WePka5A6EvOaxVYNVFeBfnlI0N1g1/phdhns/
aYp6CvgKQA3QJ0Nf63vSIb+Gih3UDblobkGA+TKZ+q/ApfU2c7zZ8udqi9/NkmiyETl6atXyJHY6
1Pz9+zuqwfjdlhH9OqZh2JbBUSmO8rJ7IpW6NqxhqoYXx/7giNSJ1wFTzwmgZPtl4oozDUjt1Hhi
qPnNpY1SsDPOjorT6D2ZNFEVu4BH+I0fD8uXsQCJVqt18Rz1t3ZzfDOusIdE7BUZUXBUU9poIKWP
wjSUYyNlAfKzxJYfkQYP9oOBtA8BaGqdXp9ba7wsLTneT9EMmEnTxh0u1GdDZiTq4bRgcP41Dpm6
XjWHturCBLcitbugx/mxTfAdBjCde0QD2jea2VMzXmORR4dq1MAXUccgbpRW0uw80SIbRR6FLA51
A06zJtFNlJUaForUtOzFNsNM2xU4dwNq4XCSDeBCgRuWhuusBYVJNkbBY6w1I3hvYjyi3VC/RLzW
LxVH1VoeheEsWxQFk9mq5Gm/JZkQo8S/9aje3PCMSMfsdlhkRZt+DXu8YSyixXaRga4xOTdoj2r8
juGGCrrHbrsYRjUA+//jf5cbf/vf9Zhl2finNS3T/NtdPcEJKN4UqvKlpAZuvFyeorExz9g7mGe6
AsH67ZQUINX42nXgxJ5nylbEkwDBwy/fQgNXMbJYN6K7cDGYuXu/Mexsow82qrpUGD3s0ekaFiZe
vtPgIaryt7bRrNdOY96zJQZft0brFa/Q1ivQ/7e2aIoriTwT+TdhVPJM0xT0IKsa4MV7mqKzs92C
S2vYNFptv+q5NA9hhVQiReotLrZtoEst2zhM4PC6AoiAUANd0YCUgnkEDrV1BAkR8APoctHQFcnI
cPGjMLgxprm/hFj87sKAf7vaAIpBzPGXWIwikJ/ROmAAzWTz4Knz+DRHO67Eu9Q8G9EhYEcd29K0
HZLskVcoDFamIVUHmG2M/t1InlJVD9Dilg7ce71akdYrKxS22kjMKyAuo+dfm6wI93LUUFrkhn06
rpNPLAfPJRnQUIY5e8DLOCqQjKFAW5r2RvKxreGk02gOebEWOZ5Zix9dkR9dobv7v+7Nf0vn4Z6M
xAYzbQv/5uZcFXxDcgUmHxDD27x5Ga3J8e0YBXdtWQYP+ZBOp/z/GPuuJUl1ptsnIgIvuKW86642
Y2+IsXgrnPT0/1LS09TU3vs754aQ0ome6QaUylxrAElFqKNO8l1OI7rok4kdsueUu0W22Pl13O90
DSfbi5YCL1MW6xtZ5O3pTk4rSmS21JE7Hjtq7SUwjUKzlziwNWfl4r/cbI12oyBzxf+4uwnNHDc/
8eJLS6i7c2tQ4CzrLzcxJLJea07/dnfkutwFyM7kSU7GmkRTo+HbBl98eex/O6A/gH1jOBfdAAa1
weaVZS9DNXyXg/C+6XmBtBmaMNBrijYUzy57pBL4sHZZO20Yi7ppC+IMew1wNxR42VWV/PAl2Nk1
lGyN9F70TZGcZ8tGvSL7Ot40UcQOrm4b+SeSaQkfg7D2+IaNfpP8EAm4IhmA8QP0c7TaEzrH2o0u
ahebGqfZ86j9PmngpOSVLB56daGpiLEBxFfR0yIieTf5xQPqPtmRc2dPIjSuuzraHxDEz/3ybITD
imZ3ITnH/iniG9ItYReraPwUo90WFLFg2SnbdtxG3BYXv+nFJcQf0yWpNRkYQ5NvmwrdrzvSTFH3
S58cuQu1Efw0PCmQnc5M8eh1QP0mk7xLJID763JC147YaKMZ4xzJq/9Y2zizBbLjBeXeLRjxzJJt
/l+vmjsmDs/AHyJgKJitY/+A181de6QUFWBZgUT5Ahaa/oxq9r2OzOXBx74A26tqPLtAcugDmrO0
xLCywVkd20AiXoxohP+Z8TzboP1jfHO33D2epvxAwRb54jsvQFG7EHv/+1Up7GJOo/f7rEcgi0UO
oE5jz/vNqtB/zXVDbAunkUdd870HCyXHa7QShV95DspEbro/U5ja+gRIl8YTW2wh3kx1rcJHiJWF
X42iRYdz4f5EDipxCl1VLrD1AtKeDWF69Tcz6LqiEqNR6aT2bLn0guYDSgzeLAcCb1+sQs1/eCtj
Guo432hlWq+EamKgi2PGlwoNAw80cx05AFLKrWaLWLU/NJp2vrOotLBapaIuqtW/aGkFlKBlFbC4
/xGdfCsbkFZ482fgHPhgg4M5W0Vg3D36VoSdvBZHz0zvouesiNgmbS0ZxD5Al/EgOeUSNDNhUiLl
p6aeohOqVKvhPL8Z4lgvSdYtiNBsZFKPZD4BOt54ouF8SSa+8jMAQtG0D/73b75lsn98ZTk+qiBN
n5nYRRsgTP67M3jMvYqD+Kh+sY3KO4ZOZQOSVKCTKu5KZGYz85EuvVHJc+m72xivs8fZzKi1cFcV
sgusdKiyzcTScT04yGeSSxj2b84AfimDkfF+vwQkrVoImbF/LISuta337k5OtBh4YLuApq37Pe3b
4Ux5Zco/43FbnTK8mEhEl5tEu1HaJWmXXDXQONAQT/N37Y2HJVOQhFpmunIUOp81jRX2a2qI/Ll7
rNSFRp6rwPpIU+hgTtFj70YrCZsPSIfusSPAP3KcpeQuCPZviZnJ6kOUAkoF3S7VhS5i8hW7q91t
Qz3W0lmDD/4IZN7+nkx6Mp4YNiI0r/Xo12hX4c7Vht2YODlOwwD906nLDAKkUIOUsksTEC8quVmF
qArqAOw9lgDxY6Evd9T2Y+U4Uxonzi80Lbx0hdIv/3UCL9SThcIhQEagVwgHL8diBPw/WVEMbeT6
HCPl2W0MKbNV1ln+a82AvTOzoFhTC/RlRYpJF6K9rPO43cROidpxpSAZUWG6TSfAiq54NBcKTfRj
2qsw5CD8AObJRjR4YUy9i10Ledfvse+C0ZRcUrXUXVQQnGEpsrm5tPaG5WhwqV2tPdBPXIvwSzLk
1mPkaOZHPCrpnwU4ac5D1KLDkIzQDG+gvdx21ijSB2JCFwNVQPO+RnIovzhhDiSTuu5edZAJo6hp
zK5xqmlbnaX8jDypc4gNLzuMQA5Gm2M8bMGAhwbfoWrWuSy7D3bdmzgXytqvmcFeuyp1f0Ud+IZz
VLYHkx8CI7xPfvtIlSHxcE4A3Xiijo8ijVCQ2iJlNPd3gFTRDvAHlh6oB8RhjffUFxuakEMyDHyP
4oYUlUh/mkTA4PMDlThWdkknVu2GSog1UbzHtpfgEIaLNRHA12Z3Oy3Nlm1NPyl2Qzjy17AGVxfq
sH6EpfcZR/z2q1M14c6YvGz/t8FYfwH+vXVqPbCVBzprKyAr+snFSr/fiGIRVw+TAPuC3SN566Tf
hyhCokLoZXoR4jvpU7Ar4d/G4jPSFZ4LPm+q+bCLzsdieljQU+WPcn5W3Jy/QRGiYWH2Wp4z5ITa
ZRtER/I4mJkm0Y4ZV6gvt5Con1K7PDvAlTy7QLNsUER8zEiRKRvSlroebWordfGxgUYM1OgUE1hw
kS8iP9kNnn6hodd56PvT7S2z0R0Ya67+ocQ/bVBUXvl747u8+D1MdYpGt1J+SAcLuQQLXb+5U3tH
r0m1rVHYSCriHxwENRbweVrebImuymyR8nSGcyRtZAsWgqsWD6R1azTOyphQ1bke6nFjFKAJxcmV
DrhLBqT65SIVyjxNUScngwQEf+vGmuSb4b/63OhvhhTE7dvf3GIjCHny3zg8lKDuBQXhSc95n2wt
Lc5PWjgA00sJ6UIyHnctW9GwoSE4Wh9B0tbiyeoDcbLpfxPfudD8xNyWAIQAYqKeJeeuXGkV7wp8
SinZbBRzDPlUR0jAdwGOc5SG9LO/5yXaocAuQrgFP99q/KpGdU4JVMxJNKcU9Y5oeKPrP8dceqgb
iAYAifqtddQMM9l7OkMalzAzvDxv6oDUeVrueJoMR89AG0LgVV6BCgsjWyMTbl08ddqCjimGV5+a
6339XOkJGnJ9PrW7srKGUx7163zsPYGzQOwK5mFcMwvlANj9zPOUDLAnxwFurZVB6BplgKKPeGWJ
eHzskfV6pJHugN1LOihvpqmPV5OLfEP5O/KQ1iM7ALWBirB0xHUQrXGcTcgahxJbIMRPoLL8E4/k
mriCflU8LOKuwCusqX8krjncrG6iMfuM9rVd405RYHRZE1CJeprH9YOdVFeqWqfS+D4uXoy0dS9z
zftouBuwwIkNTStmVg9t3FzJlJze7UmUW8zdhOjU35CS7FV8l+jTrbx6AYXPW+zsPTbZovC4wpe2
7TbfTS01V8IQwyr2tQnFZTj5pssYDUeJKqjLPAPH34Pb4jBUGdDRtlaV7g7sDw0amP44/Vegpir8
C3kh/T8Hwuesu7ZQ6LEBbsXemCYHx3G8nWG6lSjsSufSlAAAJ3xvJaob375owv6Jhx3uTqF6p7q2
85QlGVGEv+NZotn0FvaMBBKT1xm+b3MUgdJmgS7A7QFjVtjMIoKXIblCmltxYCxttUEyLzCqsLhk
RrVd4GbIjmI2yq4QijeK4qGEcdu5llZtQKX6tuTiRyYqFAWYdyjLrd3ZqVAyjD6Mlf3gp/VwYlm/
afoSwP+VAKFxbnp14AyVD8BeHDeerDQE9wkNZyk50Vx5ToCOOsyKG6e3KIZ30NEec3JiE/QHwGEP
jDD3dqM9jDE2Hn/mujmim4UwTDID34ro8GS7WRg7/XkqbLB519mH3HT6o1BtxUWnoz9ZDMZp9OTc
fFy/tyznHj7k8feszd3KiyI12n3EjeG8iDwHgL5Wz761yt0WKE5AitjsVr7mNVtaxix1bInAAh30
Ot4gHbpYzjTqXT7i5kq+9QY9C0jhmCO216Seh3aFB5udIg1KQt6PYElydcDbIMwSi0Z3MmF3fBuq
0Angn1G7mI6AgLSBIbmxcBZy8kq/uDJm4MaAYP4jGbNN/reFC1iVvRRNfNYBwB5YZsF+1tFLmIb8
h5VZJShtUgtPohqHnFFhA3jaY89t6owg4LLcd1OcjJYo5d12PorngXrTNWzNnW0qePd9ahhfh50R
XcCflDz4deWtrEgUP/4yAMUdCktc4/Gt+ygdmImnRSY/o8S+PUdt/LNCJcm2trTJ+lTH2U9Q3LKt
56CWc20xi69FhTwqGYehDQjgdz8ypFlR++15AtHFm3ZYhipikTOxHdONTJkAmGQhrzQqop9gA6gf
aUIXlO0CUJG1HJhSsJpN/SHbj3GKV4Fyl/0kr8L1+dV5XkKRuZH0I/oAJd8vll7Csl2JzBY2Hjkg
x3SQEKGQAcCIaoGmH1rUXyORFAAaYTgMyTTh0BsNCAwMhye6ILXyNpK+l9fBorlTD9K4qi/13Z2c
pve+S9QlHslCH9loM6uMlVayC54vOErDN1kY2EDaW8VjA6h6wJKHgTFJBvqU0g3mOU5C4gc0s2E3
rcwnZllXHuOxr0LQjC5LmDksgKLfwvSW5gKyAaiTusLCGgCR2iqsVOKy6v6aeSipchWqKnFgIWU7
W9JM+bGBv0x8GPaxyvTh/gDkqEYg4BKXtAVXUDigWY8UJCMtXQAcIy4ZTvMAc9T0qyXAnV0ZAeDO
nti4XnyXAINXXzVZfnIzjkOYsDT33KmKZ2fUi2f0ua9QFpBfSQREGeuU9uDniJ2gTt0NuCq9xxZF
lC+qMWVXSGS1XKuPUZKYxC/43t24duc9kmixIAeSvcdYLMqxe4vxbkEx/m0Vsvifq9Q9ytPMaqxR
66ZXD4Cn+2KjI3NPswHl/YBeVgpUic2K1mBgdepNb1vJXl+5YPZb32xL5u0I73IdJJGOsZ43JqAT
DCovSYvkQbapt4vibhebKD6a9pWdrlGqHG60wom+oL5/m3mKjFgkeP2Wtqb+yOIvYdxYq6kMp9Mg
3PJTlYJ7ScnHKK1BNhuls7shJc6F2tF/BCOF+8S8/gOFLcY82zpg7tqR1/sqzLTzC8o2QfGmVh+s
3lrJv1YhOa2CzfPG9P0DmhK+yKLPnsMhyUDi4QNcEVvYNU1nhYxRNqVP4IxVJoCYuNpj7J877wfI
LJ0rSac+M8F4XXyJ0TqJvN57nHk+RXkfxE2tH1zgJG00Hx0iGY+vhcaM17Lrk6PrFf0GT9fyW2pM
eJCE0Rcx6QMKaEO560PL/ozK2YAM9G5sNgB+L4951fevjl88OWlYfAPzg1wVfV1ftMiY8Dvec5Qq
QiG0oQmkp9vXxAcwuT1kG6tClqGRvPz2920YSKhtSK5uQ+W4z8U4jlvbi45pPspHhv+2F8cfu3WJ
EsLdPB11YCNlDg9oCrLeEN+lLzFLnWeStKmNWpOi6Q405eiL3CPFM65oWmeJ/YQd4zwjkXDAZqrr
IGQ0nMAZx+zBUhcaaf1P4UfhmSb4vn0T48Awe9AmMAmI0T4scjKjCx90MDu4I7hVle2dvwZ81FXC
B3+9KBY7rcA3u8AZ72qJjAZ9ACNpBqjMmGv+XhZaTDT8PR4FB3YD3V3sCn3+cbS8iR+S3WKZAJH3
wsOZEqcUJT+AfqQJwDPSx6tlbts/QKrboQa4qjV8rWk5M7aD1rf43PLQ6u4MExh4jdZek5Audso9
Y+tjz51V6QZIQOh1x2frRy0KN2NUia8hs7GRVHL2lzzyICd7biFdPwlkdpQTEN7FV+aKCYcVfDp4
ZTcHI/ni9L5Iib3bKXdEs0tUx75t1QfuuMZ5UJ3/JJpC3mywY+zWiQIJINkYN83DFOE5n0rgt5Ms
qYWBFg3TnyORMStGfCWLJAsyzzPAIa+iqjXibDLOs5sKypOy2aCfDGuou6CL3+oNEOh6lK1D5ERS
4tcHnX8xTuhB4jj8QtkjjiCcwX/qXfcFmJ9AlYmZ3Fo1q3eahFVR9QCisA10OUjQaSbdxc/AbknP
b14U076fymplCAPnBiiFvCQdyx7oSX6vjUV9rx1QMrLCeYoqiv4TueH+2S6r/AwswW5jSNTeDoqk
UgB460qjpPzShVH82CfTm7gZcCS4mJJVlAsgekmg0PV+p4PBWST5xQI2yRjgWf9k47Nq73Y8v/hd
IZPdZCAZ4dnICSq7G2OWyC9dX7rbHN8LJ2IRrCIGsvEBeQWgnxlrh/gFiRHwZjho6U/QLBpbJJSG
M4hdh7PeVMZWd/sIX7rIw5NiEl3YzXMvLLpynbn2x7RoxI5cpgSEEtGhZr3D1oX9A/XZwLCVjvVg
iR4ogkzw05jneFqYFZCmfW+Pb7Hx2qnLhN+wXay70YqmpMBRVomPy2CR0MhHxjcwstjcLQqEHfe+
gbeDi4frDrU5gBSZ8rVRMvAZl0ka4K+Jp0GcrbvEi7MAMA+G5Dkk6HFG+wzqalvkL71qzKMgK9iu
dTvzV5vV58n3q595bT81g+Z9r6bys12CEbVq2S9gbJZfXQMNE90AgFCcyyO/HQm+CrUs3I5+l756
qLWlpCjNJDqdOLoyP7zrKH+6zN51yvL/z68F9q3LS37CcZPVfJcx+kI4UlIotgdnHIpRvsbYaK2a
wo0usrRCkmeD/yZHMXj8n3IPBGFLHMfW7uNQfCPyQW8/pTvNTh6pZdERfYo/1eSReiGZmv2ti/zo
kcDiyVLNFr8MuIDUB2kKYLAqXT4BDRA4kv1Koop8JTQj+9RmYxkA3qz9jsf1KcsT8KP18aYvQVoQ
SACpDVVh/Ch84B7ZsvmMt1690jRnfMERPVJjOb9aY/JsGZ33OWsnf6UVeX217LYEp5cQhy73AJiJ
o7V12qXyYxWWv1y8d34DICmMh99OV/zGTr3/OIQ+W5ttXjxET/h1x8fX5FhXHYWYq6Iy3U/cFd/U
w/o3F3j5KBzCPOufpNNb4IFxmhUDBdKzHNphm9p+cQZXa4jvD+s2jmOn7JNfju9xjGFSeIbIxhgM
xTYy6eQ+BopnIDvGvkTjmAeTGqVKFk2192XRLqP/bXen/c94ZIfGWACJDW678WwPhAKVn6MfCTQZ
UWjcThdtq+g52tZ509J00WqNANZT5oWrRIKp+oC8fXtsWlS60+4X7cXgzMnwa49j/11ud8B+URck
/D+gR1g70UxkCXty+0s0ZRoeyGrimv2FdfI0z1QNeAGSGEAVolToxgcQuZuo1XDKrbxIUekMgI1q
OVe5kWIY8g89CsxvwiXsTMuRT+tGQDN0UOukbq4D59fBQAllYE2G/ah/ifB79ugZIC8jgefmw6Ed
ne8tcNXZbNSX+P3DYb5YFzHXsk3iVb8BI50dpq4Ns81bDCbThAXv/rPp4joCytJ1ZXfAT5Sd6GKr
xLlL6fQI5OAnmi9qGblItIcg4TFkZe1JsdiVHfeO3ApIPJveWSyRaLREpyB3smG0W6RHOoDHxs2a
EjD4pU6CtI2mV2B5Olt/SJtjZHvlI85W2CqXU/ct1po1ZWCKzkGJN5Pja5UlAHhKyxXVMuJ4rMrQ
KP+nNrIpI5wc2q07q6m0kbRd72SAUYVdT+WPyzxOjGOJIw5gsBmfywb1QzSKrPptlKjRWE3GZxot
WqFkd3ZLlDKpj+Pg/WRgUlgVhWnic1zDu5eyMyEldOwo1lb9qJlzQmfO8uDwBI2xEQ5cmVH5jwKQ
6kFVoO3IUVOS2bXtgtL9A0kadLfNYgDeowBU5vGKFCNO5RvH4Bfy8QHnHMRAWp/jkBfgZpmKQ5Nk
KF9RCTC9ak/EUD3mLAfiK8jdk0ZzNwM6EM5F2mknvTBitHHY4rUucdIx+IbxS3uqpzFEd+Mfn3bK
2Qa4hPxYjjKgoo+6HWTAgCF6oKnES/gsPTyzhSrwALfYrRbNCyi9ZfkjYepbxfCK97lxmlH4+w6/
M2pKJcF0KXV5IyInDitDt/XTUj2srJpuuBX9HYvxDHVPsaGQh8HK04LnROZRc22QzaEZPrjnGfFF
eWU7zxzFM/W35fuMdO+WOPHx1qlZRQ+8ra+67JNX1jntKQ6BYenHhfyq5F2VJK9+mXyMvTjfTejk
eKg0/nYRPQ6lkY0F0cYYaXqwaFzHBRAjqLlXi2xx1ngCtEMnLWYtKYBk4WNHVSMvm/PMDxZrPBPe
1kPn5bgV/l8rVVnKgeisvxQoe3soTYOvkil1NvO0m8IHGtnJ6OzDiP+4k9O0xvs4Rt7rHDlRDYQG
f9orrNNranf4hk+0LqApnmfiSqM8efQHIE2RJHYgFtYA5g6BzNBiKrR82qNJDtlPZXKjwBdqlOWb
N5L2uss/pIqPeKYZRubvoXJK/xgrmSTqYQey1gOZ+A098bsMtIceEEWNr46J+soETIbMdfgzXTrf
B1rhOKAn8F1m2dVHLy8rJM1x1P63E4lMw3pz4vg9OPHSRcnCusJh9KqsUSWA/xzUL89DlmrAWS1K
VAEuQrSxgv7FB94Svk5RMP1+0WT2ZOYl35OxwZI35d3UMAbtENX+luTkPq92F25ZPKEKa7K8uQ9a
AMc/Tz52gdu8dib0uka656GB3HHWmuX6WxvJzNcKROnHOucgeVZT03Cy58z38IOW4H1pePu51/z+
YqQj0Mwd6awFk7euIgSwF7mCDFhes57/HGx0FQjGh1ePCXOdTXmxo2mvD6gHtLlAShtaC3i5D11s
PtGMLnr5LdTC5AUlTtDjuxZAjX+ClY39Fizl0fD6b8GAoY40MIGMSxTkoEcAVQr4zdD7GJVljaoC
pnlu4wTT8UJj59sNMsLvChpVmq9tRYOH/o2zRGcIno4gbUhY5J/miKTvDRTbjKwrtiEDkjlIjj7Z
QnCw6ToJiJC0skARnwdsMTSGAvvQqzC01dBO7OfEBAMkH1GDg0JhyDqFj4gXtX1ywgboF5hFo6FQ
mjs0FLLYbIIanfLAz4dxHRdtsrN1EyndNOo38zLzCmhVkaBe7+1tO1XtURaZORxb9AYc+sg5LGvN
a+NTqNgkvREGaQkiM6N1HgGuLc5o8Kr6wPB1RVQcv11Ioys1K372OOI+DW2JFzSJSEm2yxSlHHEQ
tdjmNhLlyMESqmfyOapYdQRGRbFLx1oL7Igh16guaTTm17D3zjUYOU6LSMNZ5G5E42tAFotDyL1n
1L37x0VUZYO+TxUo+hAXxU1c5kVf6zRPQHjhWh7wUgCbO5rit6lWjgola0Ufg7/bKw9DOdpekOOT
99gDTpjCUzy6AS+K2sCbUE9JU1IUwBYA0Y54klmGUCTzOoY8Ds6pd0uAIuLayU+dU9e5yUqKfNjR
UW89tnjSohV5zoWFQDJ+BNvWCo8bPG5Jq6ZkS8fF6FWZHWYLmgrfni3IjGIsId9jOKN4zcxQ/zha
yJ0O3I4/siEDDBpg76+8nLQt0t3RuSr5cEz0odw7gGp9QPNTuRm5x15wFo9cgq7ZX5w0+qDp/vg1
K7IqcD0+gUokta+jOnqJ68TZGZHAoSadx/QVjuCdst+0TWx16A6pL4yJ4jxrDa+UK4qAJmGc3mgV
vGsNzINGiF2XJSZri4NX/nhzMfE1L/o83Ea+5I+ZmD67XjOC7zkeUCGE1ArupT/TlEYka13/UqFh
DqBrkdehvAd285AMJ+U8VEm815vyeXG7MSl4PZ4AnB9wnNMiUYT6Mp3r1VXPOvD79Sz+rrfOa4qu
8Nc+84tD2nb9duia4YsRxSAir9ZNk/hPQxOXr2Mfn5kHAg0bXf+vSWG7SIEZ1Z6UhQCEuOgAfJRO
FTAgRBxfrQIBaaYc3t3J3uok2MWarN7HSL0jCY8i3CZlJw94D884IfCuaWp9NKWRfY671Ni1fapt
aJqYqKXLyqYEG9AE9NfBCmxlVqGK42QxZK3pcx0gIoAZM2OsYAHF5cxs9zTgSXsd2mZA3VPmXSIN
xH0kq9CYfEW/LTKRHFl/mpJCaHg+AZT8a6EsJq2JD22eftVUoScVc0Z1Al51kC2gbNSUwj3i8d/a
K6oEJasoH0HLpiEXVsqa2wBFgSupZyeBWhB/M4ehiIsBjejSUNB/X6UUFvIWEXA2LhMVN2kO/rrV
JY2m5DS+T/OBAZ3cLAc8mqBItSQ9NWnVVMFsnbh/hhmyzrt2AhyUl3r7Cuyk60xhvpuR26/7Btnz
RE1xkvOtk7x/rCs/+lR+1FxefYqGGChoRvqLPLRIZzcBylrrQcKCAKQVOpsDRHbXbkIgdq6kwnVJ
0XXkrbTJzHfSZ0/AcGxOXF1IS5c72exBGvwCYduxWM5CFatFQfcin11YZh+BmeDtYgtNRysPD8Mq
8MUUnxwLWU9ZT8ZmFjYVzs3QDTfkbwa3HvOY/GYLbwJoqg4ygB36Yk9vsiU4qW+lc3RUasYnijLP
mbqR5W54ZyEnoWxu/ElNc9LMjiQk75AWnX+E3tW5uyqQCItTZD+JhIPYOzxhuuC6nh5m9g6ShQ4w
bIHnfJplXAD+JAHW/JpIP8j3v9zGktsnsiDbSWMe8rAuAxCbPl3p4nuae0LHyMMiIlu1KrkD50U/
ZXU8PxPp0UcpaHrydQCCtMB4cbiTk5KS1DQiB6d25NZhSTynrBcF+S7TxTdFcyEShdlOliUQI+/W
WMJneJIdUN6Mmqg/T/HZg9a9c8vc3sMpKJKTS4DlB7qT2QDTO/Xu/u7uQu7ifhYvWqJlDdgNcEI4
v0zCetpylFOdO3UEIaNkevTc/Xy+gHohIOj4Yb9GEXC2qSW+uYFsbI14mx/8voKWziwWE/Kr7VRb
OdyxV/TyigFHFRReNu1oShd604XM6oPMz5CSV2+/ijnsNJQNCwx3fHT9SAJFxC0el4unpSjRiPVw
t8hoJFw+oWBMWJtFMQ55+WjItNxMSRYCbAFT0pKi7rHJ891RoL3rzxqkyFG1gnLq8sOdXOq2c5al
WC8xtBHvdzSsPdkyqh/IWyYnqx7zRzuq2wto89Z52IePheeEjzQK+05scFCorYQ+ymJTaPoLfmJ5
XOxq3shT2/jn2PoEXhc5sWPDkQV04w4s7CHQ9sG69+di9A6gao1cwyk9vs52pAEIjrePUCQRFs6b
cQzuKhxK18PbHFj+b37k4cn+Rz2CV8Qw0HkPFilrU8foUQMAVX0e8Bh3DrY7VGeau0WnrVC+aKxQ
31udF0VvaHBe5qT2udkdwbi1qiMwpK1RE1WuHbdGI+vgI4cYcoFTHRRjnXoJ9J49DeniJ5Z+SDmO
A5Vhp4UwpOFiQiMUmP0JYQ1ZA0omFY0ui7k9atCkoHhGsZV9IO1sfeNOUon3BiDuVAxyn60mdQ8k
FFK/itjFm4YMlyU0lJP6e5rPP1WETxoD9XK7guFDRdObEZtXRQVEFw3ce8fc/ERK9E23aAXCHyXA
45QJN6M/w1mX62G1jSzzN6mdQUhAeCtL6dmbscR/kJVmzdlRF7UxmS89Phm9pB6Pd/IGNdk3ZrOD
kk0oow0i1+tpd3O+i+l6+aXvw2zvscI+gT7QAgOAgb1dLH3rBMZp7LSj8UgKuix2NC1Qr9agIBF+
d2o7r9DMJNpmRQqKN4e+M1ycyWaZtvh9zpE0AYLhX3d1E4U8SE9uBQoG1tLIz3aEYushH8XnxATY
QFJ20zHpE3BtNZ+4VuWfUlA7nP28zdEHATHSU29WDH+2Zwko2BX38L3stDz+EmX1CM4UIKeGoIF6
YRXOZJXc7gHmCnhLUFaraVFUZ4fV4iWLxuYhR1IqiMBu+yUX4J3LMlCps7jXP2fmLAYMVXIcnHBa
kxWAv1rQ/9r1agqHZmX4Dj8LMX6QYYnOmiHtAOGOC8npksfd7ZRkeogvcrUfX8z+09Zt0H/ZduCn
VkvRhVagtf5NNpRTuu9l+vSfIe9uqZp0Y4OkIRjY3u8VTLrlusjx+StfakAzHQFKkJ7o0g4hnrX9
mJ5ohOZya+/m8ZaUYf/HjKbgm+sqlMFDeOdGsn9zWexSzeZvzhOQg/ZOncyL3MVbpqlAYas2iL3e
6f5xGFv/SCOhpjRq8VQER4Caz8M7Pfmwxr/11pFGClKjsdZ3CjI2LXypo3P9z4Jkczedl/pv8xs9
mwCqq6NNfoP6foAn4Rg4IIbNmYsTTDb4Zga8TnMiKdF03uj/dV6qSF1jAXiH3GfyzsjosRQ5UDwf
dNHH0d3nGkMGm6GjueeAMHe5A3zoOpTRpfNG7NTeNbMhaczKB+CCCbws8iEZXXRS5GWY7QCBkQZp
B4zECG/VAJ2XibcztOrQoPX41PmDhWZWO/yHmjX5cxeHqGPKBHozWz5sE7U1X75pUE2QrAQYVec9
+6Io9TFaoc1WnxV5x1GWndheiCdtY22rqOJoagcnQxpHn9HgHT4h34V6lbzAC73RjBVNScFQxAIk
TdfbOpnmz3Z4A3wNG9meyIzkfDqHXZM80STNhH02m/BxajV0Zsky1XZ5LUHtolYhE123urUZ+ukc
NhnqChXdApR8tv4YAkUXYF6W84L/BPB+gqtv0yiCAICVAKbX8l+0SrNfSPRuXykDh2u39khiA3BB
gLhbBXu3Z0nYPtCM7E0L/9n5OC9RscmkJURWA9GV+eNj6giOTGsfoqOk89b2lFmoshqlcaILED/N
ExKx4EHUCne1KG4MeWul0ZpUN9LFSUdf+MkafHQvJQJ0IG0NzicDTVeXrh2sywC6rcDO/RqNQQ7g
xd4VNMUpr3sO6xeakP1iRaMwnuItfk9AKGWFP2QLIko6PlyAU2ZIleUYkhBXwCh7rH3N3i+nkLPd
4lcpiAcm2L43OzQgNBrO6FwUH6EYZsqG081wsqZmHWe+FuDzbDjpicidM3nptZxWSPxnyLgC0xmf
UwrOzqn98IQEABg+aGjEV5aBaI2Udq5BvtjRCL1LKLB494VDzfHP1pVZsUWGdap2jSKrzvT6oShb
Dtz/AvDsyCmhP1N0m9GyQCtmut1eq/rbUdIl/SyL3kd3duJv39HosaUoh2+N1AESUVghvsB1ZB79
Hihv+uj/NW9dlTjKSxTtkX0yWCt03BEaSc2QYm1xikgzrZlwypXGxWaeMgfZQQkKHyD2omokiVDt
WeX9gVBKShAMHXs36oIZtESBm4Aq6Jhb2C2EirQk0fDdSeHIYtT7ORxhnlRyAlYhw79Ow1Pt8H+U
fdd23DjT7RNxLRIMIG87R7WCrXTDZXs8TGACM5/+3yjKYk+Px985N1hAVQFoSS0SofbeSCp6lUB1
80WYxR7UfaS3TEWprwfFKa2rghx9qW+AW3HAeG9/mD77U8Bsn8cgRz1i5fFBK+r1ZXuY4bQiC0bw
QuXpc9jZckvg1xtsLDXJMXcjm+o16EG1vbFfwXEpjnP93CLJakeDeLx8ZlKx9yhg7xRL1XkUFmBp
lFY9Dv2vAHMQzVa5PcGeIHBUXIHqqO3eouUm5Nzso5oaKMvKYD8h6qYYrvB5AlBTD2he7enPIHz+
L5Iul+kMMoigsNOZ7bEbCH4pSqNDlmD4OBEdIV9wWAee8Xche+tdVXD0ab3HJqSHo9D+kuj9sALV
ULbH3sF8DHsrBT029BBrKS9BH/bPY+2UG62T27IsiuWsKTPxJeNC8ENoxokkZIhDAUW5fzIw3+jW
zHE+mFvXBp7ay9bjEFmsPXdTQuT7zhpyJKxTlVtgW7KM9sODtAng8lQMV5DzSIJiNLJ6ZBiE7SoG
seWXBI/Zk9PbP0LVIlNevkgPtErUYCngHCwo+YGaQNA0G6TXiXVugNo3b8EBJIwquy8LXm3qAdg5
ZAbg/CLQwUlRgFiJMavGdZkrz3/+yzm3GtIGCL1B3uOBCdj1cLlyQ69WRjyPcckNsbycuadOw8WM
2RXFJoW22EuRagAFAchjJhUUjVwGejo9d5KzzV2kA1f8cSIry8AHc0Qm62NjOHhWQVvZPbZ29RAm
LLj3QqSeU43JEYgMglKBD/PeVQU5bOQ9WeCF9lqcyS58gXk6rlTWVX+nHhL8JsroxQbLCe7jVBOy
TdqhdJoHXw3CmwpHR+CSXSBRvb8HX0i95W2rLVwbdLwL8C/zS9zuyemrK/VA3Y7ruQ2GLGS67qYw
6lZ1+IOAMwJSmmFUOReuTd3mvkx1s7Oy3vG2wOiyzr3/QWrh6d4tcxj+GJar67rncs+2b/+hXBxf
aTlIO56yOm53kdrh80aiqCyIR05V1Z49dqz2eUm+J+dsp6blgcVtMXcTvoM2dLdQTvXZN02RG6A3
iE0dCWqfk1/3onhbfYTfj2K6nog2FFAg73wbaXL6CQBLsPautA/pyPxLhfvPhyRqvyUiKd+arkvX
TCKbmpohbpJ9qEJ2ZpAd9E4DOZaKAk9mAgRsqF0CaYm5d1wykJ2p3pIjV8f3sL3Hjb6xGMPA25JU
G0nAASea7bXBxdJa5WHPDmhX4qQwM06zPTctpIrXXrUiGxWaHCEc0uCS3kiRAU62aR4PyflznMBV
/j4dsZCYRerIm+nV3rU9/TTbSzVPkYJNclapaxmkx9U84LnBPPQ5e1yHLwaw3U3z1OUTuIbLu8DA
SaTiV/kWMf6kUCBf3CSp9inOKja64abvVfyD/LUNBJrhDw+Nje+VIp8JVFHJlC2Zq9tbsiUBExcV
QUK7ZCpVBL6yHxGaHkA0qG52/ZiMi8R2wf9EhJ1m8xNTDPcTXSfO6c6BN9xZRADqikHbAs8DuLji
8STKTSsNoBKUaflm4vBURJ61xv6OB808UATZfw07WUw8/+Oov5uHQR7hx9AzT+g89DzOP4cmO/bm
sQGiSDdqR2RXU6lZSOmFdGsdnupoT2rkk2lykwo5FVgnhqeu3FOjsEHugr0gW3M3EqcOyKgwgiwG
ltIJrheVSdXsz9qNzcfxwdGrwH/yK2oOIJvVtPqHm9qDLOpDCqpGUE55u2rs9HcJCpPIH+R70bTj
EhcV5r0oo3RXaZAKcgGTvwSQIVoB/iBecdvyxRgKAG0zMPhBMFdsOwAhwLqgO1/HKnc2wCrp69QN
+ddBY80G0Dl/8lY25I1qbSg2mo9gXPTZa1lY+ob6+hqu7Qe761c22GaYCNKzWTBxrmPLAgZVVck4
1pa7rLB5XJlhmU428pYSwuULimlcfwvN6eSgq2Hmsaaa6tZxsPSaqf00O2m4euzMj0GQig+xQbls
fgxgQl3XOBy56HHlQ7o5M17yMdNwTduaFyqSgTUXXKRPARTbICF+P3Lrm1kxz1lQ2CgssQZbTLa6
MtYNrkS1sEp2FIPRvbMwAZpIUneVZ0F/EDzLvpqtdiA0TDoEEFhX9hx0Hl9THKOY2NIdAV/KV15V
javBTL1jHvrOPaTj8cLq+uh70I+v+lggB6DR9T1Ad/FmbJv03WuRfa8CqOeIn3rqqQ14ZyGPNELu
bf8KvkZ36hliP7iJGJ4PqicFUM+iiZuNBVUXt0KS8iKtNACOimLfDGl4T4VZIAuZQ+ZAVqLK1iag
HFA8gtblHEI17E3UAaNxhwcrRqqqMNsOoAsHyfAIOaYpJte/y1GwfavkEcgkStEda8c/k2n6FCK2
7SXYQzgSMn/F+QFPsGywZMB2Tg5RJDk6mrZ0alc/SkMYUK3AMRTk3XugsQplICv5nSJeJ6xr9rNp
ir5tT73JSkOITDw2SuyOTCMIwtfIZcECiYMpxFRF6RTucoD49nK2IeW9OlLxO5uuaEWQQnOUAfe3
wA0NxTQe9ZgHHTmOUGfbn8cj7xxM8940k3h8TfBWOhVFjKff6AgDFEWufsJKNj6kqbemFtnNbtAn
J9l0FUa1xoiTAyi41r7dL6Jw4wpIwRbYyxz7JAmnGtkc5aAa8/woX9y4f9flxsaBqMsXhe2Wy2gw
jCW5aUQaa+R6jF0/GLpxyVkfqfAUbTgUwAwFwoeR2kQTPjfnaJyvJ0iAiZMVxQE5Zh4KLKLfsfv5
YYZh91SZPv4TABeFBF6ZvoLLHBmYFo60PAvU3UIgKS0anEcHaeDbeEwEqLR9895ykbgd5137o9fu
DaNx/qLQGskCV6GcF9YUmojwNpQlYACKQemcMlMscDYQ4aluhOAoQQoS1QpoVa61PteWNw7wllp7
p+RfKBZaOSlkF1Rf5r0A4uyfJ9MQdXegNx0PPQTTrmag0HmGtMGt2myjGs0gBu/LbJ8/F2ZhEBU6
k4/bIrMWNz9DWoXB0s/Ap70pCwj5glDqrPC2ByI3ImakQdEjUc0XfHLOpjkMGhiTk0JnO8X+c1hy
FgK0KFT7dE7cS3PXzyFn09xV9RoHPzi0OjJocY+YnvDSA1JfQ8pNrnTCOotfgG1LvlQ8KoFqA1sC
2cFrdCn6uj/jjs5bIruwPAaxSvCg6m2bBHdAbPrLT23X5/ragsgUgIi/pIJmZR6yTRI+rtMke8uO
10HSMv0r9ZNA1S8gfRtHe8sMvyO7pU+iZR3hdIKWMz0S0U6BoS0FsqcP0/qHlkKzl1eR3ixcz5ti
piVUVVv6aY5J3Frbmm3hLqw2rDZ9XJgvGSgGQHgbledoZObLiKNXXH+/RG6FvwXSFhcU5UZFsP1d
J/LiCuZ3nXzViamZRgvr9sbtOqRmg32TigqZlQfHz9c9SdGSzTeUniN5bABvYnWSkIDYM9hynPiD
Bgq6f5WDhVYUNweqUVElGv4N5zbVYhUorRqeIB63uRfzLfWbbFdVCr8ZMmV9fbgdd2pP5TTK3LWq
XCbAzP2bT0JDJ6GLc/4w81ZpUvl30mT3WsEgVVT5trkgGxSKAMEpzHQKIdvkAFHFsc/7w2zqq4OW
QtgW+QW1vxw5a495wXyc2YLlDmjwGLS7QdAdSzKSv1dBovArf0kuI8zsFRvC9s5Mu20W5mGwYEaB
TZbmAzpWjEv8p4DqzQKKnPmMR8iOv3fDHBBtG0rsiQlW4CJw/L0f+elhtO3r4ne2ClBcIDGMjzhq
zt3IcWPzsPpBDgaOiG4c1O1mjjlkmiNnJ1+ztQ10CeUhZrE8mDiChMSJak/VKuTlIccCQiwoYA6l
5mzjWp3oS3LroR5/VKdBKOp2kKso1nrbLtds5Crw4B68jfke52TBoqG1k7KRIzFjvAlKiC5IWtsp
h6sVwClHxsKhNVutHKlpg2mtBnUbDQAwOk5qunE8BCHIhgOhIWMD18oXnFtdsLM33mzJBiQEaulD
XfftVqaiP+hDIs5gJx3XBpj1vsTcwbMjy+wfEBTFSw2APkvvnlgb/F0heXcHSB7SSRuOGyiAoH6M
oo33U5M84Nf+FmdDeW2LoZ4l7azfx1434uJK4Rk8t3pxZW4BU4bxyBRhZ3epRfV1tKX20Z9sXts8
VdGQHiiWCog8VxD4Nh9kyuvJnpfZ4c/ncBb7F4EvTt8Mxm3Pgua55zD9nyymsZN2NjQY5SNvLZVp
pCV3PVbBdxXXoDULpqtVq5p2X9RsZZeZ2PA+4MhgsUaQIysX+Us7LnZaa3ynEawyb9jKSw3rMDrI
5wJwSJ/G7jIL9+OpB46GddfZPy2FX9aZdc8rGR6YamlRYuFUFLU6T/utcIcSaXV+YC7IQzEFc+4Z
DvIOk4Nsflv3W2fE/2/OG+SGfg7d5M8A8HpxejbkuOocI3kbvMJZ51KOBwmKj4c8AWXBqJvBjyCK
DzyKGFCwKXiaLd/YI8u1fAwCnk8R+RDc49mSP0vHzMBtIGJsxliN60JrP3DsF4mnZS6Iz0UrkuGs
sQiZvL1zJCfZwUwH+kSIU7Znb21ZEuyEZKeINvZwYcc3zqhVZyMye2+Fs14wUQ5Vs8G9E3h88gKP
Ux572rb1AjCbK+P82KSaF71XrXDO1JCfATRSlo7N5ia+HKFnQqNNU5Lb0d/mQaAE+1U3/C9uWVh3
gvvmHQ8vZde7Z0dZZjPIi5GkmIP75cqm4iluqKZONAIVgHNYdwOYGFex6kQ2y0xe6yETe3KSCR0h
wOKeqVEEtXtIovxILZoxkGCsofDG9DW2II80b2ejz0Sz4drgYzYKJcevjxiGfgc4VZokSOkJcAb6
KauWZO73tGlzLMDBGucFTfGQGlODLGDjAp1IDw4ualJR1AA1G8aIk5r/GCcCOuIiI2zCFfUCR0Z1
JNo723CaO5ystHel1Os9q/lTA5EWY0FeKgxZZOvEQho9xeEF/Mtt6B6ed6EdbuexwrrCCaXrijW0
htxjMsEhay+WKyMAsxyxWk2EVoSepLZRAApe2QKcc4o6ayK5yhX11VQlKxWOyK4jrwYy9BZkGla1
nYNpAhq7bQAhQAaXABOe+U7rQGypwIQjr9Z1N0tBWvCRTeJ5/RlK5nlFmIMYOV+l3sIUP8MxNrDg
7PNaP3EBmhhRfOQoULYC9AjtE5Ai4BVkvb3wCtlsXDNNgNaAA8wG67YsQCI3VCWQpqN+pITOUs+y
Q+7wV2pNiZ+mx95wH4OjmxerlIB5Iofwi1hSnSlDlIcvhhjcs+H43Re/AqOTXYlhl5XJrsCO82KV
yJHU4/SegRUR3DEQ04VQdGJt7LQzHqvYNR5xN2FCa+iBLAMEDragBBmX1CxVgLCMN9aK6EQmZmTV
iaXhCw9HE7onVmMtWzY2W/ICfGCszRFyPqmrhVsTtD9TOqWn0iLn3Mgp0bLW8ejUMnt3mzpJCZPz
CHM/clAxjWDp4sGIAnuXedE308X9bwLmzUfepcPKKEAXSM1I2aQ9LLs0Ke77tB8emxayX+AgMRfk
JFtaQjO9jvN+D+YrDUwEfbgQjYBggSq6qPmo2VWfC2yWf7XnmPgzeu7SGJCYmsa5cc8x8wiu7RaH
sY/ZeuCg6XdzHznyg14vA5w/h8uwBDbuql3JKt02oquBoFb+uZ13g3ywqqJ6mMcAJYJ8qMwy2ehI
Zl5rAozujTN+BZMoDgtadwQrlZW9R2P6CL3Q+ikVhjxZqSKIUnZ8rL81aNw/BJkX30kPMBuy1w7O
PAWOjS5gQdcuvGyQgAjU5PuAvwPS973urAsH+lcs+GaFXXb68xrEwMH/zbUTw4UTxBQ819Udk1u3
VOqGo0DPjmgee1nhPJdz7VCoomeWD1EWajfA7CBrd5N6g3YgkwXMXra4bU99Jt9UH+wEDLOf3agm
Whd9Jz9N1RhWP49/02UajSal3rdt8lCff89Oo0Mg+hvYtOuNBnL0TeDLYKG5jQFqSZARflTTrAjO
ZKWi8XJt41nWcyQZjhIt0EkdDVDOBWeq1k6OnmEae9sxje+oiyiaQD5MvQvchwxOu5kyAdpy76Zm
f6zTFNeqv1qUOICd/LvdROml5amxBoo235mBHF77Rh4KmetP4HfJL22IfwKyU5j8DBu06sCQWP2E
5dB1mMmSJaSJcEZBT9HEQuK0VxYnSz1sY5UVFqpC68CcrOxaaVQ7htRMIKzxzc+TMD2YUGNd1HS3
S22Q3QaL6R9lblM4/WcYUBSb+lCTHGTD3X+woP+leWwai5rkKFPIkA/dT8aGFoqhInyKZJM/QJ1s
0ZoOwPJhV+srG9RZG9JnTpTXSDvkBkXwxspLfQOOY9+khIAgK4Mn00yi3dDXHfQS0PQZC3BNVh3z
2sFLXZn6IWx2vGPFkpxk4210l9qmdiYTkrHtHd5eoNOnITtr2SNZ2kiNbFnwrH9BTgBbBw0QXUFh
9C9ctDhDE3FzZzmVfMSXZ52Pwd7EBfgrkDhiw+I+O3gykg/gPBrxV8VX4v8tQgROuBsqTT9luP1L
IM/5GoM0bM2KFrn4sVudkOEv18DFtS9Rrj9YivXTFfkUGhlVuM56cR2KZ/YUWijWTxXagO1yMJsX
JOIZG8eRXbiMssGC7tM/22GfA7MWFgcNi7Ml6HXZAxsCZxswPgJR7SbAT6bpCpzOyRtOyM6Fw62f
LTguS9aU72ywrGVh59F9rJnerqnsZmdEimAmcNtlBXTqN+G6GynrdOcgaXoVSCQjh8wOIaOQGcXe
EemObLZK+qeaqWrU1AkiQEYqnDb4boLTekMhZIKIJGhlbFBEQtsZiAAQRe1JYI2IFHpf/2Wjr//c
JjcFkg1Ecsm+Dlz3HPEGu951a+tgaep89RWoxcVNSvMJ/Mp7pv6ng5iXu1wrRtyZef0rbreQjt5F
V2GWCvOhV3UVBsp15MkM0TrAi3M36GBBiEzOv3Irt3cOw9581HP3awRuSfxK+n4FiLn7tdaEscXa
0F+Vg+F+1WvILzRFXq2pr54k+sauWmdNfbNAIh8YChgb8qY5liFVmUKBW/W1HSxtPWSMbckLKImz
GjrQdlJTQjRu5ehIjBBeW6zNAsqNdVzj/N+K1G2augpghv6rWkC+CWgzdSOQa8aqEr62o3AKnPrc
dqd2rCAeMdK7cQYP+mBSyhWka6uKyDSzDQ7+wknglhxmhez2qzYZkSBeLUiNhTg5zKzbtMw2LtSC
vHizLcGlvkz6Hnxoylt/envlNaD7fqXhkkftpuwhNjL3N1UEDkTwXPocXZhu8FQl3XX/f85PijCR
FdmbAiAWN9e3SKBpXsI2w20ygO84RB/rl1Kc7cCvntNyHC5pr30ja22Bc4LFjrWiJmBkMRiFYmc/
9YnGx75t/Psxq5wvFuhRaeTE48uwDqo82aeQOSqVxERWyI8ir2IcB3OIiMwO7AMhSEFtra3BQkPh
Pcs/IlMeJqc5nJoUMtuC0oZGj8CSaJDWG0EVUgYS7Tj1sy01Xbd5zBvFzmV39r2KItiDB3LMq6jQ
qaaoIXTte+g3TGNRlBvjYCDyvOH1M+pzrF5BKGhGiqLmv6Ooc+aGl37oto7KK52/aKSn/DtbmyIt
zJQJJEY+v5X0JZ2+r2Ss6Ks7+12PNyu/wbuFhp0iI2EKJN8mzqJDpuwTUhkfkWBpnvNQH58AY8X2
L0ydFTnrkdv3bTauwgagLACYGh0khngPk7cLkXKC7Vaw7EJ1K2kmJZIbBNTn1VA2uI9XI5JatxRc
JrZ9Sp3ubRpKTVsViXW2ney/p52cKqLBaeLV1DxzIRo1aNr0Q9AMavo2B9exXSTNgbr+7jO0xfhG
8VyN+/nju10R3eUB2zcqUbiveHOkWqWaf7Z1IZD2WGACZ6e6/X/1/d0cRYX/gyJJs/XN5A7lM1OX
0u2RAaTVAErxGMsmXkf3OCcLH3EI8JRarvM66pmO8+Kx2Pa5C96IMkuwtfVMaGbjEapjc/pIBRLj
kiWzonhXRzFuKasyPJhgoD4X1hg+yhAqWZYWbaRqkQmnQNgTJr4FIlwMIqJWA+6kiFZesMtiBzRy
dltuoe3IfxRt/TMPnfp1SKsc57bu8KR5+ByZyMqLWdvQAEb297EzgDfqR6Q617jAvXMdvDgaUaeP
lY09c5NK/hz3OmjjjSD+PvbeSYLsPVj8r/lyPx+fojRK1nVUQs3XbkARqu7D/GrEY4+qoHT/AaI4
sfEcXhypIDvVzCz8FTe7qcY/o6exKjPq1wXA8QySnUsjD8W9w0J7B2ltY4ekk+K+yUy2bMq8eocE
2R5vO+9nXo6nUlr9G7T0tGUICe8LfsJkr48dxH31MNjKLtvgRsm7UGGorObW1tgaEokc66Z/OMYk
egdDFYcG/C+77Hz/9M8xfHUIGXp1seqysD8LQFnPg6q5AqpGRWP9hSscq1uRjUJCzxi3uuB/ic6P
oQH02a2CPPjBrlRGMLqqCPI1bYmweXQPyT40MM0126N+AOJrHl19EgrJuIE8+M/PQz0ymnse4bNb
4ksQu2DbOyDJDhOpj+ENXWEfPgeYxkt0N1tKLCmWgQspGd2xXooaDHd6bPv3vO2KS4DEXWqRHd9a
/57Z3cYzoE4BQiKuLbBjiZBswtie4qhw8Fxbmjq4+usqQwykPcsNNgx8OcdE3TDu+1GLQeyC2cjB
euA6PN/bTC0an/FsYcR9faHJ6WOUInyx4zE4TmFuNewsHUoGSQfdq0XLfXGXWY8GsDn4jgTXhdZn
+8aFKOWN3U2AiShiE+sr1SGzGx0QXg5Zy7z1AFj/HIUGRbqBs5FB5CxmB5ikum2d+tZ5NJC+N2ZW
fCd0qzuHeaIt4zoxv+vWX54l/XfpGPmaSz89AtHO7t0kZouhM9h35JKd4qq1n0Vvplsf5D27Js/y
L7rZvoVqhFyToBbtBbZVfdztAf4Eg3PdildQOG+Lofwbm5JHExQe91EJnEDcQmx+rNi4CVSTbH1v
DFsx4iCk7W3rnoI1o2zPZZxsqWXayCgzOhO8iKL1D8jN/ygGz7QzleHvH8hjfbqpyeQQbKPBur/p
hky0/xhljAD9BGQGs1xVp8Ey3QIT6j+7kqenTlRN++AhRn7XhuJ0M//pjqJfB/7QHpA/3x64KsCp
ga0BVcHzjir5Y6pSFLXJT7W5+xQzu+foK8805tVM88zU83aieTiqOeb4EwKNjg9yyMhy1jM6bQK0
dbWwFnbOhsmTKajbFaotsbzgPMdMUDcyhkYB1Nt/++eJqEZjmJ/zzF5jBJ2gBabvZVkjG7gY8O1j
lgz3IjfirRnr6TMEOMFkFKc//hgxaKOYIoZCfrXwCtqViQdU61C17wb3Hpnbtk9xUPtHD0StK9xZ
tu/mWD1Xlu4+BiW22tyW9pLsRSLehyouHyFn5p4qR+uXNM7oVH/lNjcfEh+czBlUKSe7kdugdE0z
8TAY4xty79MFqObkgQr+WfudjWdWg++PikmS4sf/OAk0nH8dBFqOyyxgx0BTik92IycaIy3e84fG
e8BqoD5BWz0+QwwjPlMNDCsftRTJSwLSiTuy/2cYy3+IQYJvSQ0hdLOC1njKYhCXYqBcyOpQl7hv
UK3ZfjOaARTgNq+Mv6cwqMZ1CwqZuxlOrK+yDMRwN465STVDfXvTcNTXV58F6ivZEtkaxcrtWbE1
gf1cTVzYeWCv41690FndPwoIzJWGfaTCCLRun2rF2oAMwWQStswAd1YhSWqnQMp/uvIoqI+RsTIh
NY+T3SIYjqLOOnxTVJWKMG/CbWZoX8a2+DCRvfStbWgb0UFiXQKGCtMuz7UGPXEL2XDUoqLXABdY
FVjVAawmf+It32wFBKHO5K0aHYxp1DahhAG1TyjdTAP2eSK3cQyEuD8UP4Y6LS6tSPOXncmD4iXB
6+4S++xH1435i1VnwR7a4ANUWeAsTQY0UwsReWpK83+Aiyz+r+8i13EY7Vg2d4CI0G/ARXnpjMGA
9NkHN+ZifG5rVzs4DEAcUoGUGpYV2Ibl29kWpB6gPBCP/PBMcpEjxCiTxmXnKmcGDtbBG43Dzm5h
W/546fVUXH7ngCC93MVSFtg04eQ38HBaTAU1Ozr9tZXnxs0C7ODBnPc626H9FgATV4T7Drc4d40q
ClylAELQ61tqgo9Zbv78z2zfgrOYzk2bGUCscs+yde/mf9kuOifqrNF6cALvIcF34ixBtnl0ZINL
LoVUFupxTUVj4PcGBhKxlIkZrSG2ajx3vIHYQ6D99LEacY3Agmo0eKlCqwiftMp3N6zVHcD9o/7M
UzBvuRZwn1d5bFP+GaWiWSZI+haUnzanq1GeG+dhvYsyc3cbN1osQH61aS9DM++RvoYcAD+Is6Mb
Fnh2FBq0gJmIn7Mm+hnVlv9TK76GsVX9VYO0HaR6yQC5lGLcuDE2F3/+xWJDcPvNNExueOqr6UEI
03VuwFMijLJeIgnmwSmf2zhO7rA8KA9RCLb+qMCRbyIHf8Fl4X4Hwh5E2PglisB/rsqieXF7nPlx
PUHGMrIOFknvuycr0nHO7Wegm09s8U42Kq5ipmqpvzX2+OQDeIH7NWiDA2OM7YRmPAOmEe5yx6m2
uEhyX5o2RWq4kgcHonqJZYl/ykDWfHEhX7LIUvNvCAXl2yQZcraMbT4c3GAcDmZeDlj9FKzdOapN
RiqwcXWhoFvjlsLMPrqAIq5Mkc2HwCb1JZ6WaiBeAQu/9LpArPH1Mxdu01THTNZ3peloFwM4RKR/
12aE/UPWrpFh66drmRq4IvOdM8c5LJi2BLKUvC7fISmyWkwh3VBCLDEAkITGoRij9HdZrY2YvjbB
TQH86ln323ZdxEO0NFzTOFNBjikmB13ewir9ajO75xiqyTLAJ3fz442dml5fpwfZOXsak0xUCBki
s1F3An1dlL0G0Bwmv4khGxY14wLQG1BQqxDZdsa+7pK/XK5bUL6pbYAlZHA0R8i24xI//xIGfr6I
+7j5CVIYHqXNXyCLNRe2FspjDoZ+TSxHHemLuE7U+wXoIYHZzjsXyu++2UKbCLkrflnUZ0W+uAb2
N196xVifg8TU062H38QO7Jxf/a6u2UEbWvMUGoepNSb5X1EUvpVelADJwzpce8bDpSpAbeq3ffQQ
6VAD80xNB5SzSnCOZRdfoLPYLgWUZZ4tp4FgmPTGs2a3zmbQ/HrbZMw8SdMYdj2udY8QAXb2Fu+9
fSHy9Bg7sdpkiJ8Ba5sFBF7yw1zgfh/s0mHa68jd+OXB1z/Od3ObagCw4AKeqtTpxj3bLFCEYzGl
RsssPxaL2XU70FXoVfWq11S97TYPePXJp+rsuvq880e9muWqGtPPS12vJrwKuKrSWPMsiRyjj1/V
bLya+qrn1Y/12w80jwyyW3f/58cr3k23j1fTxUW3rZseoKUQ+L55cXkgWsTFTNw+hFFQ4p+xdIDK
hUrodwBEV6Ui3e7N7Eudcu9lLJNhFY+2BlEZtoVWeQCYEwrLLd9z4MP3XLAPE9ntClmoFeuy1Y1D
NEVwwH7m8cbugrD8Akr6Ve+BXpjGqCN9bYZsh7tZHXdcyK30AYR9hXZis+lwPb+lZsL7F8+oPIjE
xM1jxvW70JPlaxviQmsU6bimZhlKCLTiD3PHmqD9mrc+1DMRVoGV/TA0CZhlBrt8LXtgmJKicI7k
teNlYXr8pW7CBhRc4baNo3HMVpHbP8RRHG97NoDYGvAv/Rin7R1oAYv7FOKNU9FADGLhGE23K51c
eIvU6Lw9qMe+U8hkC7n17soiAthWhSSQ99kh+bNeCDXWPKCwITxQ5snOcPUvUesggyDUHiPHkuc6
KQQuZgV/0yIcKhQceEAcwwwPSWx/M1novgVIdF1xZNceurGsnl2gQMtx5G8gHLChol5vcDPaLef1
3awBHgi8eRxjbLe0xpsdFEzeFoeUW3LcDIC3d7pI4wgnJFjn7CM23tUqcx2/Y+MEYXvjRM2p1hYO
Eif1fD3byFGpOKpR0Yu+3zGwXVfrBMRsj108lo9a5+V7Xy1J3WYAMVPfdO1S6inbTm07bZduBgUR
ikY+VrvL03uwp0APAiljoC3jJq476zA7GoG0d1Ozra38JF2o3C8oiNpU83yBd65bQsGAl4oiTY0x
RYZGM+7KIhwXnmloaz8U3Wtv8y3dPSejwRZl2IYPZRm3hzHWJSjuASgFmgl/wVjjd6ALNbCZSBgE
HpPou9uLbSiQpYkjebmtcM+78/pMPOdyPFHA2AYpgDrQ1pp7RnoQPyEfOF7kAVgoWzP826iq16wV
/qsvWgleGtt8lBzULbhPa89m7cq97gZijy2vdbbS0VzXwC8+tRysL3ZXlm9RXz2XbdT+DTn2bmTD
Ng9jd4/8mZXdjNmrDHAXOxZy2CLTvHpNcKpuu3rzrcVrdqXnRnrUQ2nghh5HATJtvvX5aC505DIt
Uz1ol6WfRsAPI6GgjouQrVyrj+88CaoypPodolZ42RFLvlp2OJxVvqgqA7aqrf6eu8iys0PA9CD3
oHk4YINIeNFolxGidN9aiLcsO5M1dxUDQWWVIhEMizP2jUMcOPOZ9kUguX7fjhC0tzVPf+fxSbMr
9i12cTvp18sMGSxAcOP/aqI85W0crCUT1SIEjLK5J49oIdD27vgyPiZhhfg2y5ydORpYHoGVbdnV
/qGDWMLW6IHCw5kCrw4DlB2r/6PsOrobx7nsf5n18BwGMC1mQ+VkSw7lcm14quxu5gASJEH++rl4
dFtufR1mNjzEwwMoyxJF4N3wrsdQHdKg5LXojEyAudjlziP1Ox42tYLOKc7tVERBgU17RyaoaaS2
/aSX03udezncF3LnCZgUuagjeL7PnShCrFAA9VcQ5HaeDMsrdmXbDAtfJduJVp0mabzRUJc12YMD
KhaNpBBKl/98Jc/H3Z7m0v/uSjRbAlWov7vSnJCjmv35N0EU/90GZDq3HH0Nq/X2wNRBA4pmPgsh
XQSZKdWmw9y+Jk2AkX9Jr8ZFN7bJlwiN+pIFgaXFrLaQNvaTA7jPqlJWaH1SAwCbRd9gwRrt/xzP
E0t7lryN/yreQrdpb9VxuTKa6A0fUS2IHQ7VXi/ErKH2vRKufPDbRB5TFYeqDtza2uQVPPbxr+Lx
2MuHFmCEOb9Ls4uB/XwgP/SYRYsC7P8g0YF96mDYBWK0GeVrg8Fje24bQ9cdu6HEjxudRqQSLWQO
3kFVrylmlVn+0Z1PDiaxmwRqfsnXcXMHpdOhscJmxSEEDwYOdKcpNueQjPR8xWKKf8LtMNvMr4Uy
G5tDws0AkHlTtuHDXMXGL1MLb9p9QzVvitEhVxXya/NLLE820aC1uwLC1dDJ+dFWaQO/CL/97kFK
frLNCYhtzu5w56sCijNRWCvP5Om20Bvx3W9c6MwDVypE259RJPqJzRzxvTJREgwNFq5pEO+n77kc
HfiHmfWDMTr3ddcmgKaKcl2l+XSgA3yQx+2ArwS1Yo4qQ9YVABZKGNcB8VYjQFGwwtH2ButjIAVL
7oOr32vZch5EQc9qoQlK8+FXvN7YWKtBWr/08h/GZNT3djsYWNlCVx60KitawZmtWuR6WcBsB93X
A2TG/IUY2xpS5C2LVlHVG8tU1D3oZ60drQasoRcVtLSWodoyzwAw2nCvPHooobKVD3+svQXVarai
bvAkgLzXbqN9XkdPlEADPOlqgORMYhUK397obttfdJf9DiVV+SPPo2ahj5o4ET+vK5tqOaBou3Ri
r7kfpfuD2532DeCSZO+1kBumpgBzaYVKGGC6MJn51lmgXIUVAwtKJdtTft/7ZXEZp8R/hn2YrZJo
wjKyf1CLJrT10llQ00TpaZ6QmloN4Qv4+gU0KYXUpBXA3BdYb/vPJbujK//5VQ4+ntpo0ptXSU1Y
N6VfXqVuAeMMRM48IcMindfRy59fZRJP4SJLih4K83l4SEvxNmT5tAb5NTw0eGQ9UJzO/iUm+e3Q
63jcc6ExbtvaSvOrEXw7gC47gwOE00lgxseIHXIusff02avlgzJMKVJtuWBlX78OrsN2vA3dJc8a
Dpew+ndUavFrnIzjOa2xSQRBtNe6y+HtC6dnmMCiucWt8WNoH6Yg5auhWA78bne5PIO6P+wgk1Vv
8QYY++thAhxuX/PedlYUxFcS2qJ0Ggu9aiAm/0e+YaB6HQr5Yul9YoFcBhd3DZojcOdCEbQMKkMD
O1rJYmctvgZH3P2hYwmpyWgd5UBK89EvN7J0m3uQXcothJLwmYhhshaggNTe17zg2yEHHzBWtCc5
5eippC22AHJmH0EaTdkp+BS4GafBnEhTyMGdQLuKYTg15OOhzsxLXtb8ZegGALSwYZo4hrNKdZbv
oI/9JZ5OAAKgspjvHBWfWoDP4F//I1dxyu+chO9RpfUCUmoSgO4lpmbtSMvpKt404naHApGiYH6m
kJaTlUEU1MoFnhwgOxtDJXMJ0T9jA7Cjs/RSw1viWUicRWyJMxg67UlJioR+AjNP6vAERGqxv6Rv
c6uFnEpi5M3SbWEAlMj6KIqqwC+UOu1rAS6vk67mGBtLdHO8rcsvmXE4HrF9Mm2pu5ocAGfV4Nvs
3su7BXOqchmV2B0NqP/LKQ2i4UaFDbnR/MU0YQMKMY4LNo3dlpqTO9bYAbH1gJpl5diPkffDcW3x
cJOPp2n7Ue/dj3xskyQL4FB5m2wmWF3ucn+c7qOMaVBzi+8ry5/uKUQHjwH/5QGaHFxjlDKZsMFO
IGCwpI7rMNwdYQCuRf76GivUpLI0nrveS/fXmYSs9HsTlD+4G0Z314maxPGOSd2vriE6i1wrh0uh
9X6dmuKwzM7Wk9GIBTWnBCAUmCHgdjxKe5xnoR66oNWrqppg3ZZiNBe9wnpMdi4Epo7X6T290O5i
rL4+3xbKzB0QuxM2fnmnaGoNeuQb7FdNIDGCTqQ3kb9Pixx1c2BffzqTseuHBIY3YNsvujaa3pNa
SwJLwy6t4cLezUVt+hx7wMoOrQZhkJ4Nx9YUfB2bGbBv3sDh4Qq/U72zHng7DlEAdhzA6Ql4sg52
etPa+Q7yzIiNPMO+9Gllrp3BhUtZ3UNZX9Zio6FiepZNlixLLLWMmslN0UP/m5lDagR02spiAw/y
6vAllqmcEQJ+el2yA6U1iiVP8U7ANV2Hli1WldPC96DWZtpiDIq61V6N3P4RSmG8TWm7r9xxigJs
RAQ6nndgeBf9LrDdCL5vH+9DaCi+hX35w8fC7YeAEgkAmrF514AWoyv+mavBwb5qky4QxB6jYKZY
a7qh32nZxPcuAE53tjp0lW7/CyXTNW63nxhIEIwZ+BqZpqXfkiEcO44m5mbi4nHtmUQpSXSyVSKU
dJYnUQqJttFeUS8xna95fxW7jvVZ1hzCAsjK6p28IaXXhKfPVq9aWla8k8kk9alWAQdXeBgJXLaG
jKkJQMhy9Hpr3SgJU7/UuyMAFG8TCZCCJrWtOsO6ZxD5XQij0FcOfBC8YzRyd9WqF/+lEnmtQc7B
xIh0iOrV2ioNnQ7SzVoG52HXvkyseodKrHGBUVUW4GmnPo7YY1nBGzR+7k38/IgWP7Hxjy7T9N/q
oquDlIPtq7MmWbepGR6iovAW/7xZ6NwKppnMheQ+DJFsw/YNx7spEoI6m6Ra29eXFgwXH09xpa4/
tr3xA37OxVvq6a9TNxhPNv6OzVD26dYo4uHpnxKwdkjvRt3ixxIO8AtUKjp8MfHDSsZp9HNpMQHE
e+aJ9TXGsYG/q3l3LhwAN8uiAi8xSa3nEsJ5QQHBNXA/THNuXnsheeAE2A5X23HirGlHybT0IUn0
9MHzzHBXxHYNhhWa1BGyyVnCsdxaXWPaUP2yBOcHCoWiAZE7W7hxjHK0X9r2YZCJA/ETnIX6hGD3
2b52N614iMsYYFfoWh/++X/ErP+ol9kolDkO1AGZ68N/8OafFAuWpsbE+3OmY5fWVNTiukMJJqw4
BIE6PfNQGEi2sbD6g+AdTDWu3WE+xVYgktY4YutiCS8kqDO29bCUqd4/xoOTP4zGK/as+scuLHuw
ZQzUN5us31LTMKR9MFsfBHjV60Cw9hFaaNDGiv0Tjcqq2lunrf4tqfo0oFBVFsWDaX+nBl1nbGHR
e501xk/rMjdAlI1zfFAqIbgIWiysjiiUNkc6S1WPX2QPqZ2FG2rNeTSE2pTnDvWPKu4b3GW1cV3n
UI+psXPzaloMRfq8fTHiutu3hT4uxegZr5E2vtlGk18sHvP7ccLmBBs64zWVg7VoIE98AHUsf86s
ckvz0LQ6IIObsH92y/1gZtq0TicIxo4pK4+aVm1g89vvWkgyGCeK0aHEAg+/BIqbppLncdRDg8vK
0tpAjS4zv4OXl5q2Tkt3O7nwHBtzCb8l7BWOlegCbK9pZ63p7EMV4b9IHV7xK5qAtjSTNl5bpW3t
fJZaj38xsDUs+2CPArv/tTX88Ic38NcDm0/JHUEpuVKORX3J3w4u8H9XeCV1QFwN0kk5vq03HX+e
hDodvwtvJ2ksOztUXvbDwkJNglXx0k0A1OJhGhta6uFYxXsVH1Tc+1P8mo9S8Jd8c2D6Sz1Z2lZz
c22VK9fqv5jfKViMl10My9k+NWLlBvcEuDjHuCuuifs7e6iqnpgN4454vZnooUbWWdhKj44s9uqX
VsbjWuaWuSvjOn4oIqsNEmkXb58ZvgtkOWWE2Mh5KA0o6FIGpC6O2FX8hzkqK11GMj+m8Ize0S0S
8EqYaqkFRyHLbwAUurvB0Pp4pZq5SpNkN/mZ8iVGN9XPYbMPpYeV+CrEcxQkn20bZuez0Qtcy+pl
ChzkKiIjmFzjxT1nD0QCJt8XsqcPVVqs0nIh7ROUISIQslN/RHVZjHdj5QvtkZdOtAUty8fqaqq1
vffnA/PcEwrT7eYah106klMzAl0S1Ke9w3OoMLX7mBiDpBJGkJFQUQ0dUiSjILXpzKtOw9g7J/gQ
hJaR3ZGnfIpnPYgt+BFbumaTLSlIB5TZ0QMxeLtvsrsohVADxUMl2UADcqvf9l0C53e1ML+uyY3R
spsgjiH7E8zntFQvbK0AP39wV/+8hh9raEs1Pfh2sZErUPDYdMvJ0p1F2ifchloT2lzr4TZlhloA
9Bt09aBaC75aL4PJ07yVmVXwiaA2dfXj2JzoDPfC7uD5cpFQL3VAOPKjl5qALD80Tgj0RwbhukR9
8dWhtHpFOggHfQHIarikoOVUyV1f+zikwYDHRNz/7TxIUjx6LVDLhhQSds9IzN2YWAmiTCU21NRb
Lg8mvrJBDAH0h9A6hWEuGuhZgO93PWBzni/L0M4WkfbZLXIBTiBX7iiUSe35bIITWIDflCetj5qN
D62b/Wgag1Fhj92F/nhkHfVRmHjeSBqIfatTbOZVy4ob08KEUSFQz9f+prLMIwcsLqjDXl996Qfu
4I/xVZ48uPFYbr9008AvbVQhgwFCkofcJmC1ugRYgOb8YuiKMCLp9pHPUHX9nHp+lT1U4zbu4Lze
jKBmTX8ICprRyiybaDG2kA23LMcMoPJp3NPB0rvwlDYMsu+1OYconrlmtOMF1jrXDti2mUpJq1pN
FZhNnj4xB8hjBN3SB3Bp7IEsUDMD0Mz/RZPX/Q8YmuPBHRc2kabjMN24hUTK3MnMtq67Mzi3ANfD
X+resqt2O9jegIWkA1+AcvKXGWvTb4VvJfi1LPXfIrjpAGf5+9h3L1hqRN9NI8qXQ4c7YGTF2SLP
UBpio8hPqRLCkhZUPFv/my49cddJF19KFbYHlgLFPFZratKg5LcPwa52x5XX/Ojyg0hy99woX/rP
FvXFPcQFVV/lwcAaD1UAIaJScU8H+Hu84rGg3yVW5exDUcgDtpshBQr2KGo2HQR6HYj9ZIZI36vq
N8Bx61+GZD6knOvxLpn8EcB1a1x1bqi94PN87H0vfdei5i3WNeeps8an0YlLeQGufNjZxgitrcTr
FqFXGIAbTvrRL339eNOERMy0/ecHUPN2kcAc18PawLMc1/SYSRo8bz8fgIdv/+e/jP8ODYmPOJ4r
niT4V9CsNI7xMEBQ2BrkuvMncBJkwl91Ya2iUjeenW7Mj7BWGBZajzTX0dwgz1OYPPg6yJwYbtfT
zpWFyX/pUYNnWQmoviutZc9687lgRwi+ta/AOOxRRqmffZkM+7x0YAQxGd6/fD4N83a9ihUQkGhQ
7geB3/At/UZBCGaITlSFXfTk1s3Kgrl251kJuNGleIx0a4tNUvelg4bC3uxYAoKgdF8iKMAtBTSm
99SbeMkuaUb+KFtgknVwciirmcS0HUMIbjx1EOE4t9ZUwLi67JZ6ose/LHcK4NLOXt0q4mugedud
jABY0hL+jRIqHVskFuxOzhDLLZYih7BsLTMsYIrqwfKc8qHN42jrVnq1uMawsZAuHL2Hx6VKoY6x
Txc+M/KzmcfNJnZbA15IwD9BtfaNEqq8HEF2rYzAh3z30fd4Yq4BeJBrSCbGAW5IgwigcvACTb4i
RM3CeYVgzgqPvSiB6dC6dU24INjN6H1zdLBzVbzs2bTyfNHtZGHnex5LsOXkPlNfzHGqUnwcsJlC
TddoyrU/1vAtVyp3PGqhBeSAYg5XDOcb4EU2fqBfRgDgDib+2FBmv4DZjOpVbLE4CJVIV+KEb4Of
lViGtefEgPyKDXGIoK4z/amdNG/ZV2Nz3wCcv9Fi1993UzIdImwTbNwiKc5Gph0iEz5JUcPT4zAu
O93uj53TDvDexhlgzh9nFAPBBlvnzISSpl8IEMMgPvrPXzrYPt7sozAIf3mWwpPruHG61P/lW9fK
XIxVVcRPgHkUhzK3zRPM9LY1+VpQc0wh7ROHsLEIy9Q6Fa3YFrJoLxlAffdRVC2iKOnPVeHJVVWx
/hxl+J/RGcW+9LYOnGma3lsIs/Af80qsmMIoQz13PE6wcQ1M1WxBH9+0SZOuqbdrx3rBXSgIUe+o
d4eiYMUDEOcAEIzM3oSFsW8T07hrmBM/5tmQbeuq6xeO1cWPcVOOR4d7v0JeBnmvF89h1ziX3IiO
KKBo3zIdTo8ZXFIDauZ2221MSKSsqNmgXAR0XjLtqBknw2+81BhkODFUzQghbG8/Q58HGE/LC3xG
Q7GrQiXdU3cr+kUopJMtPHvyDg59woZ2MThl8TyMiXsvGucnZTmyxepaDbINEUwwXRG71h1YdgJ4
5bFkEAeLQii2wTWI77GOgseHYVbfDXz9rbGBOIFuAuSE3Uz4CLj192oCKEsPh3atez2Q7jbWJgcg
qu2D0SfYYGinqgYHHTp6oeEX8fLaX5XGm5nWadAYft8cRGRvYE8AtoT6r/uJ21zczPtpFC5k4j9D
obR/gp+Bx2sSIyg1c27SIEr7DI2SAaWKPZUMlDkPYnZ1P+5qmBcBZ4srUPIUlWCijcoSVV2wYsxe
d9AbgONLBRFlr3/3NZsHY5tFzzrQTvBqyJtTF8XdHhU0uYFsdXlpQuUKzBLvNevyO6+ojd/BHgIA
Ky7fsiKEcXmhhdBaxjYawzoH2CKZH0rcptcTgBMPtssBj8Hn92fO7V2WMvcldso9/svsFIvcPnW1
izPVlHrpBlhH+yuKOVHLsdQaDDwweytnsozvjkw59sVTS4nfDQ/y9zpELR3S6vY7BGQWkzU4Pxtu
m5BbYPLeiotkjxcHN0bU2J8ot4xTHnDXhFTGwJqjrg5143Ui6LUO2xm4GTWpnm6oNadMQDUMZZTJ
S+jBjQrqW+ZaFla3pG8KfT9MUSz0hntnUDH5RdDnDULy08dSDQyxVTjl/em6VtMsv1mDizMsaNXG
x7t0sK1VB1TBS8yhJa4+jCxDYdD0tQpazLXcaW3tLU18XMuNF/FmPV/HthN9B1dtyOpH4BwKKCwt
I55PDwVqe0zjT/RLnbPX2iuuDZDq+RM9OCGNeuAH1h6dolBfmMR3f/jaA4QPIFPZxtAAlxP/nTEs
sCcwaX23/GYXXffTbkyINmVp/pqH3zrzeLWFdkJw6mXRhGuDI2fo0ulbZSTdsrIN836YRmxPwvN4
D6+q5IRagLdK+lA8dlUbBjA5SH622BpXn666z7NLrbYX47yA8tAfrVHP9lXh6xAqn/DroHYtTQjO
rLwwipeJalpqSX7tmLw8XuL3BBXDXq3Yr9mUSENycF2SlMvVgCrgHm4v0NlTZxHvm+WkJMloG6JQ
OmRXUbF5V6LTD04GsyuKe7lZLvAHskAbcEvvuyHaDZGrv/7ue8P0KvUh2Zm8GFZaXBuvWc4vk1Ul
j62X6CeIvYFJrpLzBi7e9ljJEzbG8kfcGGA1gnz47MmVl9dZ4GaRvcw7lEBiM64X0wQeUiu/aXbp
vMcttNQNHkWPQ5SZm74fq52DtVZZ6eKgpSyHSnnknqIUCDc6o9igYomK0RnFEg8+NlpUXf4Puf88
pzbwr1ek+bRU+1YUsVzWStzOScbhPoFv09xS0nUs5uY2K2EbRTE6QGkjXhqKQX6NYd/4bCl3taGK
p6VRJjXU61B9kUw+hVgmboWlRVszs6anQviv7QA7nn9NyAFYBT0zcEozfceO7S7mqElBzgQYI8PN
jiZomSc94uVyTFPxU4MbXa8V6bvboJY54SnrUlYDOOlDO21kUSVPfgFGXGvF7F6Euh0YjbCx8EC1
MinK6rmMIwu3S5bBoxtNHaaiS5hx9hsUK+rnIg9T3LzzaE29rHCmjQ2zoiX1OiH063ts4i7KBKTt
qnBCVFPxU1jjmRrfOTmiIC+rX1CsDPqwcN5h2wbRkjBzHitgdTcSklk7yvUzKJu6wOre5NaldB65
yu1Vru9z91+oPM7tGhTb55YNsw/b8DzHt/UbwkknjET34858nH/bUM3e1HAUWut2Fz9xwA0CKOZm
v43pG0+H5g0CyHjDS1ZdZBbKLcAiw1bnkl9SLtKF27nizWt+zEMUz96zM+3RLgQ4PdJu9xZ+Ou4Y
vHqXiWjSH17fbilXG8v7EV/aXzKBa4DXeM2jIQ17CzbONjMMiElD1U+HBORPyJ8/9YZRPoV17O98
LBNXFDdhLZYb5c+hG2P8Epb9rvPdIwQW48MQSraCqlF61ljzcYaqFVsNkZacy4yx1ajOovC1Mi3A
MYSZrkgwBJ/dLmhAt0Hp0GZPZtHCUgQWqMmA3VVKm2K9+5fHW//Pa0rb8JnLIAKvY2lpwfP89unW
RBkZYtqVPBtWvEPJ3tmDVufs6cz4PLvGBF4ChIfK7V/lXtOu4/9fMYCrUTaA1G7Uw+9ythcjFzFq
kwlYl+ZPYynC9U2cMig2D6P2bCFGp9d+mma2FVOT9ZkeQowW/mKUkpOn2ew31kW/bD8VAgJ3pR4t
SxTH9/WfDxmeGPZD6wFEozpEO9lYM33mUA/ImM5Oiudr+GYUdVCMzoBqhqPYtf23464pHtiCs9Um
baRmXtauUqhyLWbTTYfbQeyCOlc2xb/I7pkm8cSUlin8f97/579srItgTui4FvYmTMPRb3lkTE6m
V7HGPZeGhe1cuSx7u3hPyzDCM33EIfiX21uYr2VbGdrVg+kApw0mF+5RuLkVvHgfpx46Z+xEANFI
pFg1NJ1+LtB3l4RxDBwBkKNg8QFklKcfHbkGzW7qiGGeCnxQOJxRKphaFGyLTN9B5qKFAkfR6ii3
VO7ZlpN7Zm3pbeMGdKxrjDdCOyXjtAL6vdMCyoP5y5qZuXWiFh1cOBoE5sgN0A1C90zjc3C2V1Pc
eUtKsdQlrE5z50tQjPJ6t79ESv9xyo11phneYxTF2tlvYkCkpfXSZ4a7HeCbvaRmqsUTXONkuKfm
fw4ak1QEZe69XZXn4JQ0upl9zlORHyu3/w5Na8CboUqC7Vls/3A8my05A4YWJAX3e8YXA7x6X0fI
FIB5J5MVbR5ZIX8D5sg/V2FRnFEVSwAkx6YSjVZ6CuB8WWzZ+Hw8VbYGoGpZp88WHjiDwgHkeoAJ
B2jt7Hev8S+OyNLXydAgugYJ5zNcrdim50Wx77zoYzj2PT+GT27zkGbFKS5RoYHwxAVys9FFJm7+
nGYGzBcRTkQ/nlB/aoJ54Wsl9oZPoN9Rb+NGDCKvZrOnXhGKi6Xm6P+YAyigIEwG34JwjAPaqtXp
y97ogY9UdFw8i4HiUHC3uht4jQ8N49HSBrpiM3sOakYJ1SFI8SqPPNiLFE8SgMtAjpY4tlZXPFm+
pmgTebmmlBxb5YcCtyr4ZyEZNHnxaGJxoxqUz6MKu8Nmo+9CMjVsmTesu1Rm8z6e20NKzm+Bnea5
ezS1slzQv8K1o3wBwxbtOEzD9IS/ZEf/YLD5ok2e8mxDu4JqONN7dhdDAp/4IzPfOFWVJkAollfG
SRwmJTwnXuhtaFSCxWGxTU06zIRkr2QfQ4cG1EBnavudZmcSvDgcTBaXez4Vu87pPkIUH1QzixO8
344Ae5Zhbx90p2lDb4RRFj2KgGCV0FvSNFp8YVDPoRZlsFBedE+KO2rR8CLxx3l40Xf9rsFyIvC9
fjV5/r7oqv7Rh6HePfzpU9BBrPF7rQFpADR4vrXrevwOF5RDWXvdYwVayn3MQ7hIsGz6XsAr5W/T
Ih5n0HvC8EbNhuVGPoYhPkmxFRXryouqg91x7i3SsAblEjbENazpcHrbblkS1wENmE/xaPGcdSPM
idUkc4xGZnUPGx46/TKI2k4JeQ8Hyjyj7ZwmB8rmIOF6a1egBmerA52ZNfS6HVF5e2lkm2scGqUw
ZhJjJBZFG6YrykPNGrUYGgeWiDxZqiCB2aWbIE4p1GYgXS871HSAzcCScJlkcQVZeSk3YVi8X+Wo
eYItIsj4QbdPPfpTx9DpZcBbM9tTjA6t3FhF3l/mRhimh7+bp4vexRQ2L6454Xuu6cYh8+rmWxvG
S4AP+KuCmG0zXxZrWzWxz3zPhJY8go5Z3g1wkg+G0a1fr8M9PCU+wk9gE3Xlb0XmjkD6w7msjgZA
48ciO2rMRGn12qYzylEj4FYzrSmP4pnhOAGkB8flYKK6kGlh+Ehnom60+az5PKvjLN5NoQPNpigr
QdBv+QaPH9YLPjgbssByfNNcgPWin2Q9eXfdBBdp2o62OTtaXZsBx+0V80hoo1ovcfYkJbRE1Ku/
+TuuTeo1RyfZShBa86k294Cqm3s/gWzUompKPHjkGSqHEzzfsTeH/jlohwxdlGsoyPDc/hjwOY1n
pRDwkuKdpE5IV6VB1R4+4bJdX+VPSEDlptnF6Zm5sGzTwFCRHcQO6NBC4GE+o2ZntrCIHPvTTfwm
lyleUQxi4xpMq6/jvaZlW5v34jy0Y7XI7MGCnnUWPlltuKHbqOjCYuM1Xbimu61fwhB9dLon6KWn
pwJWNfNd+Do8cYfwCWSnTRz+LD1DPhDmzcVzgVbnz62qZv3RIKQcGhlgZs9/pAGF9V3W3grQER2i
3t633B2LiwFUygO2AUZYNYEPTU061NrYLDyRh6rWKx4ohkHSwfYGYNWoyw0sXPR1gp3/NP5W6UP8
CFZSdgSLHXHXxFZ5DgvyCE/xED4FWubYwGexxT1QYp83jOplZEYwVVZNfUwU3sy7h7cjUihGeazN
/9QuzJcQC+ADZdCk83Rq+pvYfDWIxdRQqfGzYKocbYs6yXigQ5NNUBe5tk1SG7m2NWP8yBwB5Vwn
zvQbdV7j8wx+WC2wLf0TtVk4TpWdeOhFIh5GMDsCP7WrPTU73a3OLKkW1KIDPBz45maU5bQ/shgY
fD0Y8EMOqEaWZBsHxbLVKLHi5mWS2XeGNawTTQ57TTRi3KMCv4KkS31JndJ7VKQVlFes58+W2Tvm
3IIgMv7ir61r3/9vXNVxHVUnzV90upl8d2GnFVv9i0iN4pTHLirXKtwCW78CfwC2iqppT/4DDJa6
C1ZO/YOTiRNl4aHV2+q20FCEQRZkUxIgBeIGlZh5aqbX/QvTwo+pQWfMH01tlIfRKcTdoA4wZQwD
HbiadR5x3cCTufol7732roLzAzeiaqe8lMyNL1Deatz0RBlzchjl3WH0/XU5AV2+nMfyycVmu5HA
gSvWTeCX4dZtGpq5yLvJwAXU3HT9cnA/Lj1f4fOClFIMDfCM3NI2eOzbRFHkYIOuSC48Hh5t2KWA
9Oz5W98I7eVotOxlsHp9UcOIYg+TI+ulhmYeDYKBW3IpexMKit8drAu2hnC3rpeDe6pDt+LQY+E9
H/CN8VFpniawUlUwolOHm0cgZKqPMdf02znmdhnG/oIlUi4ok+akMysvAJO+Dr/2fL6q+YLXFDqb
p6XTub/pXXHQQdj08zs/ZNrmKgCUKFUgkgq6iVHHTexzPPdLZ9YWojTAvx8iL4UMo2tZZ0/CH9vr
/GhDTRPolnMVORWKo8CmUowORjqWJ99PtqjyQWaNYpFn7kyz8I7SxYdQGcB/TEWzcBgiHMC2udh+
Za27GFIKfRSnl57zBOxy7Hagig8UqWEkl1Yd/MJhByAF5gyKK6X5O5bjzVaD6EDxJHnjU2TfX8N9
oh3Z4MvjNVTrsCcDkBAcETU9dYxdCd2KNK431+vqNbeX8C2qVr6X8GhhqddrT8DMXOei14tvXRtc
Y9mQ2oc0cS7XP6uvXFD1BOiTqXgJ6yF/NTtQ88zYQoFSNZ2uXujxMH0z6oodBPBdC0/FayG8AFUh
eYLjdPlUYwqKZ5PINhzqGmsaHtcDJC3h2wkikYuFmMMCioOn6yxYxIZd3YeBZsnhXsN24j242M0i
9nixDgcPsc8OAbGzwOi5tqEOT/XSWT1Yz3YJ37xrLsUTB3UReF0cb+Iw9oFKhn93DUdT0p06psyb
8DLm66rXgltKdPC5uDOl2Z1Myw9c28ghi9l+PVDMVQa31OFZy64c2OGvUqu/GOmNQFR0Hl9fp72m
galttLdXHVAP2TTx9HpziZvmSGNp1gIlsSV8rxygUfHa5dR6+xjkG8mKZgdEbxp0sS7PdBCFJs8T
9AvavBrvrnG9AYUfRNsJXwzkwmZXnjOUfW/HFwyVHohjlNDlNZxjDJwZqDJjFq0HI++CaBxr7ImY
jXNknwcZFbwHZt7YSWgz7KiDRs/Zc7vnIICJ4RdpR2uTbz1gn4IapB/dNnazMsEYWlGslTV7yPM5
gSJlN0Ef3tT0FeUz3JMfOKjkSp661oWDhXoGT3Uh4WPkhdk2kfDLZnqT434GEgs3Wjz9/i9pX9Zd
Jw50+4tYC8T8ejjzYDu2Eyf9wuopCMQsEMOvv1uFYxx3+vv63vuiJVWVxEl8DiBV7b1RQgHdITSF
jmvmFgn8waj3ZJPeDE2kSk9O9GQIZGCM09QUVKIMu/yNRPWlExfisjbs5yE5wliJSyO9r32fyP1q
WmdZcQg4ig5bbdT71+VoxhpMc3kHuRW/R92oNEu88SjogMSOVIfeByEpdg2oT1AGqCbA51lGpSvb
T7J0QN7/ZqMhOcjWtfssr45t6t9mqF+eLd1UsQ3edupSY48CXKKp3cTnpbu6ltDSTzxs+qbgdYF3
UdPctwe9PM3BXZwde1PuC9cBWA3PVHxrXfuKQi8cvFG3TlOv3jbQ3sZ7eH20/BQ1SoGTIBVGXR2e
TCA48ZAoPWfgc3dVDm+GPcieDTh+ICweNR0PoBHVB8eWeYDskY1we4To+zmE7GTyIWxxsFLvMTQ4
NkHTbCGb3ligPMSQepUeUu9Xw/8wzR4LqwAXy/DSx9WTKm3r2GGzdhcEg7FtLbP+jCo/3Ecg7PEn
s1s8NSp8EVVWgCJiGv8wAtS1Qi/Zeh5cv9pZPThTw76ooSEjg+NklOayEsCY9WeIO0kQ/FdQUFR4
uICE37nW3fjagKqC7VLpTxuykddHsVu9pXGpAzuw3GzaKXf3JvRYga3NfAf1Ok1Qb8E5CMJxeb+M
yEFLjLJOEfjz4ovRgOjpEdVAIFpHbQUzt12dmFdeJOpiyO9lCYTAhkzUmF2VgTOW7y0DN+w0rs0r
2Zc4ocdxCK76DUcGPRyT+Uw2F3JO6ZkiBY5RYnhP0Mx12v6cdhx7XwDbhzM24+AQccuuO0poQp5R
nRLbUA+YdID2/cNKhn7ufetCAesya/wAdTwrokhQ8opoCpDR7p1SgrslbJdGDeyum4Hi/GCnYY5j
qBKKdbc1nuyum3XXwOmjD3YaQpgPKarUflxGIHDbVMoBfXuEV/zyxo25G0EFhkquk1FN6gJk3j1q
H4dDnNXqEuiGenYLHDwU043+/Zj8ILi/lz0Aha6Z1nFE4RRICybId8bRuhB5IHMRghz7x8QwB/XQ
hmKWLs2kyMDyu33p593yBIgha98Cxn9Hj4K55+1x9gYQr9gVyplASvbkOsZF2lMRDTF0H+OkV09J
XYiDMTUNisS4esp5PT9O+H5ChvFpseR4RUwdCQ4YHQCdzOyKavi/aISyGYTVDdLteElaRqjhXRak
Ic7+xwuAkF9VDN0UlDFx8AcEw80tCxym6YaG1AwJ2EcCHTICRjhAQB2BTQX+FfKMAu/D0wA1QWws
fyyxTlzXXr3rBdYVxlHfCpa19TIUM+lLrysI0/o6dhAeJ9agYEzj44i3rJUR6ANBENEHUSwfwVqn
Y1cTzaIh9SiMhm+xZKclBX5259cjVK8H73KVymec+qCOcQ44CnHi8DI6cf3k+/VzScQhb/bKmuon
He8zF8wwIwc+1ENC3purqKudQyuxhcFSHdTd0XMG0eMrbbB6s46ptxjJv86h4TzZDYj4THA7vC1G
Dg+CK6/r1NpD7sW4jslI4cIerWNgsOUzrfaPH4c+7bKMO+JXYYa2AxhgZjUW+mCSJ2LJVRqZbKij
i2KzMU80Wpt37JVklJndXBbyynW8hq+ElnpB2Q9eZJhfDdzYv4RTuCvM0v3mq9jeN0ZhHWiYQmqm
qBz7RRpFcnY7MBGQfWL5lxnvoY/SzBJof2JXQfayrECoAp2UW+Bb7JFXyTNzM++bH6BAQupnxWBZ
dwFYjO7qObHu0s78q3ZLdUxwH/RRb11aZxvSc56OWGy953RADpcTdv+eyaA/82OFLLJiPr+GOSUz
d7Nn4MxMz8XRIXJY1O2AE2gzC/rAA87jNnRdVNtN0Onp/5yRlrnrzS6oR+TJ/Ksy3PSSgqv3MglW
g4PobUzGMqvw9kldasi9RNIYO4omytJJl3/81zXWhewEJ2u2ieL5Evqz/WxMG4FTsR0K36oI1SEx
uG8HoDw8j30bSryyxdK0b0KE9gRqAW5eUmgmUEQzV86NehRCPTUVr0vRkJqy/pSyL4TE7JS8q/mU
3wi5WUvG74E92pGPmgZPr2M5jUm02uTUe1HHOT+stp8XAtnxcLNK74CKNzCMCaSuUMB8GVQoLp5C
7iaibm/EU7WhLvmDvhWXOUTpnDsV4XYqXBMHecP75v/KhoTE61ya1p2nKcaz/23F/7BYDWWPAmVn
+BC0mhlg/92W6tb5Xb+veArImIi9T13c95tUw3kbKcB35Q4vRVX2ey82GTi6LJx/McgNQlaan1OZ
qGcRx+U+garfLm1dDKskBfa4GTfkNUE/9CmE/O0IDphnakAge0LWIXugeNNqUWrGsJcmp4vXhGU1
6FN3p6SIwTxXdiB98kGMcJkNyIlRbx2igKCHrFea7sjGfCYvpm5KyE+KJr3JyYXCr248qAwhh/5Y
Bx1yc2Rqs3yDXat3XWxKtCdAXexzaNd4uwtKALF8K70Qo+87Ct8RGrTgvDmTvdLM7KuTlwHIRWVo
RamBH3jv8z+kmCCHmMjyPsjH5lYCRBfhfpn+AaarXQmx2a99WeI57QlwwQY4fuViuqMAP8WGiGbG
qORNQ7O51ZoloFIQ05JD/jveRaHmPvHqbtI9366m02sqGNU/rrHp+h5MI8TrpP8aV7z6g4AJ9L39
Ncyn8DA74olGRgpTRyxS7wKHKaijxJ7V9p0r7sbmmFXZY6UT0dRkCQo1R+l6B0pOrw7qKav9Owha
cVxGyfhjlpnXd7b0f+8M0S/OTJvcRlhQIUPqXnrThIdmFp5L15fPyrV9zbbq7aZGyWeU3MdIC/Fp
Q94c/MGfcKuBGns+dxFqMO+CmmX3cVl1z1A2HiN79IMjxZpurg4Nao63SErizKXhpwRluc1mlpxd
SHbw45i3fn7Cwf+evGvc7HZ4EJNxacIaLBGe4Ne4MgWeq52qnploNGIEEq8a0nZbmwIENsuwx2Hr
xYNwMjlX+8dYBVY7JZxD4eDr8Kuw/3Atp0NGEmxDkCCc3XHjzE26W1m0f8nAvTJyf3A3egWmVyCH
UdN/IyilUF84QqYtNdsXgXQGmEU9P7xKqUCQXLrI+MtiB3JnB7qDcx5fly6ocuIrjYUFZR4jDc9h
gDfnLU1+DQ/mvyGuKA7LkFZc3Hoy9ayA21GTNNWWFvRjq76a4O4J2VBtgNwRlw7brgo8aLhZs97N
LmS0tGeiIDKSO3fnv61K+Brxg9v/L5d4t9rSpdg0wc0AeOZ8DyW+LwR1aTgLAZFuiivvSuOxlvKL
0IhkVYy/tP8intap3tbJ7bk9NWDohM7XuNUZh8+AGrnIJQ3bOUzsdWTpUTHNiw+UIq+jn+ehcuLD
Kus87csPRpvM66rrFbV3jdXXX0dvPvpsPgpFFCvLZMPrZmsLo99ksvFjQPOa4tLrxnLLLNt3E3jU
R3MuLtQL+twFdOAtCJqQE4gU5ptHDl+COmOzhpugNAJMdqy2QTfIW2Wrfi9QU4Cq7kLeyEa9UXry
Rj05Je3FaLER1BM83VDPb6Aau0wzm/liQybhtNjWVajXQv0WJ1sAUH5wrNegj+EXIdL2+mOsDppB
13z7GG0IyjhV94AuzaZztqTbmEfq2tQN+9A5Azlbv1rJ5SkjRbWZ2zpnPx9RqkZddzZb8H2COiEa
q2CMaGrQGi5UI/Qqy4JmYIkNELUuaFd4+aACURyLdlJQza0DMKFrI1C/oO4zwIADIq4HMuF2/BpH
Q2rIy1vQMgSMX1Y7rRkGPda0ZLnMJ6+OLZBlu8QzrkIm7A9/XF/Hxgo64WC6fo1b53t1mB8t11Ib
uurqeItd7euaAjfsHdOqRcaGCdbuBkLKW26HL0Dp1zu1AOljfTLwbjzptMmYx1uUjezwz5kuTtpP
F+otw3GG+s/qMSywclkNJK3HPnDPosm9c6obGv7KRiGDM302DRN0Cm+xH6bSkOZTiEi8/gAOtbDP
TqJO8o0BqjHsvbxbULYcJTf8ffPONoTJidvBEuFkM7QyIOWEezN+na7tPlVFZT6A+XhH6G1qAlaJ
TZuW7LLYBgVND7yiAMEMphyD9PCAy2wCo9D49faGxCKDShJKw5lGl4gnFPvGf6z+uoYq2Cu5zBQb
znbgZXVfQlrr4I1tfw1Y1p5S0canQBn2xco65zBZIF1WYDjeVWE1fGKKoTagLPxnngYg9wwG9bVy
RAqWmKz/Y1LirpsG9r2DVh7zxxF1h8MXz9D6aWZSnK3BHP9sjPEPM/CHb9DqtjcleC1AKeiHEcdn
eOT11O3Wj4WqP00H5DfLx7IcZKykk79+LBmXAYoPGTBM4Go6FaL1Hh1LY+kHdoUaiPfYpbb32Ggd
FKsGojEvcNt2s4R9KrJn8lFUhvORnQBp3Y4CyOE04xassdkDRSRASh0Np5IRXYRs3B0+MwlQDMXj
XTY4zz5qGWgNiui1iLg3QsGLhl0P0b8Up6vrVdwySLZxlUIWRn/cyWrZp5A9IRk+AW4wgRsDpMH8
hU0x9uGZ+YlrlguTg3dYxUi045kPig8Dut9vEU6v8gjIs3A/BLlCjboztzg+B56FehWEwFDW0RgR
DZGfl4tjjesBy/tfqI0s1JP/hKBEfbCPon9UCdsOnB4Kl+B/j6A0Q9AVY4Pw0LoZdF8BMGdBPmwU
z/PfIerxMENE97vXgFB5zgKOOsF5y8Ii/Tv2za+qyc1vyDYGmybs7We/VfO2n532oQBTEQrkAUoT
fEKuCaKmJxZEosn4kQogUae6yeo8ffHTrLjk3Eu2ZG9b6FVYwnPuppYrqArmT1TpY1axv7Mkg5AH
DpMKD9KUzlxM30IAODscF/7Rg3l+a6CgGr/3qbofMzeNWu0o2HxBudj8pQQjIPZK5tnKQfaDQhIP
qdSuvPcN+z4zSu85GJvuWRVRrgdkUQ6/4jg3vq+k7z6HqXzsh3kzNLx89swkv8ur+olGvTaxiW2R
220/4V5QPA8iRUWGx9mptbvyec7z7mAC576lCb5op302tekln93qLnfsATXFbrHz8PJvb0NDVHcJ
WNqiXBvtYv69CsrvUji86DcFCLw2alLGxuxa88ioNsk9NYDCPta67siJbe+YNXWwMXWlEjUU75az
eexMjlqm5lJbRfVYzDhUmZACdAs/AuowQ6mxwLGcJiCmhoaJ0ATEqJ7AXrRl6JZq+t5XPZCHOnDW
DvJ+mPevw2UpmkbrAQv9PTT/7i3NJgfVPOZW/tkKDe9ds9qQM/fA9/g/hdDc/xD3H0ICMLccsIG9
/ofY9bJyxmN7s4x//qQflmmGK4Qv7bNvgRULVMndhXrUCI9B1Uk31CNbPTnhPpfF59X0Yerq+DCV
4vC4x2HrurKbgO7Ft/5SacY1GS6gHZo/juuGev8/trYOt7blF6fG7/6xnFvkHui6s2Fn+eYQtT0P
f1MKbz3VGP/de/yuCtvqWwDs+VaN/XjvjFZxwu21PuZm6j2UU39XDPIqXLVvfQb6rbRG5XNjaHom
fgxnwwOXHcf3vdcW+JYoOx72dQNmeDv3LuAjK/8CkeljnnD1R+NOv0+44f0WljzfoM5QPOKtZdzH
SNHf1saHutItEEl6G799sK5D6vVGbkQDbmPbgHd83NBMXrnJuHmdDzI02B0w3kaik5aHxMTAvR2I
KwGzA8vdmXBGqnz0sGF4AY9jczXxKhqRmaICJ/iON1xvwaJZfhJEsQ0khdDANYCV463CX/zgyq7+
bIwgERBOEe6Qtaw+W75vHXqwTSxzZeW94thoLuizswvkWCDHp+daIU6VYsfHeYeeCyKMFDdG77dy
LsM/Hcu9h9xd+iJcnu9ngCjPOO0KcHd1anCzOMGf1rSfklL82asRquydcu9qaUKHDOStW5x1RXhw
jnisgk02NPHcwcFp+ID8YHHHA75bTXEIuza1pSjuKIqcsdkL/fAdT6vN6FEOGOZ4iYBmaPhAcUWD
p7LHvDKiOFpOc+Vfwsp7XqcGmVc/8OzgiuDPLsCJJ8NxC7Yt43xToePghW8e5A7vR5DJ0EZqeqMc
xm3XuCDgrWK8KTQF7lGBGvDC7+f9/mMk+FWfuRdaxyUQ8IhtC0zOheIc8OXeWG06R+W6nj5a74Zq
6/ItB1L7q5MpfHlZ10MsodVq01CxytNeXGjoFdvQq/hX0+b+ZarqHtWWNfQ/Wg8sI6kSZzkAIIzn
eQV8ZixAmQTYqoOPnXST/XsJ3uvIc8P+fo2FrNRrLEj/rBfJrdNCsgDNlGwrc0jUhhrqzlANfx5R
gCxu5lRfx2D4PYXEG4QE0fhl99qoxHg/JC/FUcivhuSgEM8Q7ikFBnfsQToAErhYXJWHjXJQfik0
c3qOQ19kznW31YLjFJGXI5jXUSY8+iGYnjZGEGafeOxn23AIkhs1ngBX3NayzXrvBAr1Z3LqkkPd
iPjElQxQUVUVLsomBSgEWacurd82Megg0A1WUeZ347oK2M708Vlp0hJE/ndjgLN7pFZnJMks1irA
IoR/7TnwYXYBpMc7Y+h0/pXchmId9Po48w6BH7OTxcInqjbGFqR7bHwgn9q4t3Y9PetRiX/rgb69
UUgSDtNVT7DpxWENJu9k4A21bK3zWgc+iAYHvQIkW5lVxe8EO6lKnOIWGc46q8ZNo1BP2gZehHx+
dak1bmJtyMYIgPErN/B9r9Gx39ubrJoBTtYrrMHIdlwGvF4fPtg/Llroq7+blprFPh8G8VB24NBX
lfO9RscYHPu7A9oB/OWXDh9heYvRrsH3rJcCvFp+sw+UE2yWikrVfs+EA9akVZSRHB9KKj9UXr7N
TaBli93tj6LNd6sguY/yO2w5rDtnNpozDgbGCzW1LcZLntmvwwkS9tjs8t0HOw1pAsV+GK4rtdAE
aTbkhk5hNCrDPJEXOYjXS9DwV7Y1xKunKGFedZb6t5b1oBzLfJTM07DUP8JJpWCYo/HSHRvrO2s6
tSebObJjINPhyBVwpcpLalRASNwGaUw9kFw0l3+1MXDaXPzPv4pcJ7Z22O9Gz+1w2wB+YYUoCIhM
7DotV/nBQcPVBiKencwSGycXP803RIYHeKpXaQA/WlZZ5yJl1B7HoOggaBYMuRWhlA26rsKS16mO
2d6O47/JtDagGZPXdUg9V0+QtcF3gAugpl0vsjrW4Ye5M6o1QNiZACynF6DLrsFko+HqSLCT2oCe
rt+VZWNss372zy1wpSdrEGrPeKPwEtJeXOXnf7YFdiNgVww+9SVE1uIg7PfYCKoXBhV1qVH+FIHC
+uH4+gOySujqvBUMU6nwUjX8rwXDigqIP9QdUxUxlSFLwdsd6E6DS6ySENrtdXihoQ9RJLARvnli
nP+dBrA1rSE0gxoUNJeHKoSUII5rvYhZ0NDoshDv3ZNl7YDJcV/wT7nZDkv/kuH4RweZjGcOcMrB
scvhNGEH/Sl3ctTp6gjH+LtHEeIfOHqII6/DQU06yPjMEqW2VcmLz1PtG0cWWk5Ewwy0jBeZuQx0
3mb+mQnoXU518hc522nIH2SADJaeGSZd+tTbHqgbu+IzmSqwOec2WAQMcKgLL352cV55SzWU0alH
vIUMeXHoNAgyKELjxC0BhnrtHQpQCXmzivAYhHKTrkyE7F6yV0hTb5caxUH1r2MqPQQDjETyOfjt
lSUzDFD8RegxJBPH44RsII4CfiDKDAmog+HH/p5s1Hijc4/SkfhKo5QXzX0VGO9gaB8WojBRifjd
QgPe/txFGAQsNCWKy8t5kzJRPkAkIMSm14vvB5W1l2WIU6QYdZbNa0zLFI5zdYwbFqDxr4nvs1Xq
ZcqH6esA3D/qTPPnqjXdu1mMqILSdlmZcmdMcoYMAobTjzAIcrp3vB9/w2m2utS9idcs0VR3qRNj
X19k9jkf3RPZHS5SCMeI8EXKLL/0XilAslhBwFDjZzPXZ/tCqW4hjoLMYxYJ0IcvxFFtJk41SNoe
w1E0T6VVHAhHqwARBPmUDBfQLa3BU9btR62ma4cii7LQ4WcL4DO85VbFdqVQ8Sw5HMq2/xLHDg6k
iD5loXylrlWDz2ZCfT3PIf0SI9f1QA00PUHBDyJpR0wP3EVDZsdtIHLQ4TThXSjQlAcAeFKcbP2I
Y8hB3zvOMonMrgvu2zYc7vx67q8SwmRGOnVn8N/1VzLhT4Jvf4CfQBaEuIHTGCcS88Hsyi80+hC3
2shBSwlDpVHZuThd1es5yQjJH3Iv3XVO2IvlI/wjZr0MXd7I8i+09vK56COuy3D/uczChseoda5L
c2+l5UNqNuJW9GP32GUTv00QpFdmDviTbuJkaHZV2sodDT3PlY8Frx9cJ3mdxFDvduMeWya1GRii
vVCFm0GfxFPj6uN46tU4571Y0FWzB4MdyJ4YdgZ5MgoZocO6zONgL/mp+zZpXTEOJN9MQ4y3P73s
uykUswYOtC5dQggPVUaFfXhnW7oUDoAuPsw6s0ciHRn/GEl70Z2wnQcayxZ2ZGHzuQyh5mNDOQpe
W+f6aLh6Kfj/cS4oiXxg3aojQ6nObqRcSKapjABtAD2qNi4UwUQlnEsJ/Aega7uVgXh1UDTXk8n2
r45aIynkDFK0FKm6Fgi0AYWYO4KRFjcGsAuIuzy5aw1hnt2+VI82jg4BYk3TP5LAyDaodsbxhMTz
2W3528Qxt/zf0yrplokVwOIPtgyeTeOQVbK/ORUgGEPmJ8OWxmrih6krIMlrJkhnA4rbo6Jcd5nk
f6UQmwXGUNvy0IDUq14iGwtgIVNV7pbAxfi2uDWDJVdJv43oWutV17gS1axA7uOfU80mLqXPeA7e
EP7dQ9HtQo0dxqj2z4SqdyJDxrD1hInEEiRGLi65qMs4uHf2HQjC0w7U3MuQ5gNwNBvRup43mNj1
mVVd7zyU427IsxjXIIUa2su7RcI0xSScSR0qHAYdKfDddSmcjCZEDffDOP82cmQHma4Jo16fIgG4
2hhKUGafiROZVvs6VHr+OvxVCNn+Qxx9Cn3Fyu3/ccWiTiokjPXVXIgnRL3Lsx1wpObNK761QFMs
pM+25tGnoQW2FCiNhNAA1N7VQZNC5+tq8UrTYFAPkhEU2oDl5B2YHDLnRPR91BBbn/9G6bfaPoTQ
EBCXLat9e5nfo6x8IQJcY0Xt9lAaV+ERiG8ohFrzY4uEwc008WDMbYN9g5Icj8AWOd2CZjYeZZ8+
kn0u3GYnhrY9TUVigIz/QOagGdTR70D3VKBW4BtI2C4pdgzPIvHVFd9EnMvTqm0/bHCiltwHOCP6
NGc2KptwNRyuApnj+QOQ2G36AtDTEh+McXeAEDxgOnpZEzx1yH5lX8Qc58DLy3w7V/g5G24N+kfR
FvupTo1tMPnlU+y0qBB3lsFoldWT0/Fh2xqNs6cAjlfEe0DUjtKZqycyCQZtibI3giMNrUwMV9/2
vtGImlLLfQSA61xoyXm2g1PlgnGUvNU4NA91hTfIPPxWBqCUnomEhUuQ0UONpd4vYz8FEK1gLRhW
WYmsRFfjrQVHT5+IY6UD/7IYfX5PZCuJJiEGyepK06IX98xpPpOf7EJAcEcXEu/JtjC86IswVP1E
q40uhNvjNsdhqVsD0SDiOb6ALii+0LCzZnCRt9SSa/F7odgZrTmDM+LHnA8TacjsbjqYbvKsugnZ
RN1Af87FYQ3KWECnIXceCItfbYmTgUN78du6aLs3uheaaPLQARyL/NA/mTah0YdbWQzOOcCTZWlm
oPvPBfYiJbjL0CUPxYQVaDMX4zv/u24KfRo7WpcKINYFHID3wk0n2HocZaltce+0Y46aTj+/zbqh
3jo0cU0Q3qF2ieJq5dmQMNdTOJjOAjMuzovDiI+qgWjIuty6CPVQ6Ae9gV7cm1leLJdJgyeWhOX1
Q+SHa1L8uiz1MjDsjmWLrVPgdfNGhpOPqpHBOSLv+5lGrlP5t8E1HWQei/F77OFdx89V/xpM7gD8
mzRjCW7FdMNbIGgaukeUktQbSt7mpnvrmzz4UnLX2Zu8708UUScQmaG97FuEU07O3q/Y+wjaD+N1
4JZljv9xDdNA/tQdD3Rmn/vM2/qtKU80hA7a1nJm+blJMvfmacpuskP/yQMGPwDhsd5vmDkULX4O
U9oeOjj4/7cwR69G02m1ny86jEm3XBTcgK8XXT8bLa4vSmGtgaSCHUAXQch83MRWNX3KJouDyLXG
j9Rt/BffDU9dKgqcluMQcMxDyES/RXg5uJuaIgm2VKjcshJMFB4O99YK5JHhlBxy2uCB1FI01MRg
OjdLe36gWdMImZXBzL6uAQX+q/6XhUaWAxvegfrPZcF8KkxTc/NBB83TTS8irnz5RBY1FmVkGGCI
JBW0NZ6EzyjEqpZ41VkXnuTzUcx9p+VN7K3Ev+B3Vf1O3xUPlSRRCkHfu38JMApjirjTvgZ42HBX
4IEJmwGFA0gJPNouiHM60LP+WQXz2ZOt8RIks7ETbmWdzbJqH+YCQqgUAemBaOpF/Ajl4ofczrJr
bYP9iD4x/VOMrDoovCA/kAkVuBA0R4XPnseQVEqQ/9/5Akja2C+cC+9Brw5+yx9jMlJju0MMBuTe
2qw26hmdnkLdX82DLIiLt0kIS4JQANqdqEBh38NRtkeS3Fp0t7QsV1gY2anwhq9kQr2vTtT7UOXy
Lfc7dgrtkYS6Fs2upC4FBbMcUjB4xUn2dNeGfAXu+eud/d24aiFznaV39IBYbvGy8P/5gBgY5LLc
ITzXlh2BeZzfrWVd3iQ4QKi+DRIH40ddmI4DR1YCVIK2tRWUDJFya/D0j3o8Kc07GUPXIvOGdG+1
vAaFtt+LWxmO+2RQ8rzYsg7IewlFxkGAa2GxoR473xvYCqNkzH74n+mzkQPVpI4/scOFdmCZpu2H
PjPN8COvu8M7EFiNXXKvFAoTS99QG1GhJqxgXrHr9Ll/YSeGsffAZooHR8gi35hAQQW5vwGFYMy4
Ll3yu46DMkjuqmgxhgyv7aMRlBXBkg9UJkAlAWutwL+WDvSDm26RyxXROuPDAkspwoe1whbyuE7A
bwmw+3hSz8W3Dz3HVuU3LnH0XUI64KNXNuXTmJb5nhncuBhafxQYjFbtGy12QsbaqFF+IJINeVc7
DalxrPFeNgV7YBMUKsX829CE/OB0nn1wjTD45js7nP64m4lLbMOcGlhmXTpG9WO8fASpi/VIFtvD
qyBIgXE8pwOKAKqHghf2hmrTBi084vT93+6UpKDNzGvQ3o6mHxlIAO/I2BRteg/Oz/Qe6UPrwFEy
ixsxbEt03ubpzZR9RLYxDHEYlQvQAaGK5o4aYKqdaAaN/w7lMTXb4Lj/1QPgJY5M/f4yk4OizVBO
J1G1T4sNf7rpjmbgDC2OAATztx+XCUCLkAuBShjeQEnUqOURdMrJnQrr16bFxi7uJRKvsKQJtqTI
QKOr96UbfbC3rWt+4gK18ngx/px1zXBGYiXYIhc+/eaM/tmUZvUZvGbDOR3AB0hKSNquQrwhS6T/
DyRyFzgAG+ME1TwjFwqlTLMCK+IAQivy1kkbf6rYsDHd2HhkAGyY5cBOcedPWz8x08irgULYZykI
Qzy8AFF2jFt1OmzssrVBmNEBnKtBE10w4EJ1GkMBPTHkMZ/7IjLywj1xrXE+9ukAXgjZ7Wk4Wcl8
ZD7+rNUg3WdmTsMVWGBUZOkh6BTLT6NhLrFGivn51G8k8rqPFDCw7KuqzfhGi9GlirqD7pfp30g9
jpopTOZs2yPh67lbAfxtJMFgcI9Khe4+YMg4gWPlTCaTDRM+N1gCLxDgW2wuZ6B91k0FPb4LUg1n
MpU97nBjlxbHODQjkssrBEqszCm37uvEmoAEnMsdGGQ9iMFCusHzHXNjDTmwUyire4mVPV89TYTv
lyAxn0uwyFuofKyiwB7feV3tpbnmCL1JcOePL/jvnq/EFL7ODQY24KnrsI1hlbk4AGUL4jEV+js3
ZsjidJrQihoc91a3qpoqVB7j9Iy8Se2kh9RzQZuR8fnglyloqYzM/BIX7tnXuBYTYL6Is2a4M+MR
GLu0HSNCwkzSOnrjVL70XVGgCl7N+2VvkuoNCz2KqHFyA3VsErIvO7vTt0/autj2dOdDxvroIpF2
QpnhbQXmTB5DzppgOCbEmk4oRFy8KzynHoSAwJoTJrdGZ2hnji9P34OIQQIWfm/rmwf16iZFKj1R
e9/NS2fxkqMHAjkOUOm1xpI9tloQwXjAHdNwbXhVOiBswyX0qfOJV+Dxi2fVsSoyGMjLJElF6Gao
zD14i7yTAqjlqkhRQttrqx1KEHygW/iF2rmFMW/WmJDEJdYx6t4gmMuMLipxALYdIcn3ZLspjpqZ
Ca4LjKhx3O4PKYP5ikphvALG7rwv0/Yv3hef/VThKevJ1MQGj1rCwsJm2MjHmVKA460v42tg4BuQ
2eX42QKMC6cK5vgZeaXX3qxtHYpWz51gwX4Fxq04uTwZZ9BhaEjd6lZ2D07q0cDfUjveYevcGGxo
r+HrTIDd8VVw2G62UijlZJAYm1OudlkJ+Zt8lg0Dnk0btbuZxW/gwvSOZBKOjRs50NT5lcfOdg2j
XgyUgJXhgvr7Qo0s2qd6qNpjpk093bzIsX4L30KW79r63aO4AXiXtldgcS59doZkBzsXutf3hldA
tQpduXbJ33FhI+/Y/cI/p6RdpFd5113WerfsukxVlPdJ6hn7j1d6N52iwe19VljoGP8sH0QaQpCB
Mq+9P31G6b93WE3Uo4b0hmjq4p2Gj7F8Ag2IywuIGBqgIkaBe3YnxxLJH/GbBEHQZzYM/QP+z57J
ioRqCL3PIgG9lle9NLOT79KgyY/kNX2IgQ8AqOM0F6XlYfjIoEa34XhdwP4W22LaIC+bYTCXP4x+
BoUBvYUm7xrH3Bk7D4BSoKJbih3PWtyCCjqbje9L4ippfh5Cjk6f3Mb3LAMiMtLBne/lG6inuuL/
kHZdy5Hb2vaLWMUcXtlJHSS1RhNsv7Dssc2cAwh+/V3Y6Glw2vK959R9EArYieyWRCLsvdZzkyFL
2o3S2j8CptjGyZJb7G4MgqC5SBaB0LZhHFTLhNtBoB4E40Ec3omd9Dszq/FYI/UNAwSIiogEFQmp
UdAfSqY7zA+ZUfU7SfetgssxSo7XcaSQAmGeixI3Byff3MljZFxw7dR5noYEDPRI1mXpN62xB+Qb
Qo7zuJvFbNpRBWCPf7rZvNUqJB7CctVVsVWMaegS/JcTnTbeS6icEhNOJNHtMoOzY1UNOjKcxXxU
NVJo5u4nPc67g5WMfWglvNkpSL4H/D2lUJh8H5mwHqlVOfYW0xHAhL3mfNaMqbrMOS/BwYthmSXB
tUm9QwMWqGlTTH8hg7551x2OTGk7/pp2wO8ny57bKc65NTCfC0cQ77Q7gBUveGd07mcry/snx87i
bZEt/DV3k2M6c2AjIGWPPad6jqTJNG32vALuKRMNsrcyjoMKdLscrzNSkzU1bj9lKBs3vsSguT17
OrZRAa5nfIk863evN4EZ4bCDNjvZb2bWN1sk2jcvQY2NgNYfvrVgzBZFsC6qN9BTzUpm8WDDcife
OLHtPBqv7O4BgB27DvXRNbgb4d9PXe4jGxUanHjfb+UiXY16XXwf4MIW6wyc8DebjI3sufSH8i09
SW6dJgYEwJL8Fo1ms5uB8HKe6sF5tQ2QN1tWh4pILW82wwiA1UJgq6JUxXzifQkmVQG3KhrqUbP4
Ge9DNSY303CQxvjD4yO3B1mTxdcceFOvccmqcwsCwo3ptvY34BzFu8ir9CcNJBPfOl5+tVhuYFtD
qz+DYQ233yevI+gDDrkAsPQLD8iYokdND2Sl7WyZk8TIlFCYBHepkC6Vn1SP2sGcPeTw3UOtEDX1
wk2xJ4I6mYTxq5+eR6SMvjWMd28/JDRw+qZ/G3AOK2xIwoQhv3nRgMRB6Smbn+IEmf8lmOwuNsWq
A2/2fAxeiTKWTUtz5h5/MYRIyUHAa26jqrG3I1bZqB6Ig+fajAfQ5iwukO5t6xhgtowUcgAq0qEp
DQNUOGAFiSrIgeuV1NKBK2ndAuTSpM1Q59UEgK0RrNLZ3BRH10j8jVwwIMPl2PYcIHWZVyxfNQB4
bwEI4byas2HLxjaTN1Qag7bgLg/APvhsN8mGrJR8HqrgkPMciGXCXSmyMXE2PO2tXe9X7pNZa78M
kWUmey/qsrNf1k75ZXbNbgMoRdwLjZuiqDbci6o8fwI5QItiV308zb7tFaGRAtSQFVG9m2MXaWNO
FIeA3wJo8awlx6hzkHDsAFIsyufkGxtAtmvF1rT1xdDEo2ZXVyZKjrws+ZY1gC/y66R8pqE241GN
dK93C9zR7wxUuB0oLFLjc2Kg5h8wcJO5rTOkdXYlyo+nyUs2gdj/72YjWJ4GcR4gtsQxA+kyf0dd
3JhrSSvSS1NSZbTrT1079srQt+10x4X/iL0wf0ehSZ0ArQYZXU22i1yGiV1b8ficgFXG3Tx2fTII
Ci8+y26LxK6jh7P/jy1NW/sW8NSrrU9aPFfAfUiQulTF2Pxc9EnbYCpe59vBM60NSjWtc6N/4n0C
RKzFcl9dMHn9xjClxt5lu2DTQ2/34GMZLiaYSk6oHV4OEdajV70EpWAZL+yblk/fdSR4/YU4btki
xdXbDimoq1LQCRoiY0CMGJIn1YibOcrfAFGii1KYFKc2T7hHAAWLIVXLgGnEDlGLlh5JZiN76s0H
2WbfGK8L9p8KzAhxOp7gPV73lnaiRo5JtRqPNjLQQ6mzTdfcTDn+2shqwA7aWdkrGbkrRQ2S5aOf
J4Ar2FcRUC8L3dj3givQ9LNxZyVgV140Z/r6gZxFU/TqxXl7yCkpNRHppXyJnDPQ4ZwzDVcaGi/V
figBQUNmaVS9cztGpdLdnuQfev5wH7ExsrqAY7BPPUiMXQ8s0IkeAvnbvcRWTf/AoJUKdKcBLgWE
jrMcwJoTHM05s8FMlrvxydCqPVVBN800HnhrvbiGfyuMBtBdeaamXhq3DsmO1CSkIfVIlsygUMXv
Aj5UF009avzJSTbe3FbJtpsrIAeHQcezbTZn6ZmalvW33oMsmt3kDOo4HJ23dYP2wZz0hakj+9yJ
AK4u4qwMpWfQZb/UqIgV5APcD8DhUGJGj/K4B+pwI5+LfeLPTCrUo5812d9pNoPPEflFr6jTDF7L
cjGeRYxSG09D1mEGJNAWsNvePfd91M3Y0cUYQHhbu8cLbSUjG9JazK83SwpG3aEGGX04sBaOpJ80
v3jyrOIbGXITHMM4CPhdpdfOlLa7jNUMcJBrbIw1ztVEPq8yofxcH3vvMpOXhkomXfD/sh+GMj0C
m/ghP4kEMvGoayL/NAePGU+US2RG3h8A1/mOklf/TE3hDrfeoyzVHEA3oGJc2VU/G/+7L4XXpxOe
4CigE6MHW4cHxS6O6lE+Neg/XD4Z5FOC/u9L8UAx6NlCBt2eaVNwUo8DMiDT9bNF9h8eKV4MPqqu
wDkpEGCx901F2LLr2iZqESv7SLIgLzNUOFDhNn2r/oR0nMo1v4MblB/8EuyTitwr0/V2Y2DT4+Au
4AQjRVK4Txb48F5IlCxu8FxF3Qm7DlO+oSAgS900FrjYLEGKiQJosKfnfnRgIi8RiPPi1NVwn0kL
7DNQxwzTF18b7WtpaZ9ikRBp2OAi4LmPukS/zXZ1ZsXx+Ko5IAahjcgpYd/bFltetPEYgJLFAfrO
sJKRGW1ECvnQY/NMiah3l5MViagRsZW9cqpMbJCl3clyJ2dP59kPh9p0bF1zb7kE3uHhpJ106pi7
dYdkj7UdAOR/PpZXdqQIUOMc0gVjI02Pdu99xY/xOctre4epRLp3xTBG6TYgYlmzIW2f2P2LwYEX
7I3G5wm0hZ85qFmEJUlm172CzDV4Iedy5OmGg5bzmPiDfu0NcEi1Cd5Ao852VMCaIT344mcxKAWx
Zu03Qw+8xUh/p3LWfsxwita24GsUlbDYHMv2TtmdMrfRdzKnVPL3ucCFD8vE4QA0RHE77s95Vhmp
ic2kghJQg9ZpjoVuifP8CCRtSavthoKhLMcfoi0JE90Dfil1x8yOAPoAyxbEcLK34MhQ2ynNKhAJ
gQ4/H1nnS14GRc6geCMeZLUbdNvGByQ9KSqxMKIeNTotjNSYmB2QhLF2Ia03Fu7WB6DD1su6yj/a
0YhUt9gE3r6gxaxEcn+TmqXzjFPaZo/JQB62xJVJetdxsbUy4RErVToAzoA0IFxZzQNjT161xvNQ
jl3BV2zHOG7gOZJ6sc6Jzx5N9QDRhqmeGpsBtm1CqSMxGcwg/TvrvyHtzj3FNHFUfq5wlm7kAEq3
v5CEke7jqMXDnB44Ez1l0uzNKB37FFDi50ph61Gz6Rqv3GeBNZ2TIQYc8Dx279QEefqlcKbymUY9
9/1D30XWhoamMJuwG2VYi/dGIhAgJ7u+RRWiNqQ4iALD8ysIGPakXAwXe5nILQzHxGyOJKOL6tgm
Nie+j7HjiB3fxJ4vPApce+9MLupNbezKDblvY6samiqptGobDxloHnTAegnZStGOI4qFjYRfqiYa
QdyRdFuSdUWM07LMDz2krf8CjtprUAfpp2HuprfSnt5R+1L/gveJexg04D3l5VJhpmDhXyua2hdt
HvQvdcIwdYF33QYc1L0A26AhVnhYKCRLcpbDpAvT1G++5gV3nqMZtVsULbY5zvrjuHqiobgFZMqD
K9fjyz62XVQZiqZqGIqPJpTag/PNlQoNmwc4NylQCN27OMsTJplrW2Yora2s2dZ1NGMpmkGo4iy9
ETr6nDx7ZWHK0KQs42rag4bKC8fBy7wtitaNl1Er3/nCDDwfxIhCOX1fHZc6/UYXIgWFMsG7yc3x
tbbHXRul2bPV4HdtiCZCyelpLrQ3EjFQi4PD0keK44B3yVbZUc8e6z+mzuDHFEirryP2kF8B4z29
mMihIAMl14ZgObCkR76MsFWBMhB3bvwoMfbKmLT3m0ui+WVGJfCTFZndGfCLtwZ7+CLD6D6mnrIx
Zmz++SAWUCJlSzIcTq3jPdiR9kFGAeLWx68OJYDgTv4R4CM723GmY92BXVEUf2i94+zySaRk0tav
GsuNYgAgOmAcz0HSK/CryQc8Wf+Qkd2A2dZWy6b+jYwplvLl9+sp2f8eL0NO5AYnmCjzAje0a65o
tIhQy3Ws5hzP0Z6IswiwTRKLkSKztb00E4xjioFrAuev8lKu1PtZSSENP36au6A5qdPEumIgDqt0
bJP/fMKIGVM7Ao8MfGyNYT4prTxxpDEKwtfOZjOh7Ig0wg/5R+YTjvW6cUsyN/b+BqNt3wKsMAue
Weq1ICibIuD4CICBTIAJUC9tdB8IUvwC0O+1nJTUlH4GpIAHN6WmUORMsggFTGEUDUgtul9DGbvi
4mpoEQgBjf/18ihT0hiOwpTVykuFeriNjy4++HOAymkTieY/34Yy9pbZADfhz3f+MFR3agT5dcnr
8aDika36NkhBspq+xX9V5+LXYOPXQB4LEDCwdOtDewL84iDWj1Y6A76Uxpo52IDuFFJqVmODrKSt
1o36puRWvzFtHPqhQD26OcixK2JHmQaoVOlGAm92m2RPXXVxTOvaWVCOChcZXbpwu8W6lM/eLirx
x+tVy0ubLdNny/D5BkCDHv4mMeQ5CtNMswW7oRjmhdlfwNGSAqxKmz7baZC9YyOedNSIYN00gMwK
0E3A2GVcwDaMtfVGzeJG33QkHZ+VKBOs206cvWpcs96Y27bXzPxb6T3MgzBvLa5K1A1ad1yGYAD2
kX6LbAJ7do9lFwrWRBwyBhbYtC2ZH+DwEndACtv33RDQA9MTyUB+0ILakXYaAzCScpTItNjzS8E1
5+NVLcdjldpnK7KxAQaEtTZUYxKm5mSdg2TWoCm2Td3055WITKgxRATqSWMyWnhsH277RUYQWGFc
f3W6JcAEr8a8A/kU4GCZnRnJlTUzQhfcbDss3/2Lnbt1c/KBi7EHpEaMqirTKN8LQ3rrC/AvNRBd
bAFXB1B5DpKfS4K36sUfTH9XjgLTQNNuMqWtWJlNIRnG8QIsB89CSgzSpqaQjDLkNjRbO5jqCzLX
KYLUdiiLDy17dncjzWEnH59FjycQi4vZK81uAYDQihxZ1wpRqFjujAHlcnLOTPpoSJMjZhovTVFH
V2PAqWPXlHJkj0t05T0ewa1uoiBPWFBjGcisMQLMs5UsD0zUiba2sSE33/ODq6fN+clk2V8kIlt7
wp+9Y2obORJXoF485Dt3Ks0ff8XgXfJD9Z4rZ+DxjgMmsvTao/ecNxvxxtDwLFDvTecuSzkIF6Y8
cHCs6jggruxdEHKlVRfS2EoNdGdHuwSVmGDQkDSTqJbQOtMKA+QQ7t2CV9cJzK0ooxq8PY5wka1o
NxNg/PdVZhq/OhZrN25q9J9cZvT7hdf9JXBG69Q0jX7Qu14/IgOXb9xZP1BejkzOaUtns5SWjmpY
5OqAcbJ/NeplZZFiB3wzCwtyuFvEvZtvhgVI1iqVwzVZjLwukflB6SCBHqXI+snZnmxumR8iUWRl
mVkRgGFt/qLiYBUzg1qbKq8BHGFuDFBTnX223BpnzgFfqsbcM8czErXJzLrbrrwsnLZrKXGUzsjW
3Y2DDVaDNDUugwNyTb2cTySiBkQGyBcQjWZ7yMgiuwaEgsfGmE4rmewCy7M8sAYJv29YtP1OK+Cy
BtlZGfOjh79j55lkPyviIk6HT7NACxPGQPUAx+WI31mvozjNYckOJAIgaPW64UiecjFuIHtzCsAY
sqr3RHIOVpHpgAxQD3wgslp0DMD3WZXBjHrjRUORqKdPlwA1jmdmJD/J4ppdSBsN0YSHBBrqLaCo
RHWRzbY0BN0jfrnKsE2+8LqrL83sNeM2wOwozFLw8GoCcafAYhIURwxEZEasP0eVIyZLjb4HqpoL
KmojfTE9y8O7zi++N90B/xvdHyiDHsCByZ1DbQ4pAgFuu8F0k4MOqQXyttEcMuRSIRMQqNykjWsA
WYccJcFP4Jn6lNIQ3+BNTTaoyzaA0BXbW1IEIMB4uiUyYMmCdGMBg+UhxeJIXebP2OLCxtQcJiaw
sOWYVDmSNkss3AcQwPXjPp6qDOTWaCL8yQN62u7rkMbj2EYuzkZK/TjqbkjqKCpw9NWJF7rsKk/+
GjmAB6EEw6r12KWIdrdEQ5Fz6PZOhYQKoeA5Hrxe2a+TEX8oyF1CesxR0QO/sLUOCTJUXL+IzgYA
VPZmXGZhkgTIsiZhJ/IUHsfRgkQF0uQxNoPIh4ZKoZwfZDIWs2y+TRyza5Z3lFwJFpmufg8Sc+94
eXlKUx5cHGNoOxQRoGtIiF1BNdCY5m6lAUmLOYWj4S47XR9McClaaSv9YwvTrbFH9aAIQU2JjejQ
88Z6R5v5cvdebtzTZr/s/kOnGVF0wLdz+oeRmK0Zxcxx2ia6S2edRD7xk8riCMR3pYZYitoAWMeW
LSkwycc3TYnHTtOiS5Y0lhkiwrtOXRusc4u5eVAo49IDMoJzS3AjrgeAQf5h51hcaKaBpLd1Ahzp
cz39PudAG17rSVOB1hd7STh2pCe05+HIyOLGL/KBLJ/aDwl69Dxvnf4bVtDsoJ7S6jn/IAtyY8O8
CYdhBU6Qe5MBm6E1mi3r4q4KSUjNfzvWBaqccv+/YhgCa46M6BZy1jxh/w9Lk0gbz4oF5YFThbT/
gWwse75p8syQpCxEsKLcqPdfyfD+vsWT3CyCHaYsSuz7Ds6Rtj/VZimPAFfZ+M6wUwogW/3YUP1w
85T2Vh819tyCdqob+d6vpuIY5I1/9kTTupq3aj6SpSlyA1GFB9ygfzP+3+NNfrqfOq8HEPSPi80g
JplLs/2DVfmnVhAh1aKhnmcC55N6TWCCXNw2vY2SoaQc7EcPhnqB7M8pio8kp4biGcSpRGPQnLRH
sBieVCjqFcCi33djMaLAHFDtvblNxZFs5XSYr62QgXy8f1iXZ7uCNGQku8TomJfYTF/biyDp3UkF
WgWWPkiRR/VlglwuN10KvBaBw94DzuQnVrBUEIQ1RbDcuMNoTKRgU/2tmkvARwh2Mem36n7oR3py
dpaKOxtFLgaMqPEEhiUUsPNtGiCLn0DHCW5cQod3gUAmJwE1jBDHkbI4gWaC+iQmN0C2aTs2u99J
RKDjJJfWyk5GRvlgku6V9B8x3SJ78WscOat7opjKZRYv3asmToCxRMPZL3Xj1qpuXRpTg/wCEJKQ
JgJ67ZnG8axru2pOvz/YVbUJxBklLIE1erihkhiWffWAEPI6Dqn/0oP9VAxaOwCwHvX8MtqzCUsH
UhiBq3thVuDwzytAvETCMgIXkDEsTo//E9dugPpeA9cnbqYt3VzWeHGylx8p6JCFH9LtqhtSH4l6
q08sPyKZ5+VsIn0UQcmoRNribertldhA1qb8PIFjAVTwaY+qZTvHOxFV2FKjz/08XEhKlraWFGee
AnV1Q0IQ1iCRHOxyS4eCZ9Ajs3NpRxysyZjCBUmH/x6apLlxNB7qAsTvUqimeDT1a8vZBfxdFuwe
HWnc+r8Pfb1ctLpoNwtKHLcp6rzOszjbzX1nwo76fUw9aqyxA/dOACBkoVQNuS3C90GmhpU7VzsQ
hKJc8m4HLm6ccHkDUntdfZp2Raa7JdJ8WySdeoX/DYAR1XSlCSAKiQbkITSCpAfrcirLz1rbBiEc
uLUxZwOuJwn9NMrPeWYCQGZ0sM+e5oDXxcGFNMzIkITYNgQSC7duhiNotXcRB0GhD4DYJzAoX1fl
K0xUhymQuJ9NlJw8dBxzsBA1wP0hy7dLO5S/LtV0qmvL/RO5mV/NymBfJyN3dpPtmmeAmOvPycT1
LQ8AcI1a0kqutWqcIdcomOLYI+vKo1p/zfaoXwxsrehF1V2S2DS3NqrmvhZJ8beJBJK/mxbY9EB2
w/f4W6+x6Vs5Vt02H4fpdZgrAxN/YIt2S5mA6KjexvME1r0PyMEASM2eW5xfb6bEEMR8WAyjuucH
gRi5tKbLpPpRcSf6akqNbegiFPDDK4mLqPuQF74HoCFFofugoSQlk7cgDCtxEaWWEQSPmYql7oNu
VfmSCcmUidI+fC66UCq+MqV4vNr9O1GRVTxpfP/ANFRaCgp4f+O4uFgo3j+Vupj8NbT02e4XWv1u
VCx1q6tvSwVSHxbI0KAx6gTY6R2RI0ZuCSrRkEErRLlC0JBgGoS3IbtSJ/sT8KhvSBvk9wAOAqQW
nOi5yJADbMrzMoHSFNnfKDoUIAbtZLbTnsYOVQb9bPMPNVnGgf9siDjShWSo/0QJI8X82QbZdNHZ
A6ERKEwCWR4i60EYao4K/mk2sfBWFSKLEPdRYx5KdyzDxzqToisBgJd72Dkifws80brOgWFhtcEM
0ICmwBQHGNryflYfjLrUkFFbIo2F7i3OMlREUZfUY5l/0sFfs48MFPA5AlrZFDN66j3ItMwZkJQo
bAAsOx4GZ0DSGUbKjoZIFLuFouH/R2aDknPbYecJy8z5lpMMaFrtlPA/SCJTjjWhVBYdQFT6lUdc
IHMm70EpEMddiUT8e34zztiTyyqGlYGhgjX4Xi1B/tSlXXsI5uTNnyJBqyLYo2SX1Cspm1DIi/dk
pO0CQBWH6bSzkfb9mjSA6ojjsrRDr25+bVBvfiQZaamJIrPeuig23T4osmWYn0rsSYXKmHqaJWqU
blcwAG+c+W7bJG9zmS47wkPVYtC5hUUdfNexm7Un2dx743kUaKvUe5AB6Bke0s9vQIU8cxtHEgHH
/nvHkGnEkQq+o7HnWNFh6acx2S0FqI4e9Y/jqR+r/dKb8Zdo6aOdZ4ztk82a9lcgCINChAMkotab
c4XCsE01We2vYAhhqGOy9JeOg7oSMKmfcLDov3h+OzO+11iNDGnsAnqHqrDLc+YEWx0b5UcaVcAO
QqaNUPASBerMMb06lCohZEJIGpLhsCPCvMjV56cxHg9ySBqtaquzZuY/vMlxFV0DVKyH+jjEXOwG
vOatB8Cnh+iFhi0eupqMTPqUrilN6e6WGo/HpY/LnbyIiLkKL13VPZORvDP5EcVF1ScU30eG6fVR
hkisFOfrPSYo2jQgf1iCiBLYbyHwRIM8SJHSndR70lBDChDbYaVTeglw9QQYqVL3pZuGDfiw9tKG
NF0W/dJ2lrdXe8DUox1fJJnjMRX1eHbdd4zVVvBq77hOOf6klIrMlfeDQl3go7AR+MrCRo/nrR6A
V1KRPwLb/6/WsrQdyR85JJUdqR981ZB6RFZJPRF0EQ+AB7lislS2JMOhNrBZlVr5kSzQs/eO1fHF
zx37HQwHLVILuubAqPyydIyzVVaAQu7yohO5Kjv8mwanKTLeDGSLP+tJu0OFvFbv+hEIS0GcYMVC
eAru0kp1Ikh4qCkFKY6y0yZkU4XIVZ5AKdZtDJ4sRvd7DvzJACBdJ/ksyPzlfTUEkdQ7OCpwmKWl
IFgHXPBkA7AwVKDBElMYhMSQPuILyzH4hY5+FVRPCuKYenZZ/zahwg11eahHHVFh8GPJBpi0aJv6
Gds+rOUcW78W5qKdlBxoINY5SjAPEO5t2nZ7c0I2TVziiNCg3WZLbDybJZtPXfZOcp0IFVC67maA
O0V2dRmD04JFombKzLVtATaeDVVKJXU3P1NPllQlnQB8FWoqtlrVWcniq5+9qQCLvEmbeEW5uS1b
tW5q9poFftF2mV8AUDBcXdGYWt1sp4aPO8NG0UMYm6DeA9AVMiWy4UoNGUcpsAB7Y+qPSpF7k420
9MIWh4TwJcM49QHxoAN5xsWGCO2KiGa2baChZ0DpI5k28x4rYOuPIDXakw8E6aekRa40kpI4EtQG
8JM25RJi/wMQl+5QX1PQswhgS9/RqgggLJkeToDFAqUALIpoAuTlOJuHNAMOK8nm2Ih3lo4kcguJ
W8+pN3jPPngIdp7AVuDARV3A++EAlajDr6/PsubSJAWG+uDWGwackGcty0MOFPA0RCH+rSdkDFxh
V/yuMywSAXM8EOdmzMoCC1OMVRPMbucBxBlCUi8ocgnN2C+3SvahtZ/icQpI2e7EC1PbIguUHUxg
9n6hIWZv7GBMLvAWhRZlq/NqSFqLL92X5rsKnosKZrqJ0ovKzdJXvryxBF8l5sLiHsnm4c5KKm8m
xw8/JxtArArqi1kuudS0nlYMzMcbFQDP14/WDySrIrBDgf38+jH78g9/uXLwgAO0sOA4loP3MlmW
92ITRh6oFTaDGJKMtIGfdc/ItwhJrhxoGABpTOy6a3tSxE4/WYCrKY0nx0n/fDCmmCzGoUTOgBAr
Ls1rbP0EwPo+TDxt8RwC8ZtdIkUS21XJC852Cz2MRFcPUJ3d1F+TtEheHCuwGRKQkR3ZLPmRZAHq
Hm4OmBfbG7vlzpaEXrAMxlaFLjE922B2U23oO6YFkvxWWNwA3WIKvj18+XI5RVofWvq61bpKGRt9
UgMOW5MWZNYI0OCkMS9gCfLO4MgBVZsOyOQEKXixaKg3GYO+r8wU/6xCawwNe1F2OhBzNsXQBMgJ
gII8lDZI6pOFKeeJ5CrwmPfL3sjKCeVRFoqLQYZIlNhEji2PSMT5rcQEoPHdbiVbdaX3j1gUJltq
VGOQc9/eLlLnDCdUnM+9uRkqL3/qGg34vJlfXgfRUA/wXL9GcVacaITK7upqI+P6yWxTkNzfzUjB
5vZXjeNFN6ZzeSVRE6SAmBa2i9F8jrgbH+VTXJXQzh1yL/vas3bqTUAPdGro+U4mxpDYgkGDyZcF
KSr5QmExqq+W6qa+CcUVyFxdgIZ0FbzVX5fGf801DRMs0wcIf8SCOpTjBHQYz3ljmUtYa+CEamr3
nOkdLFGWCggTofbNNgFMnTVsaUgK6WKNLD871bBfB6PrpBaOq3nSLYdVNO5NqFsI/k6b32gms5pW
NTTToemPbVmoZVnNf8iWxrEX4Q9r+r4ycTJsQrXIA0V9UjHo2MmdGzfMfez91vTEz8S7IRENm8GB
kQ31AaR6wI27y6lHMt2KX3Ucl+tIDvUvQTaYm1QAy8aiGSfgzOR2VwL6GkMLp7UrRedheU4yaiZQ
Lb12HquflIKikK9SVBryhaXfQ3yyBiTjLyzKQSALWPh4O7DORiYaGnDT28Bltapzr/9DOQKe79yL
hmyxekR2Mo1Jo+MsIATaTb4ntTJUQ6/24KLG1KNG87pxt9hxLwMqhTKWznHA/wQXjrNjXrScqMF3
z7C1KsYA/J5KQOKAcJp5JrpWai7il/PD4KaCqa23fTh1KOZcqaXTKEMLf4qqnCicGq4uTxrp/nj5
B/uRboxcqfGiPdDOm1MkOCw9yXyJRJxTIPgyV2PHLOYD6PvOUuY/mJM7+VCP1NRTCjsHSRpOoxEX
kxpgTFBXSpUT8txRqWibn1VSW1YH8aaqkQ3MKTHu39PYpJ4S49jidKeqZfi7Rl4cuaiEuQ8T6BgF
rx1vBLhocQbwxDfe4IWJHJXpogv2Z2J6pobonqlHigiwMqeu5ZsH+Ue2FG5KTH8LChwt/NeYD773
2wEpRHVBFemgjUDoy/30gp1tNu+pa89FdulL6wLWpOHJTSuWilrXdKP3C98uSIYEa6rw4QbrcZwn
zD2cJWRbZsQFALuCDMBU1qK9qXBOgL9n8IiEaWm0xtFmlhEizTUCtgvD/hqS+Kyt16BwQI4fHkGJ
8bkwLe+yem7RU4ncUKZmbdSDi3og2POeZS/5snJVZuTa66WFNAXYysvSw1Be+3ZFdSPSAieP2KjA
i0PDw3TTJlx7rrxq3TCW2Sd36Z6U3BmTaAlp3DnsDauE5viRazdoxrZLFxfpPT/FJGMgmlgqcHG3
4CnyGELL0980lOgclau87CCCpu24DnrpUP+AjUgTmDaFa5onVNyZp9lAoSBqB9GVqjIegZHjWL23
41hqPHltuTN9p7cAnwYjUlNv5ePPox6clUrao4I2jNs+CVowUBsW6ixiEJDHWDCdW2faAT6mRvYi
mnbwqxca3pVkquTUIyUQvXYPcopBSrxIpPLBXQObWTj7Y4csUy/MrSC9JoMff6rASH9xHf6qp3Xy
SYqWejhwrQfvgLCgRkvnBQsIICriUPBml7rGlSeGBTZpmPV53lwDg4XKKTd4dGRZjgW91eX5Bjht
zc7seQlgmB9BzBFva5T5OEfyI4WReKFn1tl1miYdz5K8YhNou0XSI1IoL5MgD9Cwl/VU6dUbjXhf
NNaetBaxCrR2329YkvXYt/7h4mjT5D9b/ry3UKh4lIbSZ/DTass7p933UQyWitLxrgZq+K/1gHIa
UGj1O5JJRcvKJ83BPFjJatvMAKqQHZVoDgYP+BoOCjnn5YXkJDIB0QrqOas7xuIyHhCvDAacPfGX
obO5wENhmA9xCfKUUJU6mEKDw7L5QIYrtcP1n3x0bYlR7nOXDiLwQ1UFaVU0uowMSRqjxBJzVX4h
IpCNivrDusZd0l07hj6D1e3nug3huI7YDKGvxT0yle6AZ9iiAak3nskEXaYUQL62nisTuxA/I6TR
EEXV7yg8io40qheGvXJA2CEPEQj+OxLmWrU89TKH3SxGBzCwMea9dv0SDK5/sgVUHjLoGciml1bK
KgdEISHy2aSd3WbBibyo+UBOontcsieRiksyOaQrAi4RKEpn7I7VZ/Au6q/UBMgmfx331Dei4Sa1
wIF19oP5RRmS0pyS8QC8bWxj3CMswstl44K3iWFuHxQ9KtXwHMr4QUUnDw2bfg2AR8844W6fu8Hf
cqtO3hetQb5bPbITDXsdsL/lxP5MbD15JxHQKJEGp5lri6Jc/iQlCH/i995EwgzFIK+kq53z3YLM
ujq5DqgWbQACMgED7ugUeBZR00bmradk6dQlwOxAig7J+rvJg3HdRtW+SWsg0N7jqaDLYAui7hSI
1h5yO8lXhVJ2yhdH5avbW+b52y3Xv0jj8Qigebwr6IUhmkw0YIQAtBgJwYONd03UIMkRvPJyRAoH
aWx4698dVZxavKNIQbJVsF7FxTlia20eTMlpZSQvVHqvaQdKOVDzWicdZRSnpPnRUzIDECPbzhjB
yyNMlKJzx6CUQtI8qP8rmYpKbvkUR/9RaANMAkxLkETcAIQjRT50kkZf7dIdjvWk67vS6V+Gpm0u
4E25EDaO57P5eh8BzFGOCEYnifGcLkrkyZkpq+ujrIMFbtDZncz0GIBkjkSr8tmmt37PQRHZ5ucU
K2MkmeE5F+sAn2q0+kgj9Uaml7FhTw5S0VukrP14s6sX/V1Jogf3fw2rR8sR/6facIzioD/YC0dV
kGiMCfVBi2homMXzX3NSGDsa6dhikHIakhk50PA/kMV20QJRRYS/XcjCmBxVHHV108H0ZAEyEAie
ZuTugDIkKIoIuD62kWy5kA26BX4knFN4Z2q4O9aHoC+/KBHyGc1kKyNQV6nyCgVJSzzyrZKtzFnH
jWFP10Ha+ra1fOxN64B4z1Mk5kjYEsIgUdglK5ySB6gTZaNcqDcF0VNlefUTWZDowZVkBHvSPkCl
KJcPbe6hSftwB93oomLXsn8n+BbPmjCxpC41FbCnPJ7+D2dftuQ4rmT5K9fu89AG3ECybbofRO0h
KbbMjMh6oUUuxX1fga+fA2dkUKXOqh6bFyR8AcgMSSQAdz/nREJZudWA6lnOT3O3N5tmPRWoDltG
UO92mhg0lSX2OYvbrYc+gafgd1PR5WpbPpeKdK/1qvQs+gFBVxl+rVCsE+9MS6aAP0RjRCJaGwML
1yUOdM5epk9A9nVLMYJmAANzZ/raGEjFI+9lHBkX3WtcYO1Fyqt5SA5kL8DghZWEXzpWfRybWOMv
Geh0y9STpzjCs0PYXf9ZmghOIlAc/ATqH3Yi2c8sdtuVHXnZp0q65bYFgDMy7Fm3C6dYAjtRy1DC
A3CoDXh6MiBd5wZgjzpwjQMD942XFqDAkC4PRoewcTazrLwDO0GerlUm6zxtgwvy5IML9WItQbEV
Eti2pGvLygb7ZoV1WFECUnBxnC09gK7ypr80aoJZRTNoiMdsZ5mmFSNWjDTDrFzmicUGzHrgb1b3
QReKBcDS11Xj7Thr4xOo0lpQmKNYTQfiyGmKX263obSDTFFaiKjTZAEBd8SWdtmC9oYosGeMxMpp
QpRRqJUFrQX6st2lWMTckwqHWXKXMsf2l+VFBHSbrGhBf6uWEuSxzEGj1ByJ8iCpcQugAaur6Kbi
F5SIoN0kwCV9rB8NoJiQnlLnKDGOmsX3r26LB3bMKcCQUMDRewOwtcDqvEXqRo9q59iWqOyd3C3T
zBpgVfY07jPghuyKyt5zIfUjNe0kvWmWmVkhu7BrXR0ArHEMJIUPr8WfzFeec5fsZFo8qeeZY+Xe
LUqzxnsFGEmhswsNvqchprT4itdA9V1iP64oRHda5CWwBUAjpH+SZY4ataJKN5mO9I45TDTk4Lke
mmANEEGcaDh5cFmaCqGEcyJeSSOKAvW/YkIevNHV2o6ULQeN0apPQFkJ9LhgFYT5pQ+KI1egjtQg
kMuvxBtdl+EV+88uNEIkHZAdl1lvpiHR+rjmEGTNQaucecDfTp+FKCxqphIsQ+rED3wy1rFRN0Si
gZVZsVos1CMzOZJITawGLyJZkdSCwYvjzTg24CR7sNkfi8fNVI1gOCFc7sZu32wTR3CUobtUVXHd
WGUC2Rxz9dVcdNVONd8ZTv2D8nVn3WxvGyQ5N7IHYxLVcnWATQBFEOLJFQGjDFrf4KivjAAzVOKI
YUTh55qUVoJv+hbxKbCIK+rURMscfeuootLZi0YBp85ZXfnP8/W12KYGltNjBdwHIFLnKBND9Ckr
6+ESqdgUibrBQJ2NNeKGdGRd/EzWPcWtIcES+mso9UQOUJNeD+cpFyPNsVywb3iITMQy34EJlJ+G
NCu8bZM4LhhZxU6mSV+vUYnDT3OXV6lc1SI2N/rEzeoyKoA1BvLrIBIT8jPwrFrpHWipaQxN2cQd
StDF8HT10fWJ1N3N8iFffaeuTLYXf+VSInupxnvNpw99nuTmS3E1Zv6ClTYgqPVQeOtGoaVYWQHY
FS6an7bLne0skoXzdDpRL1AwKyRmYY6XWZmBiORDRy5Nju3XPGMYA0qmjv8gDx14uj3qyHGlZUTd
oc6qC9ik5XidseLAFIJOhKdOl2jdcf6e0PcAcNgojUxgaZGEdrz6mgg1hOQUt7OJQLQdgLcRhYys
C33kwsQ7IYLWRwwYsoZwwgGYR2AfJ9mIG11F8J9G3WtDf9DH/lIE9jo0zeTRbNrkcQyj5LFJ8F+q
9IcxbvoQaJBsBzB0diYbuTJ3fA0mFhxnj35gAu9sJvY0BzVIakfA12un7XytBnuITYNkifliGj6J
SxB5K6MywBCFWgecnDoN0uVCcBEqndO1MCiReqSrahx8CFPc3biRkalRXWZNuzFl3/52DjKkowxW
MWMXO8l7/B00ZO6ZU1yutXQCl+CNLLL0hxv38jTxun9oZXU2FJapVNLUNFjagR2yDfTZxpuInVL8
RUFdqfe7NMPPuffwhd05rmy8+6zVkcoWgixAE1KV81onJIy7e6xzgf0eKNRvapDmw04ySLJtMIIn
GJQQzcqsK3PvUZYIoKGznQk4G18jGbDd3X1uvjjxBMxqznH2OUTWp7x0m81ChzvVE2qQpuGeVLYR
81OGg02SiFe3MCZra/Yd9hKKV5cabtsOnggcGQSGjkWHyKptj7y6h06lTMUj67DGhkg6JEaFD/ng
POfRiBe+0pOqt8D5GHL9E7nOKmUska/gm9qA12Lrpe5KunZwn/rkMExT9KBpcXZO4mbTmUZ5dPrq
zCp8b00vu26CJGy2A0BhVzcGXfnpHgB6Y2B5bRYrGUgE/c2LaRrBniZ2J6e7mr2zzo3N2PlWrW4G
1C9nk4PCMUPxuUhjB5zMnfMIlKTtgNrfC0ksl/I+AK8tUGm6xI+DEFHYXvtB/ryxncdeH8IdNnoq
LoLhZOg6kMJW6dhvCxz9J/hpgzlJZCw50hDwJWDfwB17EyQD3p+WWdtHaiY3AvarlDbwZ9EjXVO5
fyLLa9oYixvqlIDdrvyWYdS7GXsjkssyzTL2b6dyWeZiD5+nAMf1akAtUonN0ozj4IM0oT/EaYn6
aTJ4hW15eyrL4TjZLFektahbtkjGNvriSzgiX7loYxQzqeLtuVqbutQ0OGJMAsS3qIqbVNgilmds
8Ot1jyqUVY3iI0/szBCFy3h7xfVXp5+ABMWAQ9xKVn318uonEGH0B4kn5cOYB3+SWmc2X4f9yA92
aWZfh43nsvyAbBbkToBUZl02haJpscwXANOf7UGmT14t9CezK++6oDZf0rSJQbEKmFnbKevPHkgR
Jc/0k8hcdkJFJZt7pHNSY7xj3vfFZgRNvfE8XQdFU1s8GNUL0qLBt6NyFQOJxjDtdjNJPM5IRw32
Nz9NOdq7CmBch0gMYLmwQuw60aCABPQwizwV4+wCXiIY0g/H37gsKuolehydm2h4n5lmGlFmLiuA
mABgoVNNr7AUbEJdIHnu8rH5s2kUvSRV8vaKnoM8lzGkKxCrVJzPD/PYEMDTSCkpN6bRAPdVWlit
tB7KGwz8YoDxLnh1ST3gFQCBmVx05ccRf9lgp2hsNJWzCLCMXH8u6o4Nm7w80oIdsDATDlVlvsu7
6XqtH4FocCdHNq3mhf7V8p665D5UxYp506MGhApwUwL7V3M88BMb445AgEkVo2p8WyWyXZNIhjZL
v/c4+NqIVkSbwSzbbZ8W+gsw7o6GaPLv2TggvCYd8zGPkuDwP3sAZKb0LabLnZVa+h01so2MuffP
ul7Gzwj611dD9UD7bmkuAxxu/F419dcCK2zjvxjDMH0RQ2BtwCVt3oWu/nMukfUCOz6OtapCNgBU
iL0UPy0Nyr7wGQqBo5wJVQUn2YLqHKobDyBnX+vMMUa+TtgWuz5iE/BGtOlBAA5l14Y2X3VKJAPo
NooHoFOQEGp1GSADA1HVIvKSPdDGPyEq+Gx8oIkPdsmR6qGhxv1DR71otBD4MzQbMO6/oMep1xed
X4LK6QzuLABDO7UHHMksfhhIlEG0MhskrscyKk8TIIhPhd2ViAhE61SpSI80pCJbX3WxzXJWDKSU
a6/zYCLXpEo1gDZxvQFbw4BEwAhAh72C9J576tF/JSpDnQXR2mktd3YuGwlQQ/K26zJBlsBfp2iU
SDqXGYCs7dWUA7c8ENGp7pW2pqmWASwHqsY7SBEPgN1JZ3vzuePfwicv54Q3R4vLmaBWYgGdakHt
/855bAzf7bP6tU0QmfBa/cXLLD6uyziOtnkYjEAWqsTdDQ1Fk0pUrxagLEbNkO2tZpk8ZY1K8C1i
PxLcukwcDZ798HIRPCMBv9szYem71o3yz0NQfknCJP+Ouvof8RT8vQNKDIA2nNm7Ihh2g92jBsfS
k+jUDgaKbFQvDN0UqUUfMilZAz7X1DH7zY1hirsI8LBoyG+iGUkeUuwvkDm8G9q23w+Re3RHhrO5
GkzJc0h/limwP0fvKZqv1awzfeoiWAC8BerO2QFzV0WAOqZyCuZhQ4f8jlFnAZYoHwPmbq93+r7P
Ayx/wn54Bh4icDlASg9SeWBPtnIAyXlqbcjIp9q890x7R8Ywgn+RWuCuxXf+SLrC051D2bomjk5g
5VhyGVW0udpTBwl24pIj4+SEB64O4hs3+hwNW+IWIKEvt8Q78MvCFIb7L4EsXAJroYjBuegUHQqW
kN2HtnJ0EzDhiMKEHsBUqMyJCpwyHB0nh2Fo000pzWClowYIRHAg8a1W0nkeJOJgNspmVrbC5yZR
KITwXkSIsykrNd1HbzGQn9dnABX/5yE0f2xFh6YoB2R4huI1cVMcyDblJUbo9dK6SFwATElh3SkD
QEIRMq9BdzmbR2wq7zIYUjA77CovTFcOkGbvzOwnlbkuVa8zctCCNvTL7QpciIw0jPCHSMThwKBm
Mx2/wtLpfJus0Utx1sThd+EhTdlq5yrotAwOER87O8mRYk4gB/wuuwSAqQonY4G0KJJuYzMzPyyq
BeXCywxV0lWKAbw3fxlGusazmc880wIwXD1OkUJUaB6lgok0++pt7JHh6+CcO/J52F6LiezfdCE5
WKfwffA/nOsCEJUgHGmW8ZWRxo9Bhiqv2DgMHsCVRdeXfxjmz6h3om9Cgm3aiGvnrkfCy0PPkDtc
mm30bQzCrxEwF54tnNUfvMe6GXpkZoF3LO+S5MHAgXGGJ80zqTSp/2mXLchWlKpDWdZ2RLAACYUQ
NYApL/7kEffWlX+rsWBrB8gKc8GjdDfWot04U/gyDk5zalOdPUmnLU5xnr6Wtidyvzcr2w+QlLLT
w0h/ioC/8ISYBNlGKwZslKq0p5HUABL9xeTe5JduvXdU9ROIpPU76i0iEyGqBi3d3twYFnFxHuOs
PEZgcKJMcJyDCERKPyWGA2KMX1JTVFOJ1BP1swgrn7A0KaVjyetIQmvFTYBrLxkli1vYmKuhzZgi
GxAgeQCCt5Te/aAaA0AKgD7WjlzBJpB+wvnvXWBod6Ra9HXIAnCw9eOadJ7gbCdBFDo9pswzjqgX
czaxnrGjCzy2h8kIrFUnef494NGuYWV7dns8smeaBfAcd+uAgwWWyBKIS+F31ApkXVxEoUu/S5E9
tqAChQQDRHJn4ZPG4bqCXTI0Z923Bvh1P+hKF1SgRTcjBy2ym/D3cQtAEPWAkavyCAd2sBs7eQi9
bisTNjzjaHx4loBjUsjMwWFSOu4i49xOuVzNVqWLp25ngUj2nlS5gUR3rIemDYlZ19h4DDfVvotw
QN0G7ImawWu6LTjjxnUXlSz3C72+VKhwPA9lrT/1lgmEaauJr0bUnpH7OhCt9jQBNlLRo5pT2FL3
W5d9Dd3RWDuRqd3FwZg+2FPOVyPKJL5pQYRwndV+0fIECwZZxXtA0uufk7J7IAfQAMpVxGrrobC8
/q7NZLgpmBt9a1Foq2agqcUUe+up7SX+Tt+0LI4f5mdL6L39rRR7b3XWxQ+ij/CMwjjd7L65QGvY
thXYNAHhWuIkSi2KSKaGi2ByTwBVucjcNnekq/uOUjibTRtYxUs2fiKO79CM5DHiZgxwFU+8Oo6T
+X3htKcJjPIvlnvlFdsuvPpYvBoRqsMWr676TGpk3YpjZUXJ7CWL9N0r98Be5LB8O+lyAAVyjHL1
eoqeA8M0LlUvjswJs2hdK2R7bD1pEzpvWweWix3rs7dli3q70SUXGZZXLrR3BZk21ndaeIoU4QXi
MzjDyO5JqBT7hV6BqBUhVuDTKYfFwKoWVWY469ilTqY7qyCpVwnKHkWJ1Bl92Cy5wTfpvxJ1vChx
n77epBDTgBRVmrhUguI1kp089wBIOYVAlwai8epmrit3TUY+Dtn4kcYtcyMQU6xRDIflaFaNKzvs
4weAibkIX/e1L7iVvIHu6KWVefUc5GDZKnSuI50B+lSUu2Rw7S8uUi32BjB5thmYsd9k77tyYH8A
ec/edsyp9qAhMl9wSrImOxgB442GQ+LjUDTpp9Htnmg+K8wBHjvk+bloLP6gjRrWO+pCBmtR4xza
8QOKZ49FPgDkSSJwbVeVeM27lm+AOBrvPSuVr07N7gwZVM91Z033qItGfDsy391EM8Z7Ev/qxjL7
0WryNdYAWxxK2p/6KaouODDoZw77OED8NByL8EBfUQtuoBXVkYQ7lGsrNrVnXjRfokLab5UDcmXP
ysz7sR3zs/DwKCWDHWX7rumSF7eW3i4HpvlOAGj2JZysDTkkVZyiBrKSJwCrtA9WiQCyEKn9hizf
txgF1s+GmbTHliOcTnqOUkQk57yFucY3lV05h86qtWd76r4ECLRHBd7mE5jonjpLTn7lIi09/iC4
F2l6x0ZwIJCqK6L+UuGBlCQGeDSKBsHwAZ+vn4L+OEXgHhPkIDC+mgCnZP8vE9D0Qde1l9jKtq3C
oI47rKtzV9whK70890pFehKpSWqUg3bOVPqLjnqLn5BZc5oYuHubtRsE43FZZIJq3SnXtN6k5sPF
IW5VTmyry+r0wwfneNOxtKI/w5Tj2PZjIU5L8pg4fWhNTmtwMi8i9WafZQUfZkHsD84UrRdHGmfx
ALRbc/zH0ABp4BSoFw7dtt5EqqLGUhU1ierZyuBoYJwiA+nIuhhGVWBDusWAJI73EWHsqFTPJMWu
rLVKJP5RgZBhpo6fgO7wmGqN+9C0Kapb1ZmSMeGEZ9T017SMvM3vPCLe7CoUwr6aGkcFc6w16yCw
jB04YA5jm0qQDA+Btk7dyNlEwNHMsSau1rnjRg9NnepPQ1nEB9HWyBshb6RC1sjl6ctj2FvsKdSS
6aLmCkWBOFZVtFtXHdYux7nzmW5imFt9wsl18GF1og6IRoujsIsL75HvRirXGhO/mHAgyi2E6GNF
Vko9C1+eDhGjRQ3iBmR0tHku1j1W2/6ECiKJaMmvYRiBCjrEmBSlKSiVUU5LxmFq3kc0ykJmMvBc
vr5vH7Bu19f4PKwLISQh58ZcR7aWrrE9/gWbRJBIiL40MTCEyW3GVEqVs2un2ZqUVyPgLOwgm531
MU4u7wXReX3oWqPfYQeOhVsiH9zc8v7sxjfHDW2VZDxsUG09/QDa05vt6tprg8JnP+/G8FOIZR7o
xbm8t7MYm4i+slHvnbZHBiqHvTQqlEHkjbsZ0nLY2nWO4Gmqgz5EcYgAyMo9VFqwWVSkp2aynKlb
XcndIPESzc+LipCXaWzEUBaGjLcJJeXIsg8zFl9w59nnXkvBFmWPr5OWtAfHavi6n5rxlQHtGTDQ
iTwz8A59dieEWpVb7thgIUpc0ERo+fRauh5KEDWrwfkdKt0OAS8DvwTqwjkpkSTLYjzs+lYHKhVy
f92sSA8Ba1DWQS7UaEmIw/86Nf2Wt9awo3HA11QPd87W0WhcSsv7Ukd43rs93pqGqmXOJJ6tJOqq
0nkRyVoq50A5M+V8M5asUZqugdmCSG7lAP5hbiNkvfzqj7z86Odg7+DMQC6M1+t31Jjq6HcRF931
ONJ+DJ6v8d/s5JQ02PKIKL2LitA869OA80MWRjtPBwAKVkVQUuMqCNwMyZGdPisWLaVcpBVITTIE
70Hl+5uR3ejg7BOV5nhZ/pqSUjpybL4FsutB224D8owus7igmjjehBbKfkY7KH0H6HmIKoC5I6ui
4T5Rzdgjmu+FwDAmAzWo+BnuixQo4lHl9vubEbFIXhO89g83A0KExt0CG+NlDuppY7MNYjGeSGoT
BDZXsZOuOI4ELotvYejIEEIGThcr1HzV4IwMEL1Yz84i6YIsVzi9SknmK28s4DoHdPQfbFkh8woQ
SCJ2SORZZOgN77kfouZEKlRfJ2svDoFP03BnY1oIJgGUpzwjLoKHKXWXRu/ZTs+08rioqOeoZ/Cs
S9j1LGTwlDUt9jHOcJ68YMBvX2sQEVYbO+xfhkOeYy0DOk2Q8XjesNZRzvlAez+Gw/sNjxywA4DE
9dnSw+I+l94hGnqwzd5Mxap6OAyl4a26CT+PPDX4Lm+DPXKAomeQLEbPVsdxjAO+nl1tcaT7t3l8
n2nu7CHCr6iE4xmwp4IAQH4VOMNAfhMAt4lxpM6XLDiRXGT4/HovHDYkGmBI1bZkFlgEr3G0W/sk
ukWEgY4auIx2yum7ZWnNfklJpGRGzzDw6aVlucPLFMkpeceS3eigKkeUkTanK7YhWLPKMXuNuwzv
iiEzrQv2fNbF9vI/kVDW7kla9PkwxQf8Gr4yvbUuhmoC8MKew9rJv5RO/yVF0AtpQKuJuDFL1/zc
YGXwGnSa9A0jFo8AzvDwnwvkXZ/YI7gCCm3bYOQjyoyx3xWl+VpM7Zcpimo1z9BM/KvUjGc6UkA+
wkttjcGWpKVZmB1JV3kFnykib1zqzrsdz5Gd2gNSlbZyHIGncTVv95pEWxUNUkvIsmwBcUjn+AGI
YBQNR3tvWEiHtHEutjCroThVP4GaeJcbgKzQmtzdzbQQAvXxIVha14BYHz5xkernJBevrIyDzscb
JOPFJ2KTQHYHEF/K6kzjPGn+fprBVVxSjZcdnLQd97EeyR1iT81no2/AH5oibqAlP/XU4s+zAx/w
GuE44mNmstO95jvxvDuUHkKk8MT2Tg1ZPvxI1SI5bC3zxsbboC7rCJQbifVgqqbQxU8LADyH0THN
B9IHfemuq1hq60UnSrwyPROfLA4PtGDF8oA9uKhjxqDRsaCxOv1qItcGzuaEFQSYoQ3pbDoZe8fR
sN0j9ZrfiIsL+QGC8n3EMqxM2lUTmeyw+Dpj84K4bb3Fdpwh2favl1j86IqLSL2bu6CxN34TCOBW
5tCUPlcAi12LKFZeuHxrKRG8aePckJV0iws+M+DdNAoRcHGMBfAyaQYa0nayPeCDBRnJ5Mq90Cpx
YI2N/BKvGzatx0BkZ2EVY5pZ9M1JjH3vhKCutTzk27m6/R3UyeBtmhzzc407XXuZp11oJkCHikM2
JKCq8IphYyD57eJFWb6nJz8PvATJ3/IzPfmpKS1Rbe0yaNYzg6KjUplBU46UNDsaU3+KzJWpxeUD
eZttkS4T6Ang1jTgDNsaAK54B/o7/KejQoznNcFrUHMFeBJWzh9GnzmXVAv1J1C397UZPVNTYRu4
sRPL2CRIZ3rGGrS9r4q3ssg4VqNY96y7AKjysyxsgLJPgGs6gjcUdmAnrkTKg3s3jrVH4eAu3E6i
7r8OHpPeCB7dEty7hYmoDIlk8GQu11lrexsaZTVOco8aSYaUPMRdo1PgOdkdtsMns7Tb+3bq35vS
tbONl6fbsC/1k1O7Yj14ifs2jY/tWOffPQC9446L/uJZAWgYDNx7HiE3UHeyejs5Lh7z3MMGNXAa
7i/pa4AXQyyZctKoKZCY4UnRHGo5mu8GcNvmcyacMQp9i4/jC6sNrCMM5w71HirRK+ucO46bGg4F
Byo1yRa4R9ai11u/bJGJPAwo63SCPyozxZmHVHmERNNHvQY0qwfgmJ3DLPkBYuXmcz0EzVaTwsVx
eQUsvbHO1twJxz+KbNhqScB/KFfb4vXsGg+lRI5YYh8R2RouYwJMAg7g15dqYunOS0WxzaRhvkgP
JyhSlsmZrPg088LjX5ZBKbPLBymrCIXICnAPuHNeteqNbrjDOdApB6ImMvY/dJ2C65vla/+5PwHB
4C7KwYlnuo19GvEb8+NE5t/r9LMjXOPNkFiyl3ExncZEny4ZMLH8GjD1W5ZGgCtWMSFPQZrbQ4mb
IDlQ0SLqgV4UBOCTPvmLwaWI0iJT73aKqg7FVpf1d/xVIhSlA0ZnaUjnKRDcsM3cNd7B71YyJCx+
jIYu2utuIhD2720EdYBIcupFBcqpGlkHpMO66d1APUne1C0F3iq5nYJxfIgBFFYXiF8q5njESJpH
lYk66yzFL7/osDRODp3OEc5afMhcurl2sYsQWU3B9AzMJrGtxgCBzTRNzlrt1mBs0uIvCU9+Nqrm
RDM+DZbW/qhQg7ZCLpZ4BiGP2BpTUdylKeLKyO3/bGhjexYI/C23lkXFrFrujFQVdw8elm2Xf//r
f//X//k+/Uf4s3woMxGWxb+KPn/Ax9u1//lvnbn//lc16w8//vPfSGUEL4/lOS7+NUEBbin797en
uAiV+/+KsqYpiq40LzkyX3cEtUOwOrqZbZmOGsdFRcg7izij78TgacGzfOukXTwD8pDHDdjP4HkA
eNUtA9l9QXqyOXAOYkQWfbxO0xPOmPExUxckDinywuBDIjWgukj9PmWPsbAsv0S88g0c5T7+/PyH
AH/QKq+06pOGGNSWtXZ2NHLR3ZtWimeCAfg3ov7RbJzuY68X7mdGPZKxswz3GUUvF3lm4MNKJliF
PI72RI4ngo301vP7LwnTZFtpjIEzokJCIsmNkgXP7XGNZGntlOLhhqLLx8J1jcc4AhV6I5x7ksw8
nu6HrvedEAEDfwCk2x3Kxj8t/uaY2nvwLKLkm1zyNsq3OQ/KNU1ADTiGkrUxTe22/bgOA6H5yoic
8DBPHRfWE0DOshNNzXQrvoxeDIQqL3qm+MJQl5cMK9kzSUnFdLD9IHThBGPp//M3zWH/7YuG7FIX
+QLcsxzdMPlfv2hNZociDT15YY4R3hGPEm+mKprJl2Z2pRLVfXGM45XZDOaZOyDpFv0sR4NeRuu/
+jBZBe0WNZl4uhGEIcPr9dCJLlwFwsgfCNGQDGk3fQd0mHlAuAB0TSLWNwJfqq0WrvJEON8K9SIz
Oqs6R6CuP3u6iXtB4iXSG+3tjPFtR3184fWhnFCStQtNINOFrWutO6CHb03gGqHaq040n6JNQAVF
SjqFlhorA6OoyO95hjDLLAFPWO6aMKtPIA6tL52BZEHazKndW2kWtQ+S0W7evn14MKHnpZ9FLaxW
/G4N7T/++aPCT//2swLBDx4GJhI+PCCPOsp+9VAYBm0qc8udLkjLDPxJuifHM7Rno27dk3Styq+G
UP+KTai5QuludenNtHrihvaZ9EGkJRtZmvKAU0LjNdKO1tjrX1HSN+5FbAQb8uLYfvI6czZh33Z7
K6va+wJ5JxsVaPVJTDzZ3keq6VPz2lChMu/cS0SQGz3xE/XGDcB8tynCKtyLpDJfxhi4hB6SbYqW
V59ZD6xG5SWaSQNXDAYFvXzVw7ZDaXCK9CmG585aMxvPpyVv6bk4gY28fN3q7inQ2fi177XAb53R
vI/dJjqAcQ5/fuxmH3S9Ru1YLeUfZRQfKvXwLwv7ZIlik2gR7KPbPnk8Slel2+lHEnVPWPdTPuBg
FPnofuPm4Q7FLAEonSrtoCUOTsxj41VUQfJNdYDHm36L0RmVRnVI82EqmFx8YNrpRVbf0W5xaWjf
iJMIZw3mntIng4lHzfafvz2WY91+e0zOkaEAGgXTwFuFXjlX3x5hpE4aRnZy0ZBx59fctc62IfCT
8sC93Jn6j0kVJJGKjKQnsUhYfmdGbHOjJ5GaaBy6tdOX2jzv7/w6PT1MDBUlpbryMpSuICaQBDmp
/nKjp3twCnc4JlW4s/vEPZqqYTliY6j84c5x0iZ0yTR3SUsy9YAx4R4X3a0PTbeYqYdiw32I6t59
NkbP+DkZ2/fr/e1UVzexzHUz9e2VyZHubp6d3Jf7zgEwm6trL/orv+UqyzSLbtLiz3zo2m2Aj+7o
pSkI4ahLTQLupCO2d+y46Kh3o0N0fQKigpqCmiuZpphlp46B0NThGOp3c/xOR5dBMiBW6TfmCCB1
q1priq3uIb9BL4OfyLlDONKTX7qsAR6FVY1nPknniHRMcPo5WvyMMABwEpEx8F1Rp2SdFfzUK/0N
uKnyC3fHX4PUIqWupmHbVc4Za/gMWKR6VvhO0UrUv+DATiu06JKO9lmn57lQ1rJP3635UMVkRaQ4
eqYBso+ux5NHjPEMAbnt6KbxdkJaxckxzMwvB0BnNzHe4pORgn5L741PfW8i5aiqv2J9GO9SEzXb
o3Cqr0bB93zS9U80XLjIbbCV2zLcw/+ZhiOKFYFkGfu6OdFO15i3Bqk4/q8fOXZzzh1ZXN3Y1k7R
rwerzF5ZO1yc1uA/EGh91LV0fLEAzLMZC6sDpnThnnLTjDZ5a2Sv3tQtrnUCyooucj+7dWVdvNYB
IE8H3E8lZU5gAmhJ4rCQC535SIqvN+RHFmpQPoaadIy40UtwjftMNHJjjMjF10TYzVGuJXK2BLhG
bmNFmmNRooJkc/yM/AYTmXh9kLyPpRE3wTE1Fm8YEHBo0Y6oAtNcQ+EkdQeE17qVboebtouTI+nK
ykPpGxkqR2oHvDc4uFmkVyHxRlUU13atH6lnK5F6i6FX9ccD1R9Tl7wtKhsmJ5RSo4J4GdnXWbUS
XosEa08OWyfvvttq1VXr43sjhxisSiQznPE1q16RXy72qcyQ2ZAjP6ZQFRTUtKo0oqF6C5InpKyt
jIDxTarSVxZHVBBqhxAH7/P/mP7zsYvFDceDY+ZKzNUfZP6j6cm7hf5SyEfR/aRTWWFDX94VXfbe
1IEHZOlFJrMwVLIqKUkGuYuxwUIwXs2W/5855tl422wTjZnp2c2rDMfGAKLVPM97wFnpeNSxPt0I
HckcyNTYUQI1edT4rTwYLuB4yIMBQHNVNUW+RmaAfQLk6mH0hv5AEjWe0i8iign7Yx02yHNFpWBl
hSXqQ9i0EWZf1yvCOuFxL+5mmbpRbRfVlrrU5Ihzs7o0twCP7csD6Wg26sVBpVLG1ew2wH1xzMq7
U9FiU560yJV5JMtyHRqDY+oGCX6jlvjNqJcHSrMUgBA41A44xClLk3TjtrUD9kx9m2F3R+6uAjhH
DdS1e9gOrc+D7P8ydmXNkeLM9hcRIRAC8Urtm8u73X4huqdn2PedX3+PEo9xe+bruS8EklKyu10F
UuZZihVkox3LcNuu+znpHD8J+/UdURTDCfJj1NQV0pnXZrpp1OikmjRqREm+IwbjmHoptMmN38xd
gmmuFMYx9xPpVqD5nmL1OTORkYd7NKr4YPyoXlZMGUpj4CGuqJ2AXQk+lxqiS2Sk3ab3BYqEKpL6
+iz04y21adElep7i9d3691sznelft2amBAvQMCz4NuoOt9TW7dPWzGaBZiEtYVwA34qag/zGoldu
l6sFXfoFlLqATf9nCGrD2kEtEhj41jYevIO97orcUn7pWNKA/yydc+z0d2k7NPfU1RpFvhFt3W6o
SQP/MinzxjsKoEutJtlq0rLQx6Te7EoXG/ZkPvYVJtTn8kT+oPNfCicJyKZPQeDiOVweqFM38NCP
hq4DOS6Vmr/5h40H3jYOnpfHnkw9CA6fERKebg34qm1tMyrwQstQr4vlT7OwsSPIx5fch4yCAU2Q
Ow6R723st/65hiYh/DEbcxdNXFw7nN0BYtWtJ38YK5TgevmjtSAujSSyD4S9dJ1+5+CEcQJNEAat
Sy0yiWJnbdY4IQa58Ad3KVDO7cZAzVdNDGG+/fsPkPOPg6EpLdOSzGK6De6L8SVbFHl5U+Kr2118
B6I/PgfD1y2nEpzXPFlx7qOplSlcqG2ZQfYLjBMofRcwUktSc02ddNHwzWRIL03eGsat9crLdb6x
BZ+wSYKOn0sFrKiFhnKbTdOKmrB9BWZIXSh6GcB/QnOlkGWA4mjGslSgrLtYIbI3r85R9AQT5aEP
NdgryxBGY5YFAhVIWSuPCfDP0lcoIhR7gbLdqlbp1/bDMoXuqA88k3hnafkDWaks/f8W+ykk8Yxt
13eTG41juBrrlJ0Ly5TPNf/TUri/BN6kx8xGxa4Z7eGVoqqgZ2cQcZxnkf1pqqhyBGTOFyjIURSO
YkrWFGtRFNai7iWKJtFaOrS2zr//ZFjiy5MFyhKmkDgm2GDEmMxQ6Z9PTxakGDtdJMAdVUMWTKhc
AgsL94ICblu6+RR93OVj8N633P3PuNw0Gwi7ed1d5j1WXEu+TSmwsU7YGdt46sc3WT7lEG39pqvu
EGmnrRbw8tLFGZQVc9+D34HUzlZhNs9mx1AiATjX64LwqI9mvY4Uoteo5A8ZCiO+JKwcr2LCRnfl
e7CesTW/uvgpjOIcveW3HrQgbzpwe5BxwI928gKCcBCJvG0BmPw0QDOgif8+YzQhLUQzgG5IYUKM
gQns23mGB7/JtySKsBSOGb//m+jm1z+KjvK9pXPdNm3Jdey5f/2jGBDxbAPHbC/mVMvVpNTO6RJE
OmweLegWLX10l47DCrI40U0weLD+oDgdO49PcTgVp7d2NSJJWEc3rQz9Q9+atZsXSfqA5y9BHwjS
IJHdWIVGZO2oD3wJdra76G1GQ0xW9aLhb3qm2EaHLFKCr+SaYqusLB+y8xzZB76zaquKz+u02Haf
66j5JmOAWldjmL5KG0retA5rjWlXGo0G5SG7Wuf4Mx9qSNgDbK47h9HW4mfkvnZ5aYxvfRt87i9A
WaN+p8g+96v4iMXTm5eM3zRRPzTCvIEcQHOP3IB3K/X8JUQK79Wq7XynFCG3id6Ur9w3L+9AtYib
gPL5P3MIaVwIC6Vak+97FwJKfYyJqTGePloEk/pofcyDrOOnVWjNj3lQwPAu1Mr8aP4JaQywre8D
WKyW+l+TE4T/7tejX/bjV6DIj19vkvVqyFqQ9BJbsMAtjcKGia/UrlrXp3DHFsWDj5Mu0qlN8ZAx
671vGV3uKE7rav4fzyfna/pZFTqksG0dry+kpMSXr0LbgzDhp31yKWyw+PSmw9GLqoJzqRBycjvD
bCaYU/xdM+ROCeSCGM7aVKEqBEbQCkJm1qOm+fEF36w//UiIR3OU3l1jDWtbT6xHR11AtYdPypje
U4Bjl39EzCovc2uAEEDXNvmBQlGOBs400P0tNXUjHjeG2X+DdkziQmGS37VZy++quk53Q6AB6qz6
6NIEpbOOK7vdLH1a68WrMbDtnRDiPQ6w659G64hjy20k/wEz3iWeX9zQrLTO0rscW1P1U6gH2dHy
AiDtaVmBd4l/XH6jWIgAsBE/O04M9Ny8rsUt6I+9yl9HqFBk0/exBaay9pIXJwrDfdWF+a4smPGa
eGxFAXAuN9aDABNkQPrrnkt8bGiAlrTlStMCFAfczEvsw388FfnXp6KhGxZjhslN0wRfg315VZVd
6A8wxtLOgYDC/ULsEai8CtTfZhPxpX8h+Hzpg2V6s5bSB60IzEI3SP3pk8TuQrAKchhGMMcc59Fl
gHR8jRQ2FTR3GeAARukujYgwaUDNrW8bQpPnDGi0OAJ+rVa3JhDHW8f0R5eGNSR+4x3dwgL84Bm+
f8Tv1h2Zgz1ammvFawFdrlUeimybt91Njkf3T19UX27U0BAV9c9par4MDeiZ1NAvMahTJS4XQ7mv
NpZTFleS0JW0myvX1DM3qL/a6Dg6XX/pAYowcmumwCS506wyJUeQKv0xumSTpZ8jqE81pDCGXDnU
YmLb+FHmmr3/FKem2QCebzo9aFeTBEJcryp904cgpvHxsGgLhUXRNi5JVpHW0HJRjNupL7adwnB4
RRU8iB4eh9hyA3qsWnAR2XvIveGb3FqgCMMtO0lgL9mDV1G5dEuXTHXSnZQThEii1tp8HejGh99/
wC3+ZStm6DYecMICm1DnXHyt3lj1BIVFGwCNzM+xmYHIwFOfm69FZFj16h7OYMljCJ2qxzbTwW8W
kTg1vE0f46gAAjUqBTRo0GQaXEKAi00BQrNAdmkdpVLaINETJcwBRCcud1RYo0seWvE5KKMTna2o
9Eb9rMgPIJfEwx1LIm8nwlZrCiVvtAm0n0ODxxKeft99EaHkDkQ4yKQfTRpFEuV781G4j/+OmGv0
FAFl6LsQ5/C5NgatJh2IWZT5qJomeaafeyd5GSgP2/FWhxNc9z4aNYN+bjFaOqBB/f6vgGrHP/4M
Dr7TjqHrjg5N6n8UPC0usFM2kL3qYnMCNRRq8dPKj7s6gFYlK8Ga8sXwRzliL1ghzfFgJOkG+rmw
WgIs7EErAo7jcduhIlZi6xLq0yZ3fHkfZdAxGDKbwzailvdxoXXnGJspSJJ22WpyyggOlY6xp+CM
QQoS6kv7Li6HbFV1Y7ouMt/bTh6z74uEiy3g8zb7PoUZuzOnrtlClLDdT6GHEwYETWrUlN+CoGi2
vB1Qraj68RX8PjfBuXnuX+IT5N2W/l/jaZ2sjX/2EqYmxDFm8H/emcjWrQTxi5c2DWcpVBRFZ3jw
Vh6Ksx/hIsYMJl+ThUuk9Yc8T3bURYNLmJHgoQkUPuKMEIR62cr4lPeCAWGKCwfB6abN2WNR5d2h
T6JiJzKO1IHvTzhvJKw+S7odmiTatWP1fW7Cd+sun0p/OyawW3A1ZHmO2eSwI45wuDMddFL70+2n
0Pn2U8A8TS2wLDVPpZGgbmG6UwLJWpT6KQzbb90Y8G0TNdDWMkYNVxoBQFU/fWrP4WoO3VUc0hk9
HlybuUnT50VgGguptML9/UffcVQt/zOoxDK47jBpI08gdEtaX9IEjWBdz618vIwJ0D0GjLiRJwtl
fqLLGCcFHKlwSRqghly6HfV2M2TwU6IQLW2LkwWPp/d5n9pztJpNkUuz9rxma3pa4KZKfzNEXXeT
22V+jQY9v9JdY8OqLw+8ZP1lYIL23TYocIKmgVi9negOAoYAyuIojvTq30slar1g9MJjxIeHZXWK
cOBze874tP20hppp4aB206a7JZyWoTlVn61SSKfDITvWT1E2DDdlkYaoOuV4KlopMFuqLzHqxHCx
Qy4B4AYkLdVRhsrTkf8cROhWkWnCdCl7YH1nvRYCCBnYkwy3Qw/aRQ0rwI3ueyfUe2u+rqr8Lep7
8LktfNp3/9JEhWXcw20VuxAAT1baCPepIC303eAYDHsZi0FNU7G+raaHaD0sFnctNyDogxMuQGfX
OQLKIfquLSbmpoOHWJrwMWuS7bRrIEd2M83yA5z/YRODDYYNSAWNerYmMBH0p5FFI7wRtZfhGaqU
8NbaajgBtC40MScImEIOFRIzTr6WxIubZ0m7PBUojn6r085ZGcD4XmwD8C1UoKp1F07Dj9ZYE1a5
VQFMBcCx1zvokS9PhPiEzaS9BVMDD+BBIbsWLOgMEJ3gewogOyrGCkhLl0+BwcfwYuIGnUysE5kJ
6PEwTVtlqt7h+8GLFkywBKCWOaFLXVoqDM0hIGPuDT+5OgO375MqC2FRA1LDmOElMIxJuRnKftqM
fSTvKcSYXjheFW4ozD0XXDx40tTWdQ4CRQkln4cAxc5zX9RvENCCk2jWofSZhe06Ki0Lp3gQ9sIE
4nuQZJiOg9XdUlfgwFfILVK7OZqOfoeUy4Q6ng3VuKh17pdZdDe2MoJ2WPz4pb+t4SkC+t/TpyUh
NgCyRyOf6YcWZKBV4YFzaJPslfrmRdTvBaOi7sBi85sIfKhJ1TUgOqZefu8Ue3AJA5I4OUjT++GU
jr9LYFzgClXRqxWfDW4K4M1pHgBHmrX60k8R1BeHY7bqHGg42kSNo85A0e06HRaZai4FfxqdJ1vN
+zwKpmmAStkrCOxl4AqHkFCosx/cFzCTSFv21ATdsEZZR7v2Qzvshi6Cj3GO8xKkxcpdhAro7eAP
9dpsPP+5lD2sv7JC/5FYxh4iQGHgtmXkxkmv/elk/DXuQ+d1zIZqZcVpeQMiJGQboTKde0Z1aEf+
QorRdFmoG6OTbhnKBGfq72oPyr4VRMdWWtZUm4W5MQ+bbXWwPfEyxy3rqVWytntfRcTbotxRTZsh
8wUGqe3NTVtI52YCtpcGTSqTl9bnCKvKvBs/bg9LXVz7iKC+X9eoFC2mMIqfAk4iOCfHJ+B/kYYH
2pnFHMy71E7mPoJB290At3gYvLhmN0qIZCrdyp4bGzBmkqMmU/3sNAnEK+dhTwlXquF0gHZWAoVw
ZqcXvVZ22HFqhCceIddA7iNpBf/PqLbORGfNPTgZ9loYYesDKixdaCAyIGIe+CjQT32PJPg7K/bv
zpy+A0YGjXwlpDqrpy5nlp55L7wewV9dlHv/FulFRsPJ5Es4iGr3ad6sxTpioq4mztGA9qYujOcg
99KFwX0TQ5WxDLLHVl3sUn8JImO4cGx1HhsTSX2N9WDN8CZ7rPQkPTK9gSSEim2SNrgvmxAQTwzS
hF+nayGoFKEPeL7RJxsPokP7Vg7jK9SStkk7sEevZfUN3gINZLnQr6swqcJ61awrsQ2dmD2CUb1K
edKfob0JAQGmja84byZKVc7ZB0k8rxipFQvLe1+R+ukHU5iWAm2VQAMWqZjuMQoDRTEvXnRN+JcY
J1PXtP3ixfC9ame3nbWhpl3ybuVFwIhQU8bOBao5xh2tkaf+mrpHEUGxQa1hfKwR5jhqVZq1LpNc
A98Hp1w677Y5FDvw0p+7ln4kffhK90CVpr75DDykgK8JkbzMzQkG8KXVQ38ZWa5rwQ+pJ7qbrLIZ
7If94UbGk3H0WYtcpGZZyXVs8FkGuXPYGTWQBusk7yOQtTt/g30FXFmCFpp8ne1f6WKA47wvai1x
yzTIvbVMR/xPGvtO9u8RTp2CaJ3F1neov/mHuUlzYa2mr4ENwktWRXdhGsyLRlrbHzo85Cls6afm
1PwVm5EJjAx8LCtwN3YwXsJ2xIcR+QFc1scO1LsbT4vzm3nAibpi1RkSRWtgiD9ZlwuAVLy2gOIh
gYu/2JnP1uU0RBM/oqll1OWpkp48OhsORdhP9HX6er734uVVXwf61jqQUO6L68xNp++1tYbrHLRd
Q/Hk17m2rhoLYHdA18fADWuzBYBm4Huph+1lzFRFVEOxkg7PPGq7lQXq9zamCmam13PMcsiG8OC0
w2EfdgIKQx8rmP0XIfxc9ieIIVWHRfme7hpAlhRf4wi53DuwyMbHHPzD+6iNYd6FVteK8bEX0cVL
4v5KXVZj+Cs2VD4wJhj0gA7dYKtmbWh0iirUKZvsZyHiHHI3cfet7kbstQXzT3neOs+dyFeNGLtv
Ua45uwaV4y2FRdI/45nsP8ZWm1xQGI/nMM2pw9XQdAWqSp71EGfQtMzwAS6YbR/jJGrv/VJ/6kYG
iSZws+4ZkiEXm9nnBA+d+0xdtLJkm7wT4WbpM4z63vCFOFNEIsEeyeB/DOznqTeYeBps1jxK/Rs1
OkgKPgQgDFBL4G/yAEwpVNMD6ykMdO8euK71HCnr7h5PJHyzPesR1acyhrZHCA5CoYUoick8g8i5
AaY31a5ihkKtj0fYtbG16TqmMMnwci6fcKp4WiQecj/G24jExnobqt3enuQg4EjQYNOrl3wHYMTk
QoXyFjX37DnK9QipbGBUYUSs3YumiV3CncSedcsBsHz2oeY2RxRj4j+UTfn/jlA/xRNwxTNiVmxG
UNdcKD8zmHbXsBnqGsgABUO/FfHgg62Il/gaxYpx0wVDdGsGKaiJgYxu28NQN9qVeumSZw7fMAOb
7veFVPwYwRE1LCHOrlpzXOSJnQYtYrfFtyffjJH1LWmT4EjLznFWlB973XqZI4ow4W7aa7CSABv3
/Vfsqw5yo2oBSIu8/4pzWzvmbahdl+WAW+CbamAoQNEEzWp2ufqljGTw135nlzst795sHa+qAtbl
T6rFyvJTKw60+qZODePJFMM8Vnsdf8rN+t/mfYxBtSl3w0g7tMLGZ67pf0ROhzOAasGw3t9LD9xv
ag4if04lyhLVuMk8JIVGpRrV1Tn01b2q2HWKjjyKEd8jR3t0qG5WBdOPuE6rc6MGIz95X3Ae7c1N
6JhYqGD9KoMo5M4q8ByJrXFWGV30RmUdYeNchGdSJKX+kkPLgeUs2JAIKfVNXTKcNKu/pbCl/2N6
4mkgIaZFv5VDH8OJftK+9ZPxfrf0fbkrpsB/m6AgN8+QVX210/rUTIUJL+DReAZXB94U2nAPTiuq
xcOLXSXGs3r13xYBe2hVDASG+CmB5odrWVF2SQK93gDbXd3nxnCGhLb5Ajs6+zAGPk6kSttYm2Sy
1j3AtKiJ1tmKhvY+rTrQcKHPbbKw8FbEiRrwL/ee/K4BtCCQ3mpmT1U8i/ejDVFNlMbBDmHNxVK/
WM8cQLGs4N4yC+0panfUGwWVgJKJdqVWDY3vc8DB7admwjq2L/BAXlOz8VN9g//8fJ6aiQLZ9LBg
R1tUcq9ZOGRCS8fgLggM2FDUEHkYIOTtgN09DRDogTkiNSs+ODeB4fwZxs6wxzMP3CuYmhw7B7Ja
fVX3Vw6+9TUCfXNXMFhWt6pvGRjxJ4TpONRMlz66S8q+XusQAV1/GZCsr1ajbJItDSyj3OyUQjOS
CfQjaYB+GqpEP5y4LQ/UH1r2dJHONG3E+M0DUAufbTs7010Nh7fGpVu/xUjgIInvml4ar/TJGaF0
jU4apktEw3TbpQKAgKzT1pzlgJNCJLuWpdhTy+/HGJpO6tlNbT7YzsmffDdUAzSaQD3tP4Bchu18
zbBxB6ddyYRwhAPe1JcMmy2dwOyLMbywKh/cGUXVw9cSG7xsu2CmmhyS+yXrbwgyNYJuqZy63paA
9H9MApTI2jYoxMJAwE/XXgLy7qKzjVwJqizBH0sP3S2hHpTtpUthTvCHXRerSECDajSCq9/Y/mMh
IUU7DVAEgLt18Ii6CINs/ohCtRqdTMd7AMBADVEHxF+R2tBq80jhTNYJnmkR/rkqHE4bzk3ZWBdq
0Sx4AV86Z0qAGOC62/uRDyMDfORFn3nHCkr0TzU8TNc4IIf7RjVhRQrGtQlhPQrW4Wu/59koVtQc
GCraoTWAi6iCi9oor1MW3c6xNbAKMKl08QDx+1Wb4C2Get09/ZhJT5+E5vU3FNrp+M7itR+faB0r
sNwaii2A7UywoFeaKXil+uvx1yaNAkdmzKNaZX8OBiX9c/Pf5pY51AviDjblHsPWHvY/D35fipMT
2tUdEmL1neoSaSBOMU4Vd9RfMGPucpp6nRUxuEyGDbU3yHY4196HabpUu/O4da6TugRhDhuOQf5F
AUs/zmodZMq9dEsD8yIf85fgoIa6xjCxdj3DQiUgHXEfvZF8J3WBWXbU6iq/ElA0rkcApxPRbJd4
lObfqFVWkX7HG5AKVR7OIt46MXuIo+51wIsnkIsFQ1hl3ygoa3Rn2+Hss2rzIL2KtlAfnHx8q6F1
iP++drxCUTG9Nkmou5nCjzRIis4DNCOEuP2nGfBuHwFVSy3k4AK2I91dpDew2XIeQXExnprsU+Pv
EQortT2F/T1nqMN71LMd+OsACj6Knr/o0ZgfyxgJIDLiwYEg3xu8FvElmtgrvf5pZwA28FazmHel
Vga60YYu1KQBFUFbANokgJmgI8vDgiM16Q4EeyAKadPwsRz9BMgIvi9HwSE+6Ffp4bkh8E22gg7f
ykCXh7axkhXeHPLRjsrpkvLhO7V4l0JD0mQTVHtt7xBqY/jYaR3DBkuBRVTTjNPiGmBzkRUtcILx
FF4SDhsADhzYo+YbxXpM037XlVr4OFXwjYhArnVpKo/T7DyOwxpSdPnJDwBPKYseDihaVFBz9Axk
WbQsS3e/r3/oVGH9pf5hW7buoAILSRkDeNsvCANeRIWO7AVe0r5WHLmBo4sstJ+Op221voMACzRT
hxa4Q8VjBqHchNrAxMHYwoH4Dzwevpua47+ZJj5fwNSJ55pFyDRkmngYO21aZ8D03BVl528LWbc3
0eBNkO+3Iry8y/bgl5N/1B2zO8EZItp3AzNx+sza7ahp+S0AsP6GV0GzAiQZVWxsN1d2NXQvEvBl
YDCM4odI/At0UUffzdt71hQhdAZ7f1M6KdwVLHA3uNpy6Z4i/9n1E8qr+Tr2xvxubLpsG5bFdNFy
Td8Hg16jNNZDX2Ua9J3pRxokgVCIMGLsupOG+wdLCOMEjrfj6l5lPJuDHe5t3mjYW6E5MAC743YQ
8LhFE5b3oMsiaXaipuPwZ7MojSu1Itm6UBs1H62qix+qINpSt8+r4mYC93T+AX2uH+ExapY/hDAh
f+I2BjQNUd5EnamNIdOgAFitEwk3t6byRICn+qPZB0i7Isn44HnpXTukw0sy9KCxtBNoLHYozwas
iTZAZMavKA7c6Hpr/USC6w4l9v7Fw6lg00H69QwNC/tshYm+5gr+2Vf9zkjL7HaMWXrLQYcBvWKE
JbaFPABYwOmt5kBnlcMnZUdNCv6Ii3jZ7pjmhTD+ioaNlgFHaAg491DThJQGOE7AwS+jBIuXrIJ+
jxbGZ3rvBKa24n4RPFCrxTZ1aVmTvy7gonOSMTOBBIxnad7YxNsOB2AJ6e0+Ow81t9bDkGbfmf7/
jogK2YEYWzj/tkbEJvM/qvJc/4oDsxzUvgFV5ZYOEoa0VenyE06VeSBJayUWrngPVclFWIHEF8JY
jzeRjNpZi6E2IMgwqyzQ8CzBQJN0nbMMmhfQXqA2zcQJv4VC04dYA0jk4aoBPnztcZ+dpLrgQDmd
qAm8EUDrdEudNByjdr22MguaXyrQ4g5i6HaZ+GWdZbJjaiU0TRIfVHWkcyaQxF3CdbYhB8Y8jLs9
NaEtmN0O8ciPKq6kOCsZs1uK65FB3s+dFAOtnccZDxoCHr6SvToieONfBIoceF2tDN1vLlCPBcoj
7uf+MUS1gfonXfR3Kp7AlXqjf+5X8UBrvgXYiO+tItMvWjXoF7pTMkCXoN04w5h+6oZD7YRkauh0
hyCtbijU1zwYHnL7FlCmu8EKBxu4tEZeU1RL1zYUENbUpEvR1une18YT/N2zR5SypjWSUwky4z2a
Bup9keM5blDy9JHjsAe5CLGyVCxNAJ7sCSlQ67JMj0uZ7Ch+TALtAM3S9+l6gOSHBG3q0FYdDDNa
uGZA7G2dJm19YmAEjCiOYxcVVqKBiIv5QmHd4Gijq8W6N7ocp1BshKG8T5Pp8ikI29R5MeqjtZY4
WlWWxgv168yuD5pvnlmX6wWUrbX6tFx4VDSfmoKabCiRNDTWSxjdUewcoRb5MpVCvv4MiglqX25E
FgdulxmscJeJDbVrLUIvLUxDYxhgUwMrBZxe2/s4lhyUDta5pWTtfa0usC/KV8ye4j01aSBv4Z7R
BPc0Sbk57AsuPHcy/G7ug0OJCbT1FB8oXhNQuhf1PCZLoJAjm99w7EbhP1PX32ODHz1hVr4rGc6K
mdP+9BnQfi3sM559QwygU4fdNSydfD9hE7zDr733LRxJgAlSMORce2Mgg0/qbZAX3l+O4cnHtEqn
bYY9LI49CO251FZWaXlvUI3Z0ItDwo6kQcG06gv+BIWL8YZV8rUzO+PJiqFcjX3E6zI2OOK1ZNJ4
0owCEgt/R/7LPBWJ1zP4aXWw820TxRw7HC8RJFJBZoTMHvUtA0KNUlNC4hkGhx7EssBGw1lNTW59
TW7Kqqo2mp7KLfBX9rHMyh60S9BoGZRdnutG/97UhfdnGxZuEJvmHw4UBkEUycMHj1vXrOufAgm1
UHfUWuwY1CXQeX0MBxSy3a+3NA7CXX2MaXyeVPrNPHOZ/imGbkNIgPx+pye+vk1sZpqWAUqMY+k2
WO9f+FTdaAmIK8n63MAejhsyOGZ6G7qzxgi182n4u12m2FYXanxEneiOhEV4Eg57UGPdyuD+zA6W
2mjfdJUNJ8oE3GETvteQ7XfKlRb2DvaOGmiwq8YU2+VkBKGbwI1jTcMrGhy61ItC6LzF/XyUAnQg
v4VWKA5K1oVHFaonyknsixIizA7G7ZjyYiYUyUUjcSEYebDxg1Ndfagjk51+/3/5j5SGjew8gAdc
t2wGlxP9y5vZgEqODiG+9Pyu66bH0H+a32HSx1cvc1JvC7UFR7rjBNUZ2Y3vbyl6daG+crR6G/Ia
VxJd8mTgnWO80FySfvCNON6ORY2smBJsqh0O3RgcAW9Gp5ue/zkphTjPqg+GfN8r+KFngHzea35+
KJSCEPWJWqvmPlFDRogGfP5LXKvmLn1NYVSQAgvgnQZitGy2to18pOOn98AR+jdZOUjXx//PtzSL
wV3hUqLS2pT3fTk9U3+bJmKN7GR2FHWavzhtsepbz/qm1+ofhpzmjpqMTTjFivDFCVh5DMFFWdN0
9eNYqif3XRwE84+j+CqBSxT9uNQD1vP3f1i8SL4kq2xmQdbSkbrgIEv8Q2Mo7krLtEEsPztV706O
uXrX3ImM8DqgSQo99HVw/kcXPnirWZiHItQa9B2imfjmRFcVQa2+BAYZf+cTttP5EVrk8dYA4usV
cu57C+egPziDt4Il/fIuGipE5LXS9MperYDdTUFZ3/VFCMsFI9jTBwfMa4Zv7YSfGBWQeoeNBAw0
zfhATaiofZqk+9E+55rmgi3fbCNPoX9/vdQ6eC8udcI8Ot2Lpr/8W9zSV7LsAiCgab2hCNW7ofK6
iSyT78tseqXWQsDXbbjhBGoQe65XeELkN9S1hNHMCYNzv8fvBoBEXNnekN2GnFqFudSqG1TX+JkV
fFiXUMT4McVzQA1o7SqwyuomsEHS+F2A5ZXFYXKcdQgYPkv3v/9U/QNjaHMdckKCdEZMk4svj4sM
+ZtmlHpwgvEO6mluH3bHtI3158a0XRmx9tGO8+nBi4x1UHD23I8wYzXK7IcXley5qQYHYIUMOihq
jpOCBSrtuILZLGLHMvXW+AnRfl5RgNnMxDTAcgdz1cGTeR67fvw45tlrPsDsdAFEh/kwrR3oKG+W
vsQxrCvU2ahnwUgnzPgcSgMUWvcrqvR2PUQahQkaKr4+BaxRMhPujl3BavBugUuwSvNb0+EZFvX4
t6AwR71QmTBv/A656B5eHC+ADev7SYeuM40mvy5R2Pq8RKsPtISuFg5N9r4EzWG1zeYlfIWOWH6L
WFZ/TczzDwseCtSsW0NaAAURUGqBUAWOkeDlZMLIXGGulgEjiP8jESPVZ+BzHsbGe1kCec0d3TIY
KIq/HvasMjCtqZjqI/JN4ByoFGqrDvzQ98HhXuVb61+bwKO+j4qM8U/BdWX+cBjEgKLCzDYNY8nW
9xzx4GgeJP7N+AUUbvEAmTzxAGWViy0aSEGqLthsvsfTYAza4CVqwhdqfcRn2GbczAuWVQ+LoBF6
3bnV6vAn8MI9kSaMRANYa+BvDbRcrpW6UD+vspr6qdWLpLhxunDFG5lt7d6IH8oJx5k4MsDLAWID
ZEjvr3SEbgiD7YrXKfOZNLYfDC2Wm9jqkJpobXZEgbbdpXBCUI9DiLpYY/SNp+N9BkPBv+rkLcij
9M8BD2FX8Dp6TsCfXScO5L1g7eYfAsvWbmF18doUmg2VAS/aspDZu7wb7NcE7CctG+JHP7K0//iT
86/kB6mD7WjapjAsw/knDzUeelOfMlSoZCeRBhq1S6sDEZ8EDduMmdTg24m+5eK1SuPNDH8uXXSn
IeW/NgDSX/f5+NzD1+jPzvHgu4vCv+sU9bqJLO/nWOlvnt8E34wBOxTgl82HKYTJWN3W8bXSpNh1
7ZCcgqaITmPAUyT/AZnM/+NZiLTilw86qJ2c2fgAclA9sXn68kGPBe+QEs2rkwmG2hm0AHvfAtV6
aPzcvxmkULtzvXnUHGRyodET/WAwrSvLokVerIjWqJlpf2QpKCpGDTyhwTW2Zm1dXjOrqPbjKCUM
eezyAv6WCXRDO/0fZee15DiupOEnYgS9uZU3JZWkct1zw2gzQ+89n34/QD2tnj4TZ3dvGEQCoKpk
SCDzNy8jd8xFlOmkKmfyVfJKYcfmAXfuP+ciC1Hqsdz3KbDKlcFbfFH1wdnqfdwfSMbp8KyibGM3
nXXzE4zBfACxf7iO9mxlFtJtunLpXT/8y0uzr2GoWh/YjPlLeYkIXf76mV9ij73DOG0L2M7Lh+WY
olf/JdYIVzI5WI4rowzArYXdGTR/d1nVIYiKcahvYBStudavvpnUN5tb+T5R8UmVfeE4ued0JAvG
R1m+h1Q6gEhP/Rfeg+eqB/e10Lw3X4scvicTZfTG7b+jNvzFr/iesJ2Oli51ojNa+fEyzKI/HovH
oukBIOjJH3IpKdeO/wzlCdizAjn/bRDWy6JS+S7+8yw2Eqh0Y1FBNNE4+6V3zb4NLIxeD81NbiNF
C8HvX1qyT24q82Jem2Kk3FT+nNeILabok/NkX0nr/zbv51V+zpNXgULt7b3OGNd1NE1HR1PGY5mr
6WLuSv0eCyBeYq/690GOezTlmYz1KYLe5HV3AwY7FZQDrlekY4pUR6+v7+Om6rurOtNedcb85kBy
2kZh2JBFoNnPXn5LUBlchu7c7mSsFTF+AgtPz8qLDJEfKo+R2XyTrS6IYQKomrpF4Y50SICdhshc
yYMuk1XytKHEuO3IE7PBEnmudFZPquyW7U4LgatPTYSXgkhwPa4hz4IEJhYCTdHWhOK0J7VOOhEs
8MmGUHNE49w6WHV4554VfRJM+7Yr1U05oV+QeAYuTU5b7iejQGgscNNTl5cvoYn/Q2q4wctjhIxl
YgSA4hc5Xh647/zrNWKnOJP1euusKPpqGM3KiUfzE/bf1mZwTWtX1lryVvr5VQ4IcUhbjBpJ+zx2
0BJU2miFwW74tdLaFZQo81MW6TZ7GtRjWHzAvgs6f0PKrWAVSVMzg+glA3vh1hkQdBHirvhjhOyU
sX+OkNeYTKtYAT6vz7Vqv4AZRV1Di0ghxm19icHTLM3RcL/izkWKAuFft4Hbij5Aifna+GNsOYXW
09hmuyitx+XksCY303anFIHyZ2maIEX96nPrteFqzK3puYGbsqcKWO10r8QpT0waxKQWIhU+kO3N
BvDMB5Mkr4WS7dXctj71dupvE2sMNzVJRsQT5z+mWXHQNrfLq6uYHzIMDUsB04j1A8ZSz146LFOj
cq56rNjXtrCcQ1lY32uUB2PEK2rw+miJ+m7s7kPYTp8TnFJ01L8yc95rGujkFHOKz2qtfy/S0rgo
Zd+QL+jJeIlhyK9bKwPpxz0stojJ+Zz0H/99Na+Zv2dSXERpLH6bnmPpSNP8LhroWz4+hboWH1uv
N5AR0AbhRBGma8zNEEShbLV2w9H9Zid+sqjNRn9XW8jlgZaMF8MLYXAZZnP0554DSYytMOK+tGaK
bcBMmU3Pmjezo0CIcny+hGTSvDn93B+pP6uLRDQrByhubQ3xwsuD9q1Vu/HMuvtDTnXzNr8UbnCS
MxXTUq5+68HWY2Knhu5LPnxvqeasmjB0VuVoFDBNOHRzUB77aCDx9WjrWQSv6dFWrPZJtZOhRjwh
7LVlLxQWumjMLq2tZ1uYAMpCxh4HPakPRhuX1JIYKw+/jMV0/Vylymfcs7xFXEdQfLJWDzdhEvsL
qpbqxLJyUlZ3CzmEwY1jxf1WusJJWciHxYBsysNMZeWoQGR+hOSE38bKYRbuqitrTFVl4deae5k0
49QUWvHksnZQMIvDIQk6got2imjbQAzW3DemH3Mcv1N2lZLgX9Pxdy6CotRO5OQ38mL3OWwOl4Fj
TGdPDbyL7EDlOVqoUW4AyrqZLXwCVaITBjK4rT3c7m51MpbDpllZGZp9vwS7YYB+aitkDgSeQeAc
gO7f5z5CMl75wtY7dvT/RSVX7kh+3bG4rONYwKIKrFNC/g+BpgFGXGC0U3x0sgy+bUUymRRyxj41
rNBCzaNbJ0jJhSLsnnOk40JvXt0JttipM+O//y7N33dQKLpo6L+qHhVtFQ/Y3xaWcWRZJQkylIsc
NX2agDjwVeUgzx7NrKiE0VVJik30cqfpNp5b1pTXJ/wUICyfayyyZetxcO3umkUhdtVilDzE0COX
dUz5NsoMMs2DYpe7HM7RIupxTkkqjwJuKnTo6nbUd16CQEyJQMxGcq2kD6o8exCsTFP9e4jQ8Je9
vxxEbAiN239/38Sb89uS3HNQSLLJaGquxXL093euafwRnlFbHXKb9a/FvdRa+7Y6nBoBE2V3Eixk
s81Ahho1MsSGTdq8FdDQHGvlRYIGzaqGzb1APC08FXFLod7Ijm5ehycZogAHglu27Uy5qcnoXsPS
97aT3ufr2uqUd12dUA/ASn4vm4qjJovEnGAci94Un5PSc+vXqinnG3raOzt0FbKhKtyWgjujbLrR
NxUrv50Z1ukybiBI2EhFPxfAMiangS5RW/0rP7JlFHbKVQ4I+rLB3KXqj7ITyilquGk7bmTvrCUa
DK0MDYNcWUBQLD7g5fmbmuL+RpImHN/Ol13MzVz2snc4RGVa34IkN1/M3FlLLgW3M8wiRUIEN2Dj
GEKQXKKNoJjfKHx+j4cSpwsPU7RJkr/rjzit7ZvkFxkIVqx7H5HfqjNWdpuGAkf8HtiGDhYqDy9h
MbCYmozgc5HDJZkAwe0BJoafFajmep/FH00facey1rWlnE7mIFwWWR2xIOvSNzCoG/wOxcZQCXb9
4PNzHQCkmANOCLOS+bsuGlIUxNGivsuTaU3y2Z3K7HDH+iP5GS1i240XteKVW8gpE6AC86pi2XpT
p0C/KO34hwxjWdZvzCiFFyb0jfrMvhpRELFoZVTYjX8MYrKTmf1GXqsLp61P0pk9lmBfNam5VITZ
eCj8yPV2ZZp8mWQDlex0ZQ59vZVNpZnyEzDXt0S18SgaO+XLMBjtky+szjtNXVs2qtrzFLM7FhIC
VRkVZzvWbggd8uv3XWXVU669JkJ9QPUKuf+Z996QQxdqyn47DTieRO50ViwlR689Gk1UfId3f7bG
izwo2EJeisTe4avkPt2HZZEBQL4Np3U64n9UGJEVBSz+q3eH/e4m9zGKwl7X/jzU0Z+FFydXjFVw
FYH7sjDHxvlsqihLBiZKUa2Rti9u1FxwEnQ+R76GEFDtd/tsjHrkmN/kZaK48LaKYY8b2QwM3n1P
c99awGTHxDHxw5hgroXcKBckDzyNTHDlbQYv/3ZvBm0Z4jmJTEmxaINW22tdCCMvDSce0Zr2anS9
t4t8f17iqaq9uk2onvTC+yxb5ui1L2H5psSMlBF+dk84YujPcrJlptYizav5cB+eWTWWev3SpMi6
VrGMv5WCKqFBQqlRrT/JkGoH41OuFq+kw1QEqRMtWMsJnl1hN+mY78Fk9QuyBrxKkEfPpT5Ts0rR
BpAdThEYzxN032e1MX7t0MUMRcGM6rcZj45aXCoRcgJNXK51rw67PUZQ2zBx3E1QxsW5KNT/OIt/
9o522vNmF3ZymoBdL1nCk+P3m3eYBzhsVTrSO0kdHMnZUwIjrckHnGjslMrwu6P8CZnb/zOkLtD3
yY85RoHwF5W5gEVcbeKH2jDHclUsw8zHnKRNvvVT4x8Gn/Rw61LOQc3L2StubcMBw2C1EaYprRtC
zrfHj8cIswzsqxr5v4+orblfg4//qx7xJQr1ARMPy3TaTdeQFHG06QXEnvacQHo5dXaNM0xnqZ+b
oOHO05XDaWJX9GL480Xpc/TW/Xxa23jJ7MKBprfCWWf8rCtGvHc14LxyMpuvKzrpwcugjJcBJMYm
bYwOvpFnvwQaH3nlWMZ3Oz3JtyltAKqxVrDeMi/EI2wY2cOFanukGLWaxmlX8+1hf0cWtBeHBosz
jFutiwx5XVWsgOE2W5npBIQ2HScH3QVr0L45nhOvTdCDizv/uDB2oy3MzUa4yapGusMhN7m7U5V9
NB2QGNhZHmqAAPVRIfppBXJvd8Eo0LrCOQQ3SxhNxpBu2nZu+HuGeH6Hawn8QcCkFP+mYbL6KtVB
c+NF76Yfjah+8YdaOKOpevW1bAajwrHISef3qCvK9zyDv2N1RniCWWd81AVyZYH53ufWeLZ7pD5l
2EHVA8GlJNsMxjDyV4d4ixjc4uxyms5ZrukraG7xSjZNEZNn8tCa02VIPG+vppHwwhG9oZv5hzqI
DvdYDaVtb8ER3mm+pbH6ZS8dhfprS63gtVOGjAqB123UNoZ0ZSMQKAY0WIGvHNjRTwVsmUsPp3cc
Y57GStW9DNnQreGpsVHu/HGn6U4k1B2HJ8gnKl51bXGtGgU7A3yR3pEPznjOY9Q+C4Je3OSYywH/
cs0s/itIlXcF0e7PZhqnyywtWH1Now9oikVDlJQD60FF2QFT6V/VBt7roCTWSvaiF5njOB8lC9mb
KJV3C3oSW2JqLw6hY1z6gAoHekQD/rJkcTtuW6cktY5pXye3SdgDmwrE1qpBTUA27x0uLudygozJ
gz6jzUQN6CxbY4oLoasN0YK6JWq6ABhI5gfVa6qZaN5AMPXLWd85eYETrSCYmlr7Z2F9aKHlv7i5
7a0z1GieSET5BzYO+GTXmnUFb1kvzaJo/ojz7gn/F/MvDZ5MV2fhtwGQ/kIxA/OgRfY3S2mtF+dr
wRL3RZ57wZAugfxne0d09dE47KO2QFdTNMtB7ZZqp4yomODhNTh6vyxL9qGPRbBc8Jp1hzObi5Jt
kMNvDkpo4ngv/ziLiA1ATgEYxMBq5dlj3D97I7M2F2bYN1unasxdmyrPD28feSZ9fKStD8p5xr52
rF2QYZsW1TUYzrGGM5YY2T/avd8468bgtT3sVmfv5EI1PXkDu27o2sHJTuaiWUWonexr2znhJfJN
8+P6Y7TmV6NVi5eC9/uYsHBb3UVo+JaoA7f7udWow2ZauMISNt4PwBCWgFoCj69BEf5hdhBm38ZK
/zI7ftu+IJSNq5PXZYimUL03gqndzaVrLLA0AD3fGWC1cKIxUDqk+56qfcSkeZCcI8fIS7gRJmiB
MCKvYhsovkCVexVVaMOCSGC4VrizcaFb1X5mHrN2lQmvo1Lc0TpxA/utKTsesXIExppr/b7Byx09
8EF58wCDS70dq0HsuI+M4DCAKXvE/QmJ5EfcDfOdfMse4z0LKZSGWzN6hs9SSDXwEc5wq2EvQ1JW
9Wd8pAC7lyEd4Z2NKnJKqFTFJB/aAAMePblqlv6lj6fqM6Z96bpOg3qfyKxTsxlS7CtYE2cHV1Hn
1ShGsUmOFyOsn7pGd9+qtZJ0t5ZcujT+QiYMIdeazYUqga1jayy0LOyPEi8ve2WTDwX5ZzH40ZuK
wZOYawgMvmwOft0ufT6PpVyYxk2DGG0SUg0T69SZestRLkxls1BBntv7u5gWwrHposgz75gGJOPq
AgGUqEIIAmVb6ziLg2zKQ5lX5aKdvHmdAjeoF48eOVBOSQMeuXFWmKwMjVKt2XNhOPthgfw5KZ6y
cECDruyMJaPEJsDwPJlRHEODDYybbVMMFxiFPmrigwABreQo1FOqVRlXF9x2svF6Xyolqivsueb8
VJImX8Nd1F8BcLULVem9b12YLm2eZn8Z4LPU0hw/tx22mWNjxVfK7uMW2kqHUXTxBa9ki0Q5ngcA
yLCIm55sdYq+VtE0rKhWCM3yqMTz5+8BTfkUxUP8dTabfwzQk9s429xVPC9H5KLIX8Okf5bfStXA
R+Bf4lqPPAnfm+LY6HxQYrz81mtK061ClydN4btzo0Mpc6OnQRmOZJ+RnxcFH1kJEiEjLaDnSw+o
n81ZwLMSq/HOd9WzLuvy0+hnbGGopX5F9nuhCjQfxOQWVGBXvHSKMmxhknd7rwzy3RRkNux5q7ax
3Gs10zqUbv7rk11Ph03eqPrx8bCXz/6EDRDy1MW7jBuB8fdjHyqtvuRRnq7llXInrbgBm9NC3n/c
uWd5h2Pp+lE5+i0mb0T2z3GyKQf/HmOJia4MfOcC8NN+rpQvLESb57smRSZik+H+a2wQeisPUYu4
KtStb7z0Od+c3vXiry0LVbBu9ndrGpHIGWfvJbDbZGsmgkhp6+YzHgHz0nLLvdVbxiUDx7PKp6q9
wIHmKWonSKygq3oAwqOwJZ2SZyWFmVDADXlFBMhBeXxq/2gL/VpHYgmtWT/WJHkTHDuzj792E/9Z
GA7O2zin76NvIgo8pt1WQuTDFheKBmefrVwZyqbslWvDR1MC6JvY+zH4/zX3cWX5Qo+54T//DPm6
vIXu+b7wbEgaAv5rUOsRsAmgFbhZmvqYn6CO/YakuEMuRjI7S1DY40qiMjywL8fJbHdNo1ivs0bK
rOrK62xN1mtjoxaTu9741InOeEbyp29ndSebaHlzkx7LcS0He31g7k2/RGtOzNWGzDulLXdw0Wrj
3L2l/riQM+VLCYvmAX7uD+9h23n1xHY+sNjJyzM3tb+UvZkenL5k12+ptbJOKsVb+jILYBvJdMJc
b9P0qnUAt2QtM6uB+ydWXplj2JB28+Kk2E30PvBX9S7qIKTk7H2a2Kv7u8fD/tpMgw0HKOBmaDiO
fQh9XiHR5/glL9pgObhOtC5Kt+xJZDIy9U6mjaxCGYxb7C6SC+YnzQrr0PydKl0hlC6qbygLbwZA
KBBJumjlAEL9Xngj+n6hnnzElRKsLPxqL6PTh1tRtDgOmhEd5TXdHl/vRvGcp9xP4FjbZJ1Gt9P3
WkUmh0r7/AIZoUKigx+Mhk1mqBfDNfNmf2m12tFBquNsVji56XpZon1N7ku6uMmDZmKwKthgSlhW
b15i7+s+yK+ShT6oCOLBsLpKpvmgmfc+xJqrTdTC6UAVMVintpUd58DUr7Zt5AtZpKs99zv8Jf9m
NEF5cJyBarLbll8UDT8Hyn9qA0EHVZ2rUbTa/SeFogTrUNGUX3zZnCaVpnj8PpryJ4XanrtSw7ba
FDGm2QJoKZ0Rq8i++gYSjQ+fRJ5NMHCm8OnuziiGipAGswjSr/djogjJiaQMy+dai946BYKfbddD
uNSbIt6yJ/tHO+IusVB6qmdKvM2bifxbPv04+Rn59UQpVC9myYwMgDmfSMHiRKODBFPU4Cz/XPnX
yBB54HMg15C+xgjRfPyPaIiT8HIDj7ofKmRzhRYtmUxnhYGlvW4DhOnnQcN2Tk/nFSkZa7hPNgX0
tInr9Rz0w/0V5UVFqIaTfh/1MyQnPt6gMKrWMhSKj6lSVNCu1bhku2V88IjA8pDs4E42Eal6I4tn
X3ycHiHwphsZxm4iOq5SKDPPra2Jvza5zQDjbhP31h1gIFdYcCY3eUgREV12sHM2jxiQ+0sU5g6w
X2blYVw8ayNpEH4GgJ9DXVmOFBK2WTWGLx72uM9odYo0GRQLmfPpivQKw5ov/Fw2u0zwVyWJtXPG
H7EHzdWIa5JToxSob1jqGArmPzMJWkoc9ec2vsg0VD1m1j2cjWn9Gb63DMvRJPNcmQJQoTNHmva9
ETznrsTCWK2boxIo2RfoMx6psmlEYq3hs2MXfio9Lzx4RZTtzMienytH7VcmSqTvjYBQ9Ypln3U1
+Qs+lnmeEOUjIeY7W9nsMx/jgkBR1L0+uC/mRHVPdsjD7JvpKk3UV7fw5qtXJ0vU0hM2mmgTw0at
vMN9B6kN3ra3LPe+ZUTuPljdMyHsZzYSOKsljrezseRdyKY82On8I/aArId5/SMmIbvkvNFTT7pw
V6umBT6Ron/lWfFNHnw1XiEOqD7fWwqiWU1oXmUL67vk1g6kaMcBt4BHzMjRj6n4GaRURTdR3GLN
Kw7Q13+c9ZDug8g6RSbIHUQy6NQhzW1dDyOcx9jUi+juSwoBubiUZcbjMh1SsZIVcmZ5no5PMRSh
UqihTY0xYE7flF9iswr2UsOsKUrGZWGurp0IZJ4MJslkb3qr0naeE8U7s2TRos1q/eL2Rf0y4ttu
lGjqpGyXXoyILZhPsm4tOyvHR9lEVdayU04CgBwtrcaI9nIEoo0Gurti9fLzkpnrv+sjeHZbvIAi
XpSP56mocjjBeqQuHMQCVlXY1s6yIkV+dJqga58MJUyPbo7/K9VUovIgg3KSUZSQ7xw/T5IdSBJ1
n6JNnsGCTKNNHWXtOjIxUp1Nao+J5f9ZZtaHZaogSa3RXillHJzbQEWJrHfIcLlKf3OzEKBhSz7D
HsplJygf5uR86G1efFQV9EA5KTd3NsnRyYCV1eCMdolHahHyoHb87goVxU4iss9kV7nOUhRwXJIG
vwzVkC31i1o7Py4RpoG3Dp0BipoY6wcWIGktwzMIMPNL0SOIKRCgYzr+0vrZJ+Ggk25+ZxnEqr7j
59Mkvf4Kl3lG0nqKTyN2h4dZKZBKM5XhahVRt9SyOv8j0/SnQg20v1RQChAzra8qbLAFvGOAclGa
buYqLrA+6Ltj0A3GJu4AUo61Gy49Ux++NFa58x17fsOR5sPp3W5Z1Ky9yD1bL2YRxwcUYpHeE015
aJOr6yn6TTYe44NSMV90MT7SyE7I3tnwXhpdzU6gqddzk/jPplDWswoAE1oaYr4qmlI8r6J+M2CI
/SxDfgrIrImzkFqG8Bz9l95K9N797cTVm7mnkl80X1LStps6ARSa1dMnL5v173jtHEqy2Z8LgC0L
FwjNwqDsuaudHu3BvH5LMt+4BEqVvNYB/qAi3GB/flT8fljadWR8uKHtr8j1WTwO4DpTa6pYqgBB
/oBYQFZBqwfutLm7k8Z2VvqpKAfno1Zy7cCPCRSn8LurBszls9Ztnrlbmlcw0B+2VX7Cg/3DM5P5
U2FDSMDb4tb5wCqgZX+vsO365I1Ohk8sLOu+CJtFmhntZu7PmR7aN3l3pdiLxopZ6zvZzJwgRBx/
NheDEVovRWFbL4zPhw017eqU6KxhD02fZqukaeKFnoLBlf+kWsJWUACCbeVbUJIQXVRdrp4ta1Df
o/ksw1QxffSHmASFZ+PwAB2mjTc/saO+VHoP5xNhuvximtW0cNgG7VKYN5BmXIjvYozgRCwx77Du
Yt2REtuQsdRh+4Ck82a4xy78AWgP9LHc3wsztV3zjQBngaJW9HWOFchMgVLcSo9SXWZSxpIZ5mCh
+HnwNVX49aJ1rR9IZdY3OTHQqTc6eR7tm9qtbzcy+lSjRF0KII2xg54PylZWocxq8BYt66qdbc3W
1Qo3luTZmCXJNL8/3fNxJc3CnIaT3M3OdmeuynmeYH1mBf6AHOQZm+VkGRmRsX7EKiDSv/RaTkHi
R8x4dMjBcq4jemWHPFBg+DHu0fu4smqHe6MniRIVwydX7/gF+TEmeIEJjCqu4+il8avhKSnNpVlr
3ULJzPoOSM9m01wgtkh1QuDTndpFr0/0ynuXbD565eD/w1zkN8GXPaqoITf3LgWx5sodV4hyyXIA
Jr2R5VU5rnNdZT/gmSxbuCYluMw11zgXLkplnqHWPLvj8m6F7KqoiiTYfNWzZZzzgrJP2ik4QjWZ
8zfbRRJfxo4Sn1tQ+VdGyx/3Y+HU0HaKnizNGCfvEsnUZHOLeTuYRdn0uoJvb9m6Rw192TviqdEz
jH/TdtrpWo3fT1t+LvUcHxL8jRa2q5U3WVRGztxYgNWBKihSeWiv2xtvYKkre/nZ7KOGUoqU+nQM
vVvlWJQspdanjPlC5FMeXHEW2Wa8axzjOk2VT+rGQ0+5tJ87P/PYsEH2ecSrXq/6jQz66lhsEl9L
5vdRL567vPKRYkYM3wi4P5a+9qSzFXhxazyBsW1DdcE0KSkEigWnxY9Oki0CqzPbOgIsJRkhDwZJ
2VQH8ft8spwq35luHy1+SxDLHLKMFa77iepWvH3klh9jx9YCUkjycgW2u38eQudHwttnOf5c82nc
f28OSyRrY8edQ04AIXmrxIuqLtW3KSm7a1ur5bUZ2ncZLklor+BC7OJuQi5PbY3spXGD/uIV6caW
OsNxiHZ1MTm2qLXyvOOuuK3tqF1pHbtERGIdy9l/yhAIequLmDUO9+Mo80ZckjMDLW+abcatcIRh
ftIoe6Bsi55fUlTRqVSLZamN0H3VMguePd1RzqU/vbnAefaPEEKIwbPvOP2KH+qwksNkr+wwhpmF
tza8mUB2QJqIwXLIgKqRfBk5FuRGQKaUA5sGa9HZqQXdkOZ9WiPahej5Jfjzj5QXzfnqdQjs2Enp
HktbcY5z2jrHqzx9BGXz32K/DTEtW+dHibrXo8P9eelH7LfrsUIfd+zqn6Le8RcoC5s/pI7vGadU
NTMUEby1zCndY/d0kxwfRoZ577oHJbtHzqFevw6FUPJ9ziNj9XgdUt3TBgFvddH0o8YqZgi2EA7s
G7dIWDll3X0DrUZmiXWljQSJWs14pvlol7ZFbpyiRsvATrIurKsy+IAatlO02QL2V6avmR6vJORp
zlL/ZHILWshmPRneLs7IRcvmWLXJuuo9NjMCH5X32USiJ7afkjp0DgF+xusAcbSjPLgqguKBkyWY
etEx2AEyIjJ4P70PSlPS/vLUGafqiJjBj+n3brfTNvpYBCseviaUqL83Tk7bJSuIQvNGbpNkR6c3
twbu9ZMMhUlgAv21l49J7cACSF5oNsNrBBTlST4Vg5gkBqpp2VIxRQ3r0e5kvUq2y7SgIIaxypnN
y0omiMO6m7Yy/sgXy7GoT2ZLeenfri9rYm4dkwOnXL8lM6uxe6jqTQjdmwRHYmn7WfH+Gutqutxj
jYOUXqikqOODQZCHyZrPobDcjesSKYRUHi1rTJZJ5rXrQego3IPc3JBUEAc9a5chKeijbN0n3gfq
mJb2mvtFtoIIUIiR9cGyzUmPnBqsdRd14FrrzHaicB319mhbK1NFkfifwAIJJsh5gh8GtUY+ihrd
L0NyXSl2haX9Bcx52mKB5W9rbtrvqJAcgs4Jv6oItSxDvRrOqj8GZ2Pqx6WXVNFX6uI76P/5R5EV
MTkb72JrfsgaCKEoLEO8i6FEVFgG71WGpn7XFl7yKiNOkp0BCEzPsgsweLfoh0w9yk5LZVedJbgY
yt7GsusNRgfzWvZqDdYsFTqIS9lbcYN6wuo6XNwvbOyBTJS+c53HUVmPdtY8wXLBMCcwL2VfjkdE
W9A3Akf7NLrCx1i2+4rL1aJwyeNwmygJsBVccdWtbLsqu1qrMEoDOWBydwZKP4ua1P5+cjvrPUeb
fKHwJQfIQjPuu10eqONN4YN548NiBUu4juLp2RmLTyQLrffEa7xDF4NGk51hmKXbsmqttWxGXVeu
gkhN9m6IlFwSx2wX1WST4FSylpiUFm2QM3ra4FvAqwSC0ueH03vddsL6r+qOZtTgFwlf/hcWvGiy
S1wCpKyPj7gdSpk60VtlYbKeQV6zzv57btZb5d5Qx2MPMpzqTdRNP057N5koFI7tDhjZXrZamMrF
/j6GVerxnsY25m7cBHbQXH03ibdt2bOBbwKSmY826Ajj7HvGUhGVc1k+l4fMSOMDRuvbR1ldxrvU
8pdlH/irmYTDcwum2RzYey0jXEsPgYnXQdLp/lUeXN031kVTmqvoZyxMScH3Ta3u5BDZ0VbhIe5n
qvRiWBwX9q7L2j/RrFoHnane5EEJ2Flj1JsBonDnbDkp/nakbHeWvX5leXtHS/rFY0abAi5D/wAt
4yrRbsMECXcounUc6PExirU3uSZ7UK5/YVvLIPelJyeLm91v46zOctfgPaqFWnikb3R3rFa1kurL
h6oyADx6Ot35dAdaF5id7ivTc58d4WhRRyH7/NkclpZoypjsdd3wLyiCxf4RJ3EH/yf2lnIAD1vK
G+p4RslMY5+al+dcadLDUKstW/A2udkJsstj2c1f1Slc5cXo/+ll05un5dbz0E/GUm7c5MJQB1q2
is0elQAVaOmjYx9Snr1MlfekATghQeVZO7MdzDMOX95qcvP+LaXgvBjRbfumoZMGcBfNE/QTt1TZ
m6+douPh3WXjq9JF2E7XEAvN2GowxgtnNBRZdsUoF0qkrVXybqKHdU8loGeB5D+ybUsQPCMVAlDm
w173SzU/uKrRLV2NpVeHFnN+wC6JZ+1ABV0dP8lGyBPqaWgiZ1FlpHJQr9RbQOa4z+Zl37K5yP1u
mbUxgCQRHCsYliv1cVoPhXOUBxmEZ7Hzq0jZydD9avL0PvF+GpAQ06P5ZCM0WS9+uZiVYYXZjWG9
0kUWFgG3fhnwJFvLVKyMybMow6JSH8dlK3O395RtnX7TYx2taKsb1s7YTJ/dLkAhN8y/8XwIlmXq
phfQf8nxX0aMThos9WRML4J0efT12V7qVZufRwQXLnWdKjzUjAD0FE15UEc0hrTEuOlRbN5DMj73
/kLXPPLNP+Mk3ccFDIluJ0dURXLWE2HNJYTpx+RkqUNyF6iXEXlw09leVEqtbWy+i94KAVljS+mm
XMx5PnqrNhv/uG96YkTCYcWUrLBMzmQBRAn+pW33k7++L0g6tnCrpPXfJh4H90cLtvRltro/ZTIP
ZeOx+x6qmHH3CB4sNJX1JVCjPT9d48D6qDZWcp/OPW2vipimzIG2eGQFdAZz5zIOj83+LIeIGfIq
kZFVxj2P8PPKj23/P690fwlDgUWq89JFmeFrz1NfB5mD0l6Yno0Blz3ki5r7Ux+O00Gteus9xF9l
q/advvX6NPronWTfTS7qUHp1NXxbP0dJ9umenOwH/Rwb8S+tnOfgRFVv9z+Mnddy3MiShp8IEfDm
ti3b0YkSKd0gZM7Ae4+n3w/ZHDZn1sTeIFBVWSCbRANVmb8xvKCH41uhRR6bYbNVMZZc1boNPyAp
jeo85Q9X3MPoWGs/mllWiudWyvPi2sYpDuPb7mP8iomwLP09XhATEJ6KR1+/dw1zxj1AjrI/lu2y
GebeHinvF+nqunreUh7J+ZMgvRoBOkWzAgKu/CK3PmkK5EL68I1AC+sDo2G1trGSPvkFbnOdpkNr
TVzpZpx1jy1uZfskjYad7BFBxv/IZhcAPB/sOSi9p2xKwShfkRmFzja7BnogfISKtOcdRMCF0wdo
TJs1/R5U8dOwtKRrUv4Erq88S4OHPNikuSiv9Ic0TMxNWGfJXll0WWqtP7tzTPoe3cxPLwhEFq1L
jL+uvAduL47AQ0fOHniK/WugbZ5jJFUH3jvPhZnaT6NrPoZOH73RwonNn0iltF70ZhcWL+C8cc+L
Eu5rhi1aFL1VSqOdo1anTrbM6aMWGkMUqHcySkmfNydX9suXax2tdQYzuTjNG/alyh6XX+3FMvrv
QNmy33xNfgwARV5mKK53GCjPOG50P/NlBab5abEaW3bfsiDrqMIkjmY+AwJzXrqJRP+yarN8WNtJ
5H6XOeizGcfBmZvrqk2vwnBvtJ57XbWRWUP+s9TLA4/fgOVfB9cK9V9uahAG3cC6YAxIYbYLViGL
8uQe/e5v/dLyU8Qf9SRFm0rJl7VRtY/MInySwRRp2FVR1PVZmgnp8PWApeedXMhwlGGxD4OJlhdY
vaagQuRxqLPcXgWjg/fVx8MV8pq6U1yqSbenqFGF9Tnivw8iy3y89TuFS421sS7SJU/ppjecDe/4
4hLO1c8szo09uIPiwjIoSdjz4rUx6uarRPjLgC8e8CMbxQ2rKmcd9ulPn83B/joggXLoE7a9Qey8
IhWLeuj1CjI5CIufoZM2pIQz4MxBBtlfN6f8UPmA1cG7Lps238yfBmiSWKMu+8TRTJ9qkDss5ymp
ux5Faa9yT6ic4zvfLH6k11MAA+VWGUdmdEGBzh2HTuxKbzGTju2vE/Hucvv0VLvq/IBPjLf3siy7
K5q0fvGc6Sdyd9nv0Jjf6qnFSRfU/QIc+BQgMjVVOb75aZo/D16WbHPHxFBjOcjZBKeTp54WhRcY
hfGU9WfIVQHuA3+oH5CJzsc3LVeqreuDFzU17p/CKZONoqX6Tw9mQFlq8R+c2UF4eqX2RHIgOdiF
ihR7rpRkEpS/dK/zHyMfZKHnBN8ClEy/ADlOz1aL6Lsa66gQs2tNsF5skMzk+TVY45FC4L30ITuF
q+nHwemGc9RVWF9+dElY6ynNxisQ9ZYBA5keyBR72+wqTKby5Hca/exxmvijVcu3bPTjL4pGjSLA
VuOgUf54xHUC1TAXnHVl9xdctsovMO4P3vLQyDF4OegoCGykSdq9RtnR10/SrPqfcdxP33I0Di4+
p3DQmATJAMcTzHL2EoUU3Ktt9NpjmNgsIJz51Y/LnqKN0qGUwxkVh/56hvDD66C6xk76LVHHv4V4
uA6VK6WY+lMWDsmpi/BcD7LyrhLBatTbrBUM8X+0c9IKm6gHetwNJjT/3tNWgukMjXA+WdaChl/g
obemwEMlWEarLDBY50Rfhd8eY4wQs1xjSwupPBmm/uAX5N5lUA7h3xHSMlFjO9iG+h4Rpm13l4wx
8KNg/uUm1XBybKt5VsLevFcja9+pafssXUAB6l1V2u3m1rdMKjt70zev+mI30Jvdd1I46SPEfvsl
a3Js0bEdSJUcAVEMcdZKaxqvJsy5rR6OMCRDzdnHxdjs+GYWKMm04U5T0bu7WvgF0DXwGll6l8wE
CGSCxHxYzmJ4BjZWIPs6xs1tRLD0G/I/8x732GErzWJ5JFeZ1R6kaVfgHVBxm+6vwe60CsmGv8B6
iJ6nTjlqfh+81uxAzjy+rJXnz3da1f/2jUTB0wP+Yzd56kYpPH8vhMdeiVDVkuZCh5TmOGvGatZV
nOBOZZU+3xZccoagOa4ngzXvZAFnilfhbSQidUBtnGJOWof5rity7VRlm3kOhp+2749bnirtsYhR
IPHS6C9ZrJkGEshqFLhPGKNGJ8zA4m3es1CvcRxxyTqosfqtszLtXsFQlJqZZ7zalOT3g5tTtxPQ
TJkgODcN/lmaTLL70t1FfgNVYNmRKaFi3MeoH0nrtknzF2fdwmLJdO1bCmuxNsIaoYLoI6d8sAOL
d7mAO4ZkY2LecCUH2J6Sr3U7CA9d9bNEL25fYo90UdTan3EF4pR8ebvu6z7ddomhXKRPLwxcY0rq
fndoDLy+N5foW4ziJFs764YTlpnBznWCHrpahyGSV5LplFOVFBYwbA79MvI/9Q0dFYfUnJ7/FVvK
VaTTz85lVbtA8/GmxmiCssikkl3P4uRs6zgXxvoRO1wYkFaF41rvWOdYT/LHMh9WVT5M99JKpUsp
9K1tlcFG+lpvWrJIPa/Cjrxt0QTVaZRE7a0tnUkw85nk9BoU1caap0sLDJ45gQblZwWy8P0a0lkl
uyqbxoeyc5RVWeDRLvtt+QfqelKdKckcZVsu/STSBsTYHW8lL3tMP3O8Is+3l7d035pd0OWbAK2q
9W3g+r4PEV76G9zsmXm07Sp1/DegPFqA6LfDFXR+RZkL/jypS26IZSJYXzOnbtaH8TZlg+0UK2ew
JqT6kmj7ecEqq9Y+AQdZp260lebt4KBBoji9f1JRHHBWWZJbR7WMn+cwqS8YErHXVcdlhzs+elr7
R5sc93DzkWkVfD9SB61dCQOjPz0mjelgi/I+cx7s/mAC8/L2WuEm3wO7IGE4R8U2CVjGOH74mmeu
tgdCYO/9wTG/KX56FORixgJsDegBIx57TO6nEWMtESRRk+TAwnfeKmGc7N24b0+dMavrdnLGt7Bh
oQspbzgNit6/YdZgKcULnhz7Uo+GR2+E/7pQaxOFzGo+gBsWPu7saY9DkRfPiy8Xr+p05nmI6Os3
xWt/IUjW7lE9qPdiLnA27W74YS+detXUezEW+C6d2Yj1TuXDr9UGq73AiFZgyoF1QBqpYfELwCcc
2/qr3aq7K+gBMfj9oEbGtVnlxcnp6vgL/JtrDSFj14PmlnmUikFsV/6Tc38rL4yN2R9ZYsTgpnkL
r2Ee4OdauPVW4hvDHPE/FyuriAoQZhb2cSbheyuQytltPyiFVGlWS4onRNNUMGK3H6lzy20AF6mg
mql8yMCCD/MXoJh0kebXHqwg3NwmCcRMLtTjrLDRBeiauOyJqnBokm/YOAfPUD6u7+5wnnYxeMEH
eW3XldHtnSDw1td3+vKyj/+XCFkJVGORnlk0nK9w4xwv6NKbHrtJT5+nJHuSbpsK0r7FpG43FGhe
LOz1jQh4TIvQNlQXo8Map48BlUjPvAibKA1eF9KX8fLOXU29JMH4LVjImq4fRdu8yvSDCnTzresv
cwfVs1bC7q5Ei3gnzcLqz1WSRy/6hJmZl1mwmJfZHWhgOC9qfd+xinperlqG3/O6zbDf5hG9K5W6
vGsDh/UlbL+9+DV2Tq8iboo8lTTNsSif9BaPntKBuw3M6NnFxONe3Bxbqz0NQiZBL9TA0gUPE9tz
x0MRs0m0dF69qT6l22ppos8xnfQurlcyqlVq/FyyOZNBOdQxsjrs3B+kxY0AnhbhLH02sGdv0+mU
Or5x71YlKbewgn1VxH9Jl6XPoBFsGbCy77ifhocJXx/8HZSXIIiK6is87mrt78uunH4Avq72Q2d2
eyMxuh/+PuAt+oNaVrWfVeTupJeEVtD/Z0bY2i4dr9kVbeQ8weZFDNavg8c4Lco7KyqAFar8+Tv2
GmeUnVjCj0mwaxoVvuAy0NvNcJYzAAdwDqR9Pa3s+pg6enyw9SFAaX6ZfZuDqoWRLQ4FQxg7T2pn
/BFEjZP4+cp1A0TJ3Do/8ZwNtoLBsdyd4Q7FT8DT2ja2jOLYACA99hY62+iGI+e7AMiRgF21UVX/
Glt9hKiU+g+TOZoHH+uPPawZ44vElt293+Eh6asWbgZJ5p61zMaiMxvWWHeMZwvdirOxHOwZbedd
4/rtCmgf0JzWCpv71MP9TQtZ3vRWP/ZoWEBMUz0865Q51c+s2W0kFxSQAE5zYoGPUZcMGOXUnKzl
4NfGMSI/uY98sl9r16/jU6HMmovdGaeWH7ZoYdZJfdf0KLTio3oiR424jZxaXtrx8prr9kAp9FP2
3tCc7jRp+uqaxk8Wn8RQK8noy+nH8M0jkZo820hpp3AWs2BGgswzwzvgEG+ZYVUYmfx9YJfbjCtp
Tx5l27SnYmP1n0Mwd66vM6p2ytZuzNry07TbteBgZbuMOkLnpOi3xQCCEYEDCG5UGJKaSXEQkE0n
meXUy/I7CZROf4EPXyE6S7SquvnBWDLVMiqHYejyuxr5mJUM6KF1qAF6HydV7e+H5eAGRkxGvfS2
KQIe97cBOfPD4pg07FZlMAwVLA2XsFZV7JOloMGwtKRf4qXZabyj5gARKmnKgFuFfC1DaH41iLcH
OP7f8JdAaa+pwwc5SH9uQY4u8Q8CK/fPAVUt7qykxOZ4GZBgOTPiMru38vsczzbzOij9zpTfwffE
nDA17v6Vx5UtRNqpbykViTtpyeG25+iC6Q0bPHc/lmQQXkwvytbXTAr+sE9u4ySbYLaieyUpg3Pi
+uWWlNj8xtf86DZ+9Efr2DIBFi1eKKJibBg3MaYAk/7UeaO+khBEQMnCaPNPuRqJ2Hrdzn6xLwJH
26C+pHzV5hjn8aaL/1ShtYYaTYWmBUaF363x08wAwVe2oXxBcwLbgaKeSIioxkEZPV6NpZE9pGox
L/DFQxCy3otzzT0JJaSdBCoYfW52bg0MZdmrSTA0vs/NudbGVZVa/RFpLG0dWPDEsI1bC1sF4CH7
G6sLX2w/iPYBMJgjj4foqAdUF6cxoxzUdSfLxqDWWA5y5mp9dkpnNvl5MtxXXf/eL4N1Z6S7WqV2
Ic3bqMwPNHQDGmrRu9vo7SofP7Bmu9mxLv9i21jMNE7bHfDACL7XNSoWyfCa8Ro/+V1jr6Xb4lnB
GsKrLzCCrRfgJntrkYDxRhxpAIKD6lpmu2n0orRq+NxUaF2YDv6pzhJmFYgluFP4IPkQSW7cMiP/
jz4JyfVZOTiljaIxqZRrnmTonsI51qikQSOxGm7oYjxS0WHNbcesGVkDpLt/JZP1wl0naaddbv15
isjeUp2UFXxgKTuKd9VxTuKu2rhJ7dwVoXvpkxSQOXxUeFH1wovKO/QUrbQcd9dI3bLRsBuRwEAt
c3qs7PaJZE57EmqXHPI8T7Y63r2bG+eLGnJ2NjHtkElXolfBVHOZKn23qRrmDps44RnA/ux9moze
4paf2qrlXYnkzEk4daUfIk0bJ+VFmvVHU4hHiZe8j0rz0+jCGRY3ndtcCVYzu7gIS+kWnGhlt53V
iU+3eAO7LImVPtx6iwGwtfnUCPf4NmEM7saU6Eg8sH1PTO10O8xNqH9u8luAEPiIyQpSRti//55l
QJ37aJM3lQMhUKVG8RTqo380YTBv0AGZfsTBcFE7hKabuK73slX9185VNr/hgmSSUTnYTZZu29ZD
de1joJet8q0tgTK5rQ0kYkDbIlSJ6EC9+KxhW+ffsYl4kpb0i+maNG8RvdE+TSOYh9VtQOKUWffv
emt8+mTYJiHVhGFrmDoHskEvgla3F9w6rzu+GE3SkoijScYW+1mnepGWHJBmpDQyY5Qts9qiDS/L
NW4Rcg10Qd6vIRHLNW4/5XaN209ZrgE5xTlNpfkfNdeCFy91v9qAIC64woUvUQXBfurnaieDEVjZ
EzYh+CIto9KngNQsqG08S5fHLnc9p9F86JeIGvU7MmbAcmW0CovmsVpMDz+mww3ZNxb0wIWlnVZb
38rDv5CJoO6Ehfk3NdZMitStel8oU8m2y5sAGZXzA19GKrFepr3G8/zdI2V4NJECqX41ASTDlGq3
4by6hUl6y/WnH5VBFX+eElzW0Txt5xg1sXlAqod+R/HpT5vypCILwi2NZoBm+PlOMGFpDO/T0DSc
cwVjRh7sH20Zd+3BWwu2zMyD59B04g1oltFa+VU2HqcyeDL9gi9OH/U84kr/kc+gfh2clJ1ybRvr
tKmjX7Zn8dzv7VcFK9V9OnTFXRZb4Td2shcJaAH3r9kJYz+G5Q7GPcHBaWGouPybLl2IQRniWM42
db36mxvPr8PUOn86wz7EZtF8d5Ru2vhLqGZn82nq/E+hohX6z1BemdGxI/dRcFOe3aItt6pfam8D
JIhEa+M/rmMEsI67/AXxuWHv+nN0gGVkPoHQQQlpCSkTd5WGzvgzn62U5c8Q3rMQDMkVvTVmnq+p
4wDWs/rih9KE3gmx7vE5U93yElbKg8Wb/1m6FOwYNqVjR7u/J+RbIHjqg4yCXERapgB+XvRqzg5u
tJQV1VfjToZNw87Zf/y8TlU8LQRZhU2NDAYtmioNNeodKvvRXTfrGagCLX5o6p5nQpL26rltUNBe
+jB/6M3rsOrhA1l5OTbGTaTwLOQWDo3e3PeIir7HRJmqstqruKVuE+XHKD3SHApGOyHCdGdXVaEL
k2E62FOCbPmgsS9fsktJa5abKreHreIvqMNcZb3qAi/3qyB/8EsMBGOvaB9RfAr5ungdjk80J9hM
j4jk6HtUXQFfS/NjIMHrWoFLg5PnErb0B2qELm0G8yR2XQiJKjfQOXeso1zpGtc3oBub3AVc33de
uqsm1z9q6uwfO1ShYMEvbXTTL0NaN6xOPvoio3oPlGiJ+zRcUTlUtjJ0OxS+oVprr0ny5QuUwsmJ
WNmXiaPifK1b7tEO9D45hzDJfG7yPQ97rOdJYZCI4EW/nvQYgK5iOBc5izTbR4Vp/nLrT80B3nnI
E+PS4lK8ytJs3NtJbsybeOnUtOk6RVqfBgbFDVeW5w97GZErDh07Ibugjk3yLEYYZZ0VY4f/ezhe
rj1pbgzXNhCP3Oku0zKWSrSMyaEHwsiYzLv1unNXsl/0tq2bIniqWBRZsYp/bpUqQBhoZxQwkgDO
IR/sB0oES3lpK2r/paxHe7GXUZ9VFIZOxej8bEKEP9ZsNCZwo027j4eNZHIkf4NfqLs3cGVaSdKn
FD81FEEeprZrTxLSLrkfq2vdfZaH6ic5V7nKEtuW6XssJPYTn8W7jG3S4ABmJ0f5ZXRr0O6p5Bzi
xlefpWuwYJzx1jFhF/LrDmikPJtYUiV2iRXn0hU4AEpcIK2r2yzKsL8b80/ezhRw9NR/qpvwzWsn
9TvJDX9jDTYqZlNXvGXx16IPtO99o/FMbSAnYTqpfSfJgdhiWr3kYzmftcho1zLbNwrqJHDl7vO0
exhd1BiG1RUtR66WGzNw3CNbaGWlLdwWaJTvTfFZvDVl9BYspoxOhAdiWs+QMcvZ2Gdpq1Ka7kB8
wx37qZjNljeh/x8lnhA3n/O3MggQDRlSqm9Jbx1GVFLWxQxQYmavcuxHq75ECTzjoLecFzstmlWi
e/EfJANWjlmYf8Wx9ugMSvU91zxtXWFzBaHKUfeOhza+YzXw8Z2gO/LmUw5Barb/PkvA6x37OlAO
/3ccy6ViNyAzhVu3Vj+hggy779cooM7WT5dGWJbjhfW+wYo/aCwD8SqUisF8Ha9Fr+uxad1zh+Xx
JzyT9cF+0hL/XC4zbhvaKx5qGUh54+y81Fv+W34ZfoW3uAv1wPorDTFUpcL900KbeN1bXfXcFpG9
U0OrOUGWzc95pWQ7jdzWl9l3rZVqkmFapjtgn7dUnPKdakP6+IOr+rONH0Uxe9bBzv0JQh/NFIHL
VUoh4J7VXY2s9oIvXqpkt4M2dF+C1gF8v/SXqenvMs90104AysMCynddlN+astyXZpWE0UVkB27N
T6MUoS+y+pfRvlD/eufCNo5CvdvJPH+bu6Z3dFJoLHdymi7tYRrRoJBTP4vd96gA3ZxjUrJZio35
acCMJIe0Td9ghf4R0Ia9K4bhizPMiDcsB3NMWOTLqWq67523YekbFOO7XrY6Rh5/T2vtCJa+GWC2
WLMqOaIDgm+pN7enMWnth0pJoYCPVvY7ctgkqJV57zn6L2C42oNrKkhAupDObMiJNmBWOoeBrVuQ
2O6uHkv9QfrkYM3BvWuzJ7eqku9NPSr6vW0/SVT7EYoSMcRhc/5xmy2DreVQXqzs56KrSZD+DftK
WjxU8qQ9X+Fm0lwiMmyd2wLxG3haIECXg+w2rxtPP80ppPXxTvpuIXlJZWx1ayMNDd8LJs9WAitE
sCkRTx6SYD64SDctzKOuwjR08yLbDolfIyufxNubWzXYEe+hn+djXubKCV0hCDkxjn13phaY0Cx5
/P4nw8FpEAx36JdltRoW+LYcPrU/ncqQU+jFcVxkn0ZgO94wbArTj38tPhK9AjTFcsFTYn1QwUpN
mgOGyPl+1HTtxez7PxLhODCCEIt/y0GkbPOy0Ml85t29o2nKWtNZ6iuWAjDNSfM1HLfyDLm9frWT
xeEJhpYxaMc44y8hzf8eFUEjeEMq9T0qWqRkJYq6XHUGcyzXkm5/sLQjbiMhgvpc+hZVdY8pNLZD
Eg3xswLACqsDLfzl5gBwbKrrrFGj+YiCSLvtk9b6WX9VgyT6ZRgJ8sC64R7NeVNH7Pah30KLc+IO
vt7CvJNDpLQQs1PF2976yLHB0FuipQ+JXnCJEhj3qb/1i8TZj4X/9X/VNs97Fai3D//wpmsuZwi5
BperQnpUoRkjMfGCKuqGoD4ZyKYj7pQaAzAh8tPhzlny08DMyU+bkqWWjlDS2FEJjh2jSWeDAS0a
95KxTpbk9XWCo2tQamNdB0Zd5foZEcG90nfqnVbrE5DaJV2OQBQ58g7UGVpJNRqNtWXfwS5jfTNO
b7yI4sOMuuQ2UBEo9KoEr7A2T+/Rgx3vx8YjR2H0+3BA/l40Q0QS5NZ30yppLf89TkIk+BYnfRIs
fRObBLJ/C1jsFnO7/u1a8YCNYZm1OsVE9IuEGCYcsjnR4k2bQ9GWpgxcyWOVrqqX6Nct1Kz8bDVa
QbbrJra70L5i++RixLHyFavd2kCET9InZ3JQ8ctqdnJqRBpfv1t4oOdFvZIhzQvTbpFU+w/LlGoX
LpVzOSRSKZdTROiYPi2abiA+X3hpVHi+Evgppm58Ym7T5UymyNnHvOsUNgHvP8bJxt/FyKuDXSD3
r9zKiGI5xwV/ILe4dF1HnSvqdrnxYVA4xwzi0/W+v47zxWrIwuNX4xhtc+p7EgCfT0fbeCojL9/r
aAadJMYIs0I/y6kW2tkxGKOZxcbk1B5/lTBrVnWvh+chalHX+ThzWQcrUOkO/+qPZcYt7jY39rhv
q2FJJX5c5RanBOQckWP5h1hFPiMFsohXqGnTRbtYcbyd3ijPxYegxSetC/SiCGcjOK57eUOGfCM2
/2bodBhEnch9X7k5QtBJBHjZafhlDABet9LpYkexfVdvh7perhsFmkEb9PmdFCpRK7T2oYE3iTSH
YkovJCJ/WXPWvwSlH7+wJ5QhOSiV9uoNs3mRllwr8pUX1dWMbdfHyqtdFesYpPkPWNPxbpws/DvB
Y2JEoe8hm1qraNl0hvEMpjdmN8pDS72Xvn7ZkiogITY4Ig/bSHaj87IbzdiNJgj24lK+bHbLTusA
zxIt86aPS3u8wbEksA76qJkPcuAD2Kuy77lRlj5Hq8yHuQ2sB883t6ZXoUHwEZsis3FqzfF065Iz
IyUF5vQdls9LLBCZEuMsq9/AwgMiCeJLX6MDN23Q5BkvcmjjwDrnpdazI9ajlcjBU6Xu7wyAyWQE
sKXrMy3bxPY4HaQZm97r2GXBY+TEzTelOIaLO13tZh3IO6eKfthuRK4xQ5t5Sijm9kYPpt3rWKmZ
rcP7lsNUx38NUWocpSX95eStk9xlF7dMQg3QuSfjsG0sq8VPTIe9EmoFsmbLdJlAzXjcRTqyizLD
bXuKlklosfVP+7A61Dn6YCv8njFLXw7XtgGf3FJgkAOpzNONjFxPkzksWGFX5s6qwj8JxpJsUpa+
iKCdWeY6by20JQABLNlXUXsNdKvaNDHiabe+m9uB6MNKSLWEzHbGPeaOzyHZs2PswkIVSW9wiV/B
qaRfgmIOzxkmhkg5os/90Z86yGz9D/2obIXnsE3uyzFAVc2BrNu5+lbEYG8CsY1UVqVter6Gmxrv
PQUEfLC/Rcpsn0X4BvKASy5IZS8tnEwP3KTers2c7w0zwdiKRg9sAyoWqflL+kSnpxeRn9oH22tO
+tmuK30Tl5N5xEbgdxF45c/QKq8n8d8nH0PLCV5g1U/p0a38h+X8KP3h0i4IxbSu28elJWjG/B+t
j7EMeuba5+90uAIVjHz8S0EdHx/SRdmriFGjnWLzTbAMkWvjsZnfidpirCO5CLSmqxcGuZ8C1v8Q
V/y7W2IkWgJI90v0OAzkT//7BSSyGcEnOEX+V53MrFxNKIiuWaZ3al/iwqFN00nOTCNg9BqD20Sq
rKW7yRPzrhgU6CqE60wmU5Litord3vsFP02UoNvhdnXpg2CHGGn2NvltfYxQA91IMa2NdECGFRLa
HR6NX3S1vEh/OGYKGKEk5Bah5mYazrnxEcJn99/f1/ZIHX/pT4K+3hhz1R4RSlbe/kinEfIbU+Te
owwfQ1xkYctaGisLi33IAmp5LfSv0p1PUEIS6M/Xzyu/6PWDyen1z3L7INc/jYZw/9ox+EAS1KPM
tNWqJl9lQzS0q3kw67MRN662M7zqqzLV6t4No+acluxObJTzWefvUEGxvuCOjNa54Tkr0DPWAZdu
88tUQ1DPHbtcy2gbQXDoyi0Jfdur1whSIQB+nhAYP2uWb659v7HWtaGiGvwxcGumeTA3K5xV5jsn
0I4Bfsb2usyn4PR/nbqI5oNmHuJiBc5/Ps7dVrrspV/O5BJyVukIn6LRiTTQjCb3O/+liXYg6JSz
VBqlAhkZvX1AS/yHaQ5ssWSgN1xkJ4PS2F47iyR+NMsWQ1vQuNUGhd5VHm/yDJ+mGSkMcxUi3PwQ
z+MvPnpwaMY0faiWg8VX6UFTa/QUrMVyfmk6rQVWu8DHZJsA5qNQ4VADnmIDV2DT//2vyZQVbDA5
6D0mAPhXMiqXqUZvLb+BdJGyOaBnoZ4NTw9PRmEvNhbaYz8Wmr9yfXPTKX5430ozzed0XSZlui8y
X300EUF8RELKAsvIzq9f5snkNHf9e+R03rtkblm2P1NnKI8SJgeX/McWHom2ufVRT73+FqBkFs6U
921sarR6PSPfx0vVpkY3IS1/SC+GKx+9hq0XPxIVXV/p7cpoiZ31XnnCyrxeNQUCL8046D/Kvr60
TgCWoUC4HzfZ7D99BAoBFKr/Le/0chPHrvIQ2b2H111XH8Nadc6OXoO7wHngi1zJbFhRpn1aNRGI
WZDU4VIySbCp2ZmKm76wvUkXaxjrT1vM67ybrZ+DwkrBy+LxoVlEd6O4/9WObBRrW0cR1bRB8RlR
+ZQWHeJHEQpXS0EQ1xWk3ZYIaX5ESEsmDYmhbpo8emwwRbk+GkrF/2a2c/bE1294ipLw+mjQW7wR
6ki1drJRHkv7m5lV+VMEPPRfUShXWbgf4b6QxSmrseVZHmbBs5bkDVottKTLWB7rFE+eu96vP/Vn
PQpYzYDZwLCYCk5TYA+bwe7GC/rC48XL0HDNI5uEJ4qTW1yGxhCDPeepC4ziuj+5bUA+bUjizMI1
STYj19MsWcxaKGuvPJzjVxPc98faJW+nQqDbioyomfRkkHnXLjqjZt0liCSE8x4H1XGbG5p1Nyxa
3fH4UxtH4zVyZ+No91oBAAo/udDmHeImbUkBUXOeIhOAz+In1yYWKIFBeTFs8BUGeaKnRF+UfFxS
gFoW+E8qH/mqe5qiUOTPfxBdeI+MvfQ9EmUh4KsmWUfBnOBQ4bbqn2be6KQbLlfew5XioH0b7Ca/
4KUGM0KYEFf+g/Yt9KMcFxQc8hDduwimQDV/xIVTPbjsJfxV6Va8J1hv7a8QBaULLPBWS97uqlUb
x8oeuU9QGJ6dnoW9BB4fdyqSF8+RmWqHzB7mHYyy7JVkzdkuLfac4tSFqgF5waJ4zSAUnyF0qM/c
CMW5L5zXQAjxmLFYa+QRmr2M2pY6P/+RUzmQsK1AUCXOum8SSheJWr2SpoEJWSvn2ARwsUqGOV/j
2jNvPSUp7nuvc9aD2i/CGtR6cxI5j7Adw3vNMKO1rP2Sdn4f0Kl23A+snddmbUaYwi56skWF+n7u
a1+o1JQrZKidP+1A0r9I218KDLp1H2VUIIPQPBTaXOwj1nobWJnzRsuH4WSqY7mRx4uZVE96YDhf
pL9lf0PSh4LzRz8YywvKYvVv10zz17LolfzQOhSpHLXNL4ClEU5b5PzIxOWXsQYHJmWDflpZCMfc
AxTxTwrLW8Fx/RvutQwGLqzzhQhzQ3pFg1ceUZTIULjaDgu3Sm0oyRq5V2KEmsd3Y5nad43RwAtG
eg4NGWo9X2q/RN5rGLV7x7XtS2lQGlVayL8YMe6truhesbPo9zUaSMu903xzDCCtxZw/gjsYVv2U
Fhu47SZQdVt71arfzayiVec11l0WjBNVPJoGmkokjN2nYhGRqv2+WmljBBh8md1ECBNZUGHeSbsR
JBQoKt3dNcuqWvl7+0r65fH93v4Urxtqd6dng7Ee23JCEDIGiwEkfdPraM85XRHsEqe2dxOGm9+M
WKMMwZv4IKPkGBKU23PrIqNObN4ZfVI+Z4NjI7R9J0GQrpxHraoepGXY0QSmOqTqt1w/62tyrCna
uzm8iM5yOmwbvOyL+huAav+lXw5mjryljk7VXpp97c4gs4sf0pIpbhO9OqYa4KJGPBCmfh8js7iJ
Cs+4w/2LKuhSh6uMAvpEElZrqddJn9ThBs8GsoBG/K1fUUJtt6RAr7aMEiujeQLwdomVrjz1wdxW
E5t//uZrkPNfq3ycMGYFz4DHcHxt2hGeUFQORhD5uX9vlc03KUFQofTvXaX8JuUKN/Q8GZNqhfVf
lJ3HktvKtqZf5cQZN6LhzY2+PaBnGRbLV2mCkEoSvHcJPH1/SGiLtdWnd0RPIOTKTJAqkkDmWr+Z
RzqMlOij/zBvvooc6RcQVy3qY7tIzfZy+SgXjb6CYr1jh/GNXGaGfhjsvVyIjexlVZqeJ+N10LEU
noWU5aFE1vrW14b9JeFno8cnQ0u+Dy8IDyvzfu/XHgo2SZEeUr149WdmWhqaw6FvRQwKEt6aFQIh
b0KtJvNJE4Ls1myi/ik3o/5sYSlRRe8sfvwf7vAjAbrxPVNwWwonq3zEDs/YReDYr9kAofQWWLNz
Rdq8+Hb54cXjtHEDu1kjC14AX8W9NdY1e+9I0Rnw439ry/507u9SnZ9wBV3kL/rrVPfFShLyqrBr
HvBQ4e5TjrcyVCsF8oqx/igJfPIQzJVX0pDows48v+Xw/zmpDCk2CsnGVcM7r5h4O1nsbOOmc4+u
1DvQO7fd/GLo9oC4d07ssbsr2grgyqg8W3CoZf7Xdm3ziKrOuGlG1iyYMUTTSx2CDkxJDG2k/ImU
p1uE9/pxQ40Wt2XbsPYw6R9ts3Buo1mgS57Bm3Ju24qbf1i24/aPDjlkoM6Cf5Ozka08w6UuFYiE
pKNpb0Pk2baSQCH9hT1zh+BIA8IHvoVWaoeGcuGVhmHauLpAxETuH72gjK4k6GuSvfJUQslIAwDu
F3/rXa4w98h58lKDE6tbE9tXVvsODylVAcvvVH2m3xj9h+Dhjog8mU9WFizmDXk6J0pbrUAKkE1G
A2hTWzUB9PCsH/XN8mWSbeEZ+qYAwK3uL/3Ll2lI+tMieJEJD+6JhpBH0LfKdTxp6q5LzOBBxXsU
Lq7RvA+G+xBL1Wj+fklhqT99p39XkSZ+S8McfncdBfcp9nl7MTjDQVj6xyS6x1YiqRq7wVyE5vI7
tGLduu704TEqlfXU6ouOwIIHFfy9VnyW3FvlPstV4uiEc+2y4VpiaYJlC6udGoFxA/Bl0DwNQqiv
3Yb7p/FKsU7HMyPvgJR4xismuOouMhpjJ3trF5stM7SAjVgdGG2zRFOh8yKU40zsBma7aVMbw2u7
xTlWfvoy1tdxvDJsYPKyaajOryGyKQ/yKnugxMNBm9RE3deh/WXyRPEL9cr/RCP/layrJBObKkXI
Co3qNthLErg8XHouMXk2SIq4PNU6DBIQO4bGFGlX+uAc4xAuluMaP3RFvUkqO/ieJ0BgYHCCNEu+
9amif7GrHI2BPk/e6wAq/NSCGtMaoEYwxuKXwEfKT5DYfhpK3VvbXQpVU2e5kabsqKaQ22JWipPm
WdmJAhjl1zowv6a9u0+zGc0HET/qavVr77Eu17PGfgC4JHYVb/i6GLnH2zUlYWl51ipdclR0cZB6
ZDIkD9nsHnQxRVvGzmZCctxgGtmxT5OD1DSToUoZX8LB7aHOdP3jCFW2S7Cd9mZrRwhPydYPfVAC
cxNGeXyXhv2VTxkB4S1Q05SSFXKnmd0/oudXH31tLirPVyrJgrBPNGaXDyCv2m+g6wXyGlSOXq1i
MHg7083fL7BXefZpXML3qkV8Y3ohY2LMOzwvdACRKuG93NIlPXJ58NX4Osw7QhnTEa7U3Sm8lyG+
qEgMZjz6ZOeIoPoNBNsXJFXzp8jJJ9JO8Ob7iOeVq+NmO7JmkXyoHGeWNRiJ6mh4avYUgX/di8nI
Noo6KDu9sot1oQReAe8r0m6Q2N35UxBcLTE/rR/zfjDunFVpmAXCP5mFhYZNOXBew9mG9jOvigF0
ozGdB8v6IcNUyzzu0o5+NPIifOqrav+HDbEVaTBtggkO71y3lgfkcPqTCBNsca1fIRnPykDfdbWR
rvnweyBqs0WNQ87oRsqALe5arlrjMEOabS1VwgIr4i5u5/mqQ9yB+jnM+rKob7vJCc7cBcNzPR/M
IvLWpgW4QHbImOyNwNarM7pjHi8vYQcqNwgDHP8f10gK9ZsoPO0oJ8pOQx+ekeQzDloPE6dwcfCT
dZnlkFnIYswSGvKQ2I0DsMQ5XkLy7FL7kc3B0n/W/gOU4fyw7PC0MJn2eSDc1YIw18QYnXNzY2M0
1mzRiEEAch7dO83+l2WnwQYG3HVuPQ5NYD9G4Vvb+MODjKT5IEBXNMNB9gXlmF8ppUsiPABhueyh
wD5PuwvkI49Gvv6XtoR6fAKHtE3+QtEp2F+G6AK7Zaxv0qM0xEMH0gKK/oiYLXo1QRFgyReqN7Iv
9x2xGcup2cveyEW1PgpH5HYBjj8pllqdxkhbptajVq+yZsZCi8BcoyORU7yZPVlschrHzE1+hOhi
NFtSOQDyY+V2+RtinLlNJ7RN60KzqT8D1EnBPJ7LoKxPMaz1C5xHxlX+J3DQGOuhCvJpLJmQT2P9
2Rz3MnYsxU8g3sCPkZgyihNcbLFXRqVgeUhKV/OzjyYQ1bk24+4BHOWdDEd1/GuUxD3oU/l5lKHf
yXBIlcJH9G4TVo2BrI/wrnQfD1KWtwb4ibJZk/EuvwSNeZMlGPe1/bAxdCX+CAt34scRhU9Z0rlb
vAiLdT2iLomabftgo9p4DDuvma0mmgd5EDxcWXX06h7OCF6rsQsxEuXrczyj2TvbNpd6mx2zEY/N
aTrIopusn8kaXAdwVaDfdQlPph/gj9y/ykGXeBE56VbDvGpz6eix2v6rqFk1PoS4snA3PqiKNQpI
GCAOeCwsZ1o0nnCIfUgt5HIvcdmpsw+59vmah+bswCBj8hC7cEY7R//J3ra7yx2QiqUNq4s806tQ
++ma9EyyxoOjfK0EuqC2EmG2YTfFKww5d+WkZnYje4PJ3HnaGN93KZqc1iYt/GQrUzTTEH63wso/
Sv6H5JRMsC93luNZ6+Ub6QaKfQtvY5kgh6QC52UF2WLMjjGTym3fuZVnkVK4t0Ogod8UT+7tOJ+R
eHA/98bmC/mmYI1JvfmGEslG+t34rFU3QS3cG6FV+p3rk7mXdHOhYAxYa8nz4OKG4TettQuAaK/t
vnWO4OjMdaA0/t4PeEDyWGhvBqyU5bNVPjOjaHpGiS6/lS1j9l/WBLxC+Xw1Zndm3oHskwcXwyvg
WdLVZEhIv9dWuO/zzrhv54PtejkG2ap9DCaeoOsmM28a4L63S9NTjpQB/bMcaxU8PHxr2MnpBdDO
+6kMg2tLE99+DY9mP2vSlmuta9kekJMat1qNbLQ/zldPFV9dy3cgZ9tV/zoaOgYUc4kyI0G2dtoy
2F6qk7ImeWlehrhOQuJT9gC1oRIg652u1mibcar0OcnWG9VrmA73rBHISNfjFSba5c9Ja7+2pUAD
qTJ9ZPkTExGwcsYq4McZ2VVG+RVCSZ4b5QMU32pddg4oKa+40aahxmmQNK/NosraT6PzZ0V7HIpo
kwTcBOVv6nKAu/LENrG6kiH5S3UC/pqG/11GKPAgYhjUmPrpk1esZLB2lM3g+YhhGQLWVT753qFP
61tj1kFEzrXqV8vp0m1gStnzfUAVZB4Og5wqXYxidlA64Z0xhfVKUUp9byDgeDeg02euphFFq9hQ
cI+bg8vA+cyg+nul6Pn9p8HytLEQepyS9vYy1nEV69C4zrOENEkIU5wF7nqg5rzOJeQJga/4WnbL
wwJrkginy5xPsKjL8CUorymHZw3y3fzHvuIg/N2W+/iIrC8KvuK7Ou/yYzQuEWki13AS2IfIjmVc
8tc4t5qig6GK78NveeCWL8utRuH8VomM7yaQxr3sjKW2sDwdIz29aVt1dRn7x3wnxPLKKnPcwn5f
eIzDo4bO3k3j9ModDibyHnXhp3VhJVal5ZeHS0fD6mJfgltYyVjneNNdldzK73oBmwQ7r/HBp0Jr
XRm1QlPrHmrcm4u9Hebazb//9T//9//6EP8V/CjORcoDP/9X3mXnAvH65r//bVv//le5hI/f//vf
lu65bGccS9dR03JNU1fp//j6gEIOo7X/AShaFFGQp1dgu7OtFSVQ6Fx+5HNuVGbQZebcgKFLulp/
FDi9NHoqnnSe3kdcw9wtNuvTV3mgXOluSVFoxzivxyfPqpHXmSmtmpai8F+OJ80HH14PAmlcM1a/
on76IESnH/RksuGzDdAartDPM68QtLsuHfJ62JfPrgL4hK+wpvd3dq4qOlZ/eXCDOuSOkjZlJNxx
lwxdIHzsAioY4Foe9WAl5maUIrek4hThFFa8JhUR41jBIRnRRwdWlu6BOyRLLBqjW1vh+y9HFNVk
nwTOx5dJIEizg7xQmuI8/8+fhqv//dMwVNVDmp1sjeVahsbn8fdPI00M0i7gLq7SBJzPaAX1OXXr
moKh1mxw2y23MiYP+Edot2UTLyF05GBtdcCvdbOJN1Rc0XdJq+EOPk2/HDDkyMGKFjx3AVYj7pKG
AyjlTtuP0dBE27apvqPbu/kl81G6jXtSWhGsQ5XsMqJY0BsvbQoNVLCmoLmr5zPZoVfkB2TMzR2A
CF2Lt54MLrNLq9VRDNinluFDRWbDuGwxcxQzpuLXhlNpedanmvFrw4lcYAzqqL6SQ+Wk0WzYdIad
cSUfgXAqmuPlkkuMS6a1Z59lS16yK0S8k030/OI7FIuWPau8rrwkWGljeRl5SU9XfDTe2PTq/IAO
//xRG6rxx2eteY7DT440sWGBHFf/+OUpimtgNpaHh6hUtSuRuuTtG9wh9BQNYBwM3E0bjuB5/IJ0
nWyPXWrDjXnUx9g6dWaJYV6Df+4aSat6u7S9SGluPITdnKj7a0zd8CmIGL1cIy+dUwj6+1Br2UAm
PfGeRi/5gk3e9GFM2RMmSt7ziEjZzlC6/jhVgX3PvZ57mNupH0Hbwg0Im3c/pFI4kZG8xkrHR/ih
wbhzGqYP5ObaYYw+bN/21lnd5SfdFziN832HYmPVUAoh+Zm8WhI09sqzBuU8JXmKKD3SHqaXPiKN
GlwZkOHu5EGtSTeEedIgTjq5cGihb8mY7BV61O26zgjWdd+3s+0h88KCbAS+drdLLBcz87LX9WMw
iH6TDEnE0z9F49rXW/JQfPXhp6OGIw86OYXGZlsrW5MziFvbEtcXwWsL6Tz8lbl7LxcRLmXmhkXE
9nIRq0ADAwhCvFw4rarqSA4sw00w1kgO4nTA7V2jjBRr5SlL8SUaEr3E9qQqT+Uca2Gj85hz7R9h
G8WHZbTsMdv41Xc6YCFy7jxDTpNNGLl3ygCQT4aWi8hTrXCOWt8aEFUMLixj8iqebrwUdrS3+ji+
7icAC+L3QbcLJA1QlAdLTBn9jw7ZDIMWFk0FrFg25YzLONNWjGOGbu0f8UuzQ+nM8XAz+0/TB3uE
NZYBgJQTnE6fNmGIZO2F5qXWzsZVwuw6QI6WQrkkiM20sbnDnzsuoYVUZt1mLltI9YtSZOJrF1XW
qmlKcaeZqXlbV26/lh1TNp0Qp8+fHWuqjnGbJujJldlXhDNlPwbx3UorjYOK6MiJJGR7coTDAfD7
1gSVv7bmpgsgwkSEnpK2CnBiZwUgyzdyjlrldwZe2UfTdXVtJYdbETtyUE7z5WRg6fOr2j6adnte
Bslr4EWQ72Bzuis5uoe/fWBjTPafjG78WPYHR8d4r+z0m4YcM0r+rnmfGAgIadHSiMna3xpdepRd
3TzI7vnxUejLcD+jKWMm+y9Ki7CRZVN2mLOiM14aKaltxsmYTvYDF/shX64nL1pqAcu0GbIzv7oc
O8Qg1YL2vjYmCySyMd2WAcJTNhCQkaxlqOioOXRQ7fCbnbCwjSvjrvdV406eVZk5rWzdHfcRsnQ2
UBC6PbXYNaNj3iwxR4nbm5QFvOxcYkNDgQLSLbAh+QKyq7GEDokY9wfZ/PQqKckRkdRXYn5hGc+m
Ad5oP/uyeQB25nhZjOQD+/D7EgPeefvPjwjd9f54ROiq63r4tTmWx6lpzcuFT4sz7ve6QxLL2GP8
MSO+UltLd6Ixu/LNP8aiGq6Q4fLPpoIYaTtU2YepqvsKa6O32uRRUhXT5xGkesRbmWFilteax/2A
AnrVCzTY3QYu8MzKm8K2W8teKTote6cOprCVq8anwZ6Doi8/rbM7Ke2uiYaIJ5ELBTwZy/ke66If
Uwn9Pp4PwgAQFePVfZCxMKpfoqHWr4Vrf0ugc14haazfLwdV2ePAHp9kSw6XZ/I6WtLSwQgEd+wz
q9zyWpu13g0v7OrVFKMVXSna/ExE9b0ZVYLL6dwOUhg0/7EHlUZv0j8PmMfLK0/z5eUk2ZRnMiab
HWvPre8HWNb8fgWUMnjOfnqx/9e1LH24p4Sg7i/XW97dPOHzm7/8P4owbw6toV1f3tYy5TJEvq80
i496BsQv9mz/lm2SsRKak727eNGtYdsM1yASnZfRA0nOwh51mVHstJmaIlWWPmkvLapL3OFQCJ63
eJcDsn7GerTcij0/RBbZcbmE8FCn2P3RY/UN/ptd4Kw7+P1nuzc+ULXwj6Ne4voGCabGKEtX144y
u8BNZko+KmtXyP71Reu+kRMpD2Osih2KVQh39T+STnGWsDsk+caubH+faYPRr6Yswck3FIp3Ew1V
setn8odsxnNMni0j7bL0b1qNemFn1+a1fLI0ToW4fKjtl+eM5BtbnQ6MPNL1H/6oil8984NGjoks
o1nXnYVkH+uuvdE6+K0acfpqu86+Gwvzq+057hrbw+AWK93gXMVkhUtcSL/6sEwH1G8eW0tgiYBV
3lbG+ZUG3VB/tTDB2oZVbh1Tw0yeEiXDL3EKtlNNeYht8ExMT7DKU4OuAaOBVNoSdPllXfdo3sgY
zurmqTV8tk5jpHorboUN7EyCsruKPTAmHrD8lbn8I6Iu2Ze14l+7RhNfJVVBbqJXayp9eb0DYprc
c8MvN+A+mueiywzsIfTki51VL2CWMPsQ6QabP3EtQvxRO0XRTnauUy8XBUs5T9VPSyxjS7qKhv4Y
c/e/brvqV0c9n5k5JvKQG/n2yXEyKOdRSfoIIlxHqi4MTnF8Ix1qA5TEVd8KT3oM1w3MrLKTTWCM
UJTqItpP3K9P0rk25El99OOgVx6XxLzmmS2QnuYswZIiUepNEufNtcGUpzkukUsyHjfF+Z9v9Zrr
zVu7Txtx0mCarTqA+jSLzYBl/7H1U4ciZZPe6zvRUSj2gfsdtbYJqAiBKLIpWn9FyGrT9HH6w7bi
H4nZds+xGcLKrjIE+YpUu3VBy28UdxzepjQ/8UT8Pk0sR9ATbDcj5ZxXfDmiLeqq2UE2TYd9VEhx
g7wnvUZobnKc/x5LbdAeTBD1Mhw2ZnVjDraJjB2faimy6diMXwKts581V/TnLjIQ61bLV4xX/aMx
IBMRzxnfUClxW0rV5CB7yz561ZXHDsG4R+mCqCl3rRjCBxlpqxLVYsE3GwG5vKCMsnSqosoOYQDG
29PTBDDpXwdRiteKH/beTVA1CEo3XjoNtNv47fxuy245DdcRhGuNwNlWVmGtTM2bTrnXmOvGDYvn
YcyydTZZ7gs5BR3t5HTChARcSInlzhelHT5UgITfikx97DBT/c6N4zpU/egn6LWdrooYPQQHMBzr
sngVA8gTavbSqmm9wq9jeHWRoIOS2sHJL5QHBK2OMoylQgh4WXlRream7/uh2Fv2hMqBn2nHOZZP
PYlQHQGolZUUCbudvVJq/gf65eRf0ym+h1jmHWIUnA+qS6rIrQwVXYsOaXANOfDs/xrqiixe2ZoJ
zn0eDzvhj/FOCF1eXlqHTHTQw/bXpf82FDUj6yno3I9oqtWbMOvGrQrA7VnJjZ+FV9k/rOEFx4v8
e9GRsYtTNX2EMtWvyil6FqFB9svRvSNLweSpsFBljCYDuJmZpk89XjQnEON3qokJF3ah4aFRgvJc
Aqdb6yDv9o3oIEUow82curqWLUcLR2tVlv2NnbXGntrme5oq6gvg1K8Wztw/bKy+3Do0P/K6YKNd
d9GjGVfurlMz5yoscAOzbKBJ+TwJ26uvzjwJaOGqFMOvSUPQ25u0RU9YghQSZDGRgc9vlxasuqMX
TnitzsCHv4/QE4ytIqU6j4aisTjtbxfw3e/mgs0L2xKmCjhfFWFv8OelrvSnItLKe5NilLbvlD6D
D1Q5/DZU+85HOva6d7IbGUqNvqYEkTbjFoyIt446xSbLwUEOzh2+oWmWIpI5pI2zGpQ6uNI7GNQQ
vu/lBndwiyvVCiiezCFFgSAecvO5bH7NAB23xqUkfJmkjZ65rYPO2MiY2qabRBhIuDfdrWr61p0+
H+RZpbc2v73GWJOn0g5CgyEh7wRRG7CJFg4O0GUdPrp6WN0bEeqY871CHlI71TaeR4ZVTgjcqrz3
Ea+5jJDXyIrC2vYZbDZPe3LRrruqhI3ljWy2bXbXi+au4Svarb1w21VW8iT7TDt57tCWOcmWUyOd
jxPYsfW16tzFpb9Vg0rb5EOLMi46QzwoyLQfl3abv1tT4p5HU4nB9ZjTddxb70vfZa7sTTEKeLjM
lzEAWuMd+j4rFRLPOLImHgrecgzP+KFNomrfYuJ2NU3G7MJDbTrHqvR1qqwX+QVFSX2t/p6UGWr1
4Keg79EEu6v0LDvZpYI6t28+yEPmxsVmUnKW51ZXn7QuTV5Cly0ZFgSPjajCF7DX3Zi8ZKGiPg5a
u2aDmLzkwdjeT5jfyQkqOIE7m+cEBD4EhhHRwuu+RFJwQuRINktyzdd1mXyXLTGPGKwiQ4WkCq5j
i7oZXsq71gVlKlCNvyfrGK8xVHQ+rPgo710iR3XdqK3+IZ90ZS+H2p0dLkOLonQ/vOnQtTDoTd95
bGapQlj7IdR4t9tLllYO9AgQvtYtovOy99LM0E76PHiei77Ubcpe/bru2bBn1E3eDcNP1tyC8XyL
yvqRPfNZxhVNDNvazaFjg9V9x7gVvdR4qxYFkpyoTa2rMay/ikI5YMyt/6ywBcQNwvraJJWyykXl
PAivHneWiPVrZwaKdQL/vyhID5FvpQe53TJdv99QrckOcjMGwWjYiHr81ZtSi97klARglevJZszx
bYRdazyLPEsOiug/N725Wauu/lxY7a/eS1POLfGVeSxKHo5D6LLqyaiY2CEMQYwp3qO+2gfVMH4H
n/5j9FPnyfdCexcVBYWDugbb0lHhzBBL+BYPP+RIPUVWciqoF+QoE+29htV/bZbVFUk7LMW7qF2X
c1PGAvC4y9k/x0rK4lPAlpVVho3/OghcFb3YYD/Np65lV+shF1jLNyKkgJpGt/JMHjJgO1tnbPWN
OswyEDqKFmpevA0VJol4hfbbttSKNwesySquKAFnWR29GAYaw/OwAF20q7Tp3XU/Ju/sXFrlcahK
bWehLc/2xRJf2ohqgwIm6KSXaoHiDx1S6FsFB4lWnfKrAwpAtZJi37LjMkN2eBY5ncnM7kMS8A8Q
SI8sztyTbPlwjQ5+0Mdr2ZQHpWlfWDq+jNzmV3WY/ZSSyNwgzZPkFsrD4IaAyrvoeIk3UXIuHBAU
qmIqW0V19CeUqopVqtqkHTejVvg/LMvPVlFvuk+q0outEe3MrLDPXu+ZSCGFyht+PA9aNzg/PfG9
wlrtu2276armb/WsCAeHM5cccGFY4qhjYwfdsLuysjy7jYLQZU2aTW9w424WtP1Qgi4rklccqqq1
FtlXRlgiIlGU+cfUF4d2BJXDE+y2NAdQLmYynMcy9b/0mqaufOx0nwsckDcj65FzJmA46K3+2qDn
c5aHuq/whEiren2JybMJQ4UpA858iQur07Y5cNVN9Xu+7DWjaxxmhjtMrmNvBXvCm3nkK1b7+lpT
ShSJPC/9lqmDcY0W6PTgR9DCFZOMm2FPDzKkCpS/LT3od7IpO6pIX3V4+Z21eVgdN/bBMkmaNEbY
IxfMfSjrgByWsXpW2Z9dez5wyxjI2rfwKbTy/lskImujGK5zHYqqPA8marIDFK5v6mDfCt9Wr+q0
qXZm7ONRI7VFl1P4bfGhHpHK+sOURdqzXBRLl24pY7rIkBppkBwCJb/ukIHc5kDxbpWwctZjihbD
lJRzqeh3G/QpsCEHzH8FxGOVedQousKOX9FWxp409R5yb1QfG+wdePbFr6hlBrdOj4WRbDqJRr22
SZttPubJK77iFOGh8+KOxWDdML5gmNnfyU7HokYuFFY3cXifw/BaqRihPueNKuABK8U5YXG2H4WO
f2uupVeIcaiHtC9xvohta6upY/uQTaGKO2MmXnsVpKo6NuWHYuaHWDgkpNOUElE5zFKL2Z0+auVX
O0vFSoSR+Rw1SrEZit45T5YHc2AY1JtpQoV3CNzwyCfX3cYFi3io8PZ9HNrOWhjeseqqBnn0sLkJ
MpViyXx2OTi+U+3QbKxWjdfjLofBW0t1J843Pfstdd+z3l3aZacWQBjnQTJYpUW+qecgO4b2pqnT
p0At+dv4qvOghp790CNuFmUDGxnK/Q+TY/TXiZX8lC15aJvagqUF8FGOj/OoPflGuoxXlMJ5GDBW
hWYnoj2kbbQo3FJcNXE1btRKLa5y1ezfrOaQzJywxtKLoyfafNtL5lgRfUWCMr934qxYt8Iadz5+
TCv2DsW7JljvdTbMQAHr8i3CuWoOTwjh4xeLTtnSVNufQe/3535SDO5K9XdyXOW73WVUN5u4PwZt
U7z31hZQtvqWGzXy1bCQNjJc+222MntHo26vjvdFMrwlnYp7uHCHGxeB7O0U9tohYyv+5vt44VCE
f+bnhWFnQg7YribrbXDcbKM7SPAisGC/jYg2uEHxVvVqce1CZEOgjHDjw1zqTBgrUQK9SORKuvUx
2XgRPOxfSvTF7u2pwoWcEKn1+EZnb7WSTXfy40MeFsEyIWoilN959B9krxxnUx3ak7NqwWhPb1EY
iutY6Hy/5kNS5as86IozZS/n3u4wjQzRV78MKGtQSU4Je/AS88lh7ka3zzZpQhVrrcE9QsgTFKK8
ihwIu/1ngfLjlWzJeGjWm1zHr601zXRjhPaQb/ygGOC92Ujdw2XWtmOaDivT1kWO9ZTf32g5WYcd
KsoHzZoE7lTEJs0fleVUzvFjiFKyR15Nng2ATuOMHUzkiu4cZNCTRyUcvhhWRhK6ysNTMGj+OddM
nIPnDifiS+ZoCqSOJuzvySr9NJDk+uJmZbfWfSW5rd1Sua8j/dtyoVlCV80ecelMQ3c69TnEBifG
6yCbBLUhEHf6Sp7GZfsyA4SPn2KBkllXuhugFsNc9GqEvcEDOtxYjm5u5LTA6N2dV8NtlBKoGsZu
WpOFd1I/9XdItZzgzmrK5l7GVbKncpQMTVajUV6H6IT4TcFyvNFWejPBh3DT8rFWrfTa0BFsdh0t
BthkFS+aYqH+KAc7JJNh8bdrJ+ySEqlZHanKrD/L3qx0AjQSq2QbGm3xmIVx+mCaD8tQ8PLfonF4
RZuwXF45M+ruZEbYUMwvLK9QF+WvN7NcUIuy5c3IpjwUcf3pDdVp0BwgZGDkPb+kvNLf31TndDdB
G9xOoZeckaJPz7FqsnggnQX2GxrT73jXaBSiM7/cXTpciumnqKD4Nw+T8TRVY/jy7own4ZZY6TpW
DXCQ2cTQBJ2T3ZL1fihgKwGcqFl2kg+KDrIXppl/h/UsdPX2usiH+oo6LpZVeJFuLbTFzGNW1WIb
xiEZYLCsG78Io53UQpMHQfVsU2GH8SmWehr+AfiF7orQBlKIiUZtinrXGnXzYrf6Y+UE0Xcz0sD5
RjnZFdw8MpY7V54bR2fA0qyr5xED/6GyUD+0hoy0pbfdnaeT5KCcG+0iW1deitg41/GAML3lvlpk
JZ97rH92dlbXOz0yzhVSyZBgS/yz8eN5yyPrjAqt/6M26p2St+LrYMOf01lS3Gtp5e/HNBuPclLs
Y7qd6tP0ljJJuhX3bbmDvTV+mpQZkb8f5kk5mlp3Q6RCHZ8n/X4lZ0Q1YNOOZvqOBJS21ZUELT6d
33oFfQY3iyT7GALkPf9xxMgIJMn+8zXgh6cfSPgu14B/vpnsIL31q3eRKtlZHnRY3ucKovCmgKa8
zbTEdXlmdOEdw+KpY70vx2Vh5q0dBKaSmMptJ9yNWbTpi5Jm0SpXNO1HnF5luWn8tDT3tbUK/9Wa
VPReTJDKGiC9g6ZU/VHOdn7P9ubZqprqv2d7LnS6kbQHtz98lzvbWUnebF5GYLcnIz1rgTWdZIdM
Y5dC5TuLq4mE0ildbG1DhxJsKylw+kMToaiZ6LvQapKDqrXJu+s+yy1LLVjAFPlMExmd5N3+HP7b
aLmPkaPjQbNXQ1O9d0FrmUfup/lNOx/MYhYq9RzWpE0x07w9NkwBtw/Wd0n6oMWNsaf6Ye2reYc6
acWHo3IH781ef0ZU8lNLp5XABwRDxk53HilbYd2Jj1x59NiKgBvRymcP1aGJPcRrECQ6Zm5jsTS7
IU22FAvEQfaiI0W9fAB5hGbzo97l+1737NfI0MYrxNioeacxeUtha+thfr+SwC+5+/KgtlF7aDUD
GT9tFn8vDZsK3dy+MP31Mm/Q6GH1agVdTPowtUhweTFE9wKlfct8lCF7HItVXWTlNWAD61HNegwH
/j4B9uNmkE71Vlgjmdckm6pA9t0M1ekm8MMeJjdypfJ73WaPg5FaXwHPTpsWe1y0hJr+xBeAJ0aY
vePwNcO3IeSRtoA2aHhiJ1OWOjoL97gwreKx5Il56XVVPdrakL/2GuUfdlKd2HetUb5V3fAErK2+
F5mq3LuOfxZmWb6BOaYIpijWVo7S2R6telh3p8ZM4AmiJXE9/B/K3mu3caQL174iAszhlFSWJTm3
3SdETwfGYs5Xvx+W/Y1n5v+xgX1CsAJpW6ZYtdZ6w2xs5KBdWMpRdVzQTusds1yhAECh5yxHnQeP
m51qbZ1OlvBUUSP9ONRsngr/q62V9udIA3Pch+cptgT/zunruqKNXTJC01UvEBxFWdk+ohDePA5E
QA+eeAzR/XmUPTlsokPhlGkgm3JgiSOEAYpEP8g+eSjKHWR8jGky+OfC7edgFHUZBQsqp0cMUSof
VHnyIA+ji1jLWNS31I2qiCxRO950nc2XbKJGXe6A/pWBarbWxkgstEr0xJz8tPK6izzUZdFflrUI
CVbrl+wKq6W7/GOeE6bJuawBWq9z5ZScXM4xhRydlpp7IlJcUInOQvckD+7fZ/8dkdNje84DVEYR
zlonyj559jF7TnpjH6Hua0RlcoYSl5zl2f9f8/+pz0sHpCkcK9183Q+GOFRTiAWKmMeLPJCSGC/l
CjGvwFTynnW3X4Pe39Nk36xiM5oDZpHz5ZWwa5CflqfqWKd3AmFAOVdeOlrR3/h6aurGdjIaDaCw
qd5FxhJugKpgnJ1A+7LbRO19JxkQ8VN0jXM5gfxg9DHBrClNfwpaFWF3IbARj4mqZA9m+xihIp4h
5aeKY6jaqq+bqJqnrPsVJoD7ZG6Nrds78Rti1dSqGw9lbBKp3zCxbflivjWRlt6V+pqsjKvkbSjB
BqoANI6yGfbTXa6gMdEDCX0YM+3JEp14bU2QfxMQ0YK6jN0AtJJNCwtc2w975Q01Tu0o+5zRHW9w
xZhsVEeFMsdZtmQ/hDNxNfABlbaXSVLH52VCLFs2+8Z1N5XqWgc2qgYlSPXZA5J8X+JxUDrqRptz
99oPJVKaGB+FCEy0jw2OJaSHoNZsEsRf9VUh9x+kKGEb6vkha4Zv/aBYsEjH6HFRQ6gAHbB4N3os
kjx6xN4zRgJc/JLj4zqp7rN8N7iwquUMORCnV097qFLnhYxlde/qY/RaTk+Ss6JjtXtt1TInu0tB
c1a78jBji7OVTW9NRICDsD4ILustHFuFWwDxZ4v3Yrkxe1N7U7LpY/eE3gOwynn4MbVGHVjJUj6E
U6RQZu+mY6IbyS37+yK8rD8uKsFmyIsM0joFO691AZArhkDdUPdi8SBbRg4Gp4OkRj2UNcVyodeq
Zg6ycL1A9hVN8o8LZrDFHe6H2aU3xUsXpT/FKj/YZOEQ2CAjL5HZWw+ksn5VtT5/R/oaG1EF9Y2h
NdWHPjZ+y/l6pzVBZFDeWnDafKhdzM/lQKxi4llN7XTRkqpaTdRi+DGheYkL19tp0l5sPRRThEhx
T51xdRb76pfN1irHAZGMotvgRYbh9r/nJCB00YYaYXXbwkXJl/sJHCqPn1SxydX+mpfuVZ1M8daP
9po3Yqdcayiau8OoHkWiiGvkxAR5Whq+iB7qpLu47e9OZYNsmn/+fbXTmPHH1bFt/vPqoYsan6hj
3sgkDDZD5TXBveIKq04PFMwiN0M/QCyX6Zi6i+0tQJ6fHTqEwVyHzg35HGjaAro3GyZK6kbMOq23
1bM3WdcZcz1QXaRjl+Yujz3tvVkvXLqFQqDjfF4Y9/Nw76WErZPrlecSH+mgkWz2eI75TZDaGUlB
Hz/2fpJNsfb1a9/H/pBP+KMpB/Eb9o6RmY5bu9gCR3bubbsBVpHi/fnV6t0NsHL3PptE+4CmW/tA
z2z039oxqW5AcdMbsYXwjaiZ30jNoWhijwR6a7MPMR0k8/4kp4UlVcPSNBEixk0kiBDElBA1S/DZ
xsY83skyiPHvphzFH2m8m7Ii2upGzwogzNdZrbIX6r3sLEGLH7IijZ+rwvgpLcTFtLwatf45QVds
yHuJsVWsqH2oqWXdz92T3aDI/tUzxE8fch5ynJYcarU+3BvjrPhu4jDdJjGUDHFxyNdPwlKHz74q
qYqDbIZ/z5N9eqKSvaqvCHG7j0mfn8aK4rdsYZKjHJopYQnskFsPrNF9X0Ih7uSo7rQVMlk66Vx7
mOHMsHMe1Fk7yqbcSMtm7DD61ZSjhb37wLwYhn5vxTo4fn7M2WlANq9Yftklz2KvUc4i6g5kartV
nqXmVZ3Gh4pF5pDY4fTsaeX3Po6RVMzd96Lzlmc5QR3jBAUZWCCEeR8Tci18r93xc4K8Qzzqmb+6
EN79f2dNSh0fiDo/b+PwcwzUWX/+fZuvCfIXaUXzXTdE9URkZe+aVrEacrVLeMabgchMt8Br2Gy/
zrIzm/RdVVj18T/9clD2fVwm26Gr75cChdR9LzTtQROAyyFaK74xtc575UHtEjrOst6AERhby7eR
lPz/HSCkq577H6qO6Xie5sDQMSxIIqqtu/9Gg4LbKmxbq6wja91yiDFnWAJPE8WpJfqYP05z/g3U
TNZeEqfDsYJVo+l9tDMxd9hqU+09t3G41kYWEAKqbZLcoy/uivKunarCpyLlPQvcEckYWqfewRIj
ED7YLvdZzkyW5OxoGJvq68S2cwuUNqBtykHE9SwqU655kE1qJ8qWpJSylZOTCWsXN3LfHTR9A2gN
9rNlz4QuHVl22TQsyl5wnnb10FBiXGdo/LJdGefYYNNKiuwVj6jyKlvYo8dBopvpqe9nOImkyk9m
5E3HicTWJkZO99CPoJS8tKw3fERoaXRoEomGdbtcUu9jVI88G9ZfXx3l5KUyAs3FdK1Er+zYd0v3
MiC6vrGTSlBwpumpWGPze+WQeEX3Aj4j2sVjjzD1OqrnfbgrxVgT99BUDCXcT1E2bVJNTWDkoZlJ
1i+9OOuBvXJ6WWzVO81ev5EtZNI+++W0rz6CQ2B+GeGE65S/+1ItL/JgJ2X1cfbVp2n6/ZQ4zuGr
i4QTHmbrQfYhFQmnh3cQCYx/DchRZQ4TlC2S5kQawzp+9IWIj3oR8NbFyp4SON6XIo9CQN8wiXdG
CjRedv5j5Ks9QpT3HDuCzcZ1X4ePOxhiFX82+3tt0j9Hl9JFzijCdURfhPo4o6NUm+WjbGS87PZz
bM6BbKrrhNyuf2qYf5xll6y7lVb2YK02KLKrQKliA0mSovva13VxfF8O1abiASPbebOhS9xF8Tg+
ko4CFC/gk8imPGSmDrqocZIj6qHjo20T0AmBo/J6gTwgq4XsEms5+k/0Qf4ZH5Ok+m1NCw7ia5eO
LfS1xjVRtuR9JoQfto6TllvZh7gMKeLK8naiXC4OAkcXkVT9Y9xYzR3iES+yVbkqMC/sseHHIswl
++QBsajjgAzAVbY6yLlnL2v+kvNlF3Ym4PYb59XIRopGqtt+H8xfytgbb5MSLXj+AbgVsKt52nV4
zrWrvuTOZGwmTY83vSu+W02pnPCSLfZOmU1BIfoKAbq4D7RFu09GdgqKsZAt6xr1fdCSi+YK7ynB
8wp3n+UHGPB238CA44eMyxYlk+EwTW2McEOB/ePUncgh4HwzpQe1iOxLZIXpfmJTjcfS4Fwbz3gp
G7QY3I4Qw+OX8LQ2P7Z4V229Ecbg2Ih9bZvtnVJccC0Ra7jlDZgeaPxGo33Q8nSXGVV2SGsrBUae
o8YRzX41L9BQith+UENcrw1VmU5FnFCRdLXX2pm6H0g0836pTPVaKbUFqCZiH+RW0d50Gm3bTbl5
A5UbVLMePcoDIgnqcQHkwM3/1wfSMts2ldUAwfxf3+jhLB8reXjEyT3+uDZqDVIMeX4vp6lA2e6o
bt++LlJrZeTdE/boIP/vogzyZaBpTrqXfTOqY3dh7J0HE4yGb7RzfaIkivmNbJcr8kK25cFWgMpG
M67bKMrl/sdRxyzupCEBccqUQVO3sq0PZnWSZ1DOmbqs4628SvZ+XqpWkx8K6j9yJZKLVJSGaMuv
B9n31fzq+8+8VK5lcvjj9Gv86xZ8WZ3PBe/jVIgBYToINbinnqa2+zwkERYc2XpIHSvOfdmWw7JT
nn31fQ1kSYN40dfwf2/xdfXnTPTO9zXMviCsE3+MLPdBQT70KcmHIyoRv4APLjd1wB/GHCJ90wLy
AZ4uwqclF5WvkMX5bZm/q2gC9DBiM8tbPH7gPWgeKq+tYILF5sMwCtwwky77VbiH1NDS37WYBrSu
QvGkdFW7L7XcPBpKrkPQRKvPBej7I52dzaJin2Z5QNQjBA02FtqQZ2Op8hfchY4W7hLvcT4kOzdq
QP2NWKhxAfXiKI1etJ5vZt+mf3XUAV/0QWwdUxiUO/PuPVuy7dSbysvYLvUhUSy/m5zxbOPDckaE
Pz835lYX3Xz08mItuZLxIFFZbAy78Q6WXhyTJTWOfYTQAxiy+lzZxtsKepAv9nTNO7oEgpvwhdVz
3gu7QzlN0ZL3tKFgxwf6mCbVIUZ57EraFBMUM8eRaZn3RTWme1csm1np2m0t1sJ41SFuBLhsb0SR
SgEMxDTPTXacFQR5HGixiBq4OV7o6aPSaP3BnNnhhCmJfjDY9l+I7R/SkmJ8PMXjXZ8BxWRdCYSC
JZg2O7+XKH0wPcWkhpAG5pi95AhW/CDE2qaR2/qkpfNrWUXjNURWMkA7T/lRuso5TPri1UZb+FCg
47dfHEL4ASCb11BXd5P+ZwUmwZ/cZniAquke8zmddmmoKa8gDq7g/+s7SNnFRoSFGeBY0pwBwOdv
6rzlLagFi+CBQTfO21gxBN9aL/dtPRXn3KWY7dTljVgRK+YuyoNWN8yNRinpNmimt5nQIPXsajO2
trHvE9O72rr6Bu4PDYoOScUas5JjSrksiCP9l2NP2QmBMSho5pPLa8zJyuI0pOCplUpdMXVRdSwN
w0ULNKlJMVXqwVbEyRxrLWjtyveSvNt4elFvSiSTr46d5CebDR20D1/pat9TbXBjkxt+62tEPzvh
OU/pMWFfiUwYef7GY3NiCdK9CdBP1TX2czq/GH1dPBVHa0wehs7GYBtZG7wFwOfE5J12dtawlV8U
d9sIdmGzfsOgWDmFRkt1R0xA+1bin0A8KfVS0p9qc9en04NupzCpHxRcsfxZzAmv+6y/g8AShekx
/N2ns7ZrcRM9yUPtNflmxj5vLt3URxynO9UVGu+18JDvKrKDpZi7xsx1e2tndR9Ug/2uMsHRsQIa
4yd2Qt2u1qfyJA+6l1QfZ7KpVHZ58taDbEY43PIa/3v2f4ZzMnTU/EffIKY8NatPIKHdXHy026L8
K7b+cmqL5yB2Avzp9FMpcv20mLFFiM7+Nodm2FWhD2D5O25SWL3zFgEUjIUwZCJvCeQpqOcXW4+r
XVxNxmlMbePkzNA0IY1M4N+OYZZ4fhkPZEhGDMBSoewTixK777ncoWyqIE17Vv0GDHHtIkSNA8fs
IJvjIQsd8I4HaMTr3UgpU0/iwR5Vnm/VV/U5OzaNXWjBlItXRzhYmq2/Aaw021Or49y91FUxnbxo
nE7KevDUTV7H6C6WQ3EK14Nca+QZKjgxJB5SmL4dKdpmHFE/U9OxP5EEwgRuPRus4WfVlM84cNh+
rWZ8AvW6xJKVs/YzKwLGcQ2P+RjuliS7Il2unJrV/FEewgRZESU3SftnqPu189FK+MPk/08z61cL
NO+2I81yGuelOLEB6pV8OLV6YR5NC4CHrQliNIdq3mD0xdZUe9RQkBU9lZ74bpSttS3UdKaYUXa4
qNTFa6R5zYlvKTw7PlhzUs52ipFnP0MX8py9/MNilMmCohLgPxJ9OSV1t5ysDsUo0udoh7nViXxF
fWIv7+6dNGFDUqinbPWRE03Vf3xMnzfiY5JneVEPH2cZes/HziDuC5HxAI6viyAqXTCkarPsWtt6
MEqBZl7kIaKvxO1JHly1bk99BjULyw6wlZA0/KosfYjp7Ukk4Xfcnh6aGjxgFdVdkOraBhTa2W16
Xw3ds2ZNpygRj2kNCs0AB3IcouZUF6TlNcd6b2wlvKTTsARdWjyUqZhwNdH+QjUesfN2PAvKtajB
R8hi2oUL2wNxWRtIQqZ2j3XWRhvbZkfUVHm7S5CVDuDpUnmtTcS0wE0CXnyd9VDskHhJN4gDNNvI
wpNCScaIyA+WsFLxhTPzXRG6PzKFBLhld09zWU2bqYpcLvHCoNH12LeXLt/FRPYQuMan2KG6Os0D
KPQ1AbYWVzPLxjDdQVwKXB0+qM7K208df171ITpL32pYJ+yQywFtRVi14UsFF9BtrANYZHXXeh2b
A8tttrEXs0iIB0CfeGSqI+zoaLIOEJBuXrRRmiqC3cJ3QguLaY/ekMGPnnRU4/h70ngh3zlpfsQb
H+Ngnb+yZy9DlkmE93kWIc+ae8o+SvL7KbW6g2t3d3ao2Ocsro4pa9YpCZN9L9KOj3JwkDnAQjXH
SszHjktsm6VcttBE8DpTomuWiCrImkbd8m61t9hSA/Ny8ld8IdWtnUIuSpUaV6MJRYMkzrejp2NY
j+TiNnOjV2HCnhsp/ERON11Z7G58h5pzEWM97Qx367LqQ7p/V1HC2ySUdILCNcCOsOveuKpDtVLT
vg8uVPmua+ITwO3AauwZW+QWjZohybZO3/UbL6qvTZwci9gAIeCZNwxiIQuVngnLJtcDtwVK3uft
nu8n+sRt+aCXFQyFpt3yz1oOtiusfW4P22nUW1gwZuNTROKhFvbZihP+r0qaPi4Gj5xuHBeShzuC
ieu6+79rE7TT8nkqj5oxEBoMKrVKduPZMgPd71noqWwEY4W0oYVa1jlXkz/p3Auw+qty0oBCNXlZ
TAVNnNVU5IOA6uJ5mrH4eeMtymbHt5QFpQjQ73d5f98uWHupFX9/N2e/rKoutpqrGBfFwvWXDMwf
z0zRzsqbF4Kp89LqaHdbkJZHV72lKWIJlbfsdcW7mHlcBpnWeSdLA/JeaejIZKm7y1A1v3beZYq0
CB3pOHlyiikk/Mmtg6sMzoYckgXlp7tPTRdNP+Iz3fa8k5agdh6viWwvDC9QqjHiIEV2retGuS0W
fllAe/Wynk9K3i97yNXfy1LTfZdt8f04vpR5jpfDiNs0Gz5tyz5qDJrGurPz2DogaI/Kq9b8nGa2
K4hxhGdWo2uaW/Vhnm7I5lm+BVV731hOerZzlfJ4fHG8od0UVIaboXJv8YTrhNF06b4bQSQZ5OD9
NMycS72ovPWX3oZhbWrYfLGjGgfhbiJP6EHXG5WvAYDbTZXno5HmPMI40kDJl5vBE866cFuQ+J06
qAf8l6IaI0tSW0jcgtmDeIXcaG+tv1R6jYfinoILOoNR2CJJguJr5vGcCJvSpJIlEaU+x972ywmt
NP58iMVL7caBssDPRyiy8HWXtJxmDpul8l7nTGeJRgBuHy3VDnvM7zp0r024UK5NNFChZZXkt3IC
awgeOojUqePnFcD8C6sKxhg4AtKfWTCSugnm0ZlOo9Du9ahvdoLl+Sa8AlaFBWOIRSC+j6LyBVPL
O+Turj3p5SvKsTPmYhT6qnEXuoP3YFrDPp9Zf2pRG1tbVZESrRNxm5XZ8L2pX/8etqJFbc+7Ri2f
AP63W9eo+02p9D+yQnQ7261wfBIgLowIb78sRiLOMCdQgURO/CMI9sNFHcEqlWjeVckITRyuYea+
LKWpPHupcg9O+qyjKn8h9THsdDUlALLb8arF3c7NKu0cr62+S8arLYzxqiqRdbJxYYHvzIwkBu3M
GyLIYXwuQoGg5OnXJF70q4C9tmmRGwpkk5f2aZrTFtORdgK3vtRvkQm+uqvq9q2qxtHvjb5/m2Dy
+55tDG/kdAeAk9H0FrFm+/AYYUMSkfgJQjBvWjH3wB0obnpL1gNoHYy3trcha/NAv5mY0iEZ0jhv
wKVaHwFB943tB9EPzObN1GkIoJvkZirQ/m/EOzxRTad9S9sF0Kthxt9WGwHfCMXwWsUxmv/oCbw0
iQKwE/PTpq9fbJjFQad21nPcFwZSG1H1nAjeyrNN3czxwuIwtS0KQGihPEKBIwI0zQgExgVmcIJi
HQhtSwNWtjSOfvPssd5FOmxQ2IgY8iTNfPHSxNyneTfflU4zHkzsoc9k2etj57TaqQeWj7In1sIu
4AH4VW54UOYcfzw7zQ/zWBunDjDlVgg7qFPLOcIjdDb4LPArwT5Gp6TNt12iEsYm/UM+q/syasU9
CO3m0CEJt/I/LLSXiucmw9QxXapvJXTnDSAhNShNfMcK82wn5h3OYhpRkPZzaI1XULt/Clsh8cLm
X9XrY8b+ARCw2Ew1bIqJQLyP+YIv8fh5GDLlVPC7+Mbsehsqp3eWF0/7xplfUSwcN1Zor++9ydwl
I0IvVS7qM9GJnxbQKzRHmw4FAmPBhA6g7xr6FMzY/gbOGkqkljEezVE8mt6766j6S6HMv+OByNzk
eY2VQ69E6a3JC4IJz3kLoSf6lWX1L24E8wtWPOChpt6lESldpdGBnSsGwXjbXYdkdHeRV+i+Y8/Y
ppK/HfQ7qPVoEK1iDKmbvWngxze1J46WR27dGHihJiKOdwLpUCQ5k8eZcruv5fFr5bQQD3xjXMDb
9KcqUbRDrCQPLFyb0UynQJtRCdLV5g/Sy5rdlGBDuj8kZEdW8w6Um5okvhWZ1kks2rBdir7Ag705
x7qT7ctQe6P3HtZ4i3RW92Qpyl3u5DurAj+psAn8qNqMa9SYly8kAAgpkYQkIeiSAi12zZAne918
10th7Hg/PtdDUQS6SMdLzwNP2dGINgiV752+yc7CAKg6ViMsSXt8mfLa3kdh2GFdM3xX25KUgim2
ix3z7pvC4ZKQGrDDFsU9WK9bqvTvwurgAxn9SxTOCQgPP1/g+fUNKg1KwsqkVNW27DRnmzss/HWP
BkOMLwyEnS2Ejvi5dXd1jnlkqQ4e9jYIO3nmdal66roovKSxt9yX7KTtdPip6EiQaW6GMmWIlI7t
PAn9r8khaUYtnB3n1L8/OHHu/vLgpKWYGIBkhThRRKew1TKIThOe3uPiPaDpaJ86ff7dzIWxz8b1
A0nc5jY7qP0FbULSE13fW+Ql+m4slvbU4lUIaA6523HNFYi6HUkVkaIQTdBl9tTcVF3lAU884o5q
JuQoKlzBAVT3RzbCw36Ww3KkgfSEb2ubMl92fNzgH2PyLrpQT2Yi5r3t/MnqsDkOvULdpHEDFRrK
ycDZHnceqGlapdoHDHKCCnZ6UCHtqsWpvTfmbUYR6xHNm2uOhmiQdD0wrgJt2ony4wvUVTxyBjhL
RbYdO6jhSlbwsgQtRP5mrxS28zNKqf1jUcpCUC4beynJ4Yc4bSTIPKskofysNYjzq/Fcxd2mH/p7
ymuVj6klHFQNgKlt9A/9IgzgIZUJkazbxtExjtDJMXJcY+fMrJGhWP0hRSa2M5ggZNTixzJnvULT
TMEbePbsDgkiy0CPrwk3YRg/9wL1Wd05dcOgvfT5swoqB+WFqLn25fjbpOa7H5Y6PdRqTPlMY31b
gDbhb7aFqmkE5QTMQVHma+gh8VM17UsSNlTmwj/hWBTPajj8IL7rESBvd3MUrorWfBerKrvaWLkc
McmNAs+2t0j6vBOHo30t+mXbOyHBbut+xy00PywK3jZGOlA6MsLFF7UT+Vjv8Fw1r5lpR8RP7e9m
xH7KSZdnq8p2WfFWl7H5I6y7i93U2Fmgeyvmb5EQpY/mONaWc/mIY1a/cxLn0Zjyb2WBC3zSvmeT
9hL23e8iZ5/aRz/UZP7jJk3BjsLrqRxEEXW5RD27GspHVnJs636v2v3yo07QZQsx+NXzAQfU2i87
UilKodU7rTa6bWoV8PCTXx0uaxSuyu4yDqhTCjVPAQvWaHl641ZL2naj6CfqCCLDqVlY4Z92xWZZ
DkQCZJ/V+6En88aTmziYIedgUFH9hYPM7mMAsuEtjkNsHX5Xu9HYVNbs+r1Yvud8MNjNE4/092Vt
eLtJVPF9OJkWiLlr6dmbhMD5zWmno2WPoW9CnNujf/yiuCK5rTTSfRoqLFGddyAd7e1ZeH8oiNqU
qhEdizAsH6Mm+4ne4+S7Gl73uqGc/3J4QbB9cMpTRKnPR5ofO2VvyAN34gV/YNedHbPMvI4uO6+S
lFpQYllJSqEAHKsafCUwiaiNqtgk6KDx+iegSsDf7BZSLhtVN5FwK83pKs+MjnSrAyNNHUt4JWEz
QOFpkgf8y49RWzkH27aVoEwr5WqU/KkOfjMWtjQ8wrlxrZPZulCWKnw2SMqrNwOYs/JsWfdLyqux
qNDVIzs/6FYb3ytpmUI0jW1kir1cuwGLbsmreKS1o3Rptvbc8ZOwKu+eQBKg5Z33d10UUuPJlg5p
ixIk0qcNlsiAtg/xRR14C5tLnt+5qQ2FByprUDpLeIGzv+nsGM3bekx/qxDF2K3H5P40pEdxOktM
CIU17gfxTEGK/IWC50Rq+RKs00SiOc8ZbCbJaC49tz73OFv5EtmjpiSqvybLUdlkQxlYKfZvOYnc
tTA8YD0UNWKTqPG4E1Po3Wyt/DyMIXoHoFa+unVDw/RxATnWLYt0dP+c2igY36cztBUU09Hl7nVK
hWQKeUHCR4fvML+1yPFTWnNvcwMvsZmRhVi75SzbZQuBP9rHLJcw67a0lvuoW8NFdiMkdXU8Kn8Z
HDmsIJsHqTXTj+i75ll2ZvdJ3Ok0Kl5aoGTloFSukV3rDNJFOAjJ5noPI9OPUPZjlmrLuZcHXfyu
MSW7oTjOGqLyPwExkJy+JggHjcWFsGvLlguQipm70z6etAghh/USCqv4jCEyIS8pqqXa2GlGIclO
39hVzU9VNzcnlbTLh7SrFl4aVM2/O/Hc7mp0ho+aFc14xA4Xnr3lRzyrI2kh1bwUWtvdnG50fDkA
ieTNrdpLPwHomD1cJfI2oz4JwHmveOm3YfDi/ZKqFIkmEJNhERevRtK8SfO/NAHFt5jDe6mz1YJB
3N/l4TdefPBxUBUIbLuHkZnqQ0Y5oNvluelc5WhU9s3FyttLpod9BpkozPaap+JsteozmEj+X0Hx
PA+qvVGAZz7WK3KqRMJatiSvYG3NTaY/SgbC3zM/MVb2xnSzeZN2xg11adS4VleLDxuLxepwhxNI
dM26Vhw+O9fx/1hfpJOdHFc/QelADlrXPn84lONn1u5JoT/JAfiHJTlG2FLnD8Pyckmgg38YdNej
69x96GRrThHEbWOcP2WD/9dErxqPHdvZtc3BcVzvPsShYGfoixZ4a1MeoKllp7kUv7+6ogSZXnjj
AUocpoJSC3Nx9t06TSUAa/7vyqlVY98teutIJT28V8n83y8umTr8paudnCcHUPZziYVJw/xIDUgg
VSymh0wk+mVchm4jyKBu9LhJb5qmpTd5NiUGUvjuXPv/GZjtpbjLrHwn+8clG8yPKS0xeF0AJ5I3
6ZqhN/1wWBDdVKOE9Bq3/zoottptKvgjft9Pv6UCfTEt1rZyhxb5xVWuftYnv4aBc5GjdRwGtqMM
z+XSqg9un16TdVZGvv8UDQ3AGBC7RHHevC3h5+/qEXl7aW7WFaROE0thz7d6nWEUgWO9aSUX2eTz
udN7tX+QrZnl0R5ftXzQHmpgI7Kz7ZrykrZoCUh/NQKi8Wi0cbTpp1R9jediIMlHhc107Z+6hz2J
aIeafyj4FYSmxHMWzwL8DGrgeoVZ1hgbb2UJXlfOVd2FbFKfuDs51zLE56XDaooiLyW0/Lx0GKyP
S9OpFM9OZ9mUkB1n9zGXrAlE+IYi5Fo0rp1ee8aaILt57nQr15ZXJdrzIrYozicfDVGoL7yi8qsc
4tAGCOg1R3mx3gOpmsdO3crRpIizE5xGxY97mHgRKcKbY7TXsR7zNyG0GPhv5/KFiLo74IzNdl6m
4VvFk+Yi6fHr31NtV/+cOqhu/Z+p49xf0WCts0MSV8Dn+qi+B0dnAxcqf6mrZ4u1zNGWGHg+jj1E
sP4PYnLRezUgf1Wwp9nISfLiEBPpeziu9r1l5v+4GJ7pfJTTGuJQC6+Ur6vlPXUY4L682mrI2A11
pgThBEitRdX0oCWhd+/GSh+MIfXletH3Npnu35NuXL2lTN4b1B1Wbk17UzHb8/GOp46yupaow0hy
ZBn1QDZnoSSPFjagssV7xHoasnHCAGuBxx0plHBTJ19es/wG5axFKtGoD2ak5rBWdRSeZSc0E1hd
WGb4Bm4ZHxPnxsS6bexYwyE5+lFfJHfN6IlnZczVbZd2ylY2i1aDrxyBgtHTSTwjRuM+udAf1oac
YFZk6aj33c1F254sFSceWDfLWxex8W4bUz/JBdqG4tx23TdWkhogXqffq0T3hbYoVwD7xks6pK+s
VgrMXVrrGKa1yjXB1/JYYxi+iTLL/z+cndeW20i2pp8Ia8GbW3qbTG90g6UsleC9x9PPF8FsUaru
c6ZnLgqF2BHBJCkCiNj7N/zn/13N84c+aj5Le8Mnu9+bPMFS9TA1c7jFm858tCbMOlKla/4yuMlo
eXNfNtKyNR7vTWcVcNdNFrm+CgdKkxSaSddm1xMFVUDMeSiF/NsYFeuyTdl6ODo5g7rrG1LvjWC5
YQ6p7tSqzFaTl5fH658ybaGLiJ+NQZJIehTNZvAJay44y1COKu6adAkYP3Eh67aUmLZnWNhMEASm
R9R6MCMNhWh4+y3SBC0+a/KTl7TBPWqyOCcVYfM5di5CKmH6Wlidu6XAbm3t1itf8yw/k9NsPhsH
GEBuKu6lSevq1LJBXlWm1x3zHiqAJMpgodXvGi197LuMDLlT/hysfFfodfVTJV/254kYIyMjJ4MD
XVwJkMFzcKhdZQiI75E8nNAdmVZViQReq1JTSICILeTPYOpjexUPYbeXzT+HQT/7GjY273rkvQ2t
NYRrdUwwqFJmVMHGgVyJwg5YqCZIFL88c9rAWZmaiuQMkg4rqgf1HuF4D3PTXH/4xxlv7ytm5EN5
dL0wvQ+UYDOz73psMl1/Ea3GUItHqCU69HIdb9UOgE3IOkfBrNl0nln0WMiTg7ApBPsirKdTFoK7
Mfi9nlvXV3bSTEfT8bmOEIDc8KgDo9JBtj2TEtpI051IRVE3UVQjOedqiFUOAo/TooVftm0m7jso
P8B8yss2AmQBpg+4RqvulGFkqxO6lNhRZc5OCEfFC8rSdjlNaEi6E/A3zuSBfc24sUvURsxfsVvv
2MBpVNmSbWWsxBX5+gLG2NtnIzphYa2jTDKgChEF0WM2l9OxtXdm1ZItrgeK1eCd+wWXJ67Yuu7j
SJBbB+A1sDwIyUPfIKMJvCS+q815OtzGyjN1nsfVJJ72sgmUydt1ToHVQOH6D7nRbLSBDWAnWhEV
7zssFykE0pIHCCvl3rBJhN1iYKtyZA05yFmywyVls1DzrEKThLlIP6QXp8/X7lCQ4+qNC29XfZyR
2dq36PmSvSrUbNl0HXuuelBQOK20x9RE5gdBnl0re0MY4utMV/AzZBubLcXrJXrYXxLg26niIIXV
OScwtRdlnB14C7nzkGoKvOAkAoQgmrJjxKKWiX68ttKujZdK6Hu49sG2D7AJp4hp+siVmONJjvbE
a9kPKRvc60tGeWQsYU0kGyiiStE6d4PZc9VYyf/cYu0DeIFcinx2RMoUnYoC975tojjhqikQzWhY
E66cEaWGlYNIDXVFrMUy3a+uhzFrlzxl++MtPlAB6FdlKWwpPaPgq2FwW0wUNG7zfLN2tmWmf7uF
5Nn1ZeK1bW7Cug7uW/3v2/5MRjAzv27PuiYI7rPsZypVQ+ccOwvLDjB5Br2htGtdQ+vHCgdlJZ0x
UE/ck3P0d5j6zeTtdRxOk7baNOaEkLdoJpGPBU+kVXelpgdvk7vBCsN4M2DNnBD0rrdTi6iHlO7i
gf18vRFcbaUDa2zRh3dfskK3T1dfO8ua9n06onUsrM5BHHDtk61aaWYQPc2krldxMGTbSHB7o9qM
7nHyWEeSzGsLrRZYSV+9RhXH9z6/UDk2TVG96T2j+43hCNyq32gBJA3JcGwEzVGeyYO8t9fZRxZM
zloh130YNUM/t6mrwLNCSDPLwm+St9SC1WGd1v+VDD2Zgci3H2PyZlsk4o5tE/urgLv7k4lQ5H4M
gKolggI9CuJaayxzYIJPMkIeP1/a7H73KOAeoiIwXknoDcE0fsbGiDgqn+/c5Ij51BTrKcsJugjr
QieYfhvQt7NyNgOqRWo9tY8NuhPL3DLJmwZBn+yzuw468mV2TTaPoBD+Skgow/0Iv6GqWK7JOfVH
yBThShkx6vURC2J1otVPIYv6nTfblHYnzX6ZOuuxnMfk5LbswWN9aC660/VCWUzdmsL9XR7+U4eM
ZRYqi1TI7Y2be+hrGmq7CNVJbJNpypg8kwdlmtVTGpgqQPOcuz3FrNdY4NEd+1/2tImqLZUyiu6l
p+3Yd+0hckBzyREy5mD2sLQErFxx/I/ANKZvfp/e1U04PCtBFh1hrY0rCIfzN/SIr3FXAESSRvmK
u4xvxXhbxDMRj1FP3WdOi5SFF8QLQGDOXYm47quZvkGaMd7CIbJQCECQ1UkV+KF6j9c06nxbSzTV
0XtQyyCfX8l52CvsuaGjSfNHvQqesEr0UrSDajLnbQdDcQ+axgMYo4xtQFXXtU+Q4mayeiWCtZb+
vcBD/LFuMue3eJup13ikMn/owaXbuY2hiect8YZSP1wF63axutaHFqxjMHzLjApxGL0Y7s1O7XeT
XSs7DO0xHXMs/rqBSkxix80FhJd9yFzrDpXjAYe8EdlSA+EDGaPwxgLaaEqULtQECwazVH4Y/LLa
Z8dorUd9YJHWde2VXQowQz1OqhIv5fY0zfx6U8+dyXfFPpTSH8pzeZqdZNPJ3I1m1d4Zq/gnjWvx
1JRevJK+5Eg6sHKiJJsnlJQQUKTQVAzBi1o4D25SRZ+qPgq3gtG6aGkRfTHFYHhNu0BvjTWbIEx5
HDzElmpqlgs0YZS9prrxozzU3slSDeBTdZE8dp5fHm2t/5RdMmQ5rSh1QDmR1tmhjnAOTqchd5gx
u5cx6cYNqeZT0yoX7gmSK16CEG80TmQzUFkZzi6liFLF2fYamwu4AmEUHQoV3nOQaNbD7WzOSncV
jqX1ELCEXWErMB/iKbuLNCtDNMVDcFt34hXk7Pw+1pOvgwcloFQC+07GhSTtUvdqH8EuVqRRnGgP
U49oQZga1cY3PePNE8B4cce5jUiD8WuEUdTmW1IU1xE6RZZF0ajHPstBW0vGuP3bkZ30sNG8LAHK
3KknTH8aRyVr5ePcPhtTsA+6/qOeLeMOZU3zLs5LOnB6/hvpmG5XRS02D27/N/ow/bnBnrG1DaVY
p4rSL112UagV6MhYCpPGVsOQRMvQPoxrGGOOYdzjz23e6+Iw+ZgnxiWP5TbCCQe9IoAznV7DyGCc
PERt5W9y10QMRsyQMV8ZTZjr+SE1fWCQyFGwvfRJ9W5doUlI9ol3qzjKIptU/yRjUqJQyhaWzdiu
SU1PSxnT8VkxM9usPpO+/e5GuOopEd9HisVBgHYYAl+Zv5JNhYo1ySiTe7sVIlA7K8Wh0TE7rxGG
W0JwwMmywS7nEvn4oUuDTwoWFAWq3t1du+sRiXek+DL42XCpdW8t1whK3DcPt9gta1uIcU0vYKUy
bYvLxVf7traQ8/qyxs1H1dx7ee/SPOXOmmbnbIo7WeENJlzKkutJ3s0mK7zIXjk2DEtz1/oturPA
FMCnUIAtvfoUmnCB5SETzQQE3hIhzGF16xjtrLkO0fpxXvcd6gCDPnRIY03rzvfqhzBRKCFcb5lh
FVE7blhLG5g6HYCn589zYdgbOJTOyhD7ccoK1Xmqm49ObOQbcciqeWE1TYmCH+NDDa8BUEnbWO8U
2Dvg/kOECe7nOf06k7FYxEYRiwer2IxAEP+qGjDBjTeGB6vywidsRKsTAPSPrBrDJ8dq7wZLxeF6
GLhn4kg8nVUKDf2gBPzUfBCgsIo3ldjaa45rI7US4hPwZ1OKwkLxd9bTSF3Ta+Fb9EqyoDrRP3RC
aZjdFGJLiOysZDOGK/6EZACVjhSBNUGV/3JWN0FdeG06dzj6clFZYN5WFKqw/hUPYvlIxo+Gbur+
f7P0dBbk2b5H2uxeKiVMXgA4XcURLLvEZHDCHs0T/todhb+1pWhUO4VWAv4X10mt1v0/TZqCXDv2
tfiAFYIvcm0ZACXay6YUfsXf5Kspe8Ppj2aCEc51cKIrIKOC+DWrzWpVumgmosU/vdtFs0ijen5V
FcuBnwTuRBmjbGNqc7DPFHaXXmnUj8VIgkbzUF41cUT+LNhi8ojBf7OEE6qYyOZZxaM3sTLwRIcH
eVXBE0e+xRm95zt8GN7lOyz6Wb1zZkjkUBRe0AP/Z9/EyLAe8UOMHIqZVkP1pYSUaJY5VH25mB/C
AJD73Kt7qcElx/Q4bv/HmCsKOXJI2Nvtth/AOYarOdJQY86qCzkO92KJKpQ8SyKS2HkMNu8fHTis
nzvESY63eAHS7GhO8S5DM0PmUmUG1TKaA4q7lBVE2jZOQJah8j3sZKI21t1uB47HWMoJk9Jpl2wy
DnOelAcUvYellibIo9tBuLeU1nrKfV3bs29BX46C81NR2NYTSqelmlVIAxHhuf0ZA9wL0CX4jGyM
uzCQCQcEQtUo984UuNNzGg/Vysmpo7Ty99/qfMdiLWuXVXSmsolsFy25lJXxNlGvcRka5eX6Z0wO
k7N+vYYcO4Csur4QMjprcDj3oGtB7kb5XwPb8MVotTWFzyE48tuc15mJcYYY0bvG5ZoTq7V2DStt
PMtDVNTjORAH2ST3vY0t4OcjGNCFCYgcEcRD2WQgUoapfujF/dAHJRcO070pBPdkmIibOdN9K7r/
FTEqd4s4A2liaE6skDA0Wl7zL2pZGjsHWuZCpmdkFkYeRsuHqhN3B3/y3rRhCo+lSUIvj7yrHYWs
AupOuvIpjt/Jx4c8RNCkUqv5CslHz6+J1+2qaDZ6c2j1GmBapoz3Y11N93pTQA8EU7GRMXvQpnto
B9BvkpbtnBh3Lds6IGsMJODu9PpznPCOiEIW7JWq4TMSFQf2VdFa5qBEXOvyr3jipNEahvX87c/x
Mp6xyr8HIxcvklA9tWloPo1Br52VCdy8zHrbiolCn+ekJwTg9BeVheU1aV5Tw0bsZtzILPhckfdS
sLhrc+CUbYXi2apvDoC1wrtry2pFXtBGU1wRayG3Sh+vt+pGbV9QPVYfkMzEZ/V2RiYcYfNqPeJK
SUZyGpbzqKnvUZp/aLEe/7T7D7VLBcQDmFyexsb3QQfBkY6W/dx0hbIqsFW5UxSweuPsxQJpYFBP
DSqw6T1AEhem608+TMJ+rbCTczPPQNV6zXoNvdjfYGMBKV42cVFZeZ3b7GWvOThoLWeufq7KwnoV
2Pcyq73H3g315x7jRDkJpGp2yQLrm5wD/2k+qGXfLS14G3deiFajk/l3bGWrVT/gltvoPoB5GVRb
FNzjpL7Iljyg5UcaTcxwjfFYxb1yuMXNMdMpSIOTqMHKW8DGN5Fwmq8iy7vIswD3mWhi03eLW63h
7PAGjRcyBjzUu2jiIF+kcmtqGUF0T3p6qlgGCuyJkqa7m9Rwph6TyVWPo6tVW/T83+vaRahrGsz6
FCsplIpe6epTF3jX7mSgKLmSMTOGsLsJQHOspqkvkQ9ZDbpqHjrFJxEZ92pyvJ6m4nToveQoz+TB
GoA0L6/tYJy5gsWgaxR3As2pzYM/27zd2TtWorYvnyHA4DBTih7+PXJ95JQ/+2iKHybsKsMlg2VL
PlX+L9MVivW7KGkxaGjq8OKlCNLGM5Vb2awVLSSpSAckmvIQm+ByzNkKdpRFFnOGkH0+DzgAX+cW
SQNoSJ+3t2myI1XRpbTDbImd6ggQXR3v5cEIyT4PKES14j5xi1tdsKf44ZwCRSA+ggCFyNtUOVhO
deLkVc6axK1Inv2a6lDBQUItQSdSTnVbbdoXXHEs6zyDlLjiUDWI4/21qWjFxce5R7asVjMfeecI
SnlqQJG1NB8LccA1oStZpctRLtA5HBBCfSn75CgQfE9QBNyTbKlo0B9VvQPCKGbLWYk1/cxgSJJ6
MPeDlNmrHbh5LTJGUj6JlGT6hH6U7JMRzCqgAf3/jE/7wYdhG407B8DO2h4Ga6MLPzbbdydILeXv
zVuvHCx7VTHYFYNvvbe5mvByU1wdPFJlWBtrbvWXf8y9NW9/NwxASle6s41FtrpKVfaArbZoZDra
mZx807ZQLYvBnDKg+f6p8Rr37Ao5BTO2rAPWYsnCkMnq0qviJfI7025AfffBdD4NI893mktFSipG
atM3NI6U9y4Jfg9H4fcOs8H322ipRhmE3/8xWobH/jvMC/862gxdY42GIb9oofMcu8UbHJ3HqvSE
OlFUvQTwA2TY7hL9jOxrtWi7snwDG+5sJ99rsB7qijclC+3l9TWyb06Nw7OJqFWMlAa/9taEaWG1
ZnyHXQeOEYNmvZgzq1bE7ou/rfRJqnzmmv7SB2H9XkUJ+e5ySO4VMrC7moTw3vk1W/s12y7H/G93
fMrTwvwpZseIkb3HAWnGuXSS+wza2m7ona/ZgQbN0W/LJ80a8MvxQzCMjj9+OBomTKau/t3A2uNW
i17+iGnUrNXeD+5k3xR0Q9/bEaOjQQXoM1gUMRoSXXeamStbVNC9Q2uCyXJiY96GptFeVLZZq6ZN
0udkevOAmS1irY1/oCKwAPSqfHciJViJrOdd3uvmERPDbp2UYfFuuu3RbXzghphVoVE1PiNpU24r
vLBhL2MnEoMmAAqZxHsbmDU1uzI8xgl2JALplGqRcw8mWL8fDxH+c2ggeS1hvXwOnbk4XmPI8vbL
ueFikb3XmSa6JsWAeEgi51Uj7CI7QM9SObtKZH4LPO2nPMFP7XoCJuWnpqrGN3HyX48R02cx64/X
+ffpv8aoU7bujTB4tHynR10tfNfigT0zGpXPDbssJLzjR9myE1hCsWPnB1OP82cyyCwboIutXH/s
zwDOk5WRYNEkPBkLt++efAeSprgjxJTtnn71UWy+9kksnuzTmCdbv+YhvwE+ZYyKo5VVyTb3SSGB
pjBf7Lm5k5uyufTDZYmzxCWhvHIukClbBmgRfqqoj5CbaV6RLFvMgn2YFiN4i4LkayzOQM9+ncmY
7JXjkD34X3pvr0JSB/JSOLX7CdI4mhzaR+85JEz1qN6Z0aB9NMZDFavtexgq5t6f+MtyVDV1b3i1
R+Ql9P4uSKEhyjiFmwYVy1o/6ThmP7fwswbPi1CKqrVHb8B02y665t7SawXZwVzF2kAtP4JSQxUE
f6em6JU1Mr3z2uvKeidrzNQ79kNNorXHVeBS9VV2LUWHQOuuw2TFWgxjmW08zTb2OTWCJ9dhs4c4
dOJmS1UJDQHDLLYFWs//89n/Ps5NNfVo+v7SaYxiSy7jv3+lRsW+PUSkCNnA5tLgK7JsUFvbFG2D
tVYKQ3HRTPhZSIhFEGb9Vn5+PWzvlV6pHtMh7e4RV/x0Nbc9GRV1TkNttBNc3U9Z4JFFnEC196Fm
QBkUNZ9SMFsNECYbWe5BvLFbhICttlAVgGqaar6RZTaJVpVnoK+LO2g+Nn4Y3e+90q1ejtMacz31
qAsLKy1Ps8gaK1YynmXbUcgBqPDENqlTkBDFv2qHnXNwlofCn4MzqZKlGngo0vyKDyS4d5pRU9mI
mtMsFqOVXJcW8a5XNPsoQ/KgtX3fYn2uBiunwM7RcYCaYtJWP5ka3xlpDPT2Kr2817qwhV5SO58K
5Jde8e0f/fSk5/qj/F5hD5Mb8+Lp+jVHlnZhO9c9Fj2QIsgCf1W6Pi9yuxM0MPDS3uZWg29iXfgQ
aT9l4V0W7VVY//rCV+tkWdkFmNnyX0X82xhMhfGoLryTLNVj5NesfDWxt5bfv+idY7zOda2vwTji
p1pyKxqixqCwrivvwNCOOFtm3zUX6dAS5g4yj9nSKqzm4g6RMz23z1Y1oIoS+iyETVsNtg2So0sp
GSjFA2UsrfJx2U/hBpp/d1KnubDOSV9BIpXlHVQRoLyxI9gZc1azpPeMe3kY/Lq7zOZf2QhH/xpH
F/U110cXHn1hXkepYtVpFEDKbrGmjd1dQbG7qH5KzTtVH/i5G4kV7sKwKWFSIpBniIPslh2RgJOr
cKyWJVKZW+nr1XS6ttMN4O+TQJrKWOn1PB4jjTKNhKqCP77PHM86ySERlm2XwUE6REzAUQjouQQS
oU7XXq7b+2mugWyYQzy/VtG+bhOv2eAbO+3nJl/jMtQj2TizUWm1UwYp4lQjznyaUrikWuc945g1
bGEzjs1CxuQQW8IrstqPdmPnPE0ySaMrjn5wjQnZD6Fk7VmJcbDs4dKLtEylY4UTawkyMcvR8cKl
/CbEN+YjNHsVDZQh+V2JuFchPnYL/Rr/z3gEetEmHbzEE4Nv3e+b+S7xBdWON/GrJd7DOCrxAh+g
ATUooDjavczYxBH12RG7ds3G4vNfLaoAzToqRHaeJcvFttEjULoMXyjRzLK0PQIsOV4/uepPEC5C
fy81uzFHu7/CFjK9P8scTKfBCQhJhe2uRqKej2dp1jr97gswIPpbDYyTzM/wT4WUfl+HwhqoONth
C9FSno7xnKxcowfJJ3qcsi/O8ux2kDGAx6pHGk0MUuE8b74u8ib0PmTw+pooqqBu7eJhIIP/eDnZ
9MSfUDtzGZIwPd6GTV1V7yPoD9FWE56wsaYeBlsf9b0wqFjnhU6l+z5H+4p87K//DzwIRHv6+v+v
fhf9N8RxeD/6jlS1e0Wq9xkoySjLvdUViE5SwNn1gdaQ5WCNJwciu++dvdZcX+HsgegIgOBMlD3O
sVzBebMppJQ1jK9Q113igmmvgNTow3dbT79FujNsOr3tj+2Y9EfYmpWPVFxWQg8qcY0ZZg0dXPSD
5dntoPgUVm1n2t1C/2mYjAEA6sGFTfEViSSRRHrhc2sHILuUzdshz6eWZ0O0voUkdAnlBv8ubQqo
MHWMFBT4pS4w7T2SFqAcfP4VYtOzlmYFoc6efMtZ6S31u9b7eTX0Dec6XLuZoq6ybsSkCOk61Rjt
S6+m7eNsFOpBzedkITtlzEtMyCuuG25ls5rUdzysXOrTs9cNV4yqHvhry4dmYxlqjukQugUyDdeF
gMkyVMLPuYEzYOCWp3AYKhJjChhlAzc7P5j8hWU71lY+kAMUoXfVnLzdHtS35/Gfnbd4NdQbn8LX
oYeceWWIGIi2nXW8Mr74I6TUzrJX2pOT5v69txPN21zZi4bR0xyU7Xcdiwzok3DO5fKL1Tdps2B6
HBXEK4Mo/hFPGNXW/TAeg5Gtw6kf4uTOwk1wyUpx7xXYf6qND7E0Gj86Ab91dcfA9xACRND47U6N
2/ke862Z9GmofhOT/KE/ahoZaJlfHXxnPo+hAstYZEF+pWZDN/0cfZSSZEgeglgspbMZUxujHO4S
b1hFJf6qVCi/aCkDZRXLwm9Erg1GXcEEonGLO8NprsPkpwyGOEAqeP63YUo5aneVAFz66FI644N8
5MRjIgzN/B+yJQ8JKdd1VwpFZGFWKWM1LqsLR9Wzw5fjpbkuTexjfCjq11Sy/BBxmL9lcaYfQpkd
yhBYWs8uCezb54wjQzkVJqp/4isx68lb+YrjruQzHAbcBYgE5oNc8tcHdu5BL3LJv27kCPnULswo
3IHCMa6PeRkbNBaFNQKPtxWB3rol2oiaTvW51pJ52yNXcgc+g3qWMBD3Y2BZydR727Ry/5YPhq6f
djVl9qNsXdcBbTz+FpPLANif9XIw2VQ81BALIUAsDLN28RQa7P1k80TjWdu/uQXm0QIQ8J9G4GHX
v0Fc+W1E0wgdUatFqUssa6JYcU+Fpu6NKGFJIz9mPse7JkWD+/YxywycktcB6bzF4MaEW8vxsYMR
S5+EZ91+dmN4w0r7OQx5/aJPZNhhmlMO6Zr6Qu0WjB/WD2TRpgX8rPHH1Lj8wuwWdhMGrqTfXHvH
Vzo+tPyDXYcIx0w19/6SLz3ouig6uHATDDtYFEn0nukIOuJl1x5qLsiDXQXNxsFBFGm+rH/uw348
ZnhyLap47p9rtLcf5wAL1CLy26WftqdGa6dLYyUe5Hx1Wtkmv7YgNtOHGo7bodMAp+SxWsG0bHey
ToQM/deIVoxo/rsRSZdV6Bh0v72GN5ftWsUpbgnmItm6WpwucxuOC2BZv74o8Uc3OTDikglarB/G
5u7a28GmXplVssn0gjReaxpvCkqhyziwo5PupeabSfEpm4ruZQKafiGb9pccVQSlt7WMjkl8BD7a
dMQhkSVdEeAjIE/tXuFnj80THBfhLYB2xqaPBDddiI2rheKtuqBE+EU0b/hlqUKeapaHwFViLm8d
dQfE2SJptvIdL1t5AwzhNDX2jjV4ALpBkUB2zgPWjZjhQFIWgiCY4WC5iORgbr4YWtfv0chA5d4J
yrchB3lTTOm0C/OufFNjcHFaZKh3sje0oG/Owyu8RffSm/Z750b41GB+sFArfEJtJfS+W75+MK0M
L9Vs+Ji8NP3ZaPM7JnPW+9xGHStPs30M2cBsANKGZzfX7L2bq+ou6ocBComRrlRYBjE+lxvpliVN
svQ0564qYmgfsEbMg+arPYianhwoYzZ2E9d5MubbA3oSut5tJFSiTcGk6K3FQtpx/dMczf5pqvRg
BZ1WWSIUYffsdjPlJLszHTVxpEeXk+p+QwnOudwOtVUnK3vAwkXG3I6dFfiF8IQxvHa8jUPFfD7m
cYvYHPPT1A4Xhe/Ojb70Y1RJArWPz51driuyMhdEj6yLPBuGOtmyi3WFyNxXzCv1/lDH1o8pspY6
EtIvZDNwEZkjE70qb3zvJiRSzd5S96YQZvdQEUT46+kLvCMqxbJ+LAvLRqxvuRSCe9mytEhd4RXj
bWRRuR5BjGdK/FOWpLFw/E51zDlr4iDP1FZ99zOv3YXk/9otO/RwpzbeZ+S0XyNatZo2SHWx9/Sa
YZewhWTBOECysIuJavagbSMwmedrE2158rZFUa/kmLx0mnu7bnHWybDOzn2HJzACdWNoZx/5lFkI
HszjsU4G+7UcUdFMmuwDEu20mwfEfEwdQw3KT+MCuk6zmw2mTk0AaRMZ0vraJlPJz8jXjSfT1z4m
09Jfx3x+cRody/U+PnIBBh9J4uurBHDI2RpT5zj7uU71BpUt1TNMDw9Su1LAko1dtRpDLJmL1jh0
eW0AwoLWe+I2kayDzqDsLceYem2fYM4MW26FMzQBFTkk3YwgehfPrBu/she3fAUp5wR9P8DSJ199
niyUw5x4jcJWv7dTrqPt7KgRSIkE2xqzcM7XIHQITMUZs0mgCC1KrH3O0sRj4BI1jfoN2EF0l3Rk
zmW4VCGOab3Tb2RTTgq1pl5a/egu5eYpdyrF9RYj/yYbsm3dfk61p5Rb/FNa88UUJnIoAqD7za6M
pwl3yN/ijXhO/zl+Zie8SnvvGp9QK4rzrZ74kPvlLjcVe+D81wH1b7H1lUeYGxBeMNvYwE9Dbtfu
XzooKwcfzbGV/FNa6+8HZx5eUKisfouL8SE1EYGdbs55zabd8M0Hy3HDp9Kc9vLO3poe1LnOATRK
Df8N/eiePSe7DLtMk4cvkBVa8aCINCuFm4WDTBsBqFZMBzWdtKGgNQCWvWL+ZLc82GluAZTP9OrT
Lx1/X6F9sHKybNh6QuBgDvEpn2oLXGjiwJ8q3fQhwV+yNTqofyKUahVFMtY+cryKVrNel4eURMHp
n88Y2UaYTSMBVKO26SvxRtUbZTlEtX6HfiiSi1pMWtoyAJgo3bCDTout81hbT6nVjo++y1VFY4Y4
f0hU/a/cMYNz1BXNcqpxGJTN2yGh+H+WTfxt0fQA27hF2WmAKODyTVhszTcVlaQ9NZk3Z4xSLpQq
3toCNpcrYX6veg4bGYEBLhT9s7M7FV18IB8SJHo71GkLYqN2vt9C8gyDnPGM9sZ4to0UFUPTvI5A
CeQpNG383Mps32rN9DHCilsBLXbPTdezzdRQ049yNXv1TfUdEzn7BxUrChvhSVeaN81QmsdqrFtK
i8HPIojTowwVWLpd2jHfzGKADNmWr27iRMlWedgZSNYNzToYywRXCStYSjxsOau4zsWTvcejqjlF
iBy4CyP/oSAWrtWa88DWw9lXkdNt5rHBlzEtjxK5DpysW9iiOICEG3fYILxL8gaSaGC81KqOaB4t
g4r9tYW8019GiFTP6E8IbknAT8NudjGq8TEMdf1xioD5urkucMWg1VDD3NcIaAEsphmNXbTSUjc6
yAtATLImC7UK00VveAgB7s2eXRzZUJ2uDsFkvXinYXhClie7dDLDN2gbpCKFrh3fnvyGdMefloan
jNvb12qVIxBld76XIcR+gkOQIHc4NXFF6hbUTo7zCMhpq1oPk1N+KM384SlG+xDWmn5xeBIsZBzt
RPTB/bA9tLGdvzf92RnK6sNxn3sdj+swTab31OCtK5BEztB9/Rfksa5xK6nMPTUGNBpiZzUWan2X
j+BjX+VtJUCcQqIflKhw2KYhfwEKQkYkMiLWNG8zT3G4/EdHXqKw1NdqvZMduucHO9/yzYOOvtoY
VC+yfmOly3CiIffF9KB3Wb0gSTnfaRpwF5H5ts0HLXDxqeLSK7aDgUtJo1XafVNVqVDTzf6usXrI
AvOnqgwvNr+89xG9FWQn9fTeQ6tp1xqmsccjIL4bUmxfMOlQLmOOJpWFMsaZwmpzKofqhe0hoqyK
GfqruamtdY8t3qM8aGQV7CS2z1neIZLp+uHOjSw9OYPk0LZm5j5A11Av8hcZp/YDPz+VXCu/QdEn
W0DevMdZm9fBkG1qizv/5ChYDo+sLbUktw856lAb3QzzF0hLPwY/s3+IoYPZZMsiTOzqE4OfZN+T
CrsrtPjVqsrg2sL1tbiT8VF0WnX46lMv3Mt4AoxYW9jJj9ow32pvckjFcDB4hsKiFKcDoMUpUPme
eYDKTjftuxmAk1qtdDxTVwVaNZsrHOlKw3OS+hU39WoVeSyB5D+k006/N2+9sqBnYMe37MfgpOcJ
H/ePXxAq3cYK8C6qQX925Hp513tBfbzFm9ytj+I1vKkuNtWMqV3fWcZ5FIesLhWUTWMKFikckt9i
1zGNk+2CSfmQHfKQyBnyFFmIfJnHTrnu6v7rBaMt5uSggkLDmj+dzjJ3vlA4CvsGhUlxOUahgzmU
p8JaadzwRQ2nrYyTvqdohYfXRjZR6jrEeVI/40GQnuX02glerwICXhmc1UEPnY8p/D+snVdz4zyW
hn8Rq5jDrbIsybYsOfUNq92BOWf++n0IuS1/nt6Znaq9YRHAASnbMgmc8wbn5ABRyvFe3kVunu3Y
ontIF9kyQN+2AYrASj0Avcp4Tfogn4nTT+3LhE9jji2rM03Lsw2SmvadJdX34nsZ+Y19B+TtXsGE
cd+HXYJ4H2J2SZLnh6pP2QmV5dwuDOOMs2Z1zK0RhXAoGkPhyTcmKbW5Zsv5s4si8LLG4mEtJjW/
1QZwwbgTGOZQdYz7IoIM6baUeJvBuP8Y89zMvLS4AjsSxb/tcqijdSlFN8inayQelBtQ4AY6t733
ECbJbSx4aIU1bjUXqLLTjNW9XaDsoI942r1IaJ5WKAreuqPR34dm0vII918lPRruRdelP2rWFVvC
g09B7dLPjxoueNqTD0IA5HCp0fhdeqO07gZjL+nFGKN4GaZhtncQRD2gUJ8vdIrN3w0dgVw/AUpQ
w5tzND4puxF7w+tQWWuGhGtEYqOspqvBT9uWNqyu3O1lGVRbmrNkMefe1Kl/qgfU/5Zqi/qSptf5
5tNWNSA32+u7sWZjdJP3KkxQIzX2WogYtSKHt+IRRY0u3MvZ8CweUaIrkxVIUORaL08yxQyLQ9dU
+zJUNyTYtNd6DBoSV5V3a2dOuWM2BjsQHp8wP3wVG4GP0AL0LCrqwXto5breqtci/wmt+Wuo0xbW
ftSiX2JFhEG1d1kWWbp0Cwvf2lxXSmK5NJgK9JQhgl3/wVjJpXPhudGd4LAI1kppaeXSGpwMlC68
ljxVbiWptjelqwKZs7wCqWYMmZZ+ZYGbyzupvUH66NvQ8Vf1/aY9Da4anmzgg4nZAjLw29P0bp3H
Y2CvRdOJZJwFB++7aIk5VVY9DeEQHsQkJ3FrxOaScEE5U8Y+ZpSX5KW9Qz3CcSFrgXvnVHIVBzEg
zkjb+XszSWB0Dc4wc41Q/dkuvWmdpYcFon+tZh9zHQ6r7QCiGmUs6eKYZZHepfEyKkGp4yp0hiHk
/fjHCWYevuhhp3E5sfPCejbiZJ03eLPztDGOkV0DD8Rrfdm5tf9WwuNtahwUDOr+BkuKG9VAXLXR
+19iXEw00cea55Ua3yHUu7VYGz5YXteclEk6Vfz/j7wLc2xhZpJZZc/NOEG+GsQKxGgWI29q1gkP
gD4IHjNZX9YpeCRIeDDP/HXZ4pGrdbXzqvqXbhkZ1rUcxe/dRI+Si1Gbq3TIoD1W05ODvUJzpiEU
EEQj0FHShCXRhqoYEXz0Pw3PLZGmxKvoeOGZG00GkM6EkINN6jc7RnAhYodza6k8ygAAAtJFa/Ns
V/VvBJKH74bikoHpnyvMlDYj1cND1oFWXw/0NbyOIpLn5wFsEoxJPzsIlJpootucHQRKbSwRFxOj
7E3VVRNGyUI3sG/qVLnZWXjKnpJQui+4p3QOyubSVCKr/ybCMudNHsHAjDkas1PylT/VKxVe5RwE
LVaLahNu/FJGvNGt+42pK/2xgw8kdhTiEDuRsVALI1+VE78W4eiBLO97RKmbbDymiNQccpQa2Yf4
VnFG7zk9ajraJJUWVAfWW+HZtJEansRCcFjRV1UT1+tqBEvim8bKZtUDUaVt9mFSIl/XmhVaQ1NC
OVOVWzBs/inS2QO4LvJcFyPeoZIWXokpjBgNplFPYlR4+Maa7Z3GyluOhRndD2aVbiOXnPcTlfpo
48eIxWgybgUXSGqG2B81C9qWoC2JNvKpf9pjqy+aEZVmuOA2AEi4uF4uoXWaoOwkmgICaWB3hM/A
SfQkTo6g5RQfTvGGgi3ENV6E2PVf47UkjWaBjx1oOVm4tpamLqS0GklYOEO7umCos6gLSItONV4l
kPZjnA573ALF/jaVnXiTU9maB9N2V6utFF6GtRc7YLHntdIRV5IivhfxBmaBLFh0c2MibbujoPyK
wNKEIZaLc1jgZetkIGiRaKzwYByicpnKyjg3K9Zyl4+gJuYIDYNVisgwouMEYw4BAJ54C48t/BFT
oPJoI0Jy28bWBG3jc0tucGmKQREmIqTEWJQwpdelVsLdnxaWfYkhhZPo2jIIHHIzH+tLccZ/Ubpz
HR0uO+vOy5LzMm2otmo0mlT4qgD5MX6b9eBBGx6rfqWjiE45m75Ph6xDBSx1qkvIdWDoUbia8f3X
9nqsv7kJtW5RE8kMr77AIJpAQbx/GhA1fyuFMAqHk07LDbpLtKiWiGFnKp6KAUfBZOtXZscFTsdY
3tyhAKKvOwPqg/iD1djr3oZZcA/fxULd0spXKAkalz+dBLJznvhDvu2i3rsffExEumH46csSMuvT
Gj5A0V9bqGmCWPNzEIKVegOTOMC0YJPv8wVZhDJF5C95gAuLVAxX1BQvw9fkgIguklGe28iMXbYH
gy+Vu5bXprjtpx0DriysCALEb8RHsfUZ1ikhtvKIAttpIa10E2E5dFWnLbbV/wD3xGYXc0/FgKPs
FeYTijPeso+rcNshQrgMJ90dAcmKY9s7gLlddEWOAoNoSlK5EBExYH/bTibt2EC/FYeuaH+npC82
1y4ZbNStN/jhFmrli+hPEwUOgVlOhr7ewS4S/yDOEPcal3qCcNS1TwzoqhHM8zwfVnHqJTs1aF+u
3+kqQbYOIbiXYPpHCNAph6QqONkQZvjvlVp7h7JlRD09owjkor3bs5v/ZSIunvXur8CAkid3dvTY
aamxVDOt2ssKUNFKd0Zs1tEEULQBQQvbDC+YMQfZqMMYlk8CUCZgZC7uaUmKmgdE2X4WN7m5Sk8I
4PtgfbPmLumCN10PpqW6H29RymgXolmD1FmkXm5vRNNypZ+WPQR3opWeRsfAi1CkRcYWYajaRJgn
0VTMzybdpDHLNPTl7jWti8p5MWknJUob3AhlJcqI6bzx1ZU8QccEW0EwGsTZ5VAYuGhLwVn0X8Mk
1S2XWlqUELyy6hZP++WlkPGlGXvlptOdZN4mlXfigRLOKRkM35DOOwyVX0F67fyZBWzq16j1v2P+
NZ4xTs8gukoBBZ7aWiNuWt9okaPjn4ZTmppLycrsyl9xkzrx1kxInUZG+b1Vh777PgKMRyEKduSE
rmAZ+X64NrNgIFEs2qk74CrCDuNvcaJPbZYoKHgH8Zwyp4cVlHOVB2Buz8SD6foAE6Oi6TmeusQM
4j3kOlAZqIco+p1XDNnShSq7QIk2vXCexVkY3EmBld9du3kMfQ6VRuL/hDZGXHwKrePgHgzoLaao
wzFqJXnV2Ua6l8ZuuPHl2uW9jSVCU2fqghJv+9i2XTMbWZG91TziL+Qi11BmmpnmKNz2P2z85Z7L
rtDnTWnjFkBSEE+Hwpz74AveJIQ54o4kZAn4cOUGrbtVM1V/YFPMnnqKgM/0A5X87hQ5ebN13BEB
aLXRXhqd2sgUMIQwTvHoyG/RwVMPlsmzDDi5tLd5aB6kCWh0PTT1a1MNyf7aI84+hcLqWuA71s+v
fWSpFhY1wfugrPJV4wBWMcx0PLV4O947aHQCZx5PnWwNp7wyWnaeSn8jmmYu+VuVtQ2oQL8u5lr7
pKhd+SAG9Wkv0sdku0WTVRsPuNF4u4S6NTqdEvwjMVharMnqxNsB6MW8koTXLRJeCDsHYY0+MP7V
cFNJek+tUQk4TCHh2DWbMYp+iv7LQczCMCebj2Oks6qS05sMzNTMzNgC2qrT3DX8Ry5g2LTPiFmD
QvKM33E0NyQ5/Y0KOeIx7vjkOLpKIqjUb4Hp4eseyu3ykv4aSUem7iKanKycrrARZgdtGzrO8EJB
HtF4nDl3YRMML3a4TKaowcJy/RI1detkSv4ZJQWF9PlaH1Fji5S3uNafO5aBv3ATeI7SsLATpHPH
PtQfmiwM1+glQzmYmiNgoYcWpjqOsOMhaFta1oCxmmLmMzxrYItLeJjjgauqW28a9r2uvVXa+kbM
v8zIKkx84NitYpQsmTEsuhYPnAuPus9AveQtpjlR35PDD8n3TNLvGZbuYgkMdB99GpS4xXA8Dfuu
/z5MxgcW5TTbHjC6CdXi2GLlqiB0V0Or7ChJfqkFgPfdmWZtbL+82q+1AGxGdnmqGluxXhBhRSh1
Nz2KOn8rW0SKdj+2prwpcQPrZiIE2AsuCmLD/jEsBtQwy7D5mCoiYhShysvkgYTwnxn4rqLEzs4c
rdpoN3rodF9ORTufOsVZ84rrpHQjznXJjy+9ppQSf40Sw19iRNOTWshtcfSaJE55+dG6Nv2lhaiC
Ux98Tz/87UeeshRy3KaXSeIHueYrxIQuSdGBtgaUIHNvcmeSbVAJXrZtAtXfAYh6P2DPwSiyD56/
uvaWdqHgWzuFXgLE0KQYk1gYfmq5sa4mINS8GdMnWc9MUNq1dRyigIOL2jiLxUsj4Hsb2sbNJdzt
vXSLTDWa9lN8OB3kSiN1VQfqQswQA54npXNruk1bSO3GzaXJOAfcwuR4oFY7K62xiLFbF2loW6vB
+Ey9iRl5OLVIzvLriCHiIVlQA+oWblTld3WkFWBCwuRHSek/DXP1WwfkajmGiQ0dgdKpA7R4m2nq
rJCd8IilqQbICHup1fv6Xuq+I18QPbtRm2/bycJESNzI+MxbXp/MCsocq7SzXDA1ZWJt1CG+GfOW
WqhiG8shiHCf67E1y0vs7TLT5AtriYVf3fBN7GxkH3iha7PJRGRKJLBwjTCJhJZN7iB0VVZnxVLk
DsQIjevIn7A/c+AAkgKJUo3yVTtxQ+t+JrC7gk5dDPBFuwAhclef4Bn9R4wYFkxsU03/ZR4SJFiH
a9XJJaV3Nj3rRR3K5IczZOi9F9U5aalfgKFy1lmVeTMjA7FH3Su4AaOHHVw92M9DavDeIUeQoo8x
s02jO/7niMZIHqsyrLG4bKq7i4ZPD3+pbUGF2IoPiFlI/0x9iOpK+y9x8tSXYtS+9uWKzT3o/VWq
5N7el/psz6LaWrZRKZ01DR4J9ufuLwMnb0X7pfU2Kp1KIZ/jac7gj94eLZ5s73a6BVTadc+wJd7n
NPsvc8R9nA7PydAOnhQe8AcwqsoS/Q4MPqciQNM7FAHQzdXIddIeu/SX30fszaaWi8DIMBPz2Myn
+yHDPOYjVvRfQnS3u0UFdOvY7UZRGvNnpBqvGUJAaG4q/qoq5GLXaJ2PNwAoDWq1+usUWqTjOHPj
5DeVOafCedlq6zXKrsOStzV2EwpKOjwVy1NYGt9TxfbfctzlZ12v5EesdrudhzrjQqTjAuWe0oDx
Lay01yBsdXBLyrCRXYRlgumliOtZThoDJwUkmsJz6pA/lMJq68mWDiWV8htvLKTgK8UqFqZfsBQ1
B/2pbsBCg/xGmTDz0FWMhwRxRXCH0SJSyZqPgYT+LwN1Y0T7ybFtPtq5sfMV/VRpbvDQQfe7I42P
ewsq/q+dj2FP4Q7NVjTN/NVVyZN5RYomeozUJE8U/9XvSGrahlYdgtDWzvjkrEU/GnU8ByOHTfR0
sekmNiioGaLp5qbMWncnDqYdu4hC6+/NYghh+DQq5lofISWojWBh9/2s45Mvh9xtThWPjpu6x0lO
NNVRbVnI4RXjRdItmJX2pGR5ggUdZjpiELsgknKGOReDYlLUqh6WYlK2dfWGHYxe9HyVRgzyrNZ6
kIou2kKv8Nd+EVVPZskWpEirx9ZWu5tqcq+b9Avz6WCbbnDDAyPmVWGbRzGQyhIYcQc9C8VVq3Du
TyKFiL7460s7sZWfUdZYN66QM5zmId481+tQvhNXQfFMve3CbNVJTbZqocne4Cb1sw6i5AeOA0++
m6WPelso69rkyRGGo3sqtexvAUWfNJu0JTOpWNEq1rGFheb3K3Bd8JMOWEi9dWHyx9pb0IF9b7xA
fewqbFi9hC9EyHtrndepivRHH+6RV4cronXVcYRsDlhNVZ/RSfmJWEF3m08VH/E89ttmqYVOc9ET
NYYO9YSuOYb9I5r6AVY/agayOrafW9Pcih8KJgo74Rg55DbFWYTVWbqXJxSCDTspk33tXrTSwnC2
dmAijj8NAuaoHxBo6Od97svrax9mgV9nGZpazcQEEWb0Jn5ArF/+11ltSkkHQnA1wUkpIF9nXNrT
Pcqh2fG0cPeAI/1TlznjynBgzMhdzIIRzyv+mSy+euwHQISE8sonl8ICdoKE9IySyfOOlbLsSEg+
Gy37Dl/ucEpqnL1vI2rVTkpSYyxTFNPiCEdLHhAaYVrs95/CRL8IaxIkH6jeDi8FAFkR5inR+9X6
j6tZ09VEcwrLwZvPRuDFB1dnDx+LCiQvjGeTgtGqtxDRAo/HVkDyJxte27tTsC94dNV4LvqNqK12
A4JC88hnlV/Xg7JQhzzbitGeH6ZArfLBHHr9aLo9sBgupobUXSF9eUvRzEfq4ZJdujvR9NrfeNYW
4Ff4QK5nLBBBM2dliBrz6CXhC2pqSDvo5dOAsNototw1UoFF8FL2iNembTaskZMIXlQ7elUkvb23
Upt6UR5tRXetFMM26XFyEZMKr4dLmLv9Toz+89pymLFkn+5ZJcbnayOz/9pYdXsf1Vn3t2ur0ydo
x4mn+HHtJn2RO3JsmrYfLc1HoYWDLNfvZ1rOc8TSJCFi5t8mfYpnowhEBMNdxFqEsN8UjcAqI2J2
b8fVNmiaI8zb4FZX6kZZiClwgmZS5+v7Ti+MDUKuTwGqn8h8SjHlQ+SSWrk08Baq83QjZTm7f7dW
FiLGcAz7oO4bjNiTnabYr3hmIfcwTReH6ONMH814QeYlTfR+lU7SS77N2qW1/KOld8pRj6UTu2d0
kfwKmYQclyQB6aS29iVKTBZRMur26KBa+jzmmXVjF+XPtDPC79NJ/udEJ1UgesTJ6Dc/xYny52QK
/q9i/tMtxAVBlx74nbJElNDCkrp82LAA6F+ytN/EaR2cm2SqQClBPhP9IszVEBowWTy98HLZ+G4c
nsGp/UuYM11NhMlt8ymsaCU2TT6y0terfdx0GFCr7/95NduR66W4qUGZa5FL2Bf7AUZk0QC/QRSy
RNPQa2kvylwxj5fLqJBbuI4KIYdBMv9f54qPIW4krkxdXNpf73v9kNf7itHu42MMQd2u4RVa88iw
wUw4zsEIO/1Olkz9TpyFFV4obqT3GLVMA20TWLPCUeVZOtb9WgSqorMqi0VsltXhOvn/etHpbl4W
63fXC9dphJGtuOfHhS99/81FxfwYYN3l0366qAKSWLb8z5/W11Ac8DTp8iu4xH798T9+L+Kitin3
a/HBrz/zv7vwp/unrpkstWYhBPBbP3pu8lDGthD5PcnGQ5dsp78WTchwAD6SEufKbpLjy2v3mAfU
RyYlPhGRqf6n6dh9/st0u0g/T6/MbC4u9jEdB5JxloeVfPAakpjmBHKOtO/JOAQ/qJKyjUWRGs1I
GzohBo7r3G2jk0fZ+S+hkVm9h/YmfBwROijFr6jr5roVxI9apuvLeIT6gRervQP4B/wUt7rzOOXe
ynLo2JHMah72vzL0oOhJknXN8mimTGWNcTpoeevO1U7HXGyqgxhli0YRaoA6Tq8nESb6Lc/AZkdS
KZm22LU0qLLuxNn1oOGBQM3Rfg+5DnwJFk3X1vJ5YoEFpArcHSK3hPHgOW8oDFcIo/xphsC5M/Cr
Fn5/rTQuMyoKaIjEIIaCdJjsILsbFo/GyUVJDKgcDtz6JOaGgGT8QFIeMvJvNBLDMxTg+lxKT2Lb
LRq59CQ25Bkqtf8ciYZPYV/nCDQA379/nSMWmrquVWe5ehaXNlPPXjmShe798PTfTPzrZ8IfTJ37
PU6estxkc/F2wrBAmiPrr9+IdxhinizI2mdgaMnesQe+nRNbwc/1z1GKcoBT2z6zfXmPksfyLa7H
FBScHCBg2StbR3aNU9i5LxSU/LdGBrI1ap2N0ilk9mFEvE+I34bZr162s2/9NBE+prKtED842b79
IsZBsnyeGHoFejjTFdv0t5jYgYJdBdpTNRrtTRW5mJmjrQRuRoFYZfDK7N0n8Q2WAudnnXvREyWC
YqnaXXRgt4RF51/mFP2TsKb4mNNOc2o/jQ59kSU7q9bGlZptKl1SVyw6CtyEbGPXJq0+yScg517y
P+ZTVXuNZaRcoKB4M6ec5XnmTt+nlxw9gRds5vV5KzfJURvDaD1G+CBrySS+CpbXP2Hy6SxHffKF
7PvorrJ6hSJ4F/7I9a1AcklBHM6DsB/uWfY72wZd2VWCvdOjmTsvIkIx1LtMA6mZN9+ldNDuo4np
NuYYsmEFQPGWlujP/AxjgpHXai7XLNMlfCZXeqy4czEsDqasUb1PpGMpQsLwuTcx9gYUER60KjO3
RevJG0odw63h6PHStsLqXA3Y4vig9r4jPHTIyml/FrGP13X5d54NT1Ybha/DoJTzGGT/g6fx16wT
G7OSpi1X4n9bHFIz7xGa5V/dyt6MIK33OQpsW5kFxMwjKVGfhgHVf+dOaknlvSFPmqFSD0dzJnRt
w7BZB4o97izB9EUNL19ZTSjhgznqt5SVFZRaA28XloAjh6Z+LD0gkpGl9psQRbOTZiu/EMjI7r0o
GuaZ2s6htlLe++dZpg8oAHlRg2fsdPbPUZaL9LGJfB/9Z1wmVzyebPxSp1lfY31mhWL+P6/59Y7/
W5yX7xPLk4s3ANYxRBddfuBtjshe1fWoG9M0jaS56zN87mPsQOduMbbLgDX1sqsi2nilrSs2gXci
uCs8NLtkEotlESkPCHUlaw2h1WVOjQVhxO8k95xlFmnt1k/8/FEdjQMMm+q7YUcIzCNbdTDhI97j
99TMxECc8LAderM5pvii7nMT63NxJcnKt6DAK/TIc2NTF3q7qmJL+6bri7oAxIdmTLHuTd45kPge
ycAioRAXPwUkPvUVa50lxrgUjBGz8vxpfxfvBX5+mlSBmMp8qnrIRo2sxi5nXl7Cjw7p60WfB5b1
02hkVdRtbAWcndov5dKugPyAW8eRYDuOrnkyDIrYsJFRnKnc4oQ3GcY4xa/UjMwfiicdiqLiCV/o
/Iu1GiiFAYhrGDssJTwZT6lw12s5KBDXdOb4QZa3xuiB2SeBtWxMrXjNdX+dJqH1Y1QlKBNWPj5Y
I6rF7KOUdaiUxRkv71/GGLr3lp8gcxzC6lBV463ySvLOTmmfXU+Nl11R5beq7MVb1Za8bWf2DTtT
M1gaqRo8GrmGjSy/kh/S6GLX2VHRnq5Uxen4Lv4eYMCBqloVzVWtNUlU9f5t5g/oYOq9+d1g62vz
yHyiSt5sjLHHDtGrrBefcpS+cZKDgN52fa6dHfMg1IJFAxibGBkRVJtGPoUlBwHQ7d9H/jFHhYwJ
Q4wnYtSjjZIbzZJSi/pKWn0h2BldWfjzAgvP+/8cMQZZugNZX/o1wlEz/GExC0kxjPawyuz4nSCI
sbK59MsAF2IVdfCalFSvgTIm/SUiLrqdXPj5c4GZ/YoUW8OKrVceJE2K3yMy81inuf2I/Xizjmqy
pkqpuyfbS39cbtKMr7U/dmeFYu6mAqS4RhjdmhsTexCQ332iWf6DZ8XVsda6M7Xb/EVWkBIjOcHb
dGoq8PVmXRo5t4ntG+eSBK/oz9TC2naSUsMgMfIXVAsoIbFG24tR5yVDz++lUQCDFDIu8b7tZC+N
IeTq6n4r5kAnW6mdVJzZJuZ3ko2mMLbWyWOm9DqkyQzZ7CNv0WWGhyX+p5yNaseZn5qf+sKowo49
RyruWqjD9zpfJNnAo+KjNCYKX6Jp9pm/b5qzAjVpX6gjSbw0OTd9DmFl6gLMXFN3mU6vIdemOLMl
nKwbeG2LLwOxnHVoq2OyjdEtvJC0yPsdItb9roq8fmfYsA0vnUGZzAtFtbdi4BoiZlzixIglplzH
r+EgR20kHbxu8ena4tSJI2eG4uKwCArF2PFQMXbi7Hq49kV++EjiljqiUabl7G8h176qcv/E1IZ3
mTf0/c8a/uZLiSVXga/htyxO5LtcP4ZSD74m1/RtihTmBaY1NgkG9FGCPxgQr2spV5yJvinCBHW1
F/Vc0S8O794Bf0avA1/Lxs79O2vTcLV4S05Iuyjd43KJJU9ty4trXwN/CNK79F39EMQXg5Wycnop
uijrix74QhEP5Kreju0kIEzmdlXZqFhDk2rjNSWtYnZpB4Of3SpWmd32HyOiDza6p+BSqGa3Yk6o
Yz956fRh+S7DBo113GXu3KrxX2yrC5dyjdRF3zQdbmwR5GEwTM+Ga9wL1Dp83zsElN5D66jDmcMn
oW3BEf1LaKlI5py9LrzZydAkVLvqzvANY26FuMVfhZ4v+s6kvMgVMHAN/jIgLhBn4Tiv2iFCfB+0
osD5dEDD5mMH7hZuIMhE0XmFKxpq1c9NrwBI+ReAo+i7XuF6VQEX6qyh37FHXOh53KzTHuCpYpvp
Azyf9CGCdot/m2TyLkuyBztq04dyfKtMz7kXjaJzjJsiwdLCMlTk9VWK60DnfXvZ5Y0Uzankn8xE
6/bicgHgzlvocCvREhe43jUG7r4sWkjnVwV/Ie1/bTrZhPFz9HB+lfYXoxUqlEniNje+UzqwbQVj
vWyNH3hvxNva08yZk8bKSmj7Nti7XDR/Da/S18gq5bOr6K84u8Q1B0PuokvotVsH2zqjPCVedj0g
1Xk0KBhpT8ZmoumUdbUVL0m9G99Hr81gCq5S2dha6rT0c0ssUPz+F7int1iro5cgsZT5MCb60VHq
CbdKOsAt7fpGdfEC9rEaRJPK1PFFa/JHXA672Tj02dtQYrCpwCSe5SVlgzjAz0dA2VtgAVbVnuMx
b5ZqkyAlUnktoHWKD9D0qVFNowo8uPtGKvnXZfAygaR441bDZbpSeB0FSpicie8n96oEl6ZIC5Sc
zR4aX4azZZm6G3A541w0gccpB9VQXkWrwer7VNtkMoj0IkU5Z1qLnrGs3l2iI+CzqdsON8E0qDZ+
sSyrXl8GVASEhIKBS8I8t+ryRjSxhDhqsuMdMQpKHkNr5D2G7kLRhuOhyaic9N2YPac4Sq+d0W+X
Le+PvdaVv1MfCJU4aJldb/uEbWOLysC1P/6IEH1iFOFSbDVl112WY8Fz6WOGGPjSvE4DREdyHkb/
4kucCLneyDJB3sySXnl1oQKsr5/levPrRcWlLs0KdElaIdM9feR/fwtj+mkbmGxImjb42YEGqaTS
PCdDas4bbVA2bSUZJFbkcqVif7OUYa+evUBStynPgrlowtW3D5JqvogW7ozmQ9TKMzGznqbLHih6
zy6OIkByXRBLujnsg9FAPzDnt1FIQ3kAsr7EsA+jxSHx75vpEAG4Woy6ryxEUwyIEHVsV7oNVu86
wVegXlNqhdw2XeRy6JFBK+u0xgQlTDeiT1wp+3ND1fKX7cXFoI/qPSJTwfxSLnVszNioKvXLSzt3
eAuxrnY21/ppJSt7EOEImk3VVDILyREZgUt8KqE3V4TqSRRnRYBXoZ9Hmh6ZUkOVbqEYzdkbl3sB
bEU3eZL0JvtxUxf2RbxbjKp1i3aiOL3EiNOPQAGNLcXky8AEpvUi/DWs0dMXba+H+QrUAcoNtXej
aR6muVXuDbtGH4N8JU6B7g47X1Ig0SM+RkINQdIVVM91ZtvQuwaJZwKKK4aJxXyGkEkRzjJotQFC
JUDY2xp9zGtfj3DjdfR69n+Ja/8yd7pe54HAEBbJXqSitsq2zcsz5fXLWVZF6msv68lsLNR/Ge2n
vnEa/fdxYpSExXvcl3tc7/s1LkCDLUOIf8pVCh2Q3qgX2BoE1NnJV+K9Hi1gdaNdOTWrtIL901iY
2/tNUs6nYCtV/aNQFbkGi8tBUX4PFqNq/Y0FV3OfK/pWxdf7KSy7/hbmxo/cHqqnAO+7nWwOaBJN
gwEueFtZsWPInozGZmRRklespRhNHQPbvsREDGAKbvpxwgT4+Q1LyvIpDSUQnnLv8dieRsP6QUeT
9160uiqF4m30J9+x6kfwOqI3S2vz6KKa0wy2A48WKRtJK4OVlAbNngJtssPYDIckCpUPcpCxp9Fq
7Rs6OztL6/TfWtMuU7Rp3yDRY+1E3umkG02wrLyHSSwPC3Mv3acKGiRTS5UQUQFfAP9YtMNBrano
DuHy0pwUVMRZ10vWTRVo60t2yZO6YVEPHYJxnQJzD+1oPPWaWz0Ykekc0XUM5ravnRwrMkGoKYW/
In3AMlSstVxp/J3IinPDWqeesc+MdsKBxJCzbFV2Y7kUTa+WWqxCu98jThtQmoydkrj5SXiXjMOd
CUH7u+mwdAiK3HwME61fVI5m3Pl5rcP3VIwbKWu8veGD1a9VPYOWVdjzOrP65yJ2f3XI5/6svGxu
O5M1g2J1azevzXPXsaS27QHezZBtRR7FidV7BGz7I8ql+WlM1Y3fIE8w2nYHzQHYrMjFiEkpzsRR
Cey2nPtFjHN7XsHwrlXr0Ayefbg2M7uYuZFZ78dC0kdwjcQVoectI0Pr5qWfdssok+0ZhmXl3vXk
n1rg4dzXj5jeu+yH96Y4HUw1xzg5Lpaxxecoe+sAwIe7TWdZ6bXj9AvmXeN4FXRqOk055oXjV9DK
Hb64iCdYc9c2v5l10d/41egeMyont12lg7YqpKPo8lvH2oxQJ2a6J7lHMWDFjbNQvYr99tQnDnlh
FrPIBQbXU9cJJ8PERVKE5Z2H9PY8kfmWlwOJTC//VeFRO2vM1nxUIqy2i6KObjW0IrdhZbCB88nP
Lnx7LF7s3Ho0bDv93ZaA37dSCGUTlcER/Qq5J5+KllhuYJenGKF/rNwQSyqyCUhPASwGLXYNtWJP
4t80lDZJ1Pp4kf4J5aqaZMfnQB+HWZS53SrI8GNq+zKRodgFc5RITiYWbRiYyOVSLZThUFNjQeqs
MdaAZjXeupExd11SvZBej/Co9N8SwsNuINU/44mSEqV5sa4KpVngT1awj8eV1irtEhIslvcifZMo
5oNs8dNeIzxkVj5FGLr9UPPHekw7laUbviDrTzwhqgLwPdglovuIbwNp4edUsTQkiAppUfsxnlB9
YpybNuD/atJ4RCb1fyg7jyW5kWVNPxHMoMU2tSrNKooNjN1kQ2uNp58PnnWY1TycO3c2MESEBzKL
RAIR7r8w7rg9Ltmi/yhdjaFoGyTU16HmBVsokeOzUdTTc6gopB0c6066QFd2Z9dof3AjFhmaVqg7
2a7X7CVWQlBh11pe69II4qk6GDoa/9KUgwJuFYVGjOVlktfX8YODLcMtIq/hrJpVHF6/h965n+MF
IAGstAcNbKf3lqZU9w3sxHVvRdFfga8cVbQh3qBB2Puit/Q9r77gc+oCaV0CZObgAw5u1XHl8Yv/
H1VT0S2y1rPtVxuJk8MH8VXSqsZFL/d+ays7cJs4E+fRB6fREi8bhAKL7iQy1Q0CXQcIkOpaGEUN
fjrPMXyLLKAA1APjQ8kJGRWkXQDo40y+15dmiTvp1ud5wiMNWZXbqGgHyCgqNqRrfwVLM8maYk8y
FEtet7hz1Vn/sZzkoG3lJAiy4CVPbHJvq4gNh21tim523wzTpraO2cPd7Eb1BZROvO2jJv7agIcY
FNj1Y4x7uqNR+2x139iDQrEPZZ0nz3aP2Z2EsCvFo312PuU6axvD0N1NRO3hs+E5xmYKrOkgzamF
zNNBxLyTpme2W5676kuh69WLZzb8L2nK24z3412M7/tKmr7ZNwe5ZG3wz/uuYxsZ7nCxISyABVS7
JzvN2nM2uDg3dqjKKzpYWF35ZiEzso0HJSKTWeUvpuH9VSLI8CXFrwFt6+5LjKs9pSa1fRyWQ2fV
SDC65fnWb+Z1zto51qFWECuHfozch6TY3XrkbExj5BIrOJ63gZSSyEmfyy95p08b/rHbtR5ozpyv
0lrD/qQOgPPj0Y6VR2hG+wIp72HagUu1VqIEjFDKdA6c4lVakxY3T//uqhcbGWWYr1HS+vdEPSbN
vv41SVmcCKdyVO+z+N3RGlm953zS/aOIzN40Z11v9jdVhkSQDDRFibNfagOnS53w9+Ays/X7bP4e
hyTcDfV8FQSQlxkAuTrbsCRNkKrZJe7wD55q9ll3PetcL2dNDWJ19eFUhqJhsM8+1cFDYTZ30hUo
QEatgdVMmKjY+0ZddkQdAOGYmGZg86pR38jq2y/SMbddgCYltnTDmLHwwLttDDdmXRYrE5vVc8Lm
HVWIf51hbf3eB8Dmv0ZvMwI/RbJRnUDn/iFuKB/72owoPRLwP4fKB97ifvs68oGBYX1B2GA8FX6j
3Mmh8pAv0pR2wn4VWMlt4NoMR1aMSQHA8teM3+J4neJxqd/dujEad9Y1Tmc8Iao6VoAXlBWF2qk6
y1kczCWeh0v7enobxwyhXRuxZVznyICbkiBeyakcJj1yD1GhHdp59h7K3qzvYTKsQjia2TbF9XA3
RQPezIsdnoTIWTgi9okEq3G4DTRJd53bL1e69ctFSqfO178NZH0NNmq5iAzI1as+JWuBorUzq18r
B6vEOGvKQ1KH5VaMFOdEKdZNHKlnEabzrGwTKqn9yTBh0P9hkkT5DvAXfr3/10mBVZtPpe3+pI6C
TYHroV5CNWfEgvxbDLti49lOdaero3Gp0bXhlxdqX43R26lzF/8Iax4cfYQPgIY4+CFRHQTF4XM8
l0YCklRzGnRCsvnYDVi2DMsjsm4y8yFHx3016vMiY9TfdYGdvql66QMD9/S91fbTm+XZZwlogyxc
p1nUPVThZF9UvchYZCfVX8gVrXI+9BtldmU7QXE5asMYvPC4/CkzrYVKaFWz+tz2Bc6tY2uhX530
30xkeySCZFeN1iWDML3RCSrCT/FoXR0wci0aD5qO9Uu1gOhmHbct3YWDZQ9q+KlLzIP0S9hk4GNl
LVA91dVA3XW4z/i2E8jVfgsTSWNtudq/w/Q0+8LiFFNodi8PyYSwnFqN/QYnMegXklS+dUpSWXLR
twEDQDtifuSsb0lqL8ZEOqsgw5sqqrf8VKZ9YdXGvkpD+3PUGVvS/fN3xUe9qYOwdVEVpXyywqxY
hc2kfqcKhCBBgUJup5toGIOI28iMqcPdnd/kF4qTFeo2p8ixfBRMbP0VUoV3bYqM1615VYYy2HV5
ludftbDHJm5O/fDS4O616mI3e7TTKX+cE/SswXS/Jmk9nW79Bi6JB4nlvxX9uPFfcde+TjfeY4as
mqCQGdHWHy1w9ypUnIJ3z+XWjDHdk6YXObxpl0MyZs0TN/faTOvsASK188SC3TqWExQpK+1gaaVk
jneWl1eboE27eD0XQAZxfij317ZS6d+VAT9MxCOcJxZczlOGBe9YheGjXBC2eXWPbNJexjSeRNsi
qPx9obV7tSjnf5aTMbWuJ/1/Tv57SHrU3tjO4xB9cF/PwrE4sq/7LjfELG4Iv/rk7sFQFPduPuND
nAQPrcMt5BX/i36gKUA+PKe+Fi+k9hDp/vIq1h6lJnHdfktpI4VYcfT1+dHuKXGv6kWnYVbGYRf0
hbbuh2xaqQ6GRqkVpq9hXKLMBoxdDJFr5GKuhsi2rm7H0D/ZJ9mvVFhVbnrbUe/8TmvvMCRhaxp1
4d/1Efm7dvX+8ihgIRxiADzFyouy7Az0Z6lMRi06JEtnkPTZWQ5YOr+fSfPD8Ifpt3BbC+ed2QCJ
CyflDoVqXmLYQSp3s0faJchLZScjro2lwcZZRGCDDM6CxFzDZbzwDe2Oyrk0rj2GuwoQRHn0UahC
Use5FwJCCBD1bFvd3zdOQo1684Z/q24nEXMwlie3y+71Eo0k9PLRrVjKGKig/ae5kN+yaH5vCtru
1hSE3IfgX3PzxXBKzc0ctdMoJdMJdSitYDSWxTylGy3yCywC+A3u8MLTV0lF6acFk2YfzSkvLxSC
EyDxc+DtkLD469rUlxH0nVL7iO4bmgN+vnfcytlFQWS9OrNPBQgMRqZ3r33tOq+xF9o70ETGEe53
+hTxv7eKFzxHDr/RA0XwPWgbdHBaLbvToC+iyDSOmwBd42/t2Kzpsf8upxbXel/Ln6oh04+uMTq7
ubTG49BCCam6/JtN4uCH3RaHwfbtr7WCOIUD2QmtUbU8Nx2pMIQzvddfoQCdrqGdaf451PDL61VD
6z20WUK7QX2/ammPH66akqpiDwLSoZjHi4OYz4EVwDOiql6+iZY+GZDDqJbjBdXW8ZLZxlZrRpgy
S5ceJNArfz+dksX1MsrGjUz+07WuE112rQfscNao22E7368mN0gXo0HjNcXfhC1jl1z6xbX4NioG
xzJadkZyYRPxHjz6ZbzpHdTulh+aAvIR4FhqZmd/+TVKZ24O48op2QTe+hL5ccqwHGTkt3kfYsDL
9yv87MPu6Ja6sS8X2FQCgWbvZjWLx85Un68HE7Ce3c4XaeEFoZwbI/l2BWVNPRDATtemvYyinF88
IzIpF5OeNM8QMq0yZY14h5qBQExf639freJqV0jX7WpygbKbIKbH61jwXwUb613rPrnJUO/romof
0xrtiihyx7fJgJvrhZXxd1y121aKgHZob2yrCn5oPkasdalbb2pYpIizq+pjnjvZ3krU/lwaXnmm
TFDvW8eG+TEWGBiy1XiQQ5VODs6zfb699QWlEz4UnuLu7Rjx5N8GuJt0nq9so39dRCZIU/PSl9C2
/aO0pL+dwkMBpOaUJfZTCC2lWXdVcNAjwD1jhRjI3KYmuyCvOsBGjj55uhIfZ8cu1zLa+U71pM8t
G/Y6/hQpU/TJn5QvWWQXAEOJjye+PEZn9U4GO8sdz3rJ9046s8EILQSg2fUv10HQy3B8fBW+KVM7
Uw/2uk3FWZpOj4IwCn1P0qrD6GuyCLdHVKx2fprOTxN5hw3iuGiLkzJe2YgkfGOt/AkNnvmno3lr
YEpwirIwWmnp4P+TdvVDWWb697kyq1WBIM4bjmk6+HN/embtOW49tTbuseCwkTNHZa925/k0sM4+
DJ7v3AXLJ8cGHKc+CdkfKhQ5jb507pFMN/eVYXYY2pHyNXtAk2ZrmXdZYcY7bN/7pz6M043bdNpr
myTo7btd9c0p5tegmbuffpkjwxvwXdvxR+IpUbBSVPN+0kr7O/qoLGz0JPwcg3tYl7GmP8snFxmI
V0XL9E1HbszYlKzMkfDgBak23bluvfDR6ikeK0PiUzA3gq9mVNhkZuCo52XbA9+fDxZOyV8zpVDR
gSnQWlnCcqTBVNWqnvs67x6gB7PIXPrBaDmbTI/Vo7PMGi3uas3+3C6kNkMLwSulnbEW3tpUIHg1
aYN+LkI7/2LjMrzQ3ByvL85aXxprIcFJVA8RETpSXnyxMPD9FUXNzFgLm+0WJddysyuDDmxhAX6e
KPQo1X3YjSn3JHCQvFKtdRFb/N8sy2059MuqyZ7I1t0GJDhYZtwGJlmKSWf5h8vEsIPP8PkfZTdh
W4mzGhy8MYASJm8FciLS73e2c2xsf0A1HMsQRB1bDHuD/pPpsV/1jOwZRnH/achCyK6qqp1l0NEB
jwaupe0ECoBSW39E6xKJimVqbWbtg2nndzIYFIpyQCFHW7O8c655r9z0u71fO/NW0mBjykM99bXp
KM1a0X9WfWLdS8tIi5XShBkLOdV5miHsSoJtqLrwUoYmkmuFTXW/ciyWX3kbVq9a/OpTfQtWQzg9
tCjWfdPwjl63Ta09axAHdo1ZDhcNKcATyrzqnj+wfTTaOd7ULA8+G33ww8my/ItDeguHHDJJaLiv
SebMTb9ydbXd9DGMKDuYopVSeB0qeFG2o7xUXBwEgM4kbJ1djRfF84z7DhW0UkGUtzx5umn+4+gx
koZu+xcXtVZeVypbZ7ZVuNGlu8tK0tqyY6Eogc3EWGSHqonNi+xOZEDiHBR3rnGFbF6mOT+EugWn
b9nFyL6nHjH+zkP32PYYkojKmCMiZDUvhd0fO7s6dlfXIIm/RQ41N4in5O0phxD40KFZ+G/bC71A
vAHxVLK7ixWGgaTcKY6HrxH2qQe3Z2vXVQZygXUcvczzdOkjr7yXrloz3iNCcxHGiCr10pjT+6gR
esGh123z7ISRhXtTor1lXdEfassgtV8a6ls+Veo2wq1mL6NdSD7dMcz+JKNZVP6DOkR7L4MlnjdB
bAQvRoKsbqT8vF6haDL2GMXLtaXxEkdLgk9Tqcc5NRbtyIH0J8XL0rWksW9NSWM7Gp8mo5LG/tCU
JPcf5mYxvz9Jcn8IDlWW1sulkmVUPijHxnsf8lWcLLTPuUJ5QqpzGS4CW/C7yUFKelqcfU8ax3tQ
1Sp6dWpWHYvGvuuVbP3CONgBKjI/97FzBhA7UHQZy2d1XLybRuOzH5W4bAVuvrGo/Xx2XCdBmN/0
j20dnbA1hWqoGkfHtppnWOHtc5qH8c6fEw3uKn1ysM3gqxqp3llaqmUjsMykNOdHmBfdo+L607dP
rZ6O30JlQOjQMOr9lKXn2S7wT8cxBHWr1vpk4wW0qqzR+8nbCLWzKR3ylVUGzqcIjt02yef0grp1
clnUDN1pfphSp9tmJRCVQSzxpF2GSARdN6Vl7Kf7JA3LtW3nTziRd/cicjgUGCFPLc9iaVqx1x5z
T0nXIrKXY+v55Nv6tox5w6O0WD4l3kI9NjHddH85XN68LucFaKEJOCOYDW3rWg6KVrdOOSWPRapY
TnNWhteg2zUcFR8BEwNtxDuL7RiXxmedB+PaL9T5LM0oLTZIClmfhhIFcrUvv1pRYn52VaM8eIF3
mCb3harkKV54ImJtJGfRPO3DuKvvbv2ZCvDEM+r6gytSaar+zq8VOGvLfDnAqDAvfVyc3AwrtjBe
UjiLfiUVHXPjhLaxE1E5s0Oqs5m8vzPXhauF9hxWINASpTR0i5Wp6kzBbomVQekKUZQLXNt48Ixq
erxiO5Kp9S6SRDAzz97Pc9Osrv/Foa29t2W4M4Dwocr0Q1TjoZmlW6oz1VXzO3Ug8K5qO36pef2f
Gt2hGWZpdNGwVZMZVWR5D3VRQ7hrzPrQf6m9XIHhM/hPFFi0M2+eL0Ph+k+gxvynHnnNHdxXay19
Egs4CDXOws730icH9PZeA68NESzgQlOoGk/+tzBAfPcquY6mTLIOu4r/lFobWBBwVkzusI+XM9Rp
3s+k7zYKlidGjDJxzn7LxquZ63ZLxt95rLExeHRwiaCu3ess6Omjps5ApUZ3QVUcpQsRkFbhxYVH
d6er99eIJdYoYdq51twcb32lWY+YhfM0xtgPZ1XI0HF9lxlWhcmDWiOXsLQpnumnno3shz6JqSSm
CuJPro7ipfTVVdGMq2tkULjm5nZdy8B1u0IKSe3YGptKqjx4IzvGdqiyv30M+ZJOtb6WeYbz1B8i
lAE7kSGyrxGNyh0Qsuh86rr4qxfpyltl49nmxTky3LCaTpMeAIfXu+KlMqC5egWGER7yItnk/Kwq
nX3acFxppeleLQlEKd6oWXoqtQsPR+4r6fTUWFtZljVDCEN+Xu4pGbjOvt5yt5kyLpG32Y3u9ggP
+fWbHmSbClmlz6nmRsfGx3C48+JFHkpkS9nGlND1QkRtWgCrmyk28wv4ajLGaESumrxCzlQ6P4xL
PHZTpFSqYG/a+nCUkGt0YwGJT6wQNKXTnuVgjvBZVrMdm+VKOjIVUWXbWEyspdOWgGvY9TwopvZs
Dkl3/jgmkyO2IWWhB8eP8VHRoXIGSqQ9DzUb30XlaCOQ7QRYDgrpSHs54LkF1C39AuJuenWfAWk5
/9YvEZqJZtAyUwZv09sRawzF8n4EXqedjQQTKTn7U1P6lNKhlCunZeJ5mzjkBpF5SjrgMDT5j7x5
+/PI2+TcAsm7nklfswzcRv/Up+kOVhvFuPstVkXnRCeHNVY2GWK1PSQzqGrWlvlDZw7GQWfVeLHc
3r2gTlj4u7IFsZTh8rW2WitE+dIepiOOmxaZgHyKfmauGiO+p38ROiXvujVWdtnf1rxgwfgxPQPo
hsVozsOprmf3Di6au8HWIud3ZOab0rPi57nFfsifK3U3N6zI12URPCuNMfMVUswPMTh5qEq4pkus
HLRgsA/gla2VNHFgdjdhD7gfhUuewWP9ABLDeK2s4YXNef2gL4ueZUxaMgbD8kPr15hELvPMyrnr
+zEFgGkMdzfOwo3fgCjMz2BWR3g1RMjhplcnzSWireHhk1T0d4nuBsfUae55/OivtapinBPU9/WS
dIrmMn/8NVYmTnzBHgDaBUlaS8eRuFOdgupei/qqdOZOrtzpdVLuR/KWsGRo3gYsyeuquLBZTY6G
PYPXLjltooAd9VH0mwZ9U0ZW+72bx2kb2k598rDueFYG9aeMe9ki8Bzk9lMAc/OMJ2G0LQfIPrhY
mGsHFcLz6LpoisfNgxywjmwepJ/tyfmqzCUDv/ok4jahUuBkIXGCQQqCrTnGp18qDV0er7JbblCa
jmMfk0gFxhZk2mOJ7sYQYmzYqoG+d+LRQxmaKNS+l21Txy2mxxCj1W9k0hAmyVv9LJe2kec+dGM3
b6ylQFr0xhkQiHmuTA9niaXLQ7/r5Oo+QjZ0yaFb6qN1oPZ4HimU8n/FkkFW1ybb7BUo1mIbBwoQ
zChaLMla6+ucGZ+y1Jr+qas3NnSU76rZOrBOtf4awoyabju1b+MQLKkw1300TF4TQ9Fnl6IJ61Pp
AP2hCKvdy7XLPorWkx3m49PohO0DMpv+IcBgZjvwRPxGxnxNVVX7zD3iH0rFYaunW+M3hf64qJM7
pNm+dC1GV81ykDM5OL2y6lJXOYkBlnSNZqeiOEplbKrVdCd/fYgQuccq7k7+ePm3K/1qOEbR8Ld0
4Sekojphpdq6TCJlK51yMK1pXNlR9moABXyom2DjOml6Fy1aytKFVQJAtMk/oFBpOpveGh4hfrIh
YOvpAA2Ohr2igfojZVvjrriLxsHCpFglS5O1w1ePWhX+kl/QBYlOjemjOZ0p/dfGCH9o46A8qmqN
akXdsbpfwlHKTDfOFERnFNnNN9ue1mhnD1/J35j7Gf2mnUwvwuak12r3yawU4wKJqlrLdGRseaZh
/3VXdEr0ovsYzy6XlS+l5O6Mdrqtc4thDbZoLa9xRcOba1FwkgPM0hn7yGcxVRrjXDkkUYKLwq+A
P02aneskifJjBUcPN3+fJBdynJlyc8+KXvfizwqOjucm7qtnFnE/0yJrvnedg6N5p6kPOHa4dx43
/bphZ/Q9TvrnVG2qT3DEk1NZRf1WJljz34oPcBkIWLCPei07AJ5vPuddupN5VhiNGxWdiXPYwjWf
0XA8iCslGtY2JYLYovT1L7vKauWgy/I4xU11uZaM8ePE13F5+arLIXb8swcQ9iStQHWdS4MiVpjH
rHW83NlOQ4AP1NKsZXWdpfb3zlO1o/TxCPMeXF1P78y03UrXtCyT2M6yyZ4NHL0UBKDkS8pB0gd2
Nz07iaKc5Nte/4IgKA4JooEGQgFpaL4KZaYI/ODhV6uei/AhquxXIdtIC2+Ba2vI5lAiZ9Af+MVV
ORqveqNQ+S30CT2Rwvwi6aqurkCwU2C6SC7Ljz1t45nIfsqoRQ330GJhfs10ldg63NslcOSFJCMH
co9t5iQvWTcHZ7sI+1ULKojUm8Iuqi9Q6CtJK8mANAFCVC+J092ZxsRLfFbrF3usQ2qhsEJkUMKS
fYlQNiJ2XMEOinYze/hjSbhTxNO914yX2/XkI4uY8p2C3uwQhdmjkZDlHnJzRiw78T5piZUf4xh3
OmkuctwXdKzJzC+j5li5j41eHqQlB8/cOxaeedKgVnqPLPX8IC3LdloMs2pWV8tkS5+ijd92gCSX
pnzwNO4t80vv5sh0z2qi7vsC34wF9w6Iso7VvQO1fGuOcb3G+tdkuVXYCOI0yomfNtULiEkFAmgZ
jjddg3xDC0tMqRqYqX2VYQziFedhwdfxAn/0Vcd9dLQ2f6vhfKeF8lZMFvzI0foirT6bi5Nh9fpa
ml0XLo6pZN+uscsFo7G+IKvX3/fhXN7nCraYiHs129aOgTjGOZaCoTEisM/BK8NuZ2FlhdxaND1a
bTTd6RT5qB+x0oEAQG4D8AoPAZrQ/96bkirqauW/mmakvQf/NleCZbTPYwtDN7PesrXN7tDTTe8a
30rv3Lo2L5O6kW7puY11S4D0cd8nOw3T9pWM/naNWxwAtwy94V7f/RY3qA1ofGXYZ6Hi9KyV7XiG
wjc1+1ajSCJl/2v+5db5AXyih3azp8I/Lw/QLmRLjGyBMDrKzvHxDtkOlh/eDXPWYlT33spHtZZW
pXoJwhrjtkS69Q5Cl7txHGv+MuTzxVrKrWmuvXRVE33OXW/YurUWXwolmzaNa/7sF+s1VzeHLfbm
cIyWphgbxXH93OSOdZEuA6rbXRAa9zLmuSF2QOK20xTd50YB69rhgzY7nvpWQOW/o+Ccrjp9UN/K
KiNzpmjmWka7xrCW+yrc2UGtvVWqgaFp4ygHGS3Dmbfw7M6XcbnUrCUPgZd5jzKYJQcv7d3XXx/X
wyrkkX7KXC9AF3EoP3c/PX1Q3tLJ7x/IKH03F9H+2cKUMVbbbiNNZTI1WNMliPdWKz473fDTsRTn
SDlb2ZZjam+cYqD0OJs5gtCdZrPcm8p+FSJvy6YTP0KcFcnGBoG90bujQV4PqH8GkWjABONsRR10
oSAe2Zssp47XYrrSkknzPI0CWal/FnPWq3krmNZ6C9vdJomxfJ4MjUi5s0BUSvxX7UUdu7Mue8kt
uBNuj3aRBusP2QM5lcNE9uDMynslLUNF72Ivp4lS/TWBLrxeRbo+ZCcobgHjueoW2zx8Ni0euk/q
6JpPXYYZcqar+q5MG3DjdpOT5/cS53htZ0566tpZu5PovisbGAXroAblvHbKCTGzwrm7huYtcJiy
pY4ssXJA8qrYeVZeYMrJp9mZ+xfqJd9HryVRE+KLjnLPXeylHcu/kNeiGmT6QesS91FCAtcIthFf
ES9fy3kMlsNCaDkMtYkv6nIVGejc2V8sKLe3LunXQhamW5/K1Od2iqsdnIGQP6ean3DoHFZagNZv
mKcnicjiqtrxewxOABzmp0TFwIXcev7/ExFmsBOijA235Wrcu6qzSR0NYMv1OJlRdLQU7eUD2uV6
yi9hX+RGcL6iXQTGkto9ElImfDKl2PHYTz/ZBmg0C+mnn21Eirvwf7aFhUJ6k3evrE2B9/jk7hEr
0851bRW7oIizTzyz3yfZiMO2pv/Tq2GvlZmK6Ti7q21QmfNlKLX3SbpiZWcLJsmVqY+cVrnLSFDf
OPq/8/i1hf4vfH/8NbN6lSDPzy9QufBUqzd+WFpvXQ8l2jSU4KeOVDL/yOTJAVBcqrJ2v7meoqwm
Lyhf8p63BSAc1OlSH4l9dwgO2KA6D3Il+EB4jwSteooBKJ/KUPteDlP9JOzmdOlCUOXaJVbeErV0
SUtCpUvvsKZquJWla8ryv/IR90kYIjtJVOWS7OotRd/m3N/UnVjAXTvnJPoWp61zvOW+hpK/tM3T
XeDVp8L29QEAoB0B+bxqc+CtlhwwM95raT9/570b4bzez5coM/VHZ4DmKgNREoUQ/f3k2W0icku1
aiB9wYzUx+kcYumXbEDdLIfIfKgnO/rcslPQ0KBatU0RY35u9I/13B+Fddov1NMCZx7S2C/SY1fV
S0op7154qFOCTgh06vokg9WAEECVmc5OJkadEx3wWwcsuhBiefq6ZzNDcU3mIseRbx0vxlYtdv9u
IiU6XtPWvyj/aWt96L++BxtDv/Zd8XQCs+SJ8Xc7zZ9yBSKT04bhnRyiSPlSVYW1v3WxjArvpkRD
8CQvQM6gBwCmQi08dMpvdnGFoeysrs1OyWIoJ/29U/y0fR5nw+yq27nQvA0KK/GzHLKWh12SxPHJ
WbI70pcaB6sJ2idpTIGWnsPB+vs2ZzKHVwd6R/hPgkrCahCTLqXUPmsQDV8iPaVCAL0GQbSSBZxp
lQAeOx5Tphq+wEM1MLNNOjJ/y2g6VZBJDBs1CcqerdjdspbLgFwWLiorI+q0Tm/9SI1LtRgCjVUf
rFqrM19VJxq2oASci+rC5dGLoNtlYQvYMvLv0YzTN2lcTzt97OAfdXXyYM9AyZaWHIo0MVZdR4VD
mo4ReycYjuVKmjJLs/VHpUmcO+nqrbDbu5UL3n65iNJGNbZrx8nv5udZs+sXV61I35T6tgv0aS+u
k7lrPfqZMjylc1JRaZwP4jrpt8l40loKVtKsUrh69SJd+/+c5KZw9aalTHSblFN15lWla+sKnX1c
csE/iPs0CmjRcdDTHBB8jTe11zQvkLbtGSWc32OHpo+OMyqJ6wCnhJcutCQ2jk3SQJ7NkxDxVmWj
gtqr8kcgiu42Rn9xB5ui5+GLV0riYhiydxbvlNTASzyt7ePvfCNpU3/Mdgo0z5UdtlQafw/iW5+K
hnyon1n/uezts9Qas07DHVUl29YKMAGHffrhinc3std+Du3HckCe1DeSnXRbbhGfMz8c1wKDT6fY
39gNZIdfk9Rax0w0x6BOm+PfJ0mUm6KaJZMis9LWqdqP59ABQK+NCL5ie0Iqv0xe6oWfl+WZcTAo
tT71MI5ZUxGC7MJKo7D5l6cOxrrBTPih0COe33qR7wwYVm99770OStD84N1M7q6bPnsjBr9J3ejn
MjIwqQX/tInxK/q+fDBVue7glLzQnSyBw+SV2dbS1PFt6hOMByqA2vqYI5FnY/GSNWp/ktG5RwHI
jAL/TkYrNTg1nu4+yaC9L6exRea7Tp5Zix8lxKya5D6M0dpylsvPWaOdcp8tm0yRDw87VV9XZn4w
3dT4VvrIqS+mlK7V/UwoLL8Wbo6Ki+8Yp07BfyqGcLv5FTpMrfPDJ9Qha/LHUCdXP1z1V2g8dO9X
Vfph0cmzP1w1R/tX15PyGSOLYqe3ubInK4mHNahVPYzKN7BUxhlbdQOjwaH6miUdWd0wTO/RxMle
uIkfJP42PRwIQ43+j9Nre3yfbphWKtPlsr7nwLVKoIQ3xSZvx3eNEREO8YzOxcgzfZFWo/umAZKF
kKgyYG10w1kGWnuGpDQWLR7UE7/AXtrvgTjyoZrw8mGyzPl1hd8+UseVdBOAhrt+FzOD+jdT8V/F
40w1PTJb1PV+P03GYlhhRWtuZDzTlOAsZ7Ouv5/d+j7MlmHPRVPg/X0FbnZTufl0n/iBhw2ztpXW
7WABkb+HjVtuU9uYeEIRC1aY35CcOhXsSWsKj9xP0/2HabGPsIc7kGkGKiXvYX9Eo8ZDaWInTRkQ
1DqG9B8Hru/lvGFv4qUwjD7sV6XTjUx/d7usXMJdrv2/GJDgiKfc6GXKOdP96k5JWSGVoX6Slhxy
taC8ugzKoZmCHps01dz8NpCbanUnfQkXPiCp/IJMFPXYtoBps5LJfYHVyuTGqC0uVa/b4Vb/GuyC
MtetfYuBeYq0dBjX18lKXTU7mNpIxyxWtLKaQD5pMfFZFhZZzv9SbYQkPGQBIp254mTwdeoG22st
9a8ze79ITubQ7yDbNpTp8IURc5irBYwPNStUs/DkVH2mX2T4aiZzHa/L6L6DYo17WKqHQP3zmI1n
hGmGQWbzDFDLs9d+R68MVUiUlDFuD11X+cBBlnAJ1MlVHouxXlnj0No7ya6bSoPaJ1IHO8m4g46e
upXTRCqw5yXxfgtKe5ugMHcKHHvr72mlJMjUGJiVxR674bnVX29NkbaWZuZBYtQXTsttVKStb82r
v2sUglrPyaMgqVnk7jPU1vTNfbbtoXnTMqd7jttqX5px80YePsY62/tyHVPt5YuYKn8GgzP6CceU
mgiJK2Y2gQE6YRxZJS2j5UjGRdGHfi+jZeLy7HMmlg7/h7Hz2pFb19b1EwlQDreVqyt0dDvcCJ72
mso56+n3R6qn5emz9saBAUEkB1XdbpVEjvEHMZobmACFod9d5ShsknfkE3sExhgUEvTyB4uNwjvP
tTJ8iHLJGmzUNchtRn6yX5pCmOtDo0uMOKX5MVJGGihQftOPzj+FvNYRWfiVV/uvF5IjM1nO7eKZ
pcQw73G1NvXvnuo+T7YNFKZ2y50xoSspm3CSzKessdxTjBLNxhBNOaCmage3/4dsrKFYob4DX3Ue
ZNc4W5gn2njMWGT4TkB7/Ys9uP5Ft0oEFI14AB5BEgxi+ogRsuhD9fOsWuVP1F+2EsijKrlyYXOH
+IsA8KQz4p1Oz+YOiR7jc26Pf5WWZjy2alt+EpOGqm229tiWr1ap7nx3LL5XYJW3GsJuYvEALI8K
8UFnT/qmxm64wbbHFQochEx2R84UNxf8f5sXmDrsKhGljGCW74tq6E/9hOF8g0BSF5bp57pX4ksc
2+FO9svpCQya3Il1xJsbobgcjgEy1BZya9jeImbmpPO779n2va/0h1gtNE4A+/mDlpy0KIHeLtO3
v0Z9UGWvaPUmp1mMyuDAGhuWHiMtXshhHENxelfqAf4/J0sPQ2Ejen6PGQBK7/tUwYkkU8YnkjUp
JRBfAx4NeYR9PayvZI6/dKE6PrmVn/mbGnR6bOjxTfZZFaUL4C+Xnrzc3vENlQXMP1XGpVhmovLJ
4va89sc8MW4QJTECpgy59jt+t5vAEs1Ysgcdcl1ZYiaHNmD3nuZjhfqLOm8aAWn5LxHCRvHZx8di
jdBMlMD1NNQQ9s2qW1+jffCLGCoJn4lf+Hu0jfSFXbqyQ604+KFG7XSWJFLZT+V+AhaTh/fYLH5G
vT5/Z+MKgaqsiicj6JVrECvOljrW/N0fhvOYlCP6yxi8GEbqHWrLqb+6+riRAUqInXUZ1eGFVIv6
ogXxYyf3bCBtQGhXVfeq+dV3KVUAmb1hia9kz2VMGcw30aJrhYbBoLwkTqh/083A25f96J2RMj8u
PvapQf2cstOwRXIi/Zp1QPilMjPZQrM0vb+tOvvSZ2bzpWkRkMjI7jwjsZGAabNgueudfYlV7GI6
z7MXhedyTNB4LWa0Fyk5v+ajXu8UK7EPodiPmkiLPVWqVG2ubmk8tPvOsk5wmLtw643+fHOQEYGi
CPcPus1/bbqtfhh4zXxKAIsiSOzPRwAwybccKakEE27SoylLazQ/ZTc3Y0jd59sf0eIepcL6qkBA
3Q5Z/ahaIf7no995QDt4qC9t02QvhhlWf1oBGHFQ7HWc4B5lVzNawU1cIFNjZZMounr0Jj17CoTb
J5C1N7fjK5tqTb50JXrfn9wBhTh/zKlI8u1MgE6gqiNe9DEpQJxolL1srgOyGaEAh0aWpx2Gsgkf
YxY3G2yLoB7rFAqMDCiTbLoVLtlKok9XvCiMz5n5cybb8O7l2t62A6tBDCjSkHuHPjlOCZAT7HWO
smmp/UdfLvp8ERI16l4n17cbhPNtOyg+3Cv0BdzEMl9lH7KitdK4L7KnHlwepAW7RKsIn7S+D69w
weoHG7gZkhHl9M2y44c2HsJjY1Lle28GFCR0Fd9XQAzTESHbCA1YXd3ORtx/DevkKc0C8+8xjrZ6
6Pk//LFDn6sJzbdKKce9b8M0MRwz2uZNi0enWd5j1cZljNJEsgl8o7l4Tti/Bq1pnYZKLbZ+CTJ6
OwAfHUDbP6eZ3b9C/TR2nuXA+AthowwhOiHiUj5e4pvBhwu5kgciO3D3uNEMW0kMkAML02CynX3g
jHybeIffMm/coqTOa6vJIF1CfPcvv7Vr1aesYCdH2ScPVunhlZVwg+il/+jNFo/TziofQmv+FljJ
9OT0JQ9cd9AOIWmnm4xYwmp2LHGau1jNEjfYkX6MTRXPYj3oL06PSrW4H+VtKG/P2GQdk+iJQwL/
n1sTzFl3yZr8UUas/W6sqZsYZO9yZ8uBwbSSy6SfvEh7IK8e3Cpd2E9mQp12BIFHOVbvhjN5/gfZ
Jw+JGP1vIQO1wiuIdJaKMeV6tbgvHBYN+agrOL1N34V/QdDRDmWkl0IRJ/iE7LyHvxEJ2hix5rd+
Euyg3H4PRYtqZPriQkuSYzJeH3+YaGG/NuGgvDlT+pij6/8oh5wGqYNcR51Zhqsm9XZ7yD0A/1xL
1aCx2kKUT45Odhae3Mwpd8pIJvJDUGSe6hDlpBzDBgUvll2s9sGugmp8Q/HfWA4IpuBvp7jZHR+K
6SwH/EY1bmucGwKaNSr1YYld5wZtcWxz6yILqGqpkgZyfB48oiLrjPGxzlpQGarj8Mg1gV3TPUat
fpv7vtjI5ow28ynqsBmQzXQErKmMeQ5II9Pulg22xq/aYiPX9yxzkadJyQNONsTnpbku8H9r/7Y/
WE7hBuEarFsXLKOSqzyYaTQ1G3esKAS1LYJnsi2HZt5IVDp719xXsWMePS2FLIfr30XabYURjCXQ
PvFGNgcHHiCi5c65f3DnccbYOzHvcV4GxqbAUQWgEu8b2RnEjNTs5u9AK4rbYpo9ktphD1T6DiZu
znMopIQnUUuQZ7GsJcj2cip7a6kPDG5/PIo5OqW63QdTOQ5DEBY873JMPt9rlEOOjl96+1Q0cWFO
d/6UVeeJL/E7BvG5qFPNN9nsG7zoQEu9lC6iEF6DJ6iYNNl19RhE4TcZBM0eLXTxASGicOcCpPPB
Aw6E7UiV3/QG5dht1NQWTIDus0TWKYNV7vrI7049rDNUX/yP5jpa1Hp3AhwabPOk4mUwebV9kgu7
SL+iqaI/Lsu6YdCCLV/A+ijXcB8LOac/WXXXbeSEXiwH5QBTYysx+DqJ1R84gGBbzkkNi6wqkKlh
9X3ySeRuHLlidHkqPU7TJbdrHmR9QzUW93KcArudlU3JUZqZm/rgkh8Bj2BIO3PqH/gvFMHeUdOA
qX10EvxlDELFR8ifIv+7hkL7tHyIUZAtdywszeWPKX/gddbyg2IMysPyB9/Lcvk9ZFTQ2xYF2NBc
fnM5ndJYdPKs5jk1u3MMEYkXtpDBk4p4UvIOP4ZNAuXtWsCz/0cfTwSyuVd2keIOWwMsyylyOoNs
aqkgChalARQ0QynPjcBFrk3558o7x1xGJU5ybcrRNdjmFfrZ9d1vnVc5aHQ0B98ysdcwrORQDrP/
FzhG1nPAiCCSwx+qbbO5o0wbnfXKjc9FN1R3PXTxKohN7y1oHaDSuNeddT8FC23DHDcTN75J6Khv
qwlPuDS5SbSoHJXNWWAvAofRNdgK1GeIk9h+N9Yjgu31M9vEb3LX05KpALQRZGd7KKuvg/1AHY93
Gwqgw052lXhvbgw7ts+6krp7rXP64gi/CxPcjLI3m/aJOT7cwanGt0beWPIuSIcdkrXxx22As41L
4Smff7uNFVDAbMqYptXBPlQLuOeg77NwZ1VOckomsPC8xnVktVi/IB02Dzw0Kx00DWpJCOJ119rU
b6Ad2kMEQn/ZzahRChSQXDoUU7/yT0s7zrvoDlachC4oy6VPToSbdImm75kQsJBSFpPRfZ46QKWy
BaS6ec6C6nM+xtVlkcNwapBooukrWnpGHE4FsIPQDODu1t1lSqluJGLgT/AAyCP0eNzOmPfugApp
VFenNixAhfs1tiSZrqj7HgW7l6Tx1RcHwq7m9niHiNZQ8gRTDB0lvwK4yLYN627Dk1o5BxRBXqLc
dO7iejlW9DtnGHD02OGdAMAtcdQnNgdwxrT+TR6gwB76WPWeZMsxLX2jxK76IJvBpFp7s638vWzm
ddU9zMbMd9gLhze9aZpDPDTmg44p3CPr32A7hmS6gYYlYJzpkwcAi/q+iNRhq2la/NjENm4rLDOH
cx91n2XfGhwoSnfPat7mls07fUgegVWPD8sk8gPaNcH2TqKK+nE0HwpLCRbWmIQHyeYCMmrs30eb
fzc70SzRTN7mhlNeE19L5nfqmdoehTve9YpPbgXdHaFm5DuHUmgurYdOCDQlYGwOAMp63l2MKmpN
iV+emoNq36z7bz2yW86S11Qn+DraQHEDMjN4oCzxb1FoezcsqnQcTCrq4nJEdqaKQlCdIIUBKexi
lHOr8nUivI3CYQeESAF203u39Tpy1FRZuvJGRoeM2N8uJU8rv602oUOGWDbl3KlsTrZiNEdz8mDU
OQ2ykNQRbLPNzo1l+7taGC35A/idAYWFB91s2bNNY7Q865cHeNp2W/5Q3V1+8+VBTbyBr0U5Hpb3
WOQFHY9XqrdRmH/+kNFnG2TdSlPLtmBy81MnQEryAKmS5M/8nOZd+5JUToHYvg4/WwQkVOyuVde7
lETn8FxNlvJitW0ickHZj0DRn2bwfe9WkcfHAuHsNPfcoxK1zS1mH7yfUtsEh2HZQjml/2433cPy
nNZjPJGzsPnZ4MQCe5drhK0qfOqN5rFL+XINiUrtwVawvXdQxaqSGKtiFevg1OvAh1ouFLI6dR8y
ChLHbvDVZ7h4Ld6tXvZtMKKb3EG1aFgUJnkRSwcXBmbwqzq0zV5JAn43J5turu4Np8Cc6+sMPGfu
6sPUZgZrYtDiomCynMmmHPijr/RtBe0r/kDrQKXUPn95cQU5j6Iy7fWy67WHko/1zfS0DsrLaOqg
PjjN32WAsXEmHI874W489157zKYBHdx/9ffByHpShhR+JuQGszcnDqKb2af9eSZDzZKQEovsk4eC
/eBNnqWxZ2A5OHyVrd/i1hBloJqaqBXaKH9cZr2WFXjOztb7grwdH7wO/NHUptbYdo5S7tYBNRii
rZlk5o6qhA8SIEJHHR8hNC90VAt0z3yQA/KgwlJACF8eZYclAuUZT5jiUiGX7U72Fp52v7VUNtAF
9uMABYSKzqrRIc/+d6EOOYzs34f0xzpvnULqO9qWIZhUuyq3ZsG9HjRohgo6X0Dy99l0zrGSoPk6
Q9WLLDO/aLH/XbZkf6ir6kFH3m8n++RhztJ2C0xkAsjKdWRfBm9QXhpLvmDjuIAUpoNl+e4DLIL6
4peUgvWZzQDbOvMufa48wDxYiiTDwZIjpO2j66yrAFYvnYXdSRXfzZIUwIIvztW/x7FjNStY9qmu
DzCg/XZBJmu+M58yHRMWOUopt7jrnrLMjAWHP+pvWmQZu74s3B1+Xf3dtq3+jtrlcDdj8z+Oa+Un
2WWK/mVQhKXlvrS1YIlcJ/YscE7qWH6RV9B8/m3kJJ/S387O5mS3XkPp3rFOYUUv9lDbSSkRCDGw
LM4t9ELyxj9pkwYGpFAb0q+GuzWMZ7mQ7AtzywY4eZVbBp+bUrb8XnE3phaY/BePelttAzSHIbsM
o7ecUsdHY0v2LqdNrOt71atRNF6jKDM2F5ae08nojWK7wtC7XO8PObYKWyMD5LAO6DnmSmFZ3dqw
e+01+HayrDi0DjSbCc6qGuqLdNrar1WGd1UibemXxUBZSPzVL7vaekThtQTStpZqe9a9DlQd3MAy
/772Tz3VFKA6437tkyE6GjWAe5Sva7/nkiDCuUTjeyXwsejM68im5clX28MnOavd8VZqjnkxZ8XY
++k4o1KavptkEX+KUAH2+S108BPrAkTzIxQNsveyMGwZGoCsPvDNKPt3DPfiSiuuEmsmEWnwaY6j
U9m3f3eZCksEiTyT/ZbqLVFr16+JK0hNdMmJc4qdSlj35X4agaNuJmWszqOq3lcLFIDG400qiMk+
L7Grc2dN3M3UiZdZ8lQeqiqqz6M/3GuhKbb2J9hjXOAB7pRaT9WNX/ThfWbXtWuNsvu90xUjrmKG
p6hPfy7RCO0IF2UhzOW38LmJ8IAQ3cMoRVBUThCH1ku/aCyDT2t/7Gf9oRRZgbELitvclqCblGI7
NaTXd7LPS2Jh+glUYdtYVYQqAIFLZ1bzwtkUE6KmKpMCPU+ToxyXhyEA6Q7xBj11eLm3deBjtll5
p3zwod4E2yQKkhv55uRW9uFI5fdXO3YxGYMgUWxar0xucmC0QhgK8rTvciGnBUNrmViLoClP8nan
i28R0gVnP4UTtFzSladKI37Pf30sug91VtQPPYXoy6TO2aWbwuwim/JM9rFEQQ/qv8XgnUH+3GjB
PXOBaDSIk6frFXRXc5F3N3OKXTaC5fOgXdS+6e5FCsdxyNLkrwZ4qdv40U8r92w0fNTymTpJcyaR
mx9tvdDfIif9KSPs3L+UepZ8QYocJRrWQDLnMQq9KmRx8OliT63/u6mKJiiMj1HPcD+CDbvuzyiF
6nyHI1eP9xqo8wcXMaxjmZcD8LyUKltkBN/UwblZFinpqFW2NnpjP9pEG/EPz8u3CsPy/dSl3lWf
KoACy/Uaoy63vQpQ1U3FbipGQ1dK7co+NlQVOg5ipzmKGKWivejyisCmBiUg+3IZI+eQPsIqfRFb
tShPblOvCZUdNUl9AyJQOehi9xP5FXsjcTahf7hP/Mj9CDSQGz2p+vSDRf5HiIxTi0a/RX0GDNDq
zY3sk4eY3WrW9vlFtqJZh37apPa+baHVjWCqrl0Usd4o2jN2MJi6/OqSEXIQY5KMsvhLxprnkHmW
uZtH8gxbs0P509TG51KwbsamE4YJYCqhjn+DfqRvIyeonqoWL81BRfjA7xpsS6LI2QZp5H4lhYrI
XuD/B7TeLkimaz4rNU7dEFPDoh5vXV+hYChZrDFaXVGZN+JL90+fDJQHZdDf5dyV8brMXS6TIYQi
rqzOJXcb7LKtxGFIxMaQVB/4T9nHjsFh9Q5/DjTHCulYm/JM/T3qN2THGob23Xod+RlRgkxqNOjz
3pNFsxE8/5kdi81ug1+4U8NtQhLwIlvr7wHKdn6A0/wjMq+RrhfvTdVHT2befM5it/ickC8/BwBm
diBsi892MyogcXMI0qLZWU280dmX3GXTCW8sjmLKa46yQZMVKTwrso5Sq0mbLCwjavuFZ7jy6JfZ
37K7h814GH9FIUv0W5Q2xL9F2S1Z4Mjzpi+8AG9gkj+u1RnB31L/abmWPqqH0vAxK6qM7K3AmHVn
ZmF8bL0qQ4HMDx+irHABlDPad5Xz7GHCKAcD0ZW67bvrkMMpq/+0wCyORZIPxw4m+FtjzsGmF8rl
0xiiORNrXyCrl/t5rsJroQURkLGW/yh7nL5DW1hCkQpAMTTJzeepN4GBdo3PQk0sxty4TzeVqHvB
1gRMHSKeO6X4tLo5SsHF3wE6izir9s9FEob7cfA+zuZfZ+voeoZE0fA8gmrf/3/EFRMoCF7DRz8z
S/2zO8ZbqkITWEaw3yoSENsYPaOvvZa9LDh5rzrOztj/nQ/Nt1rBjE0PfRdcReA+lei945sNjRRr
gAjdQq5TKGq1MTNh09tizrGpe2C8j539uhSZe3bIltm1qIYmzbXzuuYT8kIHVvYYdw5md+zNWj+4
wOO+CtBSW3nBW4Q29c2ufYpdol9NZ97qU1UBpy2Gs4FtyvM85Ve9qKx3w43UK4rsQmDYIO8+FcMJ
XVPQwaKJzSesF6UwjjJ4qgaqtDaOLXI0KMeXvA+7Jzlo6oeOP/x70xfYVbnhG7LS6tXsJ7dgJdCf
x97hRZR76tU2zLmjRA7ad65rpWp3BeSl6WeQjPU+UNVTUef6oTVg86UelloQwLRNlDjZm61Z40uV
Zxs5KKVxoMF8twIyrLJL88Ad1nPADtwMDn3ZVF8ytm5u3U/fwOGylPB160JupHlsxontlusHBwOi
yX4h4IwpSWaSqa+rloik55RWT8n9l74IibFDjhDiw++CITLQ6rNhm/SpgX2OBVJOHOQ8P/VZw1BY
tdilY2O6K4bGejNsTbkMVlpiSmFZb3ndzE/IBZ5kS4nowny6iLr5VfaoWfym4gQKaJwhXUMsxbHD
4kFeS+tJR9b4Bh5kU35SG0bQnbCyo6IY57a6nygXryZNCZ6eGRsusHNFls4H6G71FRiVi3CaUAfC
O1fUi8X46NaohItOGRQrcGQOqmjLTr2LP2KWOWtkntokeubkiLdeckl7vW+peHM6B9yPgAK1s96X
8clUcppyRB683DK9k2bqzkmlOB9W3XyB44HBuDyFkgyzT+vx0Y6z+vzn8G+Ry+kQOQqvx2naLG1/
MOYLWg2TspWnfoX9BSZe59z6ZXtpDHkR7oq0BuzW6CjqiZIXVdYyXIw0ZVselkh5WvcQ18xmjjeS
aCP70Dx1mwPSBf8QIgJY3AsGrVPi+eROyTeJFPtDOERv1EkOLtiydfTXwAo/WwfDzJ1OaZx/W6wk
5YVlnKfomLpkLfcBalbgg1j2qx36n+TPlGTvNinfnaa7GaNmPqptYD3CVMtJPpX3JUJ3kuCA5fu0
XUNcrTIf10uhdrAFZrGz5owt/ahHDyY5ho03Kf2bMzjpU1zMZzkou7qx2Lue3TxX8dy/eYGNTIwH
sUoOTkM27gv0Cw7dqA73Xod4ZtpCPsxLwr0sdeOfWtyBvpJMEGdWeg3GCNrPNhhz51G6rPQesJih
nDyEwtAHk/YrgVeis6h7+mkJkQMbL+uGhw8biMkJtXOPmbFUHYsTEupFkLhb2TTsZNzFRVAvo2qf
Pvn2oD0XkaI/m6Xg3jj/6Dv7ISIPQorR7ENkjoS+s2z2czthxAcxdIDsj842UtBhvpdS0EvoBP0F
IP70xQ2R6jQ0yycXSdgfVxRheCBNX1Zh6VJDBMiIbb5vqKxng1LdTMuwXrH1SiBZUz2SNIu+QxgT
lZhlMBBsCtsd3suurG8yQMaDAQRAK2gZSBiYd28ebkgyW6+yS5tInHhauGkKLh0KnAXf7ekJKqGJ
ph4qOr5AYsiDqWrOuUui/6xd8gy9o11jdv5NtuQ1Sj5pazmCfSGuJgdw33POVqP8lF0y7Nd0YyIx
v3wwosiFVtYLjBnhJxv9QjihEpC84JBXNLNaJtV10j//hkxeAc6JgDojaIOCvl9nx2XuinVOMgqw
JTcGECmyvkl+jbRZuxSlhyJJKtLCmndJRJccl16gXjGDg5dtBlW3Olj1X7wytMtSLPPd+u2PZmdA
Il1GqyF/6wwnOaejoT83HSycUoDhZW2xrLi7Gif6V7OGtyNLjTJYjspSYy2C5VzUCP0XVcMCGXAb
AAsKaqg2RNE3kUKBeRGbN7UZtWk32W3O6jio2MEzoiB2P22WOVnjb1HB1WTaZZmTsbLahlmNCPC5
jIpXmUFK+g6CTprEh4VXvbZlLkrGyLPcnuotu67oI1C25UQ5vGauoFEDeJOpIzslO1u6FIMW+SEp
R+Srlnv1NTd/QCzqkEjBosFTXwSl92RIWSLTwl1tmYcW2xng3oNM7chkTtq0BvzIsjut6Z4qHj/6
Qitm26nZ4u7qwu6kmKLd/BrvNJv2eo0/2wvPMUNEzA4941BaLJDK1n33O3xm5SEkG35XFNe5T3r4
2Jha/YA1HTqoGfC3+4TRyt7VyE/LYNknz5qC5Go0Htfp8my5boN4C1vF+pBUJBVBrPBh8qNRJ3vv
ve4xG1RzCHdNWRoY1VlBScIvLS78tYqLPFsPle+FH8N/xNR2zUjQa8lDL0QWxRXWECPCJE1v0qt8
N60vqK51XlU1KM6/OSPLUTFgkMQ5f4CsBXD71wDOcP/MWC+lAIqQM+R7Ed2B4lTrAAeHQvNxJU8i
fJe79NNcoRFFHu3udGjxz6mqv2BFt9X6UMMYLj+LDO2bjKwa8oPJnD3LFkicz9lY1ss8DEXQCUdG
5iIHMYAaUNZBs1FetbNCZ+f2iArIUaVCwN4TuCjZ1E3UoRMTxd1C/kBRheCVXrM7FE3549Yzqsuh
O6P5FOVX+E4gjZBjiy+db0A1yPz5nw63Gf/yoRUefgvSfDW+LO0l0vN5426xQovJcanV1tFz81q1
o3k1U4z5Ioo4hWhpisavBX76n1MZo4O/Rze6jfayuU6emjLqN2unF1dbwAbBRXYto2u0ogL1UzyN
2//oTCQpPezXrqGj9ojH+f1ytvaZTQ2fyUkxio5zvN7+10A52ewvFPhwMBJXGhAaOU9KM6HW3yEs
ZVnnkCT/hCxEgi+DZQ/L4deor/Eao0bFQCwDQYJeYKRfeUAYzQGx0AZWSxG+uvZfehFrzxKeW2pd
flBhbu7kmDx45Q9VBMgG2rAfATI+0PpPdki2t90Jjvhm/a1bvFh2ZpfhCyf+O0DZInq8/lfIQFf8
ZvJs1t2Njr7Bw9q/zFjb2hDs6iBLXgbb1aaTN/XVuc3n514R3DejuadTnX1JM5wBIy3wro4TtFe3
Lep9MeNlWSJE1qONszXwHb+VrmW99JP9ioCz85VSawAmZnbPA3z/zxhUbZp5dr5mRTceMyol4A4I
s8HVeTlmN12maQ9wpDGpF2FRoX0rLNQn0bslkamjdCTjoXLGKC0mww37nN1kgQHv/eiyUGt+O+1G
L9yWCmI5snOB1oFvjn8PXXpZAI37ZFCVk2FiJDjAQzgYomiuqO3frqr7j1pYOy/kiG6u19XPjYPa
6S1wIx8mTWZf5wx0A3AvGPLTGL82Ue5uDE8t9hgjzvmDirfwYUEn9P5E9Ws0Pqv6ZoJY+Tl2khil
ItxsSbgan422cg8dSFVS1zSDwRg2toY70BBblNR4ue+n2BC8e1K6YediPRUjBIa9nIuRe7BJSv6/
Jo/0AoJem6aqaz7ODPZ9Z8SPnpMGp5jSzYMWutYF/F5y9MGKC5ZJvUN80/mEQEeL4rKtwA3LrR3E
aIu1SE/2tNLIfiHhgiOYPJWHuNEr9kh+tFv75JzI8YxNVbnd1sco+mlINP3e8yRa0bLybFD9cDfg
Icne/h8Yba9V+n1ApFp2rZBZZYqj32LRBjbPFfiDk9SfCwock71wuq6CdVMklO3MDpedCal5XOt7
W93J8ajygUSGzt9/aNzJZjrH2T6bahxYVziIBH94KOptwXh3e9mUhyVm6sJCQAO/t3Zj9iRyAJOE
tr71BXwjrQBLx+yhpUCpPOSf09xXn9YOC+jKVPUKGQ3kUKXiKQIP8zb01WmZZwpNVICO9kEP+w5O
DU3Zl5lpdUkc5VV2yanwDb9lZowsURaAGg9d5X1Ahv4wT11zkM1OB2dd9SgwyKbbaJ+MzI+eZMt7
QXDZfE/8qnvKtO61tjrlPW5G70FeD7EU1MpCRPWT4XluevWHOCmKYDkZ/5+e/yMmGJr2S0QObXYD
NPjj6t0GALg3oMtfU2vIr24SgQ8DjPWpccMfg4eMvwF3GSXw6q8upyw+G36ArVEPnTCY9ZPfdCgA
F0qzNdFm/l5yZ4dV0v0nqv1vtZt3d6MDdT25bMJjV8+++zC+MXcyrEfFZhelRg6gEYwAv6uB/ckH
P4/CVY8ehSvMd+o0/z5F5m4ESvbZprp4ssDIHivUHr6a1pO8YK2ozt6c8+GMWvf4KQ4ht4kPKlUj
QP2k7vBArMZn2wOS7SER9ZYE47m1DfsUhnazmdKRrWzTgfbpFHMv/5zynpB/XTbdhzzuzNvytxb3
ihUNHUJ5o35a++owCfbmRBVelZerf13emmcKPX50XvyH1lpjPMDycmftKCuHa/9SZhSjw0SiVY4G
nfkI7KrYNYFa3qY0HPdxWphvToGdn6rHwc+MDCMPJPPvuUmfgtLrvhq6qW5zFk/P1CpAPvMVeehs
M9kmhqY/mpafbcLedN8C0D372Juza1Zl0RWxG2Xvqo7+VrgVVeCqcv4T7JAxyj6hdnL3RNLQF9nE
uUW3KiK5uHfblByi72baMoKiOm1HRnZCDEUErRPJE/VwKSvzKGR91tLc5NnJuR1VWEuU3dZaWzmX
lLLWODmyxsgmBrD/FPPWCp8cySnIbQA8fB3GNthK8IWEYWR8hXaTm4d8Ry3YdXlR4heO8tyDjJFo
jipRwWjayZPsGqOmuU0k5XDMczBT4X1z4vUT4AdRJkfF1Kp7Xqh5/1OJFf2bken9HkvFEDbWZDzJ
Qwlv86Zn+bFGQm7pkv2pMz1UrPCukVDTll22iZEy3hNIl4npcqDykvYoL8mjDPMQeGjB6DvupnSH
PRnx9obAVfY0CV3/YfKbQ0+uddtFY/a0Dvw7Vg6qBuBAH3OWrQzT+hy6opLMV0QWBWfE/lkI9ZxB
MUtE5ZT+mId9fzaasXpKXJLuKcqDL6qjvfZD7T3UXqPnG6fyIDU0o+Pv1Vb951QGLL0yYIltSYZS
II37neyUQZXv19YWK/DinCL70oYJ8D2tsvxr6b7Cq/JuuKN5tzHAK3dnCHHVSeOlnzslbhH1WA2n
2ai+yECP4jQQDHGBsXYvQd1GGO+JuHQaor1l8J8kY2aIlLy/8vFBsXL1UENpFYuU4WveR2iDxtmP
ETksNMHz7MlBDwI/0kAuY5YICZ6zHe33iBJM8MYABh86ffQlcsxOKGp7N6x7h3fXQ5OBbl70aIdr
6Nu5rRd98Xtr2lXe2J3lqKUbZ+6t6rVLO/WpM+MvRRFFX3Dp0o6l40LdtjBi/BBk1KLL4DTBY13p
ydWtR3dnshP+3oO1k4JMClQ3dsUhPE+eH3vpjVd3EXDd2LnzS+OrFAefuwEsrCYYyKqV/DHWKq1z
/7/m4c0xHDTW4jgAOsU9NIPHNohc8ndjcbf1rLjLfnn278Eg80JgQSJEDCCb455bMWudOjSZdhrH
9KuTo0QzaCVy7qAjPIGJCI0YWytxhmgqzLwm9HZ/DMjgaCi6I1ZIyWadsV5F/H7XJPvP2sMN0Wsk
mdOXuW7LMwpqxa6s/eKMcyMimUkyP4ZNrh/npowv5dS3l0Qtu+OILziah4jgqvwmn9QYi2136ofv
ZZzfsCERcrLvFeYawaa2kscyV4PvGNPpGxsE/Ftvwm8Bm8yeuN70uq89LodG1R/xlZt2it6Zuz8G
EhDgUCrIp0SKZ9iQy0S0G++NAfze0hf0vnF1UWFF4VR/dNQZm4JEqaOT/CTZORnZD/A45RbwNBA0
JUq6u8/P1ebmfelKfRdBjiYtd3EUzNix0EQQfkIsGh04lsfpBDxMgGk0/X9I+7ImR3Gt219EBCCB
4NV4np1jZ70QWROISYAYBL/+W8jVRXWeqhN973khkLSRnU4bpL3XEH4BFNzGvX5q9QK7ufmBByuJ
LyQFlkl36QvmB2FCs1cvSquNTtvHxP7OLZgN6xYSgFgX69P58FFcKynkj8odax7qSQbIgfWkyLj7
nrsmsh6G09+o5zmbAeqqO3ds2RkAWIk9oFf/1TfGDe5QIayyQ7qLAIYqZN99MaCdPW2AqifbhwFi
BxOqo+l39h72UmCYZGFzQ5IdagwQTXyL8gKygJR8T+ACAPHth6xW9qnX9hMdtxYfmrKKi41v2jky
ChBUT5Ce3zbTLV3fl5PJlFJa9Fnf4Ofb+hyrB+ZYqD0969bcr2NTDh9Jj8N76WSFkE+COgB8afJ4
DFgFGpVuMmvkR8mib7o1gAX2CPb6Q5OYw6kLi+6ROHmyYaCHQ1keg51bqIckuo954EIFIyCfGyMj
7gXGYMtZHzeUDhiTg+sHqPGbGXghk6NfnZr7StXNw9i9DE7cnNMxgtgwDfkWaVv4FMc2QHNT3zzg
YsGzqKv6R18znVUF4dsYjt+LORgPCy9M1VFDl1rhuHDxiT7dEU8f4Ewa2CTHCP+5OLzjnwaNn0IC
YoX1ZLHQVXfDTQ2wMcd0MYiCQYn3qQQw4dFBXe8p6mFj6o+JedChiqY+yAqGNdF97BWsYp2V/qe4
ZvfC3LHb65Y+AABjbUMXf9X8Lx6MtS+HCAoCDp4eu18AicChgkVrAcx1Ry3GKZSzFmSCKWoso8UU
S3bIUDIYcfTjvqK5GXgQg9xAFwLeQQyKwrlVqysY3c2DWVK+b1iEX1VqoukP9FKGUMPgDQBXMzBO
/1JH/Tt2GlmtUd3oYV/y83d9X77qIX2lY0GyOnVAFZyKxubYfldO0x91hRiytfUq8ai4F5jrVKQH
0GtByprqzbWA+JUVHkTmpjeUgJYt3NCACmJZuMyLGJCln9jYGSWbDQ9K2M5JQ2aRWIo3ndYZw1KW
WCBzZZMliSb75kc7bMZH3WFkZhq0noTM7TQeco71zRRuQ90JlPepED09lth0qBqvgMblKkuVc6KD
wDNLd+lDBg/nqV83Ivg436EDtY9fUxkNh/kwdiWIYwlRB1G3ogJ1EG23ryHaXYq9jtNd8xX6zFcm
KknluZeEH1oWV8CBQny8BWIKljBF/Fdc5J8ADuvxOf+gT1FWPyia92+xNzHwwih9UPUwrDsrhrh8
0/JD43fbpqJ0AZNziA1NhwykmbPRsXBd89K6D+g+PSocbzi3cB7i8GRe6q7Gd5AZQyV+I6hfbEEN
gsWWI+ubCCmcjnvUre+lE91O6/LvdlL3xV63WQUEVZBP8botJ5ZSRTs4jcioWg8mSijU6cI36ZUQ
84QeY5J1ex8VhE9KTrokkMu+KjFa8LGDobJBR37950VqUn6cLsqR0/s0Thf5v7lIQZ0bVglJA2VS
ZMBr27DPyNQFVQn/E9MukLZPsImECEN0AnEJe8Lp0PoZANtulG7nvgjwRAgW1f1S9+kJHFC0dp0D
Vnc17Sd1n1VMFqMMRQQJCwUQaXHQZ/oQ5QSWjW6FJ4Zl/hiwVGQCzvB3EznFSXm4n5xecK0e0CHz
LKWTZ4uGAtg5932YpZQ9hEXKBjz/vyeeJ2FR74FGe5x79Dzze61qI91xMl4/9Kc9Nv9jmSS7avqP
UncCpYDrcv9/e6H6tUmwmen7uj3r2Nb+NpA+uwGU2O1LEGAXd7/M0IVmHacdA3cSfpuureorMVRw
97/swSlc91Sy5WygCSrXHkKJ5RmbafMBe5kdEZmzu0MkNHjijsColgJSRHdkRd3XSBX41na0ODSm
ct9aJFZjw0q2Gc7zYezJcBZsVfmCn3WoHtPdI7BCm6QCWWSO57A+tAE4x3Tcz4GPma6fh/UMKl7r
6eZufSas+tfpPrzYPCVQ+Vf8JpL9vbKUeD7bGZw8fKhO6VoUwKAPmQ6YqltzeapNqbGKYj8P5nLW
PHqvVs1tXRrjUzRpQ2OlX0iPsjqA6Hd4Ndzws5v11v5ea5vkR1EC/6K7dElPH6auRsKA6V6hg4DG
vTkDukEbNph1zaMiuowGi59pj90pKv3swC3Bn9Maxs4EDJmdHmXJWK2ipKZr3YQzO2o/ynKWOtga
Ucg2WC0CPdqDQAYIFr6u0TRVV/cGcBcOysloVXFmPZbOJz10nwyOKv6IZ45uVVQ+6HeVWUCzI0H5
qvDtAomnir9S0ptAa0xNeNjy4/0U9kw4hXLhUZ9Bi5IfIQbSII8NwKRwPlsxcfegE/84kKnpjG1V
AICLTtM3XEi9euWPdl9H9X+e6tD7VXqC37bnV9IxFqApAWSfOyQh/n4LTL+wbjM2mLCCrBeNEUbH
VKJm7VMVH+cmn/rKcUhBBrTVtbN6b/MhBEXHTC7uMXoKfQ1TJIEbC6xBpqn1JXrww9S6bx7QccgU
fU6JR9Zzf4lkrby/yzLvxrVn5dAQBZJmn8AIca/Pftf8X/o+zPzfp4r/9DYyGYfpYn6D/32aNO/x
PPldzB/fjW+XYJ0Ow1VfdX+5+zSgAfzjpX8d+910H9/qr/G/jOlL76/wS69+9fsrwkUMzF7d8R/v
6d+/7q+vrqfRl8q0hZ/BPPc8Mvd9fFe/zvQ/vH6eAfTw8R/0S/uXl/3lVL+t37dre8T9ioUVtqS8
2JfTQZ/1jpN/bP4uRMdNeLK9PvvjtXPIHPfh1f441b+49sNU8zudX+2P03+49l+82v/7VH/8XFrD
uEGgG6Ln00f/x3c7D/zP79aAm0oKpsI//tP/4o/+42cKdz9kwP7tZzJPM38mv7v2//Pz+ONUf3y1
334e87ucP/k/Tv3HkHngw8c9T+VCk4ynEURdWtjeeYsBC4jzgN1z4PQS3qPAlVuAHaIzntAxXQu6
fSpyf6UDdd882ncJuA7T6DxwnwFIVowQB4jbaRqINf+YUDcjKPUEkNqDm8RYwrFC1suKKPNkRIU6
piIyID/BhjcPBe6m4PazD4NhwOdMcummg89d75hkDMr3aOkDB40dm/582BRRMqkqScO9XxENALOl
tLXu0TpQX4IcBKqSotzPE7hGH10g5fxhXp+MUFDL4AMaKj96kdJyF0U/toeqJ/ELSsAV6smFe0xU
Fb+43vAFas3wFJpaRQIxB9AOL7oFHDyUA0Eo0q2SjMhAQTNIzxplj2bv84WAPsG6rKvJaApiWPtf
TmkY1XagAB/60dvNpzoW6Q8JMbkEgjEcuEKAwx3oNENlYum5obEJ/4q8lrzkMHNGXah87Mw0elWN
5+3jOIEPfE0gZBRie01U3qz1qCxVF/DUsPZ61Fb8WaGgdnVDF/gLFDWtqRwqIPG6yIFufwex7QvE
l6yH2Eygoh7zyQuh6N9ZoQKUJvgmr+GBFRLVXxgUbC8wYdjzrqAH3yxtviIGpAUgNXOeI0oIw5yl
9a57XAS4kHPu/EPTwBB1mqfsJh1hpLq3sPTwT0hMvoSAQcBVyuyfQggDGYI/MWQeYHJ3RLKBrSlM
zy+uT4Hda6CjNyIhw2LhPsPozIZYY5/DIBBN10U6GjJRABVNzSr2wg1g5/YS0vLOs+vAJhMGLeGP
UehKbsYoLUAKQjBR0NHNgcJd6eBiAFcGEkrOj9FhrNZJp/haBxcj6AMWFFrWOphSSlZQMbDvo4Ch
tivL7yJIwpqY2bSyVQYJkI0OFqLyl3QwrY3+EwiSWvBTMqKtnjmzfbnEtllu9bWUAJstOodsXQOu
XU4VI+OPtwvfpq44lsgnvPouXFs8bDPHIjUefcOBReLUHdPylFCFmu04Jq+kl3zrpFW20qOxCat5
A+rzOz0KCb2vYNuEZyrK/uQ34dnsVLJknhXCANyon1qQNbce6SG8MzUFaaxzkXtXQw31E2lr+dQN
eRAlIn1IauOFAmp2AE1t3FCRiqBrqIITXQ9b8q7o96nvFrAcy79ACzB9aAAT3+QTeD6zS7D2+NAn
a2D8obPiO9Zrl0IbabTz+qibLaGwbcAjkU4eOuEgngS4pCUDwLuUhnhyzBSKoRBB2GcpmFn4vYTr
SigX0D9yHrKaQovIpjcCjO+ucyGupPtiUIxvzIy6dRVBo1v36YPIoUfVpD4SQtO1Os6ukJVHcTyD
kC2m0gN27V9k15lH7ifx5HD2MJIe0hYWWBcp29stx9c5dBWSy77AkUHt/6APeojjp3tvNmb+PkjY
ksUAJvER5olOUsWPgGhj98dk+5IpgdIHTC8/iVa8QWYJQj2DAwceKZpVE9FhjcpCBdbMfj7YqZTw
r546m1D+GAmRp16kLfTjFBH1Oeq+tnGXnuDq/qZqP9+4NZTTRh5SIEDtZQwZHsuzjzB8HK+Jo5a8
dbNtNsh6w0QT3bD1dwLbKOlVZOa5AO90GQOXvekyd19TCZotcBIBSeW4bT2xz2jDbm7tsJuRAs5s
j8j76j5LUEhh4pazkPGQ3CyLbRLoDJ5yfMCqz8IdNCQNyOHhUNOo2hgsyhdQUTBOzHG7tUpauQDq
qmmgtw2Oyv1UCFSZy65LVw2UQY7txHbRZzrGQ4541ZhFGnQx8kkWQA9FTy95wc2r7kGKYTI0iRnQ
cAjQA7VvKogQQl1a91FmpSjPFTCvmCriin4pYAt5nm3v3Qa+YhyYl6Xu04ei8IsrYc/wVU8vHspY
14IEBUzCn7yUPiWQQzhXWVM/9xMM1AEh7WTIqH6Glh6Y3uAAQTIIm/NQROLmW7W4YduxGRLDPXmQ
NAAWAHKK+NE9TAKQDyUb7SUrTWMZT9XAsVTFLo2AwaAxbye53wWghPUqrD038KKoP3hNss8q5d1a
z1dgS8T2KpQ8e+uM9K+mMvpbPNT4KCFciiponS8sw0DFqCADFCmHd9qH7cYBWOYBNeCYmssuGt1v
nuFeYd8D+Y18qhjWBDL2NlW7zEMKgjZJ8aj7gO06dXYFNcQSz8AsFcWW8Go8moNBNyiLJH4MLEfu
kGtbC7GENiJ/YbKXCzjVSSB35KljPVnUnt2jEDKwoz6YEh6Bc1OfUcHyLbLSj0XVQgZd93XOVPhz
iVpmxGHrAa5kAQjVw3Hw4PUd+TYcIZmV/QVPpsBPjSKAoC3bppVrPcN7LFn2BIIaETWcW5gZAUyi
xn3nTp9QDTe4VWVk+cJok+chnrLUKO/atVLfnaF5J25rv4rIB96uyfgWsi3F2gVg2FUXWKGqS4z1
1442jYKhemwtRZmSwIV6/YnkdbgfJATrR/sIIV+IoXjlIzfpqjMkcAuD+4l2JDs6IzKVYQTbISbK
4qRAUlz1XT++Gg3sHKwNniS2sSgK4l/ZMnWUe9XnYMX618qxrsJQLnC0aEVhjZiE+gsgiulm7htq
Vq4iS1pLfZUesJLR3CoL6pZzHxTyyiVoj2+liZ1yCWDWc5hl3zLeWt8cv16MopUof/b+AlSU4qHl
EDlVvgmvdxuZONEZoPClPpxUi+KtgHln6Sf02qEacvUy9m3wrOKtaa1oZdOu39G6Q/WgbHA7CwUI
vV3x0DCHPtWtB2wV0G+s85pzg2UFRLeBpnN6Dr552oilHi1CuJnHY2VvjL7JTnalnEUH6KakkNh0
u71lNfKaQUDoaRRgbbrcUcAmMW8b91W08oAIWSqzcS8KOpIbc0wEXIp9Fy5tIBk1Sm6tXooNq0R+
i0EthJhbEX3JI3dfFV37mmY1cnk57XdmkQ8PXo/bo44w+XBzot5/NuMGpi8gFW25VUZPkAb+nPmQ
1WN5N5xhOZ+sMtkmB8uR7q3xGFabELH7nMv+m0979tDBEwarSYiQ16ZbvRflmsEhbWHByfCJ9MMp
8nvrL8sprOUwEueEb704QDqpWHsFB3A+hmReJGB1VQoV5JKlnwtQeiZlBXn1EqhxMFUfyqwRSOYn
7brsLPngxqSE2FTD3obYvY4yBlEgd0+WmyffR0d+BvPLfh2ZFy17lH6uiQ3/eSYNcwPFNghocOg0
xii+GG0KMjuxAD8j9Rmq5eX3jkzy9CYk1AYHKlVl/miZtfvNSZ0VY8R6F35fBXCMym+mmyRb02HV
rhR2tmrLNg2aEF9Uu3XodmIgXXndkqCxCgkrKQVwBMBpWPJBoTar3/C/5Ese+Q08sOt613aYDVhD
kARqp8KP/pZCYuwJ7EcG+QMOQbiqESsLWhAXWwwh1PyFd4wK8Bxz/Of2BYjxuOFWQJn20RXa1YCr
W9gtJXC3vlSpM6x9Dvn4KHTrTRXW0YnZZb6Fwbt/8EWa7Nw49vZVyb+7LmRjTGUcJ6wr1BRsCL+X
1U63dL8+9FPEHNbG7nuakm4zd81hcdS1Kz9VeMhK5jzldhFUY94/FFML3pPvJLaHU++0MLKK7Tog
gIHtdNMbzAPKeZ9Hm+ZneLuVV3igREErZL7Rzcxoy2tmA9/qUqTYpwjdpQdR0Qdm0GhDgBKyChhj
CBIVPOqW1dA3i1QS79jzrn/u6KNqE/kdBLwADySASfibJTytwgX5CFTwrmPSfC56C9gon3xtoZ7N
8gZa14lzyeVwFX3s76P+7ICYH5iJ+yC8COaCqAt6QQdz+Qn2BrxyPvXeT/GoGII8Gss1vE7bnUMA
LxDKq15s5kP3ggCZq5u+KrqVktgzxzZTC4ZVxc0GyeLmgVi36Cxn2M19Ykw/t4qx/TiE/U33pzS+
OW4twM7AQzroFdtmUBg86UF4736FXG8OaG0B4fledi8ZhEH2CkqHARyOJXbwyXPfZXBpD4fnkIli
6cXyk4ZGQuHMgliTARsJ3dYHANTQWcbRpowJTOkRovs11hK2jd7O8ttTZbbxgRhAaxsh7r1Y1aiF
Y3f9mZWF8RAO7gW/6fxNtFD+hd0N4C5T02/9VYhVqaBHw805VlOJGnYjjx5gZVEcY/+byJPk0CW0
OCqnvlpJKU9FZDF4nFrgqlvms1n72aUV9VPpQjKk98rr2Jd/dWywTsIR1gnkV2eVGEYdtFGc3MKU
PJSVaR36qaUPyZDh7/O6vYZbebAzgxX3hOMqs3bvWDYMaR0B3kLG8P+EJTFz8Itv0v5aw7b+s1V6
fBHB+ONShO1fLSfueihahe9ARl+HTMJPcfAPocOLVVWFe0pTtU2xczgIx2Eb2cBATqXIBTDUj8rc
Y8uoy7d+498SIfzvgPh0pgPKYdSDcwFy5RflEeysAQN6dcEEDDrUmDYuXgfIEGjiWiFtP9PCfTVq
SHRBan9RlAJSuRH8QmyrHd9ZaF4kbpAPnh9CWsrBE3YBdV9APIcqCjoxgrsrkFSclCZWhudKQDQG
ONERsz5EIkRZlFf+XyOBI669LgTvvhtdvyqw/4wWhnin2QU8beegD73i7gE+1bgRJdVN9ZAwH5s+
DmywS76kOVmm4WC/RW55cqEzj70XhO7B+Q83Y+a5r4DBgIDd1e9uybBTt2CZW7UDeRiq+jOIo+EW
azlrGwu5yMKOf4XDRb/oeBmtuc3xebZV96hU/SnjNUCkQFo+hqNtQH8K1r+41+zAiQm38JoSZxix
livgYiAhJpMrMSvoA9jx8EpyQBR9Iv23tqq/NsD9fM6T7sZHBh5Tldtnk8O+xq+4ce7cJocUW/ZV
pI3zRjivsdkO/X0KH4Eri+MnD5rEcOizXurYtS6A973oVtVXEouPrFmUtpgqivVlxhJxE2KoXBbJ
esixajYHuFPlsflUUuUtTO43hxbmHcumCB241IhwXUhQOASM7JZQ/FLrqUy7E1OJ0/+qYJ18g+pl
6BB2FpHrL1LkstZ+wbBowa1aXuZOZ2qGcesuURYtFy4k/WA/BhU9EKfgPt1CurcDfM2s+k9Ajrrv
wFzcT6aen0OCjc4/Y8xUue8MwdCjUQE8G4qzslW8wO9NADvismte0S99G1ZvppnEq8iWaqetrEDS
d2somS1oF9Ml/gRkeAjQUTC67sJdDGuCS61AEIJ4X/w5xq5QDJX/7PpuBdo7zTcV9/zX3AfjXtb8
MxJoNICvVneqwdyo66VWHNYyxPpMqxAbpHePhXj50D2HYvEUQCMNEvcdX/jx5OdhR0jRdINcqcm0
3MsZx1czy3ZDauZXO6+Ka8oduO2m1buOwA53or7HHtCKoCcW64hE4GfAOOgaVraF5OVYbeLCHx7D
qoZ1/SRbpuAqaOeD+IyFJkiiyJ73o3gdfCS4fMaRd2NR+ZraebIMo5Lu9Cg12xdDNth+8ix5yfqb
7g3tqjqnHjSGw1YA9wHJjWbnN0CtgUVbLLucgJwyaWiChkG/ANWJhSD+pYOBB5cRGtkGb1Q86ENN
6GboEuusW4XN5RoW0tsshh2Y77j4KsJ875MdbQ0jbt5Hxwb8jFjWzolD/6lMuwvEzpt3oNdUAHJL
f/KGiB3HIefLyGvSNyaitQY22xY4VhaAQnDxIwy/LsjT/jNidPAV7blw9iAfPtsGtw/gTpKlIDL+
nBmvIAT0nwjlxgoEVHcHecdiVfPWWdSgT2KzVjhBBxvrRwEZxNsAWVhqNM5jyxos6Yl8J8IBINCu
q1VuFCA5469cDAREnzIzS6wFPOh1aZKvTOW6kvHegkLCefR9+VK68QGQFHXDVr15yemliIrqmSHJ
+YhfGEgV6HXtNLyM4fBYFvgUIjfrlnakKpjOm3m5aCxDbDqvcg7wZi7A/4QFFNgoD/pg+ZCqkAlk
srA27NLAA1VzGVUqW7sjzDF1TNV7wDWa0PmaLusHq71Ok8Qd7NvhYQkLhp98LMcEIHL02ggfETha
+gBUXbIPU//tbsnRuhdDJAJ05BgfueHwV56GsMqAYOur7itseFp/ONOjhXB/jTMEeD7CKxb2YPzF
tWsjqenB8PvkAjimg9xlmqxiMCnWZBItGPskPk2xQGgkQWn36drRbI95zaLJISzDAoxL6gV6wDBt
pAqwlDPUEui87kGfMWR272f+z7PfjUIx+cT0T6SLTCwd2cKFNuHXvEDSzgxT9xG63flmKLGBK10K
x9sRohhs5OLzFAvGOcW+cHLoMECBIS0FxpwQIK5bd7xAfrjHfRWqRr0DGSs6DdT/HNBX2Ny8JF3y
ErMGoCKekGcO7bCNbsrctp+x37E3lUA1HXzB5Qj36r0BDO3VaOIyEKWVfM2+OSWhXxywJ+Amj21H
M3J7z4HMW3uMmC9hOj4YEeSaSNg/FyNuF7KhHXRdWrkKc++ZVyYrwZCMYWlumCQ9FUUSn0lWygv+
N+3OqKNPnRmipbumQ4Stwo57/JPuyuOq3MYU7gL4XuKHGZVfYFfAT6nF6cEuRItc5bV3W3XimmoL
Spo6wfMGbaBH9hDydXP82DYxjLMg5IZceg1GbWA12CCucfMY9wPQkt1EGOE2RKBp6VePzOLdxo7g
EJSDvH9NJlCdN4Be1BtDAdEC3LxBE7SfS7tjy76g1kY7oQ2QLF6aDL7c2utMj6op2JyC6ylYSkDk
7VTxiy9CeZWRvVVMQuhkUjzNVQgv2Cy78RpypvjGTp5VFdvrQaCeAceVqBzo0ab3i/0oS6hsTZf6
Hao4UKgNZNiR57wzsnWTyQyOHfivQ3gxX49RXa6Eky3gkon7ld86B3At4ZA5NfU9zDSiNbS4+6vu
yqNOLtPYw5eUTdozAtQg00rkzezoEg87+zwr6U1dUZSRc8n8/ppGaWC6YJYiVVM8KazVbgmB9a1G
HZMsfDEazzzRCXdM8QVclpLEG91ULk/3+lJDQXmuALt2EYNBhGzxmB5NQqEuPLdz0oxL4HEgfzAN
zwOc5CUII5DRNhm8OmSSDAcHCbRnx8JNGJrIyF2QHAaoKHiWrIy/jtF3iwnjWwbyICkMWMQ1DTCx
JKpPZODRIWNAYjkyLh9zkaJIOrrRV9l/b2QJ3bu/r6H5mK/g6V2fzFqQHU9vXejXN2zrygC+MHJz
v9PrtuUDEddMwz5lCsuSUS2JHPKlSV2+1ghUfUDRDvJK0vzRp7GlOq4H6mo9Tv8OHRcKbC1tIh38
wFA7DQwDWNAibMRTRIE/1Wf859k8avSoStDERGoVXLqmb71L6Qgfq6eo+5xRhmSCtF+SBvypseUC
S2i3fm7rECl3BCgGIz1oBEY3lfYCmSH44g0OJ3jsrXUADe0BynCFsafsaZhstcECR4GD7OBlmN8b
uhu1iWRLBEWRaYqaQxtKvUXCy2yjB6CTD9e+DL6YJWEwDzEe9HpVf9D4d3oH0oGWOn2uul93ccke
7h+9bjqI0IN0sgT3w4YdQrAaUsKOei3EfRrvQ9/yA920mRQrCSGDrV4EEQUPaTqAA6pHvfZ7TiPr
2ar88Tq0zmOeGd2u8DmY31kP1TGwCgSy7fAMDn+e5Y2JwktNDrpfH+Yw3cyTFAJIsqiCeQCSkNmG
8DFbaCHcqA27Ewqci7shqu7Tmrh4VnLUvyF1rPvmAS9Gss0FYj6Y+5C0NXd9krwL6Hpa/sJsvAtt
kF3RUHSNUNeAdQ6i3h5+kWfdpQd1vz7rQa2AfA9oIL/IP/+8QofktojJYo6upmg9F+mKdT3R17Tu
ogqzak8gFz1LOur+VPtzQXsN+G+w2YD7BFAWyd2v0BcYNwoerZuWRuqVtuPmnpYE5DyIeOqciram
Z0ZaoNpLCz5GLDqOQJG9mPGYbP0RxEDa+WsskMwDb4W3LYbePBhd9B9n2EJ729/FRU50bPSzeoDU
lLph8Q3NHnE0BPSQ9IKETXWJ0BnCnV6QuLyk2yi0ZKBHe4NBfc5XF5hvedAyw7MCy0mQ4qemfnSA
Qthij4mmfrCoIukCKWGzQLKYTxQUwP8N2C5Dyy056pdwuGmsMx/3Fj1K/Cq7cjPf0DKiFwfFsLsC
6kBPcSOt4w8BVDQNYByOetDOIAE+QGNtg0yBfGj9BuSqzI+hpoYmFJyaB5HeUNirb7onbZrpeQ51
ez1m5DmEan0XUnMZXIEz+iZRwxerzp42IV4e7TTpv3BHY23xogUjFQUSloZQEm8oeRU8hgoa754q
k4Bg7nSvTViRV9ZPAoMZSVZRi6i6blpkFHtSfb4/0pFaNyFxwNvwdu8uCLnklT18qrBNXYa5Xx3G
FvbXcZVcTeEcqh86rtmkX+CMfnG2wtbYVGxw1wmKwJ88+ED28Jh2VUnW+XC8uxsmHdxhWgibJXXu
HH0wVJciSfxnQaF61OINwCH8SQsrwSkKtRCa3FvTmG7ZTkOef0ZqkaW59feYbTkUFjEQEdIOTGRw
VaByGGlW1IUBZSvYua0hajUpjetDj9XqjwgwOGFRCf2fVtJ7hL5onkNfwAzI9/ycY0gpuSob1UML
dAEQhtK9kVjWU83luAoNVayRALGgFjFUO0BDZKBH3VKl564Ln+MUsSb8EZ8sttJDOrypy4vZsexy
j7agTUOg1bw3wyCKJ10i+C0uGqayLdP5hcoBNdZqTbl2JgIemQ7VpGbdx546YEEV6FY1SVjfz6ZB
HYY8njqARP8jYupPK94ueAEr3IGXXlDFFdToTVjtdQyAgcGr3yErN56cqDC3Q+8/tUNmnnQXA1tB
LZ048SG1lzi43wygrlTdlDAob3CHGUBVLE0zP+kfwDgI44gV1k1//3UXFN+gXWqj7jP/aH5zEcoi
99+QjvJhebkKTdWs7AKp2eC/XRCHo3yYX2V+5Z8XsVR0W1nhBtTlRbmnYILupduVe90kpg3L6YLL
AOUECrNmhQWiHIqVi2/e0oF72qqMoSSCRG0gQK/MVz1+gQsmSbe1lbIZkpF8PBv+t3uL0CE/en23
M5GEW0d2jrc/PdH101s//B1u5Ysqr/Fh/xxQfd+eO9wwdATNIKDEXT9Zt6htXZVS0RpfNisYTVQ1
6iGPr3pgIM4VLq38YA0+P4scdfdu4FdPJsbONyGIyAmWx2rqk6jmW37uBx0UeILKlsLbQ1sBtbdc
NOvIhJ7sMiGheconCgkXyYFhEQEpB1IsnAh79WVmVuQoTcj+gq0WdjDj698Ebk1HCvLx0o0y1I9L
CPighsCQwU2rsz4YMKC8nzWNvWEROIb24KkATOz6PBQOMipxCIoMLyEUybCdW4K8VZ+bCJ45ICNB
xLozxmWs6urRlhVsnkOzfDZskgQRpfWrcLATxEK3OaUZj4O4gTFDAtgboB8tvsh0gOW7B3lPJI5Q
TAo/DTAMWvbUKl+MEm4KlfwSOuF4JQ01Nx6EMtaAtHkLb6TtKfXZY+qCQCxVWW4KpIiWhUyDOBID
OJM4pLml1iaH6bnug/GUeshD9ZSJxERNCjarFYi43EiANTSbWl6wti+jhBUr2D+0K+4Z6bIyCHab
IU/uh7j214p14XEI4X3u+PDnMqGivteHDABi6HXm4hSB97c021xBicfxXyqkQhZWWucnOyrCl8TK
NxBajcBsxC049OOljoooMisd2I4LImD+GFlK7DoxiPsoBWEHLkyJwvIBc9Sp5S1Yr6pFbmd2wKy8
2EcQq99Db+rH2dynBxIxkbP1MLMBpQOGCeH6oCPnC+e+OUSfQVq/ACSRDav2/5g7r+W6kWxNv4qi
rgd14M3E6Y6Yje3pnVSlGwRFUvDe4+nnQ4LSptjqmj6jEzPNkBDIRCKRO+3KXGv9v9p9HrXB5Kgt
JJe8NH+8RQtFUewQ69pptp4WYZFU3Ik4aWxw9H3A5bjZqU5YHJ1y6A5mU9xrnqNuT8UP42BwqxFc
qibHCHGQznR1pvjCfOHYz4b+2mwKbk7Gc66YBcYbgbFyDF9ymSyaecZojmVtc8h3Cke1CSRFlqWH
HlMHjnlhEKxkdNjCPUBk2k9qVP+hzFmjiUNr3GCDciyU8bJGo495abmp9KAFdK2N9laEXBfl2H64
xpThM2D6BZ6/UAtkS4uIqhNVLC5LIq9RaZLlXkSL9Kek7AvN/SDBGhZ3WbqvZzvlUTHSdC8qMGdq
bXCrpAH6FqUvpKZztYMRkcFqlWnl9ahd9GGLjmCOP1W/aEwRtzTR6fHpySlO3J0uol1OwXfp2lCm
zZvA9PY6sAxwWKDOp4FPySTRK0S4xapoXAqdYPk5umh2SlBpkg4bVkp8upzKLuL8trVfXxRhUTOn
1OLu3Svvgm9++Ok9pasoPHSE7Fzj4T7SNXvaiB7QWGoyuR1+/WtgNTiFaowh2Yjm4rA7O54a+hQU
cacWPQUlqcAg7dTg4sn79xzbWWcFLlOhr+bY1ciFjIq1yYH/4FKho6M/p1I9uSKCmah5vdVTTJth
ZrkfO44Fh/xoMHcfK9T3dM75Vlxgni3fhtMQSOi2AY5UtM+put4M8+V2qd2sMjed420s9Wm0EfY7
n1V7vkRzfWjzd34W/FmceEM8EK+dgiKOE7HXrOQe5bAs9V+72DlfRqoYk+LSzhOBuLOE044Ii4H8
szQ/iwNKgmY5PXn/BfFEZLt8YUyxDazKyMXSjlOg+Wef2lQMYtGw7+JOQXH37rWfxf3TrE7Zv3st
cKySIxu/W4XzHBnKcE6+3s7hbu5BYs5886RgU52AbcGjMU25Fa+K8JKJyOn76yPmFrC5fY8Ud2pX
Tru6TfYi8xLE0PWkbSTgLpfxLIapmLpOi8K7uNNIPqX7WVyuzJ4boiuKhKdsRNwpeMpGdOlTUNwt
I/4U+e5Tp2x+9qVOUUEM9B8SrQGNeV5Nl9nv/a14903kshK/jxUJ3qQSt6dEQVh20zKR92KOffMt
kep9rkhe2aHznk6ThjEbhZ2C8TyxiNlFxImguPtX04l3xWuxnqynSK33y7R6KvoyrYvy/cOtaI9Q
zOTi1sfUCQOex1NFiKVG9O1WgflH63B+l32fziymsASFWnMmJgkRTjFbnA0ov09xJUwjbfNwmlpF
Xj+dbueF+jTQRJJ36U5jTDyIfEdCvz3KyyL/bhy/e9dLJU6x5ONSeDN7Ggs5P8zC++QCHgKiXY/i
Qp2Src5BC/ew2H8T1t6IB4EQMERBThdRasuPYBXXNibKja2ojNPML4Lv4lRRi1ivCeGsDgJ5I8Zs
Jm5tzKP3OqdfO2nQP48Ytk+ukLZgEZJw95tHvUjuOe19H4CqGtb2Gxl0Kb1ox7pTpFdRMxEC6NKm
QgAVt0tnPrV0DS2v5LXmXnQawPqStTRlI+Ch32tE/OKlKUXkm/D3ZsSeT6um4XDqTEsf+y7ziuzF
Z0+9VdyJOPH0Z0ER97OsErXWgU1Z6/PeXhROJG3i/A8fa1j2DOV6mW61kh0ewAIOVrxs4eJuXAGf
8tLO0p2YicQdrBFvg3mQphszVb76mloe45ZTSCzzyqMHoubeCzlpuOhKG/SdAB2MIk1gJnTl/s2S
hlTM6nZaJcXSOORRPLl9nuPkih5hhfXB06lixJ241AbW/1rWbGv1qo3w3j+t0RKGzFssFS9FQmkw
lDW8veyDcKcm63lVTrAq3Ne4OoHIha0xRAlhaN6WtYMr+VDuxJwzVQmiTI4H+aajykTvFSPbMVoW
o8k02ee3/p8SqHVQcBbpqq1rYy2SKDXY/sAgsgAvF73i+82grEVNiguyENgZ1kGUUrTMMlWNEOSC
mmffibgyCp0VRyzXpjE+B3jVHHjvXcMkvZSiE38WQzzJg40SdQ0FcVx5UI9imFROu49bjoimaThD
UEo5lVNh38y/sGLEG44bQZOfm/tUPgm75w0gF4/wIT1g3CFtaigjJreBhuIQyRzXwQmWrICy/XNw
HG1j1GN5RNDTN3SAP0Th3+zqFsH6Tewy1IS4ferffW2Xs6kEJwvfZbZTLSpWjGakafZieC1VNu8t
Rd8Wmbybg5bxLSLfvVJIqG2DAnhE9uIjZE9Q3gjB1Mu2uQ46NOxY6A4hl2KSx/trlfZ2ux2H4kbv
dM6BsBLFbX9v9OkNirOVApZN6nvnZhS76dTcmOl1HjrWRnw1BtJz1jiugEvf+gX7bnoQnWUeXMBK
rQyjgLhP3Ut5zfYk0Q96UGnLJnXZxS6ShRiIYpyfhIN3cZrYLYg0y+275yL4zwWM5R3RDVDfbuU4
93Z12G/xIrOW7dI/lT5MrQJ3O6t3y0SrUY3JH1UTGLtTX81M3cVmqN+LKDTqrCdiTlluRawIiztx
MX2JRD4MFsiP/VZXJ8A34PPRa2NzmjgWMVj03u8it5qb1SGuhhx+Wk4/vp9DiG4yRKa/aqH2xmsm
eTMAT7OoGJSLPONMcrRnTuF40XCdNBj2okdiADPiaqC6AE14O0VJtmL4iRZH07ZSu9Dei67XTN2S
QHw74dBtneXVtIiKomTvvvuzuKB1ZtVseN50rMxuMZjyFiuuq2U6q/puC3bltSi2yM2s/XyXNq/H
KSJHa6hljpCCz2qQKdPGkia0+cluAidZPH+zwotyLwvlMnrEqrYMJ/ELDaUOj9OdWenrppLy/enk
I+00dd1OSrZ6IxDLKgyYha5nS7d+0wXf3IrC63GWr/1Ga81VDQrcPk8tFglsDrZJRC8Ua7zY/9Yq
Z2oS2my/CLf4XTaHqLsrp9DcJbW+1TIL2VT0JqtOAhxvGqDTmy9eNXOQlKUK2vy8sxYjQnwYmsoJ
xQ/GeKfuJzrW+y5a9+1tmntr6Gn3UxXMnnffTq3e1OBSo/PiL+5ELcoYeq/qoYE/9/u0pbf5uM7L
kGnvu6SANdKx09NPzPScBYGwNotERmaG+wGDAvgjmYXFHnS5FYLeoAcm6oY5jze3k1dwSFB6IUR+
4V4H0XItUoseHPglVSvCDSDys9fbIuKI772ZdE6jvkLcW6eDry6VJKqmDsJmXWQq8NZiV29wkDCW
8aHDW25y9UgdtioKbDFctbS5M/QIQ5hl7e85QoCb4vMbkWvEfG0Tt6B/ceY8mq6DIpijXrWmMkwY
weZf+FpV7WMzVSDkChlUdEtRzZTqGIC9PzMKOO3uVP+OgiIpmte7U9wiyzbz7wIcUV3OQDKlfDbA
894knLMdsvRKdAnRGyRnnBjWvdtPOAnt4W/BGogZSXzZHKxwE1ggPb4ZNeJ2ueTGKlFLa5/OPYYT
OWdTwn5zKIAvngVYqZJ3moIz0DBy7A7tvL7s/Q0rxZsykJHK5klONIe4UytQGQGs/z6TLoUSz5ZO
o8TytBG3IlJcRKuJOw1dtuu92E1q3RRtvkYD/icsSeqyqbNDPcNcTSp6jEJ1D/at/tuZndU20q62
ilZ1e6AoRc0skp2Yj/QSw/W9uF0OKkXjL7eDXftHQ//SeEl/OO31YDxAENPNcvVuEzg2HqCsUwKK
pjLd4f+ZbvxkXCVmitkdR0qB/FUP7gcUnvtxZ8ztCLQPRgSin4hpa2liCzvcVXzW6vPxg5AB53PU
ZL5k82UCBG8T+slHESUuennWwQZwEMmz4NpxKHIyS8HDPCLNpoJsIn2Qp8cuOB+qKxUX0HWUbbtC
v+oaDcsWCbWqZWEbUSuDq5i4uSAs+Em517EHB3YzWOkVncdE0bdhs9WupEqBOxNrwivNNuOrdtK0
Azir1/7MxBVG2bTzpPAZYzZznUmdtHZK0IB9DJM4zLdqVO1+fg92quE2evUaLAqUWWARaW7oG2v8
8pNj1NrBXtM0aWd6YYp7LYqKfLK1m7aoCtbLEAXqHIRp51OoGtVWncIVJKHe9TTeTxpceRl2f9dp
grmT7KQWbDyo3zppJEMM85xtiMviXTx+rbGbvi66wrw2GvqKlFQtrtshSM126HyscWFdY3UrM8NJ
q4UPtPQ9utSIH6rk44rZjOfwVJ9lbB5qGXAVFRSAUJJ17BSMSzuaHAq6Dp0h2Eyttpf8Kvpc6J8m
LZB30P6a67iXbpXYByNOwm9Gq9dZVmifzODPDs+hepaHYVCCKmBWakJri+L/a92nO+Av8fXuqq8a
tHKSGymItlharjH4nNZAmvlumUTlehq3SqxOR9mOPobtgFNTCiUSeO7yqoryfmvqenTeKTBXz5w+
mWQyVnPzMvP9VTEyObamDZi/ETU7BWrEdRIVGsTFfnbIJuWe8mjHAbOCo+OhemT85V6HB2YqrpjC
SfgFGQ4EaxXfE86I4tInGCaXk9q55pyDyMYSqe3mecrwVICyPXlw8sehwDFndHrrIazLj4ba4D/a
ROlV0w9YSAaTfWn2Y+bqoVFvTgv8so0CBD9eT3g/uC3gqlZbZJdgubm9TyXA/Humzk2qzYAVvhUk
a7Fut7rnuKmpja7ZOsNlEiie6wEXubbnoKzJ13gnFJj4qAcphQse1kPUXaE6biD5Ud06xi0L14UW
a+JC2aoZGJITtA3lLnOSVWK3CnyZcbtPiw4I+nCI134bm2trqnAzlcMVDL7+5enS4nt1dLIUIzVa
t9TRmbE/nX3OLkbPUKDhAcutk6obiCDw46sGDZoyF/Tu0FUdI1g1tnnjtFl0hnbFW2GWiyW11OGP
YNUxZ9s3XqNEeHcMEXCIl02Pte1yGXUTttj8OkpUA6at8GPTJRBnN4WxKu30EFsxJAC+BS8qDCWY
1UvBpV34zc2kV81NHVWbrgOUToS0bFDO0147pEUVn8fzJbGAxa/G6ynHnUd3Bmxx/RdsQ7KbaYr3
VW4NxyFWNi8GmKIYlNmHSO20MwDxyz1g+6thKHMXl+AAAmaDNQjNzXa06VA24Bhr3SuGlVROxqVR
dTvTSutD1ecYlbHwnYm706XwQjyFtHhjtnCn9sOwsgGrvPYINZ6sryvLyMHjte9zyIKwZEguHSOv
3MoGXdeYYmevlHK9BoIQ10Yj9Y+B1rl+YUtPce4cbZhHRyA7GrnxngC4jzFBqPCZycdG30VRtNPy
HC9do7X/iOLwTsnh0JQmv4O1rkapZ4E10ENhAcByIa+aMgBKfAbBl7LC2MPBh6oKJD+3yTMfZd0I
AGFYwFZpSv4xaX03y6bPVaN4qyTBuSDogS4t9TvdqIp7/GFxSndwQi1oxrQ1/Y3ledqqaNvPnZfD
ZpTEn6Uq2sjmUALBEXIsELchP9s5L6L2UQ/zEMQMD2YZj75kmujcw8w8DCXAwnTR/BCnag1NkXMb
pM3V2I7NvsXJz+2hODjHy+227FBCS5KzitDzX5qKLK3SFqtYvHpnWADmaU5NZNeACLaJJcuNTaJD
DcVnhUdu89Ioqauw4cM7DXOxyLN3zSwH1EAJo1qYXSQwgtjbJS5wDvYuoOJB5qk3UELGsrYu/GDl
REB+Kq2F09DcGbEDbVcqoL0upvfOair921Jtx52TNtXKzLFlUeHCjTPLQClO9SlZ+oBNfQq0PMx3
xrpJ4wZWqOGGo9ZBt8yLWvdAKqxx6AFTO1ypqjG4ho7xWZ1eWFpUfAyk5knBne3MI6w/IP5SVjj4
Sn5u6TGZVY0E9mwt9ViJ4yvlq763ibMVaoFVJunGRnBBT9o3jugOT8VWHUBQqGq3i3V2gXGxbvuO
A9M0Z8qOc8ttJdy+JRwCuqRUV7qsGNeKb35yHN04SnVpXMM2/rWTo3prmTq8hrGrlaG+r1JOE6Lw
uQeRGXqM9JNZ9tXeGK9T3Va2OgwkLuovhikWzys8jrRjoU6q28jXSVE0LtOhfZ60ypewG0GDaCOM
17w62eRVHj2Yk8d+A/U/5xgKCjFFK84VE/7qRLEPmLFyZqGN/tHCG+tcVqQSCnmQjpUOd6UJt5aU
YyFVuR1nOJu2rS6HvFRus8Gvjpjmfo0BiMgNd8D9atea0qWSPpaVKT8ArDsegjQv16Yi9btY4fDR
aDrzwpovmd7eVG15lnuBeqirAK+OWB2x6ZO/FIVv4cajaJs2Q9kOaOdKrmIU5RjJnRk1MBCGFGG6
WYVuCee9m2gAtWp55riMZTxyDfMxMMwvuecn29jJlI2j2P1Wi5r9ZBa5a3R6gC9eP2Ds0ZRrOx2c
Q1oVu7pCKqtw4mMntpeAdT9HWPXcSB2vE3NoYMSOW/jCFWcjRyCk4GbdnFuMxH0pmQ9NV5Y3ZiBx
LDSo6wQ3m43Uw+41NeqnGPJWVrYR20kdSzetiusN/aA69o0Z7/1M26icjEq+oW6cRL3Lh246UyGF
WiXGIN8kPnpWL1fPswqCB2OSenoYpHdJ0QdHS30Gjli6bIzEY98og70RywOrQPcJt1l8ekP7iGk5
HAjfL5FdTBWiJ5GjA2YS+eBUPt1n4UevH7uVVkfyNvV87dwYYWWtxz517fhCDmrneupuCh2b3Bo3
B4xrObWBdGLdlbTQNGjtFpEiycYGQHsNjjS4hbe4XqGzM2Cd6gL7zkZ2zSUORMMaeBlVe0g6CNvb
rrcPM+3lGnsCiU6cHHJNvpQqq1onpVSsDJhyaB1/H8ruUDHsJgjQ1kqhnRlyYGww63Hx74f2s7LC
XY7Wq63zAdcE5Wvv9Po2aVvpCDnUuFZCGyjRep5mIzVdpc5nDCTcWs/QlMB3v047+IPlkhlxyKsD
XCF4N8HRhXS0j2EScxMjv1PqaFynnMxaTvklUnRghHBSWTlFdyHBF1ZpHr7CZvkp0WWU0FlyXhW1
fQHlnQ2zVdxsgxpsHHi7MKeU+wK7p03pY+Y2+umFPVQ4WFd6XxzHXnswqqCjJPqAq79ZXE7YGB+C
0cKE3kjrO0Uxq7sYuVdO1ehKRHXIa8BzQ38sHnZF3N96BiA/QQdSgxNJrl/bA0dUvGmk43QhKdWt
PrTVHbZP2sYZfSQqBycNX8nibV5IcJpAQ1EOrXdgRuPDWMrP9vjSWdsP8mUdeRj12yXwVDTfWiQW
cZqyNgfNwRgULzSAkm+0RqoOtlGg9W0SqtyoGwA4yihYN371ZTAz8LUHJ700y86SV4PsQ4WRR7dv
4sStlSTTUQvyowiJ1xjkcDSZ4zm0Wqguur7b4egg35pyM9xaa3EvLoZfg6Pbc3R3iisV84/W96Jz
Bxuu2zKUB+BH+4dTgr5r/HVSAcB1ijPb7TNU6RiPd9jA27LsHVUnfgGIwb/FEMq/bWHF3sb4Y69P
cVpV4rxWY7iXqUmIJVhl73rPri/FG1OuTZfIWjsREpem7jlVHlWd/mr7t6Ztr1UrC6+7CjgO1dTi
g4qPy23uJdpFa45XIiQutQG2bYnXwV4E5SwaL4eJQs7pVbX075oWpwUYmK2diMOboL3ChWGHFD+n
INlYwqSED26+pCiVtLqudRjMljxIgQF2u9Z7uL5FXJJJ5TpLJW9Ttl8LqbVucQi1bp22GzZ2GtaQ
vcM3g0X+AL+OFNyIJGEKMm/Ggu3KjYqNOfa353WGmGti6Xar1j3KHPjPViLxcun7GUQ88/aFj891
3mp3vQrfMkJA51pzcLDS8K6IdnJvancx8sydPFW+CxVGexAJejZRh2iSIO+e04skoKfEnsOG1x/0
Q2qq4a1UONlRGYE/SOIqvI3mSzGbllZ6mnNSRVBc7IAdaolZ5ZETsSKGVgYoDRzuO1nPXQwK9fsC
8hY31VQkxirT7hHm+o2hwAAqnlJBzn52rXdzZ9Lu/djML/KheBJpoTgabr0yWJ7F/bNMtYxTUELp
bcbnWRN9jUFswEG6Co6VZ9VXqLjUuyEK0k2AI2sC8YkbjUV7Vxt9fCVZbPjnkLg4+cya6RX9Euf5
uoYDK3sPT4WPzJ4vjZpv8f2Orpe3IEfaMEGPG/FQhpb3uoTn/ZRl62TmCntS5SDiYPUaj8GM7i9e
EHFeh4N/gAfXksJGPZBBU7kRwUEPi5vBw9ttLmUGdeZVKoV7tXUi1wQ+79AqunxXNJjEyxobs8qO
lTuOvJS7waFvdVpzI6LM0IRofTLTnXjBG8zuvNOGLwhFyp2ISiLnQi8YGCJkq5aJAZPUbUQwNKks
uew2ZR7tS7VSLhy97m/1fgDpo1D/ZHHsb8VlsiOYYYxGmRfM17jCsd0pV8LrJcWY2+gVsLPX0AXs
IgsAuqCFolpRvOBF6y4EYko+yl9wzNY+UgH2WtKz+FIvDSD+AkXZ4Ybd3EgNLHN5ozqfxzI46NNU
fIW5+jhkUnjRO9GTN2MxO4jZ59Z8MUvLW5V4FV9pGnqTsszru7aI/hwLiWrztYlengHFUZpryQmD
dYZr8mW8EkcEQQWKx6Ck5VaW9GqlG6m0tys3G9TLslMAk6tCZ2/dtW26caTP2CnqV9AtVihocTQf
TCX/WOvOgbHpby1PKlcWwA5dptxaNgAVzVOdQOnUg9IFOLTF8Udg32Qd4C+6oxVAQ/vOXv6U1RgO
+/J6hDT5jp++rRQzvM6ZH6dYvcXAc1zjfOuwdXSGC2MqlU08GiCFTJFrB1r8uYt7c9tXEccNeYb6
1bA2sCorkDhy5toMgX6m4SuqVeFL36ry0S+sJ7uOz6bcCTfqNOFBo5bJJ9/cybaKbAdZVs4psOtE
pfxRTixpG0Shhc43ja+aUHrG4xE0mTIE6c/CxjJ4YmyoH3NvuNbb8kFX0vE+rxMJLsXySzGk8iGe
SSDYT8KyCYvkQbEaIMuARkMYbdVVFMfRdYbLGDbbsvfo9EfPNIF66JJ0uSgQB5fSAK5YWEwrIU4n
WpVBj4G6MBym+14H19CC/DUesugSzp0ICdHMNkqj1Ns9IKPhswW4hysXoXmVAZIxK4BNxLbiWRuD
4WM9WrexYfjPShp9zAwbeqkU/C9cS9A86GVwppSDd7S6KtlX+lBcAtWeo0EBhhM51L9TUiNzQwyA
/3Qs6cHqiumrAvCMNTMfZV6C2hlsAtjdx1UfFcmDXY76egqDeg+SgLIy2BpAyFrW1RHoQUQzX4aU
JC7gFAy87rrt2ua+8czmfpxdxMy0uxWhRM3YkgbydCaCg6oUm0It2q0I9pCHHRI8BFZtk7X3sTkv
aPiPnnIrM2kbq5ZxLdIroWVCUWsUYPXxKUOP023QR8NGBB38R8/g12DvOD8NKpZ+wxjBLiIkLvCM
Xdp6zxHaHEX6Bh8BAOpF0Gx6XPKwaV+LIFQ407nPCf5rblaqzyuYeCbKZxTWp8nM1AtRdq83o3WH
8n1JMaYVu3Bn5JRi/lTOenGZGNmDCDXd6K8DPU5W/ugFVx3MalcYLcSrNGoyTh2IE5eo85S1MvqY
fFSmtB7xpofXUPavIAcGcx8E1StJlrKjVerX7+JFMMAT1eim8bxrOCRYiTi/a5BUMGzfivd7dD/Y
2DvRpu1K53IcSnlXDZw71ppFhxaR4gK33KqTGdinKA4Incscg3q3GSJryUA8FQ80HOMPSdL9ASv9
pVwVHRsrNdfQoAfmZROM96MtT4c3cSM+Slt2tAAOzEkytTIvlTrgFQvjBgu5+3wJsjuBqSjtg/28
/KAEqg0Xs46S3df8jlbn3SXn+SIgLoD/8BBIEgjmxgaFiwiLR+o4pmchHklqqpqX+nxZssK4OF31
qmLtRGQLPh/+6XW3jcpkugTpVj3irQbFKSERpVbq3u+M6XoIxgMuliU4O73+gMs+clArLyHo/HZI
fd5NEzj6Q2xE23Iy81uRslLSzZQM0xIKx3Jdh5OzhAoscWGryu9ESpjAV9VUjXehVxgPrcrGUW+d
5VlSPasem9PJMewz4ICKhyJVtlYwKDdJb+cPEr7YbRzVV+IZEKRglMGdfVElRbrVY9QNul3d5nD9
dsYqVLFT1Ewb204prlEDoKBOfGsddsVdNMFqVweTdotNOzuGSJ6PPsdqD1RF5oL3T/+n6yVs7vZq
x7nK2Cn+SrMhOtKKvDw47cgSqMnmNR5Iyrkx1Bfa7D8dj7Z/7AewO0VQyXMVWBkTYc3AzCOCXHAA
qMYFWdFeB5iO7mJgzHbS+LmKqvDJR/5zwSmrrx2QBVf488eAEFrFjgH00a7BFMylKNsUytS6WTo7
t2TZWYG/OGhLYINEd6XSGk/0jwObKuOh0zlT8PGPDZJY+oSBP35+cJVOQ5uFnCmPq+jSVm3dX3Uw
RFa2Kr/EknTheFr1lDrRH6WAIRvhzapT6Po4WNX2EGM9QV5ya/hqCOpwGWMjoMRXvuZpF05Bx56j
ovki7mw50nY4gkQrD08vUJW8Ozy4VtJQOzvYrKf7IW+uO6fMHyN0iXjEpMpKA1zJtRKpAU1Pac5V
tbLWk2YBWmyVI1aDUsjpfPXJMp2r1NuZaVxhEcMlhFQK36R1nkkSpFta5gZdepeMOLvkBfTjid5u
W8UuNilzn+t3fb+XM99yCzNSAQ7Jq201QFrbZ17wkHWxsjdV3PfNsYshyyh3SdqGG1M7FEVf3QMs
xRrTAloJxOqNCDWO97GVhubStMzkYQyBhcIbCYftORhLQevqyjAehpETyMZn9uwT+ZMXd9oum9L2
QQXMY1NrpoFtZG/exUDqctgx75grbNS7mzRUk3t18MOdb3XJxkzq7W8f/uPv//k0/E//JQebdfTz
7EPWzrZBWVP/7TdN/+1DsUQfnv/2m4EUr+OJammQS1qKbKnz86fH2zDzSa38D/TM+FpEQbhvrfFT
IptHAWVaTrJNDaqDt2JxySHNncODH2Tncxo1zP/0jYl1rSiVG5+Jf52nk7zcibhcTz3MKHgawLdH
S8I6KtIBVggmML7OC9rOOGPsFODfsjUz0r3A1xEXhAeEjrS+FSlq21yJH/4fP/zyWtTEU16MrHl4
0P4Y/PvuJb98TF/q/5zf+p7qXaL7POXfXya5CJ+qvM6/Nu9T/ZAvX38t3fqxefwhAHxV2Iw37Us1
3r4w/pu/frr8Dhp4zki07H3+D1n8S4m+9ZSfZ/ThRZTrfixe/vbb43MaZuuwbpiRmt9eH819iM6j
22963fe8xO/5qzySR352+0zmpva7qVkWKJ2KI/6s3z4kqEJeH0uKZvxuKJqt6rr5tp2/f+snFfDX
v+1bPS/95ef5/FXZl6qZf7+uys5SqHd5/Vd+v/G7Dm6Grmqc8sx/yo+/3zF/l9HsGpqiLc8Zpgzz
N/3pn3WD/1e1QMl1Cv197vleo/+FWtCN32UZaxRTXX6krP1YC3MvkZmoHIfu8e/282VraZP/+06g
m78bjsJkb8vLIHDe/Xzzd8WymanN1+fGv10tyIoi/2InMPTfHU02dOdbL3g/FKzfdU1B1yW/1sK/
34TgzKvsL40EKsEwVdr3h0lQNX7nRN0wdPXf7jcjOvzqHGjw60ya3rJeG5ZF5Yefr1ApAMQ7hvz/
a/Z7QqHdzGu0H+bZD2sgQ/VfafB3GbxZANXf0T2piqK8zn3ve73J1Gc59HtzmRuZGv/VGfBfWCW+
CwtuECbPQpYIX+o3Asn/McG3deYfM3grKji//ZBuliyWnE+Sxt9/EDTEEvfm4bclT3zm9fXX3/eP
X/7hW99+1LfIffhSPVZPwSgejK+lnOXBv/32v5IvL1Xz+LaFlw5+Ksk/CETfm/+vMl5VYRPWwQf2
NG36JfzhCxxL0q9/9QsXj1nY5F9+yFldpuVfzfrypf+wqrC478On+FtJZwlIZdD+NxSd/L8ywJ6T
x+z5w/z//PFL9ficVz9+S52H/y//lhxPgf6lbj7cv1Q0Ss4Jbf0t2+U3WSYz2q9/p3v8cPeUNz+2
9au09Ku5X2XNYxXm34opyo2EzLrxqzlfV2H29PJh89w/Vs8fDvXcJt9yFZ8xrf+OZmCG+fLy9EPG
lmwy8f9q+e8ea7yInoKX/vGHiVp1nHnx/NXs/2xhqfjedcZvGc4187od+tUvXLbZY9c2b3N+3Wj8
dc4/mwy/bxT+cYr8tg362Ws/Tv9ziqfk5bH6+/8GAAD//w==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4.svg"/><Relationship Id="rId3" Type="http://schemas.openxmlformats.org/officeDocument/2006/relationships/chart" Target="../charts/chart1.xml"/><Relationship Id="rId7" Type="http://schemas.openxmlformats.org/officeDocument/2006/relationships/chart" Target="../charts/chart2.xml"/><Relationship Id="rId12" Type="http://schemas.openxmlformats.org/officeDocument/2006/relationships/image" Target="../media/image9.png"/><Relationship Id="rId17" Type="http://schemas.openxmlformats.org/officeDocument/2006/relationships/image" Target="../media/image13.png"/><Relationship Id="rId2" Type="http://schemas.openxmlformats.org/officeDocument/2006/relationships/image" Target="../media/image2.sv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image" Target="../media/image12.svg"/><Relationship Id="rId10" Type="http://schemas.openxmlformats.org/officeDocument/2006/relationships/image" Target="../media/image7.png"/><Relationship Id="rId4" Type="http://schemas.openxmlformats.org/officeDocument/2006/relationships/hyperlink" Target="#Datatable!A1"/><Relationship Id="rId9" Type="http://schemas.openxmlformats.org/officeDocument/2006/relationships/image" Target="../media/image6.sv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699008</xdr:colOff>
      <xdr:row>46</xdr:row>
      <xdr:rowOff>40422</xdr:rowOff>
    </xdr:to>
    <xdr:grpSp>
      <xdr:nvGrpSpPr>
        <xdr:cNvPr id="4" name="Group 3">
          <a:extLst>
            <a:ext uri="{FF2B5EF4-FFF2-40B4-BE49-F238E27FC236}">
              <a16:creationId xmlns:a16="http://schemas.microsoft.com/office/drawing/2014/main" id="{409573C8-D903-6B1A-9926-AAA88F478707}"/>
            </a:ext>
          </a:extLst>
        </xdr:cNvPr>
        <xdr:cNvGrpSpPr/>
      </xdr:nvGrpSpPr>
      <xdr:grpSpPr>
        <a:xfrm>
          <a:off x="0" y="0"/>
          <a:ext cx="17264225" cy="9474708"/>
          <a:chOff x="0" y="0"/>
          <a:chExt cx="17209008" cy="9385720"/>
        </a:xfrm>
      </xdr:grpSpPr>
      <xdr:sp macro="" textlink="">
        <xdr:nvSpPr>
          <xdr:cNvPr id="2" name="Rectangle 1">
            <a:extLst>
              <a:ext uri="{FF2B5EF4-FFF2-40B4-BE49-F238E27FC236}">
                <a16:creationId xmlns:a16="http://schemas.microsoft.com/office/drawing/2014/main" id="{1183BE45-C804-BE8D-8D53-196D19139381}"/>
              </a:ext>
            </a:extLst>
          </xdr:cNvPr>
          <xdr:cNvSpPr/>
        </xdr:nvSpPr>
        <xdr:spPr>
          <a:xfrm>
            <a:off x="0" y="0"/>
            <a:ext cx="17209008" cy="5797296"/>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sp macro="" textlink="">
        <xdr:nvSpPr>
          <xdr:cNvPr id="3" name="Rectangle 2">
            <a:extLst>
              <a:ext uri="{FF2B5EF4-FFF2-40B4-BE49-F238E27FC236}">
                <a16:creationId xmlns:a16="http://schemas.microsoft.com/office/drawing/2014/main" id="{D34635FE-8958-E748-AF95-2F369334133D}"/>
              </a:ext>
            </a:extLst>
          </xdr:cNvPr>
          <xdr:cNvSpPr/>
        </xdr:nvSpPr>
        <xdr:spPr>
          <a:xfrm>
            <a:off x="0" y="1549312"/>
            <a:ext cx="17209008" cy="7836408"/>
          </a:xfrm>
          <a:prstGeom prst="rect">
            <a:avLst/>
          </a:prstGeom>
          <a:gradFill flip="none" rotWithShape="1">
            <a:gsLst>
              <a:gs pos="53000">
                <a:srgbClr val="F5F5F5"/>
              </a:gs>
              <a:gs pos="100000">
                <a:srgbClr val="F5F5F5">
                  <a:alpha val="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grpSp>
    <xdr:clientData/>
  </xdr:twoCellAnchor>
  <xdr:twoCellAnchor>
    <xdr:from>
      <xdr:col>0</xdr:col>
      <xdr:colOff>433416</xdr:colOff>
      <xdr:row>1</xdr:row>
      <xdr:rowOff>136379</xdr:rowOff>
    </xdr:from>
    <xdr:to>
      <xdr:col>20</xdr:col>
      <xdr:colOff>272888</xdr:colOff>
      <xdr:row>45</xdr:row>
      <xdr:rowOff>139571</xdr:rowOff>
    </xdr:to>
    <xdr:grpSp>
      <xdr:nvGrpSpPr>
        <xdr:cNvPr id="7" name="Group 6">
          <a:extLst>
            <a:ext uri="{FF2B5EF4-FFF2-40B4-BE49-F238E27FC236}">
              <a16:creationId xmlns:a16="http://schemas.microsoft.com/office/drawing/2014/main" id="{48236EC4-8C06-A3BE-1BD0-B92F7E009A9B}"/>
            </a:ext>
          </a:extLst>
        </xdr:cNvPr>
        <xdr:cNvGrpSpPr/>
      </xdr:nvGrpSpPr>
      <xdr:grpSpPr>
        <a:xfrm>
          <a:off x="433416" y="341472"/>
          <a:ext cx="16404689" cy="9027292"/>
          <a:chOff x="235856" y="226785"/>
          <a:chExt cx="16349472" cy="8784335"/>
        </a:xfrm>
      </xdr:grpSpPr>
      <xdr:sp macro="" textlink="">
        <xdr:nvSpPr>
          <xdr:cNvPr id="5" name="Round Same Side Corner Rectangle 4">
            <a:extLst>
              <a:ext uri="{FF2B5EF4-FFF2-40B4-BE49-F238E27FC236}">
                <a16:creationId xmlns:a16="http://schemas.microsoft.com/office/drawing/2014/main" id="{05021AD4-25B3-BB45-675F-3848E44B18EA}"/>
              </a:ext>
            </a:extLst>
          </xdr:cNvPr>
          <xdr:cNvSpPr/>
        </xdr:nvSpPr>
        <xdr:spPr>
          <a:xfrm>
            <a:off x="235856" y="226785"/>
            <a:ext cx="16349472" cy="384048"/>
          </a:xfrm>
          <a:prstGeom prst="round2SameRect">
            <a:avLst>
              <a:gd name="adj1" fmla="val 26115"/>
              <a:gd name="adj2" fmla="val 0"/>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988F13D0-17DE-6BC9-AB74-5C80BFCF3BFF}"/>
              </a:ext>
            </a:extLst>
          </xdr:cNvPr>
          <xdr:cNvSpPr/>
        </xdr:nvSpPr>
        <xdr:spPr>
          <a:xfrm>
            <a:off x="235856" y="607784"/>
            <a:ext cx="16349472" cy="8403336"/>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572749</xdr:colOff>
      <xdr:row>1</xdr:row>
      <xdr:rowOff>192992</xdr:rowOff>
    </xdr:from>
    <xdr:to>
      <xdr:col>1</xdr:col>
      <xdr:colOff>35278</xdr:colOff>
      <xdr:row>3</xdr:row>
      <xdr:rowOff>80667</xdr:rowOff>
    </xdr:to>
    <xdr:pic>
      <xdr:nvPicPr>
        <xdr:cNvPr id="9" name="Graphic 8" descr="Box">
          <a:extLst>
            <a:ext uri="{FF2B5EF4-FFF2-40B4-BE49-F238E27FC236}">
              <a16:creationId xmlns:a16="http://schemas.microsoft.com/office/drawing/2014/main" id="{78DE1BF3-C367-81F8-1FC0-1782617506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2749" y="397603"/>
          <a:ext cx="288029" cy="296897"/>
        </a:xfrm>
        <a:prstGeom prst="rect">
          <a:avLst/>
        </a:prstGeom>
      </xdr:spPr>
    </xdr:pic>
    <xdr:clientData/>
  </xdr:twoCellAnchor>
  <xdr:twoCellAnchor>
    <xdr:from>
      <xdr:col>1</xdr:col>
      <xdr:colOff>112060</xdr:colOff>
      <xdr:row>2</xdr:row>
      <xdr:rowOff>14941</xdr:rowOff>
    </xdr:from>
    <xdr:to>
      <xdr:col>5</xdr:col>
      <xdr:colOff>119944</xdr:colOff>
      <xdr:row>3</xdr:row>
      <xdr:rowOff>44823</xdr:rowOff>
    </xdr:to>
    <xdr:sp macro="" textlink="">
      <xdr:nvSpPr>
        <xdr:cNvPr id="10" name="TextBox 9">
          <a:extLst>
            <a:ext uri="{FF2B5EF4-FFF2-40B4-BE49-F238E27FC236}">
              <a16:creationId xmlns:a16="http://schemas.microsoft.com/office/drawing/2014/main" id="{8A141900-C595-8065-BB06-FDD426A33586}"/>
            </a:ext>
          </a:extLst>
        </xdr:cNvPr>
        <xdr:cNvSpPr txBox="1"/>
      </xdr:nvSpPr>
      <xdr:spPr>
        <a:xfrm>
          <a:off x="937560" y="424163"/>
          <a:ext cx="3309884" cy="234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65000"/>
                  <a:lumOff val="35000"/>
                </a:schemeClr>
              </a:solidFill>
              <a:latin typeface="SF Pro Display" pitchFamily="2" charset="0"/>
              <a:ea typeface="SF Pro Display" pitchFamily="2" charset="0"/>
              <a:cs typeface="SF Pro Display" pitchFamily="2" charset="0"/>
            </a:rPr>
            <a:t>Supply</a:t>
          </a:r>
          <a:r>
            <a:rPr lang="en-US" sz="1200" baseline="0">
              <a:solidFill>
                <a:schemeClr val="tx1">
                  <a:lumMod val="65000"/>
                  <a:lumOff val="35000"/>
                </a:schemeClr>
              </a:solidFill>
              <a:latin typeface="SF Pro Display" pitchFamily="2" charset="0"/>
              <a:ea typeface="SF Pro Display" pitchFamily="2" charset="0"/>
              <a:cs typeface="SF Pro Display" pitchFamily="2" charset="0"/>
            </a:rPr>
            <a:t> Chain &amp; Freight Analytics Dashboard</a:t>
          </a:r>
          <a:endParaRPr lang="en-US" sz="1200">
            <a:solidFill>
              <a:schemeClr val="tx1">
                <a:lumMod val="65000"/>
                <a:lumOff val="35000"/>
              </a:schemeClr>
            </a:solidFill>
            <a:latin typeface="SF Pro Display" pitchFamily="2" charset="0"/>
            <a:ea typeface="SF Pro Display" pitchFamily="2" charset="0"/>
            <a:cs typeface="SF Pro Display" pitchFamily="2" charset="0"/>
          </a:endParaRPr>
        </a:p>
      </xdr:txBody>
    </xdr:sp>
    <xdr:clientData/>
  </xdr:twoCellAnchor>
  <xdr:twoCellAnchor>
    <xdr:from>
      <xdr:col>1</xdr:col>
      <xdr:colOff>537716</xdr:colOff>
      <xdr:row>6</xdr:row>
      <xdr:rowOff>85331</xdr:rowOff>
    </xdr:from>
    <xdr:to>
      <xdr:col>3</xdr:col>
      <xdr:colOff>297746</xdr:colOff>
      <xdr:row>7</xdr:row>
      <xdr:rowOff>115213</xdr:rowOff>
    </xdr:to>
    <xdr:sp macro="" textlink="">
      <xdr:nvSpPr>
        <xdr:cNvPr id="12" name="TextBox 11">
          <a:extLst>
            <a:ext uri="{FF2B5EF4-FFF2-40B4-BE49-F238E27FC236}">
              <a16:creationId xmlns:a16="http://schemas.microsoft.com/office/drawing/2014/main" id="{832240E2-1D1A-E649-BEDB-871EA061D6E4}"/>
            </a:ext>
          </a:extLst>
        </xdr:cNvPr>
        <xdr:cNvSpPr txBox="1"/>
      </xdr:nvSpPr>
      <xdr:spPr>
        <a:xfrm>
          <a:off x="1367449" y="1304531"/>
          <a:ext cx="141949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50000"/>
                  <a:lumOff val="50000"/>
                </a:schemeClr>
              </a:solidFill>
              <a:latin typeface="SF Pro Display" pitchFamily="2" charset="0"/>
              <a:ea typeface="SF Pro Display" pitchFamily="2" charset="0"/>
              <a:cs typeface="SF Pro Display" pitchFamily="2" charset="0"/>
            </a:rPr>
            <a:t>Monthly Balance</a:t>
          </a:r>
        </a:p>
      </xdr:txBody>
    </xdr:sp>
    <xdr:clientData/>
  </xdr:twoCellAnchor>
  <xdr:twoCellAnchor>
    <xdr:from>
      <xdr:col>1</xdr:col>
      <xdr:colOff>537716</xdr:colOff>
      <xdr:row>5</xdr:row>
      <xdr:rowOff>40177</xdr:rowOff>
    </xdr:from>
    <xdr:to>
      <xdr:col>3</xdr:col>
      <xdr:colOff>297746</xdr:colOff>
      <xdr:row>6</xdr:row>
      <xdr:rowOff>68648</xdr:rowOff>
    </xdr:to>
    <xdr:sp macro="" textlink="PitvotTable!D6">
      <xdr:nvSpPr>
        <xdr:cNvPr id="13" name="TextBox 12">
          <a:extLst>
            <a:ext uri="{FF2B5EF4-FFF2-40B4-BE49-F238E27FC236}">
              <a16:creationId xmlns:a16="http://schemas.microsoft.com/office/drawing/2014/main" id="{3DAC1D58-1795-FA45-B755-9FA3FFA54436}"/>
            </a:ext>
          </a:extLst>
        </xdr:cNvPr>
        <xdr:cNvSpPr txBox="1"/>
      </xdr:nvSpPr>
      <xdr:spPr>
        <a:xfrm>
          <a:off x="1367449" y="1056177"/>
          <a:ext cx="1419497" cy="23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C1273A-7D61-F444-876B-4799AFF703B0}" type="TxLink">
            <a:rPr lang="en-US" sz="2200" b="1" i="0" u="none" strike="noStrike">
              <a:solidFill>
                <a:srgbClr val="000000"/>
              </a:solidFill>
              <a:latin typeface="SF Pro Display" pitchFamily="2" charset="0"/>
              <a:ea typeface="SF Pro Display" pitchFamily="2" charset="0"/>
              <a:cs typeface="SF Pro Display" pitchFamily="2" charset="0"/>
            </a:rPr>
            <a:pPr algn="l"/>
            <a:t>264,193</a:t>
          </a:fld>
          <a:endParaRPr lang="en-US" sz="22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0</xdr:col>
      <xdr:colOff>781755</xdr:colOff>
      <xdr:row>5</xdr:row>
      <xdr:rowOff>33865</xdr:rowOff>
    </xdr:from>
    <xdr:to>
      <xdr:col>1</xdr:col>
      <xdr:colOff>403929</xdr:colOff>
      <xdr:row>7</xdr:row>
      <xdr:rowOff>80432</xdr:rowOff>
    </xdr:to>
    <xdr:sp macro="" textlink="">
      <xdr:nvSpPr>
        <xdr:cNvPr id="14" name="Rounded Rectangle 13">
          <a:extLst>
            <a:ext uri="{FF2B5EF4-FFF2-40B4-BE49-F238E27FC236}">
              <a16:creationId xmlns:a16="http://schemas.microsoft.com/office/drawing/2014/main" id="{1F8E75E5-EC90-149A-A3F5-4AD51A2D0802}"/>
            </a:ext>
          </a:extLst>
        </xdr:cNvPr>
        <xdr:cNvSpPr>
          <a:spLocks noChangeAspect="1"/>
        </xdr:cNvSpPr>
      </xdr:nvSpPr>
      <xdr:spPr>
        <a:xfrm>
          <a:off x="781755" y="1049865"/>
          <a:ext cx="451907" cy="45296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a:t>
          </a:r>
        </a:p>
      </xdr:txBody>
    </xdr:sp>
    <xdr:clientData/>
  </xdr:twoCellAnchor>
  <xdr:twoCellAnchor>
    <xdr:from>
      <xdr:col>0</xdr:col>
      <xdr:colOff>698582</xdr:colOff>
      <xdr:row>7</xdr:row>
      <xdr:rowOff>169998</xdr:rowOff>
    </xdr:from>
    <xdr:to>
      <xdr:col>3</xdr:col>
      <xdr:colOff>304799</xdr:colOff>
      <xdr:row>8</xdr:row>
      <xdr:rowOff>199880</xdr:rowOff>
    </xdr:to>
    <xdr:grpSp>
      <xdr:nvGrpSpPr>
        <xdr:cNvPr id="17" name="Group 16">
          <a:extLst>
            <a:ext uri="{FF2B5EF4-FFF2-40B4-BE49-F238E27FC236}">
              <a16:creationId xmlns:a16="http://schemas.microsoft.com/office/drawing/2014/main" id="{57F07FE2-733B-97C9-4E5B-C12A29581039}"/>
            </a:ext>
          </a:extLst>
        </xdr:cNvPr>
        <xdr:cNvGrpSpPr/>
      </xdr:nvGrpSpPr>
      <xdr:grpSpPr>
        <a:xfrm>
          <a:off x="698582" y="1605650"/>
          <a:ext cx="2091000" cy="234975"/>
          <a:chOff x="698582" y="1592398"/>
          <a:chExt cx="2095417" cy="233082"/>
        </a:xfrm>
      </xdr:grpSpPr>
      <xdr:sp macro="" textlink="">
        <xdr:nvSpPr>
          <xdr:cNvPr id="15" name="TextBox 14">
            <a:extLst>
              <a:ext uri="{FF2B5EF4-FFF2-40B4-BE49-F238E27FC236}">
                <a16:creationId xmlns:a16="http://schemas.microsoft.com/office/drawing/2014/main" id="{72B689DC-8E57-E44D-A78D-E52CB6B462E6}"/>
              </a:ext>
            </a:extLst>
          </xdr:cNvPr>
          <xdr:cNvSpPr txBox="1"/>
        </xdr:nvSpPr>
        <xdr:spPr>
          <a:xfrm>
            <a:off x="698582" y="1592398"/>
            <a:ext cx="110481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lumMod val="50000"/>
                    <a:lumOff val="50000"/>
                  </a:schemeClr>
                </a:solidFill>
                <a:latin typeface="SF Pro Display" pitchFamily="2" charset="0"/>
                <a:ea typeface="SF Pro Display" pitchFamily="2" charset="0"/>
                <a:cs typeface="SF Pro Display" pitchFamily="2" charset="0"/>
              </a:rPr>
              <a:t>Year To Date</a:t>
            </a:r>
          </a:p>
        </xdr:txBody>
      </xdr:sp>
      <xdr:sp macro="" textlink="PitvotTable!G6">
        <xdr:nvSpPr>
          <xdr:cNvPr id="16" name="TextBox 15">
            <a:extLst>
              <a:ext uri="{FF2B5EF4-FFF2-40B4-BE49-F238E27FC236}">
                <a16:creationId xmlns:a16="http://schemas.microsoft.com/office/drawing/2014/main" id="{AD9280CF-A734-1B42-9338-98FAD8B5FE64}"/>
              </a:ext>
            </a:extLst>
          </xdr:cNvPr>
          <xdr:cNvSpPr txBox="1"/>
        </xdr:nvSpPr>
        <xdr:spPr>
          <a:xfrm>
            <a:off x="1689182" y="1592398"/>
            <a:ext cx="110481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BBBA74F-E5CF-4B4E-A288-AE31114B5588}" type="TxLink">
              <a:rPr lang="en-US" sz="1400" b="1" i="0" u="none" strike="noStrike">
                <a:solidFill>
                  <a:schemeClr val="tx1">
                    <a:lumMod val="50000"/>
                    <a:lumOff val="50000"/>
                  </a:schemeClr>
                </a:solidFill>
                <a:latin typeface="SF Pro Display" pitchFamily="2" charset="0"/>
                <a:ea typeface="SF Pro Display" pitchFamily="2" charset="0"/>
                <a:cs typeface="SF Pro Display" pitchFamily="2" charset="0"/>
              </a:rPr>
              <a:pPr algn="l"/>
              <a:t>$264,193</a:t>
            </a:fld>
            <a:endParaRPr lang="en-US" sz="1200" b="1">
              <a:solidFill>
                <a:schemeClr val="tx1">
                  <a:lumMod val="50000"/>
                  <a:lumOff val="50000"/>
                </a:schemeClr>
              </a:solidFill>
              <a:latin typeface="SF Pro Display" pitchFamily="2" charset="0"/>
              <a:ea typeface="SF Pro Display" pitchFamily="2" charset="0"/>
              <a:cs typeface="SF Pro Display" pitchFamily="2" charset="0"/>
            </a:endParaRPr>
          </a:p>
        </xdr:txBody>
      </xdr:sp>
    </xdr:grpSp>
    <xdr:clientData/>
  </xdr:twoCellAnchor>
  <xdr:twoCellAnchor>
    <xdr:from>
      <xdr:col>4</xdr:col>
      <xdr:colOff>631227</xdr:colOff>
      <xdr:row>8</xdr:row>
      <xdr:rowOff>96599</xdr:rowOff>
    </xdr:from>
    <xdr:to>
      <xdr:col>6</xdr:col>
      <xdr:colOff>663400</xdr:colOff>
      <xdr:row>17</xdr:row>
      <xdr:rowOff>133175</xdr:rowOff>
    </xdr:to>
    <xdr:grpSp>
      <xdr:nvGrpSpPr>
        <xdr:cNvPr id="23" name="Group 22">
          <a:extLst>
            <a:ext uri="{FF2B5EF4-FFF2-40B4-BE49-F238E27FC236}">
              <a16:creationId xmlns:a16="http://schemas.microsoft.com/office/drawing/2014/main" id="{1C274704-103E-95FA-8BB6-5DC58E674C72}"/>
            </a:ext>
          </a:extLst>
        </xdr:cNvPr>
        <xdr:cNvGrpSpPr/>
      </xdr:nvGrpSpPr>
      <xdr:grpSpPr>
        <a:xfrm>
          <a:off x="3944270" y="1737344"/>
          <a:ext cx="1688695" cy="1882415"/>
          <a:chOff x="5968124" y="2366579"/>
          <a:chExt cx="1681713" cy="1875886"/>
        </a:xfrm>
      </xdr:grpSpPr>
      <xdr:sp macro="" textlink="">
        <xdr:nvSpPr>
          <xdr:cNvPr id="18" name="Rounded Rectangle 17">
            <a:extLst>
              <a:ext uri="{FF2B5EF4-FFF2-40B4-BE49-F238E27FC236}">
                <a16:creationId xmlns:a16="http://schemas.microsoft.com/office/drawing/2014/main" id="{A2F5A019-D4A9-3855-5530-31394B1B22DB}"/>
              </a:ext>
            </a:extLst>
          </xdr:cNvPr>
          <xdr:cNvSpPr/>
        </xdr:nvSpPr>
        <xdr:spPr>
          <a:xfrm>
            <a:off x="5968124" y="2366579"/>
            <a:ext cx="1681713" cy="1875886"/>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B6">
        <xdr:nvSpPr>
          <xdr:cNvPr id="19" name="TextBox 18">
            <a:extLst>
              <a:ext uri="{FF2B5EF4-FFF2-40B4-BE49-F238E27FC236}">
                <a16:creationId xmlns:a16="http://schemas.microsoft.com/office/drawing/2014/main" id="{84FF6CE6-3813-CF49-8001-D955D598316A}"/>
              </a:ext>
            </a:extLst>
          </xdr:cNvPr>
          <xdr:cNvSpPr txBox="1"/>
        </xdr:nvSpPr>
        <xdr:spPr>
          <a:xfrm>
            <a:off x="6074041" y="3505963"/>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E47FE2-2944-544D-964E-749DEC7ADBD2}" type="TxLink">
              <a:rPr lang="en-US" sz="1400" b="1" i="0" u="none" strike="noStrike">
                <a:solidFill>
                  <a:schemeClr val="tx1">
                    <a:lumMod val="65000"/>
                    <a:lumOff val="35000"/>
                  </a:schemeClr>
                </a:solidFill>
                <a:latin typeface="SF Pro Display" pitchFamily="2" charset="0"/>
                <a:ea typeface="SF Pro Display" pitchFamily="2" charset="0"/>
                <a:cs typeface="SF Pro Display" pitchFamily="2" charset="0"/>
              </a:rPr>
              <a:pPr algn="l"/>
              <a:t>$359,038</a:t>
            </a:fld>
            <a:endParaRPr lang="en-US" sz="2200">
              <a:solidFill>
                <a:schemeClr val="tx1">
                  <a:lumMod val="65000"/>
                  <a:lumOff val="35000"/>
                </a:schemeClr>
              </a:solidFill>
              <a:latin typeface="SF Pro Display" pitchFamily="2" charset="0"/>
              <a:ea typeface="SF Pro Display" pitchFamily="2" charset="0"/>
              <a:cs typeface="SF Pro Display" pitchFamily="2" charset="0"/>
            </a:endParaRPr>
          </a:p>
        </xdr:txBody>
      </xdr:sp>
      <xdr:sp macro="" textlink="PitvotTable!B7">
        <xdr:nvSpPr>
          <xdr:cNvPr id="20" name="TextBox 19">
            <a:extLst>
              <a:ext uri="{FF2B5EF4-FFF2-40B4-BE49-F238E27FC236}">
                <a16:creationId xmlns:a16="http://schemas.microsoft.com/office/drawing/2014/main" id="{F9A2E51B-5086-FD48-B1EE-FC35B49ED7EE}"/>
              </a:ext>
            </a:extLst>
          </xdr:cNvPr>
          <xdr:cNvSpPr txBox="1"/>
        </xdr:nvSpPr>
        <xdr:spPr>
          <a:xfrm>
            <a:off x="6074041" y="3811931"/>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5F1857-EB44-CC4C-9759-467F1976BBA1}" type="TxLink">
              <a:rPr lang="en-US" sz="1200" b="0" i="0" u="none" strike="noStrike">
                <a:solidFill>
                  <a:schemeClr val="tx1">
                    <a:lumMod val="50000"/>
                    <a:lumOff val="50000"/>
                  </a:schemeClr>
                </a:solidFill>
                <a:latin typeface="SF Pro Display" pitchFamily="2" charset="0"/>
                <a:ea typeface="SF Pro Display" pitchFamily="2" charset="0"/>
                <a:cs typeface="SF Pro Display" pitchFamily="2" charset="0"/>
              </a:rPr>
              <a:pPr algn="l"/>
              <a:t>79%</a:t>
            </a:fld>
            <a:endParaRPr lang="en-US" sz="20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21" name="Rounded Rectangle 20">
            <a:extLst>
              <a:ext uri="{FF2B5EF4-FFF2-40B4-BE49-F238E27FC236}">
                <a16:creationId xmlns:a16="http://schemas.microsoft.com/office/drawing/2014/main" id="{F138CDE9-3E2C-BE4E-8DEE-667EC6A7025C}"/>
              </a:ext>
            </a:extLst>
          </xdr:cNvPr>
          <xdr:cNvSpPr/>
        </xdr:nvSpPr>
        <xdr:spPr>
          <a:xfrm>
            <a:off x="6074041" y="2724515"/>
            <a:ext cx="836284" cy="321207"/>
          </a:xfrm>
          <a:prstGeom prst="roundRect">
            <a:avLst>
              <a:gd name="adj" fmla="val 6191"/>
            </a:avLst>
          </a:prstGeom>
          <a:solidFill>
            <a:srgbClr val="38963F">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21CA95F0-6793-FC48-A98F-8A411F87CBC0}"/>
              </a:ext>
            </a:extLst>
          </xdr:cNvPr>
          <xdr:cNvSpPr txBox="1"/>
        </xdr:nvSpPr>
        <xdr:spPr>
          <a:xfrm>
            <a:off x="6142178" y="2767994"/>
            <a:ext cx="700010" cy="23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6"/>
                </a:solidFill>
                <a:latin typeface="SF Pro Display" pitchFamily="2" charset="0"/>
                <a:ea typeface="SF Pro Display" pitchFamily="2" charset="0"/>
                <a:cs typeface="SF Pro Display" pitchFamily="2" charset="0"/>
              </a:rPr>
              <a:t>Income</a:t>
            </a:r>
          </a:p>
        </xdr:txBody>
      </xdr:sp>
    </xdr:grpSp>
    <xdr:clientData/>
  </xdr:twoCellAnchor>
  <xdr:twoCellAnchor>
    <xdr:from>
      <xdr:col>7</xdr:col>
      <xdr:colOff>47516</xdr:colOff>
      <xdr:row>8</xdr:row>
      <xdr:rowOff>96599</xdr:rowOff>
    </xdr:from>
    <xdr:to>
      <xdr:col>9</xdr:col>
      <xdr:colOff>79689</xdr:colOff>
      <xdr:row>17</xdr:row>
      <xdr:rowOff>133175</xdr:rowOff>
    </xdr:to>
    <xdr:grpSp>
      <xdr:nvGrpSpPr>
        <xdr:cNvPr id="31" name="Group 30">
          <a:extLst>
            <a:ext uri="{FF2B5EF4-FFF2-40B4-BE49-F238E27FC236}">
              <a16:creationId xmlns:a16="http://schemas.microsoft.com/office/drawing/2014/main" id="{B1A63FF3-89D3-D346-A472-9BAD18860744}"/>
            </a:ext>
          </a:extLst>
        </xdr:cNvPr>
        <xdr:cNvGrpSpPr/>
      </xdr:nvGrpSpPr>
      <xdr:grpSpPr>
        <a:xfrm>
          <a:off x="5845342" y="1737344"/>
          <a:ext cx="1688695" cy="1882415"/>
          <a:chOff x="8390467" y="2402197"/>
          <a:chExt cx="1681713" cy="1875886"/>
        </a:xfrm>
      </xdr:grpSpPr>
      <xdr:sp macro="" textlink="">
        <xdr:nvSpPr>
          <xdr:cNvPr id="25" name="Rounded Rectangle 24">
            <a:extLst>
              <a:ext uri="{FF2B5EF4-FFF2-40B4-BE49-F238E27FC236}">
                <a16:creationId xmlns:a16="http://schemas.microsoft.com/office/drawing/2014/main" id="{331CC5A9-DB4F-BC9B-54E3-ACA2BD1D0BFD}"/>
              </a:ext>
            </a:extLst>
          </xdr:cNvPr>
          <xdr:cNvSpPr/>
        </xdr:nvSpPr>
        <xdr:spPr>
          <a:xfrm>
            <a:off x="8390467" y="2402197"/>
            <a:ext cx="1681713" cy="1875886"/>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C6">
        <xdr:nvSpPr>
          <xdr:cNvPr id="26" name="TextBox 25">
            <a:extLst>
              <a:ext uri="{FF2B5EF4-FFF2-40B4-BE49-F238E27FC236}">
                <a16:creationId xmlns:a16="http://schemas.microsoft.com/office/drawing/2014/main" id="{6345E1B0-330C-FDB9-D085-2C93A3DA71EE}"/>
              </a:ext>
            </a:extLst>
          </xdr:cNvPr>
          <xdr:cNvSpPr txBox="1"/>
        </xdr:nvSpPr>
        <xdr:spPr>
          <a:xfrm>
            <a:off x="8496384" y="3541581"/>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BAA479-5E6B-D242-B670-FB79C3B597DA}" type="TxLink">
              <a:rPr lang="en-US" sz="1400" b="1" i="0" u="none" strike="noStrike">
                <a:solidFill>
                  <a:srgbClr val="000000"/>
                </a:solidFill>
                <a:latin typeface="SF Pro Display" pitchFamily="2" charset="0"/>
                <a:ea typeface="SF Pro Display" pitchFamily="2" charset="0"/>
                <a:cs typeface="SF Pro Display" pitchFamily="2" charset="0"/>
              </a:rPr>
              <a:pPr algn="l"/>
              <a:t>$94,845</a:t>
            </a:fld>
            <a:endParaRPr lang="en-US" sz="2200">
              <a:solidFill>
                <a:schemeClr val="tx1">
                  <a:lumMod val="65000"/>
                  <a:lumOff val="35000"/>
                </a:schemeClr>
              </a:solidFill>
              <a:latin typeface="SF Pro Display" pitchFamily="2" charset="0"/>
              <a:ea typeface="SF Pro Display" pitchFamily="2" charset="0"/>
              <a:cs typeface="SF Pro Display" pitchFamily="2" charset="0"/>
            </a:endParaRPr>
          </a:p>
        </xdr:txBody>
      </xdr:sp>
      <xdr:sp macro="" textlink="PitvotTable!C7">
        <xdr:nvSpPr>
          <xdr:cNvPr id="27" name="TextBox 26">
            <a:extLst>
              <a:ext uri="{FF2B5EF4-FFF2-40B4-BE49-F238E27FC236}">
                <a16:creationId xmlns:a16="http://schemas.microsoft.com/office/drawing/2014/main" id="{4E8B12E4-0A84-3E9C-A0F6-51F6CC8FD492}"/>
              </a:ext>
            </a:extLst>
          </xdr:cNvPr>
          <xdr:cNvSpPr txBox="1"/>
        </xdr:nvSpPr>
        <xdr:spPr>
          <a:xfrm>
            <a:off x="8496384" y="3847549"/>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7F049B-71D1-6441-ABA7-31B49D136E46}" type="TxLink">
              <a:rPr lang="en-US" sz="1200" b="0" i="0" u="none" strike="noStrike">
                <a:solidFill>
                  <a:srgbClr val="808080"/>
                </a:solidFill>
                <a:latin typeface="SF Pro Display" pitchFamily="2" charset="0"/>
                <a:ea typeface="SF Pro Display" pitchFamily="2" charset="0"/>
                <a:cs typeface="SF Pro Display" pitchFamily="2" charset="0"/>
              </a:rPr>
              <a:pPr algn="l"/>
              <a:t>21%</a:t>
            </a:fld>
            <a:endParaRPr lang="en-US" sz="18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28" name="Rounded Rectangle 27">
            <a:extLst>
              <a:ext uri="{FF2B5EF4-FFF2-40B4-BE49-F238E27FC236}">
                <a16:creationId xmlns:a16="http://schemas.microsoft.com/office/drawing/2014/main" id="{08666B88-CC5E-5F41-BE64-E6B212D7AEE2}"/>
              </a:ext>
            </a:extLst>
          </xdr:cNvPr>
          <xdr:cNvSpPr/>
        </xdr:nvSpPr>
        <xdr:spPr>
          <a:xfrm>
            <a:off x="8496384" y="2760133"/>
            <a:ext cx="836284" cy="321207"/>
          </a:xfrm>
          <a:prstGeom prst="roundRect">
            <a:avLst>
              <a:gd name="adj" fmla="val 6191"/>
            </a:avLst>
          </a:prstGeom>
          <a:solidFill>
            <a:srgbClr val="EF8C0F">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671CC75B-676B-00CB-CFDF-6A517235CC31}"/>
              </a:ext>
            </a:extLst>
          </xdr:cNvPr>
          <xdr:cNvSpPr txBox="1"/>
        </xdr:nvSpPr>
        <xdr:spPr>
          <a:xfrm>
            <a:off x="8564521" y="2803612"/>
            <a:ext cx="752719" cy="23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EF8C0F"/>
                </a:solidFill>
                <a:latin typeface="SF Pro Display" pitchFamily="2" charset="0"/>
                <a:ea typeface="SF Pro Display" pitchFamily="2" charset="0"/>
                <a:cs typeface="SF Pro Display" pitchFamily="2" charset="0"/>
              </a:rPr>
              <a:t>Expenses</a:t>
            </a:r>
          </a:p>
        </xdr:txBody>
      </xdr:sp>
    </xdr:grpSp>
    <xdr:clientData/>
  </xdr:twoCellAnchor>
  <xdr:twoCellAnchor>
    <xdr:from>
      <xdr:col>9</xdr:col>
      <xdr:colOff>306113</xdr:colOff>
      <xdr:row>8</xdr:row>
      <xdr:rowOff>96599</xdr:rowOff>
    </xdr:from>
    <xdr:to>
      <xdr:col>15</xdr:col>
      <xdr:colOff>505564</xdr:colOff>
      <xdr:row>17</xdr:row>
      <xdr:rowOff>133175</xdr:rowOff>
    </xdr:to>
    <xdr:grpSp>
      <xdr:nvGrpSpPr>
        <xdr:cNvPr id="51" name="Group 50">
          <a:extLst>
            <a:ext uri="{FF2B5EF4-FFF2-40B4-BE49-F238E27FC236}">
              <a16:creationId xmlns:a16="http://schemas.microsoft.com/office/drawing/2014/main" id="{8268A9D8-FF09-B397-CE58-85786607D8D5}"/>
            </a:ext>
          </a:extLst>
        </xdr:cNvPr>
        <xdr:cNvGrpSpPr/>
      </xdr:nvGrpSpPr>
      <xdr:grpSpPr>
        <a:xfrm>
          <a:off x="7760461" y="1737344"/>
          <a:ext cx="5169016" cy="1882415"/>
          <a:chOff x="7720167" y="1744167"/>
          <a:chExt cx="5142154" cy="1890089"/>
        </a:xfrm>
      </xdr:grpSpPr>
      <xdr:sp macro="" textlink="">
        <xdr:nvSpPr>
          <xdr:cNvPr id="30" name="Rounded Rectangle 29">
            <a:extLst>
              <a:ext uri="{FF2B5EF4-FFF2-40B4-BE49-F238E27FC236}">
                <a16:creationId xmlns:a16="http://schemas.microsoft.com/office/drawing/2014/main" id="{BD4E4647-68CC-104E-AD0E-4AFD1B900953}"/>
              </a:ext>
            </a:extLst>
          </xdr:cNvPr>
          <xdr:cNvSpPr/>
        </xdr:nvSpPr>
        <xdr:spPr>
          <a:xfrm>
            <a:off x="7720167" y="1744167"/>
            <a:ext cx="5142154"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2" name="Chart 31">
            <a:extLst>
              <a:ext uri="{FF2B5EF4-FFF2-40B4-BE49-F238E27FC236}">
                <a16:creationId xmlns:a16="http://schemas.microsoft.com/office/drawing/2014/main" id="{B64BC4C3-FDCD-704C-B4EF-66CF77274C3C}"/>
              </a:ext>
            </a:extLst>
          </xdr:cNvPr>
          <xdr:cNvGraphicFramePr>
            <a:graphicFrameLocks/>
          </xdr:cNvGraphicFramePr>
        </xdr:nvGraphicFramePr>
        <xdr:xfrm>
          <a:off x="7821720" y="1850662"/>
          <a:ext cx="4925755" cy="171073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TextBox 32">
            <a:extLst>
              <a:ext uri="{FF2B5EF4-FFF2-40B4-BE49-F238E27FC236}">
                <a16:creationId xmlns:a16="http://schemas.microsoft.com/office/drawing/2014/main" id="{14F5E3BD-6A0A-654B-8BBA-00EC06270FC4}"/>
              </a:ext>
            </a:extLst>
          </xdr:cNvPr>
          <xdr:cNvSpPr txBox="1"/>
        </xdr:nvSpPr>
        <xdr:spPr>
          <a:xfrm>
            <a:off x="11959501" y="2173717"/>
            <a:ext cx="63333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lumMod val="50000"/>
                  </a:schemeClr>
                </a:solidFill>
                <a:latin typeface="SF Pro Display" pitchFamily="2" charset="0"/>
                <a:ea typeface="SF Pro Display" pitchFamily="2" charset="0"/>
                <a:cs typeface="SF Pro Display" pitchFamily="2" charset="0"/>
              </a:rPr>
              <a:t>Balance</a:t>
            </a:r>
          </a:p>
        </xdr:txBody>
      </xdr:sp>
    </xdr:grpSp>
    <xdr:clientData/>
  </xdr:twoCellAnchor>
  <xdr:twoCellAnchor>
    <xdr:from>
      <xdr:col>1</xdr:col>
      <xdr:colOff>51093</xdr:colOff>
      <xdr:row>10</xdr:row>
      <xdr:rowOff>52475</xdr:rowOff>
    </xdr:from>
    <xdr:to>
      <xdr:col>4</xdr:col>
      <xdr:colOff>9087</xdr:colOff>
      <xdr:row>10</xdr:row>
      <xdr:rowOff>52475</xdr:rowOff>
    </xdr:to>
    <xdr:cxnSp macro="">
      <xdr:nvCxnSpPr>
        <xdr:cNvPr id="35" name="Straight Connector 34">
          <a:extLst>
            <a:ext uri="{FF2B5EF4-FFF2-40B4-BE49-F238E27FC236}">
              <a16:creationId xmlns:a16="http://schemas.microsoft.com/office/drawing/2014/main" id="{02A8A9DA-C85A-F997-EF11-2029947F2096}"/>
            </a:ext>
          </a:extLst>
        </xdr:cNvPr>
        <xdr:cNvCxnSpPr/>
      </xdr:nvCxnSpPr>
      <xdr:spPr>
        <a:xfrm>
          <a:off x="874877" y="2111934"/>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747046</xdr:colOff>
      <xdr:row>11</xdr:row>
      <xdr:rowOff>116229</xdr:rowOff>
    </xdr:from>
    <xdr:to>
      <xdr:col>3</xdr:col>
      <xdr:colOff>657051</xdr:colOff>
      <xdr:row>15</xdr:row>
      <xdr:rowOff>64319</xdr:rowOff>
    </xdr:to>
    <xdr:grpSp>
      <xdr:nvGrpSpPr>
        <xdr:cNvPr id="46" name="Group 45">
          <a:extLst>
            <a:ext uri="{FF2B5EF4-FFF2-40B4-BE49-F238E27FC236}">
              <a16:creationId xmlns:a16="http://schemas.microsoft.com/office/drawing/2014/main" id="{D23B3C66-136D-FA3B-9F69-ABB5A6AC0DDD}"/>
            </a:ext>
          </a:extLst>
        </xdr:cNvPr>
        <xdr:cNvGrpSpPr/>
      </xdr:nvGrpSpPr>
      <xdr:grpSpPr>
        <a:xfrm>
          <a:off x="747046" y="2372254"/>
          <a:ext cx="2394788" cy="768463"/>
          <a:chOff x="849230" y="2608608"/>
          <a:chExt cx="2384315" cy="765561"/>
        </a:xfrm>
      </xdr:grpSpPr>
      <xdr:sp macro="" textlink="PitvotTable!L5">
        <xdr:nvSpPr>
          <xdr:cNvPr id="36" name="TextBox 35">
            <a:extLst>
              <a:ext uri="{FF2B5EF4-FFF2-40B4-BE49-F238E27FC236}">
                <a16:creationId xmlns:a16="http://schemas.microsoft.com/office/drawing/2014/main" id="{57C1C3D5-ADFF-B44E-9CF1-D82C300CCD77}"/>
              </a:ext>
            </a:extLst>
          </xdr:cNvPr>
          <xdr:cNvSpPr txBox="1"/>
        </xdr:nvSpPr>
        <xdr:spPr>
          <a:xfrm>
            <a:off x="849230" y="2632924"/>
            <a:ext cx="1499626"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CE2C80-54F7-8648-BF47-2D2A6801028F}" type="TxLink">
              <a:rPr lang="en-US" sz="1200" b="0" i="0" u="none" strike="noStrike">
                <a:solidFill>
                  <a:srgbClr val="808080"/>
                </a:solidFill>
                <a:latin typeface="SF Pro Display" pitchFamily="2" charset="0"/>
                <a:ea typeface="SF Pro Display" pitchFamily="2" charset="0"/>
                <a:cs typeface="SF Pro Display" pitchFamily="2" charset="0"/>
              </a:rPr>
              <a:pPr algn="l"/>
              <a:t>Retaining Customer</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K5">
        <xdr:nvSpPr>
          <xdr:cNvPr id="37" name="TextBox 36">
            <a:extLst>
              <a:ext uri="{FF2B5EF4-FFF2-40B4-BE49-F238E27FC236}">
                <a16:creationId xmlns:a16="http://schemas.microsoft.com/office/drawing/2014/main" id="{3BCA4E79-30F5-9B4E-BD60-0E91286042B0}"/>
              </a:ext>
            </a:extLst>
          </xdr:cNvPr>
          <xdr:cNvSpPr txBox="1"/>
        </xdr:nvSpPr>
        <xdr:spPr>
          <a:xfrm>
            <a:off x="849230" y="3096440"/>
            <a:ext cx="140957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CD707B-8501-3A4B-B0F8-266F1C734F4B}" type="TxLink">
              <a:rPr lang="en-US" sz="1200" b="0" i="0" u="none" strike="noStrike">
                <a:solidFill>
                  <a:srgbClr val="808080"/>
                </a:solidFill>
                <a:latin typeface="SF Pro Display" pitchFamily="2" charset="0"/>
                <a:ea typeface="SF Pro Display" pitchFamily="2" charset="0"/>
                <a:cs typeface="SF Pro Display" pitchFamily="2" charset="0"/>
              </a:rPr>
              <a:pPr algn="l"/>
              <a:t>New Customer</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38" name="Rounded Rectangle 37">
            <a:extLst>
              <a:ext uri="{FF2B5EF4-FFF2-40B4-BE49-F238E27FC236}">
                <a16:creationId xmlns:a16="http://schemas.microsoft.com/office/drawing/2014/main" id="{FE3FD737-C46A-C54F-8836-2470E1DDD635}"/>
              </a:ext>
            </a:extLst>
          </xdr:cNvPr>
          <xdr:cNvSpPr/>
        </xdr:nvSpPr>
        <xdr:spPr>
          <a:xfrm>
            <a:off x="2397261" y="2608608"/>
            <a:ext cx="836284" cy="321207"/>
          </a:xfrm>
          <a:prstGeom prst="roundRect">
            <a:avLst>
              <a:gd name="adj" fmla="val 18125"/>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40" name="Rounded Rectangle 39">
            <a:extLst>
              <a:ext uri="{FF2B5EF4-FFF2-40B4-BE49-F238E27FC236}">
                <a16:creationId xmlns:a16="http://schemas.microsoft.com/office/drawing/2014/main" id="{927D0EF3-52F9-0D4A-8895-7CFCF879E061}"/>
              </a:ext>
            </a:extLst>
          </xdr:cNvPr>
          <xdr:cNvSpPr/>
        </xdr:nvSpPr>
        <xdr:spPr>
          <a:xfrm>
            <a:off x="2397261" y="3052962"/>
            <a:ext cx="836284" cy="321207"/>
          </a:xfrm>
          <a:prstGeom prst="roundRect">
            <a:avLst>
              <a:gd name="adj" fmla="val 20114"/>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PitvotTable!L6">
        <xdr:nvSpPr>
          <xdr:cNvPr id="43" name="TextBox 42">
            <a:extLst>
              <a:ext uri="{FF2B5EF4-FFF2-40B4-BE49-F238E27FC236}">
                <a16:creationId xmlns:a16="http://schemas.microsoft.com/office/drawing/2014/main" id="{2D50D8BD-DDF8-F046-8285-CEEFC6E7B304}"/>
              </a:ext>
            </a:extLst>
          </xdr:cNvPr>
          <xdr:cNvSpPr txBox="1"/>
        </xdr:nvSpPr>
        <xdr:spPr>
          <a:xfrm>
            <a:off x="2506898" y="2653945"/>
            <a:ext cx="61701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C85FD2-B009-754E-8C18-A6978F7717C4}" type="TxLink">
              <a:rPr lang="en-US" sz="1400" b="1" i="0" u="none" strike="noStrike">
                <a:solidFill>
                  <a:schemeClr val="tx1">
                    <a:lumMod val="75000"/>
                    <a:lumOff val="25000"/>
                  </a:schemeClr>
                </a:solidFill>
                <a:latin typeface="SF Pro Display" pitchFamily="2" charset="0"/>
                <a:ea typeface="SF Pro Display" pitchFamily="2" charset="0"/>
                <a:cs typeface="SF Pro Display" pitchFamily="2" charset="0"/>
              </a:rPr>
              <a:pPr algn="ctr"/>
              <a:t>50</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K6">
        <xdr:nvSpPr>
          <xdr:cNvPr id="44" name="TextBox 43">
            <a:extLst>
              <a:ext uri="{FF2B5EF4-FFF2-40B4-BE49-F238E27FC236}">
                <a16:creationId xmlns:a16="http://schemas.microsoft.com/office/drawing/2014/main" id="{36BC1D98-E28B-F14F-BAE7-F449804AC5BC}"/>
              </a:ext>
            </a:extLst>
          </xdr:cNvPr>
          <xdr:cNvSpPr txBox="1"/>
        </xdr:nvSpPr>
        <xdr:spPr>
          <a:xfrm>
            <a:off x="2506898" y="3096440"/>
            <a:ext cx="61701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47D8CF-655D-9742-ADEE-60A56B544B10}" type="TxLink">
              <a:rPr lang="en-US" sz="1400" b="1" i="0" u="none" strike="noStrike">
                <a:solidFill>
                  <a:schemeClr val="tx1">
                    <a:lumMod val="75000"/>
                    <a:lumOff val="25000"/>
                  </a:schemeClr>
                </a:solidFill>
                <a:latin typeface="SF Pro Display" pitchFamily="2" charset="0"/>
                <a:ea typeface="SF Pro Display" pitchFamily="2" charset="0"/>
                <a:cs typeface="SF Pro Display" pitchFamily="2" charset="0"/>
              </a:rPr>
              <a:pPr algn="ctr"/>
              <a:t>11</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lientData/>
  </xdr:twoCellAnchor>
  <xdr:twoCellAnchor>
    <xdr:from>
      <xdr:col>1</xdr:col>
      <xdr:colOff>56713</xdr:colOff>
      <xdr:row>17</xdr:row>
      <xdr:rowOff>17334</xdr:rowOff>
    </xdr:from>
    <xdr:to>
      <xdr:col>4</xdr:col>
      <xdr:colOff>14707</xdr:colOff>
      <xdr:row>17</xdr:row>
      <xdr:rowOff>17334</xdr:rowOff>
    </xdr:to>
    <xdr:cxnSp macro="">
      <xdr:nvCxnSpPr>
        <xdr:cNvPr id="47" name="Straight Connector 46">
          <a:extLst>
            <a:ext uri="{FF2B5EF4-FFF2-40B4-BE49-F238E27FC236}">
              <a16:creationId xmlns:a16="http://schemas.microsoft.com/office/drawing/2014/main" id="{41A86238-E602-4D4E-A667-FE6AD146C3AE}"/>
            </a:ext>
          </a:extLst>
        </xdr:cNvPr>
        <xdr:cNvCxnSpPr/>
      </xdr:nvCxnSpPr>
      <xdr:spPr>
        <a:xfrm>
          <a:off x="880497" y="3518415"/>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800287</xdr:colOff>
      <xdr:row>8</xdr:row>
      <xdr:rowOff>91108</xdr:rowOff>
    </xdr:from>
    <xdr:to>
      <xdr:col>19</xdr:col>
      <xdr:colOff>806090</xdr:colOff>
      <xdr:row>17</xdr:row>
      <xdr:rowOff>127684</xdr:rowOff>
    </xdr:to>
    <xdr:grpSp>
      <xdr:nvGrpSpPr>
        <xdr:cNvPr id="77" name="Group 76">
          <a:extLst>
            <a:ext uri="{FF2B5EF4-FFF2-40B4-BE49-F238E27FC236}">
              <a16:creationId xmlns:a16="http://schemas.microsoft.com/office/drawing/2014/main" id="{309D3FCF-7468-42E2-297B-2FAB3515A407}"/>
            </a:ext>
          </a:extLst>
        </xdr:cNvPr>
        <xdr:cNvGrpSpPr/>
      </xdr:nvGrpSpPr>
      <xdr:grpSpPr>
        <a:xfrm>
          <a:off x="13224200" y="1731853"/>
          <a:ext cx="3318847" cy="1882415"/>
          <a:chOff x="13157044" y="1738676"/>
          <a:chExt cx="3300938" cy="1890089"/>
        </a:xfrm>
      </xdr:grpSpPr>
      <xdr:sp macro="" textlink="">
        <xdr:nvSpPr>
          <xdr:cNvPr id="49" name="Rounded Rectangle 48">
            <a:extLst>
              <a:ext uri="{FF2B5EF4-FFF2-40B4-BE49-F238E27FC236}">
                <a16:creationId xmlns:a16="http://schemas.microsoft.com/office/drawing/2014/main" id="{5DA3F056-8B50-1141-ACA7-3743B6041394}"/>
              </a:ext>
            </a:extLst>
          </xdr:cNvPr>
          <xdr:cNvSpPr/>
        </xdr:nvSpPr>
        <xdr:spPr>
          <a:xfrm>
            <a:off x="13157044" y="1738676"/>
            <a:ext cx="3300938"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E5911143-5B0A-CA40-B489-D972F2C2D731}"/>
              </a:ext>
            </a:extLst>
          </xdr:cNvPr>
          <xdr:cNvSpPr txBox="1"/>
        </xdr:nvSpPr>
        <xdr:spPr>
          <a:xfrm>
            <a:off x="13214865" y="1873036"/>
            <a:ext cx="151713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Truck Expenses</a:t>
            </a:r>
          </a:p>
        </xdr:txBody>
      </xdr:sp>
      <xdr:grpSp>
        <xdr:nvGrpSpPr>
          <xdr:cNvPr id="76" name="Group 75">
            <a:extLst>
              <a:ext uri="{FF2B5EF4-FFF2-40B4-BE49-F238E27FC236}">
                <a16:creationId xmlns:a16="http://schemas.microsoft.com/office/drawing/2014/main" id="{700F7B36-7B2E-B7E2-7D8A-CC9635FF76C8}"/>
              </a:ext>
            </a:extLst>
          </xdr:cNvPr>
          <xdr:cNvGrpSpPr/>
        </xdr:nvGrpSpPr>
        <xdr:grpSpPr>
          <a:xfrm>
            <a:off x="13398608" y="2258542"/>
            <a:ext cx="2817810" cy="1167712"/>
            <a:chOff x="13398608" y="2280124"/>
            <a:chExt cx="2817810" cy="1146129"/>
          </a:xfrm>
        </xdr:grpSpPr>
        <xdr:grpSp>
          <xdr:nvGrpSpPr>
            <xdr:cNvPr id="54" name="Group 53">
              <a:extLst>
                <a:ext uri="{FF2B5EF4-FFF2-40B4-BE49-F238E27FC236}">
                  <a16:creationId xmlns:a16="http://schemas.microsoft.com/office/drawing/2014/main" id="{6BE21FCE-A687-8CF4-F558-BE4CDE919DF3}"/>
                </a:ext>
              </a:extLst>
            </xdr:cNvPr>
            <xdr:cNvGrpSpPr/>
          </xdr:nvGrpSpPr>
          <xdr:grpSpPr>
            <a:xfrm>
              <a:off x="13398609" y="2280124"/>
              <a:ext cx="2817809" cy="206632"/>
              <a:chOff x="13287166" y="2245798"/>
              <a:chExt cx="2817809" cy="206632"/>
            </a:xfrm>
          </xdr:grpSpPr>
          <xdr:sp macro="" textlink="PitvotTable!O5">
            <xdr:nvSpPr>
              <xdr:cNvPr id="52" name="TextBox 51">
                <a:extLst>
                  <a:ext uri="{FF2B5EF4-FFF2-40B4-BE49-F238E27FC236}">
                    <a16:creationId xmlns:a16="http://schemas.microsoft.com/office/drawing/2014/main" id="{F6FE4B13-FAC0-FA40-82F0-9F6C3F9C66A5}"/>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46D605-0B97-A345-A11A-07E8E0F80976}" type="TxLink">
                  <a:rPr lang="en-US" sz="1100" b="0" i="0" u="none" strike="noStrike">
                    <a:solidFill>
                      <a:schemeClr val="tx1">
                        <a:lumMod val="50000"/>
                        <a:lumOff val="50000"/>
                      </a:schemeClr>
                    </a:solidFill>
                    <a:latin typeface="SF Pro Display" pitchFamily="2" charset="0"/>
                    <a:ea typeface="SF Pro Display" pitchFamily="2" charset="0"/>
                    <a:cs typeface="SF Pro Display" pitchFamily="2" charset="0"/>
                  </a:rPr>
                  <a:pPr algn="l"/>
                  <a:t>Insurance</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O6">
            <xdr:nvSpPr>
              <xdr:cNvPr id="53" name="TextBox 52">
                <a:extLst>
                  <a:ext uri="{FF2B5EF4-FFF2-40B4-BE49-F238E27FC236}">
                    <a16:creationId xmlns:a16="http://schemas.microsoft.com/office/drawing/2014/main" id="{D3F080FD-977E-8E41-A7BC-B9317AB189E6}"/>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70EBE85-B8FA-6C42-A1DA-452E6272BCB7}"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$8,052</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55" name="Group 54">
              <a:extLst>
                <a:ext uri="{FF2B5EF4-FFF2-40B4-BE49-F238E27FC236}">
                  <a16:creationId xmlns:a16="http://schemas.microsoft.com/office/drawing/2014/main" id="{F38FB277-3042-3DD1-369F-7420C04DF7FB}"/>
                </a:ext>
              </a:extLst>
            </xdr:cNvPr>
            <xdr:cNvGrpSpPr/>
          </xdr:nvGrpSpPr>
          <xdr:grpSpPr>
            <a:xfrm>
              <a:off x="13398609" y="2593290"/>
              <a:ext cx="2817809" cy="206632"/>
              <a:chOff x="13287166" y="2245798"/>
              <a:chExt cx="2817809" cy="206632"/>
            </a:xfrm>
          </xdr:grpSpPr>
          <xdr:sp macro="" textlink="PitvotTable!P5">
            <xdr:nvSpPr>
              <xdr:cNvPr id="56" name="TextBox 55">
                <a:extLst>
                  <a:ext uri="{FF2B5EF4-FFF2-40B4-BE49-F238E27FC236}">
                    <a16:creationId xmlns:a16="http://schemas.microsoft.com/office/drawing/2014/main" id="{250C2A4E-2B31-D2DA-7261-4B0549D7D881}"/>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BE0154-B4C1-F446-B3C9-C3631D0542C9}" type="TxLink">
                  <a:rPr lang="en-US" sz="1100" b="0" i="0" u="none" strike="noStrike">
                    <a:solidFill>
                      <a:srgbClr val="808080"/>
                    </a:solidFill>
                    <a:latin typeface="SF Pro Display" pitchFamily="2" charset="0"/>
                    <a:ea typeface="SF Pro Display" pitchFamily="2" charset="0"/>
                    <a:cs typeface="SF Pro Display" pitchFamily="2" charset="0"/>
                  </a:rPr>
                  <a:pPr algn="l"/>
                  <a:t>Fuel</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P6">
            <xdr:nvSpPr>
              <xdr:cNvPr id="57" name="TextBox 56">
                <a:extLst>
                  <a:ext uri="{FF2B5EF4-FFF2-40B4-BE49-F238E27FC236}">
                    <a16:creationId xmlns:a16="http://schemas.microsoft.com/office/drawing/2014/main" id="{12B4F793-9303-23A3-25CA-547E2E6264A7}"/>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96962C5-0391-5C40-835B-C555277A0210}"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$23,720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63" name="Group 62">
              <a:extLst>
                <a:ext uri="{FF2B5EF4-FFF2-40B4-BE49-F238E27FC236}">
                  <a16:creationId xmlns:a16="http://schemas.microsoft.com/office/drawing/2014/main" id="{C24E023F-9454-33E3-9FA5-FC62DA4CC4A0}"/>
                </a:ext>
              </a:extLst>
            </xdr:cNvPr>
            <xdr:cNvGrpSpPr/>
          </xdr:nvGrpSpPr>
          <xdr:grpSpPr>
            <a:xfrm>
              <a:off x="13398608" y="2906456"/>
              <a:ext cx="2817810" cy="206632"/>
              <a:chOff x="13287165" y="2245798"/>
              <a:chExt cx="2817810" cy="206632"/>
            </a:xfrm>
          </xdr:grpSpPr>
          <xdr:sp macro="" textlink="PitvotTable!Q5">
            <xdr:nvSpPr>
              <xdr:cNvPr id="64" name="TextBox 63">
                <a:extLst>
                  <a:ext uri="{FF2B5EF4-FFF2-40B4-BE49-F238E27FC236}">
                    <a16:creationId xmlns:a16="http://schemas.microsoft.com/office/drawing/2014/main" id="{96F2A95F-D9BC-59F2-C63E-E135A8D3C2FA}"/>
                  </a:ext>
                </a:extLst>
              </xdr:cNvPr>
              <xdr:cNvSpPr txBox="1"/>
            </xdr:nvSpPr>
            <xdr:spPr>
              <a:xfrm>
                <a:off x="13287165" y="2245798"/>
                <a:ext cx="1491283"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D9332E-31FE-B34C-8BD2-BCA5E82A61AB}" type="TxLink">
                  <a:rPr lang="en-US" sz="1100" b="0" i="0" u="none" strike="noStrike">
                    <a:solidFill>
                      <a:srgbClr val="808080"/>
                    </a:solidFill>
                    <a:latin typeface="SF Pro Display" pitchFamily="2" charset="0"/>
                    <a:ea typeface="SF Pro Display" pitchFamily="2" charset="0"/>
                    <a:cs typeface="SF Pro Display" pitchFamily="2" charset="0"/>
                  </a:rPr>
                  <a:pPr algn="l"/>
                  <a:t>Diesel Exhaust Fluid</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Q6">
            <xdr:nvSpPr>
              <xdr:cNvPr id="65" name="TextBox 64">
                <a:extLst>
                  <a:ext uri="{FF2B5EF4-FFF2-40B4-BE49-F238E27FC236}">
                    <a16:creationId xmlns:a16="http://schemas.microsoft.com/office/drawing/2014/main" id="{8A90E26B-6F3B-CAE1-A0A2-FBF3B869A1A2}"/>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4635642-08BD-C546-B70F-9587E75CA877}"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$3,164</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66" name="Group 65">
              <a:extLst>
                <a:ext uri="{FF2B5EF4-FFF2-40B4-BE49-F238E27FC236}">
                  <a16:creationId xmlns:a16="http://schemas.microsoft.com/office/drawing/2014/main" id="{B9E67B04-FE18-C5DB-074B-BB37937EE10D}"/>
                </a:ext>
              </a:extLst>
            </xdr:cNvPr>
            <xdr:cNvGrpSpPr/>
          </xdr:nvGrpSpPr>
          <xdr:grpSpPr>
            <a:xfrm>
              <a:off x="13398609" y="3219621"/>
              <a:ext cx="2817809" cy="206632"/>
              <a:chOff x="13287166" y="2245798"/>
              <a:chExt cx="2817809" cy="206632"/>
            </a:xfrm>
          </xdr:grpSpPr>
          <xdr:sp macro="" textlink="PitvotTable!R5">
            <xdr:nvSpPr>
              <xdr:cNvPr id="67" name="TextBox 66">
                <a:extLst>
                  <a:ext uri="{FF2B5EF4-FFF2-40B4-BE49-F238E27FC236}">
                    <a16:creationId xmlns:a16="http://schemas.microsoft.com/office/drawing/2014/main" id="{D8E8497C-44C0-8291-55DD-4E4E567B6A50}"/>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3C307B-966C-2047-83AC-D0C7F735606C}" type="TxLink">
                  <a:rPr lang="en-US" sz="1100" b="0" i="0" u="none" strike="noStrike">
                    <a:solidFill>
                      <a:srgbClr val="808080"/>
                    </a:solidFill>
                    <a:latin typeface="SF Pro Display" pitchFamily="2" charset="0"/>
                    <a:ea typeface="SF Pro Display" pitchFamily="2" charset="0"/>
                    <a:cs typeface="SF Pro Display" pitchFamily="2" charset="0"/>
                  </a:rPr>
                  <a:pPr algn="l"/>
                  <a:t>Advance</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R6">
            <xdr:nvSpPr>
              <xdr:cNvPr id="68" name="TextBox 67">
                <a:extLst>
                  <a:ext uri="{FF2B5EF4-FFF2-40B4-BE49-F238E27FC236}">
                    <a16:creationId xmlns:a16="http://schemas.microsoft.com/office/drawing/2014/main" id="{0BA49B3E-94DE-83FB-922F-D104C5940A45}"/>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BBF414B-C2AB-6D45-8923-ED191B4A3159}"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$15,250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xnSp macro="">
          <xdr:nvCxnSpPr>
            <xdr:cNvPr id="70" name="Straight Connector 69">
              <a:extLst>
                <a:ext uri="{FF2B5EF4-FFF2-40B4-BE49-F238E27FC236}">
                  <a16:creationId xmlns:a16="http://schemas.microsoft.com/office/drawing/2014/main" id="{F5791B19-3833-48BA-D02B-0FD3E4CE4927}"/>
                </a:ext>
              </a:extLst>
            </xdr:cNvPr>
            <xdr:cNvCxnSpPr/>
          </xdr:nvCxnSpPr>
          <xdr:spPr>
            <a:xfrm>
              <a:off x="13489459" y="2546865"/>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FC9289A1-5F8F-9E84-EA35-2BDE714BE88F}"/>
                </a:ext>
              </a:extLst>
            </xdr:cNvPr>
            <xdr:cNvCxnSpPr/>
          </xdr:nvCxnSpPr>
          <xdr:spPr>
            <a:xfrm>
              <a:off x="13475729" y="2866080"/>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1409C04-B1FD-2FE0-57AB-F75D723870FD}"/>
                </a:ext>
              </a:extLst>
            </xdr:cNvPr>
            <xdr:cNvCxnSpPr/>
          </xdr:nvCxnSpPr>
          <xdr:spPr>
            <a:xfrm>
              <a:off x="13482594" y="3185296"/>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794795</xdr:colOff>
      <xdr:row>18</xdr:row>
      <xdr:rowOff>202319</xdr:rowOff>
    </xdr:from>
    <xdr:to>
      <xdr:col>19</xdr:col>
      <xdr:colOff>800598</xdr:colOff>
      <xdr:row>28</xdr:row>
      <xdr:rowOff>32949</xdr:rowOff>
    </xdr:to>
    <xdr:grpSp>
      <xdr:nvGrpSpPr>
        <xdr:cNvPr id="78" name="Group 77">
          <a:extLst>
            <a:ext uri="{FF2B5EF4-FFF2-40B4-BE49-F238E27FC236}">
              <a16:creationId xmlns:a16="http://schemas.microsoft.com/office/drawing/2014/main" id="{86DEC49E-A456-AF4B-9E43-562308D8C4B2}"/>
            </a:ext>
          </a:extLst>
        </xdr:cNvPr>
        <xdr:cNvGrpSpPr/>
      </xdr:nvGrpSpPr>
      <xdr:grpSpPr>
        <a:xfrm>
          <a:off x="13218708" y="3893996"/>
          <a:ext cx="3318847" cy="1881562"/>
          <a:chOff x="13157044" y="1738676"/>
          <a:chExt cx="3300938" cy="1890089"/>
        </a:xfrm>
      </xdr:grpSpPr>
      <xdr:sp macro="" textlink="">
        <xdr:nvSpPr>
          <xdr:cNvPr id="79" name="Rounded Rectangle 78">
            <a:extLst>
              <a:ext uri="{FF2B5EF4-FFF2-40B4-BE49-F238E27FC236}">
                <a16:creationId xmlns:a16="http://schemas.microsoft.com/office/drawing/2014/main" id="{50BBF9AD-C073-F059-8DB7-7500FAB7BAD8}"/>
              </a:ext>
            </a:extLst>
          </xdr:cNvPr>
          <xdr:cNvSpPr/>
        </xdr:nvSpPr>
        <xdr:spPr>
          <a:xfrm>
            <a:off x="13157044" y="1738676"/>
            <a:ext cx="3300938"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a:extLst>
              <a:ext uri="{FF2B5EF4-FFF2-40B4-BE49-F238E27FC236}">
                <a16:creationId xmlns:a16="http://schemas.microsoft.com/office/drawing/2014/main" id="{710E09F2-1705-5D95-0CFD-8BEE91B3CE3B}"/>
              </a:ext>
            </a:extLst>
          </xdr:cNvPr>
          <xdr:cNvSpPr txBox="1"/>
        </xdr:nvSpPr>
        <xdr:spPr>
          <a:xfrm>
            <a:off x="13214865" y="1873036"/>
            <a:ext cx="151713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Freight Expenses</a:t>
            </a:r>
          </a:p>
        </xdr:txBody>
      </xdr:sp>
      <xdr:grpSp>
        <xdr:nvGrpSpPr>
          <xdr:cNvPr id="81" name="Group 80">
            <a:extLst>
              <a:ext uri="{FF2B5EF4-FFF2-40B4-BE49-F238E27FC236}">
                <a16:creationId xmlns:a16="http://schemas.microsoft.com/office/drawing/2014/main" id="{028F1540-3283-0CF3-2C33-79F183F35004}"/>
              </a:ext>
            </a:extLst>
          </xdr:cNvPr>
          <xdr:cNvGrpSpPr/>
        </xdr:nvGrpSpPr>
        <xdr:grpSpPr>
          <a:xfrm>
            <a:off x="13398608" y="2258542"/>
            <a:ext cx="2817810" cy="1167712"/>
            <a:chOff x="13398608" y="2280124"/>
            <a:chExt cx="2817810" cy="1146129"/>
          </a:xfrm>
        </xdr:grpSpPr>
        <xdr:grpSp>
          <xdr:nvGrpSpPr>
            <xdr:cNvPr id="82" name="Group 81">
              <a:extLst>
                <a:ext uri="{FF2B5EF4-FFF2-40B4-BE49-F238E27FC236}">
                  <a16:creationId xmlns:a16="http://schemas.microsoft.com/office/drawing/2014/main" id="{3BE71970-910C-47C6-4812-20AD3D324A66}"/>
                </a:ext>
              </a:extLst>
            </xdr:cNvPr>
            <xdr:cNvGrpSpPr/>
          </xdr:nvGrpSpPr>
          <xdr:grpSpPr>
            <a:xfrm>
              <a:off x="13398609" y="2280124"/>
              <a:ext cx="2817809" cy="206632"/>
              <a:chOff x="13287166" y="2245798"/>
              <a:chExt cx="2817809" cy="206632"/>
            </a:xfrm>
          </xdr:grpSpPr>
          <xdr:sp macro="" textlink="PitvotTable!U5">
            <xdr:nvSpPr>
              <xdr:cNvPr id="95" name="TextBox 94">
                <a:extLst>
                  <a:ext uri="{FF2B5EF4-FFF2-40B4-BE49-F238E27FC236}">
                    <a16:creationId xmlns:a16="http://schemas.microsoft.com/office/drawing/2014/main" id="{6FC37599-D90B-0B50-F02C-078C97DD85BC}"/>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71FE9C-47A1-CD4D-9C7E-A2C83220021B}" type="TxLink">
                  <a:rPr lang="en-US" sz="1100" b="0" i="0" u="none" strike="noStrike">
                    <a:solidFill>
                      <a:srgbClr val="808080"/>
                    </a:solidFill>
                    <a:latin typeface="SF Pro Display Regular"/>
                    <a:ea typeface="SF Pro Display Regular"/>
                    <a:cs typeface="SF Pro Display Regular"/>
                  </a:rPr>
                  <a:pPr algn="l"/>
                  <a:t>Warehouse</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U6">
            <xdr:nvSpPr>
              <xdr:cNvPr id="96" name="TextBox 95">
                <a:extLst>
                  <a:ext uri="{FF2B5EF4-FFF2-40B4-BE49-F238E27FC236}">
                    <a16:creationId xmlns:a16="http://schemas.microsoft.com/office/drawing/2014/main" id="{1A2C9EE5-B6CD-9BCD-CB47-BF66D154D168}"/>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140EC18-0FDE-D647-998F-139223141A19}" type="TxLink">
                  <a:rPr lang="en-US" sz="1100" b="1" i="0" u="none" strike="noStrike">
                    <a:solidFill>
                      <a:schemeClr val="tx1">
                        <a:lumMod val="75000"/>
                        <a:lumOff val="25000"/>
                      </a:schemeClr>
                    </a:solidFill>
                    <a:latin typeface="SF Pro Display Regular"/>
                    <a:ea typeface="SF Pro Display Regular"/>
                    <a:cs typeface="SF Pro Display Regular"/>
                  </a:rPr>
                  <a:pPr algn="r"/>
                  <a:t>$7,785</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3" name="Group 82">
              <a:extLst>
                <a:ext uri="{FF2B5EF4-FFF2-40B4-BE49-F238E27FC236}">
                  <a16:creationId xmlns:a16="http://schemas.microsoft.com/office/drawing/2014/main" id="{823E2CB6-777B-9BF9-9F4C-8634E5B71005}"/>
                </a:ext>
              </a:extLst>
            </xdr:cNvPr>
            <xdr:cNvGrpSpPr/>
          </xdr:nvGrpSpPr>
          <xdr:grpSpPr>
            <a:xfrm>
              <a:off x="13398608" y="2593290"/>
              <a:ext cx="2817810" cy="206632"/>
              <a:chOff x="13287165" y="2245798"/>
              <a:chExt cx="2817810" cy="206632"/>
            </a:xfrm>
          </xdr:grpSpPr>
          <xdr:sp macro="" textlink="PitvotTable!V5">
            <xdr:nvSpPr>
              <xdr:cNvPr id="93" name="TextBox 92">
                <a:extLst>
                  <a:ext uri="{FF2B5EF4-FFF2-40B4-BE49-F238E27FC236}">
                    <a16:creationId xmlns:a16="http://schemas.microsoft.com/office/drawing/2014/main" id="{AB6FE949-C492-E66F-AF1D-6818D34F7694}"/>
                  </a:ext>
                </a:extLst>
              </xdr:cNvPr>
              <xdr:cNvSpPr txBox="1"/>
            </xdr:nvSpPr>
            <xdr:spPr>
              <a:xfrm>
                <a:off x="13287165" y="2245798"/>
                <a:ext cx="122904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683CD6-20C4-A847-B0E8-41013ED807DC}" type="TxLink">
                  <a:rPr lang="en-US" sz="1100" b="0" i="0" u="none" strike="noStrike">
                    <a:solidFill>
                      <a:srgbClr val="808080"/>
                    </a:solidFill>
                    <a:latin typeface="SF Pro Display Regular"/>
                    <a:ea typeface="SF Pro Display Regular"/>
                    <a:cs typeface="SF Pro Display Regular"/>
                  </a:rPr>
                  <a:pPr algn="l"/>
                  <a:t>Repairs &amp; Costs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V6">
            <xdr:nvSpPr>
              <xdr:cNvPr id="94" name="TextBox 93">
                <a:extLst>
                  <a:ext uri="{FF2B5EF4-FFF2-40B4-BE49-F238E27FC236}">
                    <a16:creationId xmlns:a16="http://schemas.microsoft.com/office/drawing/2014/main" id="{32D97DDE-02F2-55FC-C422-2FF69AD22FB8}"/>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B3C16C8-3F70-C644-A895-E4B661165531}" type="TxLink">
                  <a:rPr lang="en-US" sz="1100" b="1" i="0" u="none" strike="noStrike">
                    <a:solidFill>
                      <a:schemeClr val="tx1">
                        <a:lumMod val="75000"/>
                        <a:lumOff val="25000"/>
                      </a:schemeClr>
                    </a:solidFill>
                    <a:latin typeface="SF Pro Display Regular"/>
                    <a:ea typeface="SF Pro Display Regular"/>
                    <a:cs typeface="SF Pro Display Regular"/>
                  </a:rPr>
                  <a:pPr algn="r"/>
                  <a:t>$2,215</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4" name="Group 83">
              <a:extLst>
                <a:ext uri="{FF2B5EF4-FFF2-40B4-BE49-F238E27FC236}">
                  <a16:creationId xmlns:a16="http://schemas.microsoft.com/office/drawing/2014/main" id="{EA862889-8161-2062-4D85-A6A304EB654E}"/>
                </a:ext>
              </a:extLst>
            </xdr:cNvPr>
            <xdr:cNvGrpSpPr/>
          </xdr:nvGrpSpPr>
          <xdr:grpSpPr>
            <a:xfrm>
              <a:off x="13398608" y="2906456"/>
              <a:ext cx="2817810" cy="206632"/>
              <a:chOff x="13287165" y="2245798"/>
              <a:chExt cx="2817810" cy="206632"/>
            </a:xfrm>
          </xdr:grpSpPr>
          <xdr:sp macro="" textlink="PitvotTable!W5">
            <xdr:nvSpPr>
              <xdr:cNvPr id="91" name="TextBox 90">
                <a:extLst>
                  <a:ext uri="{FF2B5EF4-FFF2-40B4-BE49-F238E27FC236}">
                    <a16:creationId xmlns:a16="http://schemas.microsoft.com/office/drawing/2014/main" id="{EE252139-3D35-7255-5F75-5D3C4B21CD9B}"/>
                  </a:ext>
                </a:extLst>
              </xdr:cNvPr>
              <xdr:cNvSpPr txBox="1"/>
            </xdr:nvSpPr>
            <xdr:spPr>
              <a:xfrm>
                <a:off x="13287165" y="2245798"/>
                <a:ext cx="1491283"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BD06C6-E07D-0446-BFA6-393224718541}" type="TxLink">
                  <a:rPr lang="en-US" sz="1100" b="0" i="0" u="none" strike="noStrike">
                    <a:solidFill>
                      <a:srgbClr val="808080"/>
                    </a:solidFill>
                    <a:latin typeface="SF Pro Display Regular"/>
                    <a:ea typeface="SF Pro Display Regular"/>
                    <a:cs typeface="SF Pro Display Regular"/>
                  </a:rPr>
                  <a:pPr algn="l"/>
                  <a:t>Tolls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W6">
            <xdr:nvSpPr>
              <xdr:cNvPr id="92" name="TextBox 91">
                <a:extLst>
                  <a:ext uri="{FF2B5EF4-FFF2-40B4-BE49-F238E27FC236}">
                    <a16:creationId xmlns:a16="http://schemas.microsoft.com/office/drawing/2014/main" id="{0A3DFF9C-4769-BCB6-D5EB-9A09CDE83562}"/>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2B60106-B6CA-6B44-BBD8-089994B0E06B}" type="TxLink">
                  <a:rPr lang="en-US" sz="1100" b="1" i="0" u="none" strike="noStrike">
                    <a:solidFill>
                      <a:schemeClr val="tx1">
                        <a:lumMod val="75000"/>
                        <a:lumOff val="25000"/>
                      </a:schemeClr>
                    </a:solidFill>
                    <a:latin typeface="SF Pro Display Regular"/>
                    <a:ea typeface="SF Pro Display Regular"/>
                    <a:cs typeface="SF Pro Display Regular"/>
                  </a:rPr>
                  <a:pPr algn="r"/>
                  <a:t>$7,372</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5" name="Group 84">
              <a:extLst>
                <a:ext uri="{FF2B5EF4-FFF2-40B4-BE49-F238E27FC236}">
                  <a16:creationId xmlns:a16="http://schemas.microsoft.com/office/drawing/2014/main" id="{10382632-4442-E66B-C710-E78FBE1687F4}"/>
                </a:ext>
              </a:extLst>
            </xdr:cNvPr>
            <xdr:cNvGrpSpPr/>
          </xdr:nvGrpSpPr>
          <xdr:grpSpPr>
            <a:xfrm>
              <a:off x="13398609" y="3219621"/>
              <a:ext cx="2817809" cy="206632"/>
              <a:chOff x="13287166" y="2245798"/>
              <a:chExt cx="2817809" cy="206632"/>
            </a:xfrm>
          </xdr:grpSpPr>
          <xdr:sp macro="" textlink="PitvotTable!X5">
            <xdr:nvSpPr>
              <xdr:cNvPr id="89" name="TextBox 88">
                <a:extLst>
                  <a:ext uri="{FF2B5EF4-FFF2-40B4-BE49-F238E27FC236}">
                    <a16:creationId xmlns:a16="http://schemas.microsoft.com/office/drawing/2014/main" id="{4D3B8BE9-5A34-DE81-2F3C-96C360DDA120}"/>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A88E2A-B024-BF4B-949D-3240C580B40D}" type="TxLink">
                  <a:rPr lang="en-US" sz="1100" b="0" i="0" u="none" strike="noStrike">
                    <a:solidFill>
                      <a:srgbClr val="808080"/>
                    </a:solidFill>
                    <a:latin typeface="SF Pro Display Regular"/>
                    <a:ea typeface="SF Pro Display Regular"/>
                    <a:cs typeface="SF Pro Display Regular"/>
                  </a:rPr>
                  <a:pPr algn="l"/>
                  <a:t>Fundings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X6">
            <xdr:nvSpPr>
              <xdr:cNvPr id="90" name="TextBox 89">
                <a:extLst>
                  <a:ext uri="{FF2B5EF4-FFF2-40B4-BE49-F238E27FC236}">
                    <a16:creationId xmlns:a16="http://schemas.microsoft.com/office/drawing/2014/main" id="{7D1F1134-C44C-DA03-2492-95089A2FF47F}"/>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A76FCC6-3BDA-9D4A-A527-8FA5D6AA8ABC}" type="TxLink">
                  <a:rPr lang="en-US" sz="1100" b="1" i="0" u="none" strike="noStrike">
                    <a:solidFill>
                      <a:schemeClr val="tx1">
                        <a:lumMod val="75000"/>
                        <a:lumOff val="25000"/>
                      </a:schemeClr>
                    </a:solidFill>
                    <a:latin typeface="SF Pro Display Regular"/>
                    <a:ea typeface="SF Pro Display Regular"/>
                    <a:cs typeface="SF Pro Display Regular"/>
                  </a:rPr>
                  <a:pPr algn="r"/>
                  <a:t>$1,196</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xnSp macro="">
          <xdr:nvCxnSpPr>
            <xdr:cNvPr id="86" name="Straight Connector 85">
              <a:extLst>
                <a:ext uri="{FF2B5EF4-FFF2-40B4-BE49-F238E27FC236}">
                  <a16:creationId xmlns:a16="http://schemas.microsoft.com/office/drawing/2014/main" id="{6539DB18-518E-5B5F-5C6B-2DCCEFD2631E}"/>
                </a:ext>
              </a:extLst>
            </xdr:cNvPr>
            <xdr:cNvCxnSpPr/>
          </xdr:nvCxnSpPr>
          <xdr:spPr>
            <a:xfrm>
              <a:off x="13489459" y="2546865"/>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C00831C4-6001-F12A-2D17-42DE57BD3A6B}"/>
                </a:ext>
              </a:extLst>
            </xdr:cNvPr>
            <xdr:cNvCxnSpPr/>
          </xdr:nvCxnSpPr>
          <xdr:spPr>
            <a:xfrm>
              <a:off x="13475729" y="2866080"/>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D316D222-82FA-2C12-1D51-0C01B42B5309}"/>
                </a:ext>
              </a:extLst>
            </xdr:cNvPr>
            <xdr:cNvCxnSpPr/>
          </xdr:nvCxnSpPr>
          <xdr:spPr>
            <a:xfrm>
              <a:off x="13482594" y="3185296"/>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19</xdr:col>
      <xdr:colOff>407657</xdr:colOff>
      <xdr:row>5</xdr:row>
      <xdr:rowOff>28720</xdr:rowOff>
    </xdr:from>
    <xdr:to>
      <xdr:col>19</xdr:col>
      <xdr:colOff>764146</xdr:colOff>
      <xdr:row>6</xdr:row>
      <xdr:rowOff>181893</xdr:rowOff>
    </xdr:to>
    <xdr:grpSp>
      <xdr:nvGrpSpPr>
        <xdr:cNvPr id="100" name="Group 99">
          <a:hlinkClick xmlns:r="http://schemas.openxmlformats.org/officeDocument/2006/relationships" r:id="rId4" tooltip="Data Source"/>
          <a:extLst>
            <a:ext uri="{FF2B5EF4-FFF2-40B4-BE49-F238E27FC236}">
              <a16:creationId xmlns:a16="http://schemas.microsoft.com/office/drawing/2014/main" id="{3A030A06-36F4-08C1-E643-DE7DF736554B}"/>
            </a:ext>
          </a:extLst>
        </xdr:cNvPr>
        <xdr:cNvGrpSpPr/>
      </xdr:nvGrpSpPr>
      <xdr:grpSpPr>
        <a:xfrm>
          <a:off x="16144614" y="1054186"/>
          <a:ext cx="356489" cy="358266"/>
          <a:chOff x="16085256" y="939620"/>
          <a:chExt cx="356489" cy="362233"/>
        </a:xfrm>
      </xdr:grpSpPr>
      <xdr:sp macro="" textlink="">
        <xdr:nvSpPr>
          <xdr:cNvPr id="97" name="Rounded Rectangle 96">
            <a:extLst>
              <a:ext uri="{FF2B5EF4-FFF2-40B4-BE49-F238E27FC236}">
                <a16:creationId xmlns:a16="http://schemas.microsoft.com/office/drawing/2014/main" id="{8FE5157F-2D62-DA43-AA29-1030C16B04B8}"/>
              </a:ext>
            </a:extLst>
          </xdr:cNvPr>
          <xdr:cNvSpPr>
            <a:spLocks noChangeAspect="1"/>
          </xdr:cNvSpPr>
        </xdr:nvSpPr>
        <xdr:spPr>
          <a:xfrm>
            <a:off x="16085256" y="939620"/>
            <a:ext cx="356489" cy="362233"/>
          </a:xfrm>
          <a:prstGeom prst="roundRect">
            <a:avLst/>
          </a:prstGeom>
          <a:solidFill>
            <a:srgbClr val="E3E1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p>
        </xdr:txBody>
      </xdr:sp>
      <xdr:pic>
        <xdr:nvPicPr>
          <xdr:cNvPr id="99" name="Graphic 98" descr="Single gear">
            <a:extLst>
              <a:ext uri="{FF2B5EF4-FFF2-40B4-BE49-F238E27FC236}">
                <a16:creationId xmlns:a16="http://schemas.microsoft.com/office/drawing/2014/main" id="{88A8AE0F-8B71-2AEB-9514-2CF568E3E7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126340" y="984899"/>
            <a:ext cx="274320" cy="271675"/>
          </a:xfrm>
          <a:prstGeom prst="rect">
            <a:avLst/>
          </a:prstGeom>
        </xdr:spPr>
      </xdr:pic>
    </xdr:grpSp>
    <xdr:clientData/>
  </xdr:twoCellAnchor>
  <xdr:twoCellAnchor>
    <xdr:from>
      <xdr:col>6</xdr:col>
      <xdr:colOff>234674</xdr:colOff>
      <xdr:row>4</xdr:row>
      <xdr:rowOff>144947</xdr:rowOff>
    </xdr:from>
    <xdr:to>
      <xdr:col>15</xdr:col>
      <xdr:colOff>497862</xdr:colOff>
      <xdr:row>7</xdr:row>
      <xdr:rowOff>65666</xdr:rowOff>
    </xdr:to>
    <xdr:sp macro="" textlink="">
      <xdr:nvSpPr>
        <xdr:cNvPr id="101" name="Rounded Rectangle 100">
          <a:extLst>
            <a:ext uri="{FF2B5EF4-FFF2-40B4-BE49-F238E27FC236}">
              <a16:creationId xmlns:a16="http://schemas.microsoft.com/office/drawing/2014/main" id="{633E1BF3-75D1-6A46-83F7-5672D632FAFE}"/>
            </a:ext>
          </a:extLst>
        </xdr:cNvPr>
        <xdr:cNvSpPr/>
      </xdr:nvSpPr>
      <xdr:spPr>
        <a:xfrm>
          <a:off x="5204239" y="945599"/>
          <a:ext cx="7717536" cy="521208"/>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448982</xdr:colOff>
      <xdr:row>5</xdr:row>
      <xdr:rowOff>17936</xdr:rowOff>
    </xdr:from>
    <xdr:to>
      <xdr:col>15</xdr:col>
      <xdr:colOff>283554</xdr:colOff>
      <xdr:row>6</xdr:row>
      <xdr:rowOff>192677</xdr:rowOff>
    </xdr:to>
    <mc:AlternateContent xmlns:mc="http://schemas.openxmlformats.org/markup-compatibility/2006" xmlns:a14="http://schemas.microsoft.com/office/drawing/2010/main">
      <mc:Choice Requires="a14">
        <xdr:graphicFrame macro="">
          <xdr:nvGraphicFramePr>
            <xdr:cNvPr id="102" name="Month">
              <a:extLst>
                <a:ext uri="{FF2B5EF4-FFF2-40B4-BE49-F238E27FC236}">
                  <a16:creationId xmlns:a16="http://schemas.microsoft.com/office/drawing/2014/main" id="{D7E868F3-ED40-8C43-AD80-AD6B2037F5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18547" y="1043402"/>
              <a:ext cx="7288920" cy="379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628098</xdr:colOff>
      <xdr:row>19</xdr:row>
      <xdr:rowOff>13804</xdr:rowOff>
    </xdr:from>
    <xdr:to>
      <xdr:col>15</xdr:col>
      <xdr:colOff>525072</xdr:colOff>
      <xdr:row>27</xdr:row>
      <xdr:rowOff>30988</xdr:rowOff>
    </xdr:to>
    <xdr:sp macro="" textlink="">
      <xdr:nvSpPr>
        <xdr:cNvPr id="104" name="Rounded Rectangle 103">
          <a:extLst>
            <a:ext uri="{FF2B5EF4-FFF2-40B4-BE49-F238E27FC236}">
              <a16:creationId xmlns:a16="http://schemas.microsoft.com/office/drawing/2014/main" id="{952E463D-FAFE-E54E-9A80-21CAEE7086D7}"/>
            </a:ext>
          </a:extLst>
        </xdr:cNvPr>
        <xdr:cNvSpPr/>
      </xdr:nvSpPr>
      <xdr:spPr>
        <a:xfrm>
          <a:off x="3941141" y="3816902"/>
          <a:ext cx="9007844" cy="1618488"/>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725069</xdr:colOff>
      <xdr:row>19</xdr:row>
      <xdr:rowOff>86957</xdr:rowOff>
    </xdr:from>
    <xdr:to>
      <xdr:col>15</xdr:col>
      <xdr:colOff>427935</xdr:colOff>
      <xdr:row>26</xdr:row>
      <xdr:rowOff>151848</xdr:rowOff>
    </xdr:to>
    <xdr:graphicFrame macro="">
      <xdr:nvGraphicFramePr>
        <xdr:cNvPr id="103" name="Chart 102">
          <a:extLst>
            <a:ext uri="{FF2B5EF4-FFF2-40B4-BE49-F238E27FC236}">
              <a16:creationId xmlns:a16="http://schemas.microsoft.com/office/drawing/2014/main" id="{FF189D1C-D970-9547-A0FC-1DFAFAE8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757819</xdr:colOff>
      <xdr:row>19</xdr:row>
      <xdr:rowOff>147704</xdr:rowOff>
    </xdr:from>
    <xdr:to>
      <xdr:col>6</xdr:col>
      <xdr:colOff>626663</xdr:colOff>
      <xdr:row>20</xdr:row>
      <xdr:rowOff>147851</xdr:rowOff>
    </xdr:to>
    <xdr:sp macro="" textlink="">
      <xdr:nvSpPr>
        <xdr:cNvPr id="105" name="TextBox 104">
          <a:extLst>
            <a:ext uri="{FF2B5EF4-FFF2-40B4-BE49-F238E27FC236}">
              <a16:creationId xmlns:a16="http://schemas.microsoft.com/office/drawing/2014/main" id="{5DFCF2A4-D724-774B-A95F-8BD3AAD81A67}"/>
            </a:ext>
          </a:extLst>
        </xdr:cNvPr>
        <xdr:cNvSpPr txBox="1"/>
      </xdr:nvSpPr>
      <xdr:spPr>
        <a:xfrm>
          <a:off x="4070862" y="3950802"/>
          <a:ext cx="1525366" cy="200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Income &amp; Expenses</a:t>
          </a:r>
        </a:p>
      </xdr:txBody>
    </xdr:sp>
    <xdr:clientData/>
  </xdr:twoCellAnchor>
  <xdr:twoCellAnchor>
    <xdr:from>
      <xdr:col>0</xdr:col>
      <xdr:colOff>645314</xdr:colOff>
      <xdr:row>20</xdr:row>
      <xdr:rowOff>165524</xdr:rowOff>
    </xdr:from>
    <xdr:to>
      <xdr:col>3</xdr:col>
      <xdr:colOff>805431</xdr:colOff>
      <xdr:row>28</xdr:row>
      <xdr:rowOff>113311</xdr:rowOff>
    </xdr:to>
    <xdr:grpSp>
      <xdr:nvGrpSpPr>
        <xdr:cNvPr id="136" name="Group 135">
          <a:extLst>
            <a:ext uri="{FF2B5EF4-FFF2-40B4-BE49-F238E27FC236}">
              <a16:creationId xmlns:a16="http://schemas.microsoft.com/office/drawing/2014/main" id="{D26038B5-2BC9-D2C0-9997-0F3C6C8ED106}"/>
            </a:ext>
          </a:extLst>
        </xdr:cNvPr>
        <xdr:cNvGrpSpPr/>
      </xdr:nvGrpSpPr>
      <xdr:grpSpPr>
        <a:xfrm>
          <a:off x="645314" y="4267387"/>
          <a:ext cx="2644900" cy="1588533"/>
          <a:chOff x="693629" y="4024657"/>
          <a:chExt cx="2644900" cy="1554873"/>
        </a:xfrm>
      </xdr:grpSpPr>
      <xdr:grpSp>
        <xdr:nvGrpSpPr>
          <xdr:cNvPr id="109" name="Group 108">
            <a:extLst>
              <a:ext uri="{FF2B5EF4-FFF2-40B4-BE49-F238E27FC236}">
                <a16:creationId xmlns:a16="http://schemas.microsoft.com/office/drawing/2014/main" id="{68FBC6FB-ABC1-906D-D38D-A60C406032D9}"/>
              </a:ext>
            </a:extLst>
          </xdr:cNvPr>
          <xdr:cNvGrpSpPr/>
        </xdr:nvGrpSpPr>
        <xdr:grpSpPr>
          <a:xfrm>
            <a:off x="693629" y="4024657"/>
            <a:ext cx="1415761" cy="442519"/>
            <a:chOff x="686174" y="4027832"/>
            <a:chExt cx="1415761" cy="442519"/>
          </a:xfrm>
        </xdr:grpSpPr>
        <xdr:sp macro="" textlink="PitvotTable!AF5">
          <xdr:nvSpPr>
            <xdr:cNvPr id="107" name="TextBox 106">
              <a:extLst>
                <a:ext uri="{FF2B5EF4-FFF2-40B4-BE49-F238E27FC236}">
                  <a16:creationId xmlns:a16="http://schemas.microsoft.com/office/drawing/2014/main" id="{7AA0BB18-FE45-7C48-8263-C78B6234FC02}"/>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A658F-01CD-0C4B-AF2A-856BE4EC0A8A}" type="TxLink">
                <a:rPr lang="en-US" sz="1100" b="0" i="0" u="none" strike="noStrike">
                  <a:solidFill>
                    <a:srgbClr val="808080"/>
                  </a:solidFill>
                  <a:latin typeface="SF Pro Display Regular"/>
                  <a:ea typeface="SF Pro Display Regular"/>
                  <a:cs typeface="SF Pro Display Regular"/>
                </a:rPr>
                <a:pPr algn="ctr"/>
                <a:t>Odometer</a:t>
              </a:fld>
              <a:endParaRPr lang="en-US" sz="110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F6">
          <xdr:nvSpPr>
            <xdr:cNvPr id="108" name="TextBox 107">
              <a:extLst>
                <a:ext uri="{FF2B5EF4-FFF2-40B4-BE49-F238E27FC236}">
                  <a16:creationId xmlns:a16="http://schemas.microsoft.com/office/drawing/2014/main" id="{E348AB8F-8162-A144-8FB2-02F5930D02C4}"/>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4CFF57-954C-9446-8515-84E1949D6F2B}" type="TxLink">
                <a:rPr lang="en-US" sz="1200" b="1" i="0" u="none" strike="noStrike">
                  <a:solidFill>
                    <a:schemeClr val="tx1">
                      <a:lumMod val="75000"/>
                      <a:lumOff val="25000"/>
                    </a:schemeClr>
                  </a:solidFill>
                  <a:latin typeface="SF Pro Display Regular"/>
                  <a:ea typeface="SF Pro Display Regular"/>
                  <a:cs typeface="SF Pro Display Regular"/>
                </a:rPr>
                <a:pPr algn="ctr"/>
                <a:t>$18,170</a:t>
              </a:fld>
              <a:endParaRPr lang="en-US" sz="110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10" name="Group 109">
            <a:extLst>
              <a:ext uri="{FF2B5EF4-FFF2-40B4-BE49-F238E27FC236}">
                <a16:creationId xmlns:a16="http://schemas.microsoft.com/office/drawing/2014/main" id="{2D1BC3A9-FBFE-B74A-85B3-105E776FD134}"/>
              </a:ext>
            </a:extLst>
          </xdr:cNvPr>
          <xdr:cNvGrpSpPr/>
        </xdr:nvGrpSpPr>
        <xdr:grpSpPr>
          <a:xfrm>
            <a:off x="693629" y="4580834"/>
            <a:ext cx="1415761" cy="442519"/>
            <a:chOff x="686174" y="4027832"/>
            <a:chExt cx="1415761" cy="442519"/>
          </a:xfrm>
        </xdr:grpSpPr>
        <xdr:sp macro="" textlink="PitvotTable!AG5">
          <xdr:nvSpPr>
            <xdr:cNvPr id="111" name="TextBox 110">
              <a:extLst>
                <a:ext uri="{FF2B5EF4-FFF2-40B4-BE49-F238E27FC236}">
                  <a16:creationId xmlns:a16="http://schemas.microsoft.com/office/drawing/2014/main" id="{C01FBE82-89FA-A12F-9252-5EB52316B8CD}"/>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F16185-A587-8840-ABD5-ACF64B3EFACC}" type="TxLink">
                <a:rPr lang="en-US" sz="1100" b="0" i="0" u="none" strike="noStrike">
                  <a:solidFill>
                    <a:srgbClr val="808080"/>
                  </a:solidFill>
                  <a:latin typeface="SF Pro Display Regular"/>
                  <a:ea typeface="SF Pro Display Regular"/>
                  <a:cs typeface="SF Pro Display Regular"/>
                </a:rPr>
                <a:pPr algn="ctr"/>
                <a:t>Miles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G6">
          <xdr:nvSpPr>
            <xdr:cNvPr id="112" name="TextBox 111">
              <a:extLst>
                <a:ext uri="{FF2B5EF4-FFF2-40B4-BE49-F238E27FC236}">
                  <a16:creationId xmlns:a16="http://schemas.microsoft.com/office/drawing/2014/main" id="{2F875475-CFB3-FFA2-4B68-C5ECE8FCEDDA}"/>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997E68-9F43-444E-8F5B-0F5DDCC14FF3}" type="TxLink">
                <a:rPr lang="en-US" sz="1200" b="1" i="0" u="none" strike="noStrike">
                  <a:solidFill>
                    <a:schemeClr val="tx1">
                      <a:lumMod val="75000"/>
                      <a:lumOff val="25000"/>
                    </a:schemeClr>
                  </a:solidFill>
                  <a:latin typeface="SF Pro Display Regular"/>
                  <a:ea typeface="SF Pro Display Regular"/>
                  <a:cs typeface="SF Pro Display Regular"/>
                </a:rPr>
                <a:pPr algn="ctr"/>
                <a:t>$21,353</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13" name="Group 112">
            <a:extLst>
              <a:ext uri="{FF2B5EF4-FFF2-40B4-BE49-F238E27FC236}">
                <a16:creationId xmlns:a16="http://schemas.microsoft.com/office/drawing/2014/main" id="{7EAAD2BA-A96F-3F4F-8D73-C454C123D9D2}"/>
              </a:ext>
            </a:extLst>
          </xdr:cNvPr>
          <xdr:cNvGrpSpPr/>
        </xdr:nvGrpSpPr>
        <xdr:grpSpPr>
          <a:xfrm>
            <a:off x="693629" y="5137011"/>
            <a:ext cx="1415761" cy="442519"/>
            <a:chOff x="686174" y="4027832"/>
            <a:chExt cx="1415761" cy="442519"/>
          </a:xfrm>
        </xdr:grpSpPr>
        <xdr:sp macro="" textlink="PitvotTable!AH5">
          <xdr:nvSpPr>
            <xdr:cNvPr id="114" name="TextBox 113">
              <a:extLst>
                <a:ext uri="{FF2B5EF4-FFF2-40B4-BE49-F238E27FC236}">
                  <a16:creationId xmlns:a16="http://schemas.microsoft.com/office/drawing/2014/main" id="{12EDD491-11CD-CE40-479A-73B59C595ED5}"/>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E29E07-4094-3041-B0B2-36767DA713C2}" type="TxLink">
                <a:rPr lang="en-US" sz="1100" b="0" i="0" u="none" strike="noStrike">
                  <a:solidFill>
                    <a:srgbClr val="808080"/>
                  </a:solidFill>
                  <a:latin typeface="SF Pro Display Regular"/>
                  <a:ea typeface="SF Pro Display Regular"/>
                  <a:cs typeface="SF Pro Display Regular"/>
                </a:rPr>
                <a:pPr algn="ctr"/>
                <a:t>Rate Per Miles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H6">
          <xdr:nvSpPr>
            <xdr:cNvPr id="115" name="TextBox 114">
              <a:extLst>
                <a:ext uri="{FF2B5EF4-FFF2-40B4-BE49-F238E27FC236}">
                  <a16:creationId xmlns:a16="http://schemas.microsoft.com/office/drawing/2014/main" id="{0203C35A-474F-D758-7D44-9F6AA9969F90}"/>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72EB7B-3D5A-4349-9BEE-064B578318CF}" type="TxLink">
                <a:rPr lang="en-US" sz="1200" b="1" i="0" u="none" strike="noStrike">
                  <a:solidFill>
                    <a:schemeClr val="tx1">
                      <a:lumMod val="75000"/>
                      <a:lumOff val="25000"/>
                    </a:schemeClr>
                  </a:solidFill>
                  <a:latin typeface="SF Pro Display Regular"/>
                  <a:ea typeface="SF Pro Display Regular"/>
                  <a:cs typeface="SF Pro Display Regular"/>
                </a:rPr>
                <a:pPr algn="ctr"/>
                <a:t>$14,947</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7" name="Group 126">
            <a:extLst>
              <a:ext uri="{FF2B5EF4-FFF2-40B4-BE49-F238E27FC236}">
                <a16:creationId xmlns:a16="http://schemas.microsoft.com/office/drawing/2014/main" id="{89F9C7DA-66BD-9E14-13D8-F619CDAA5F65}"/>
              </a:ext>
            </a:extLst>
          </xdr:cNvPr>
          <xdr:cNvGrpSpPr/>
        </xdr:nvGrpSpPr>
        <xdr:grpSpPr>
          <a:xfrm>
            <a:off x="1922768" y="4024657"/>
            <a:ext cx="1415761" cy="442519"/>
            <a:chOff x="686174" y="4027832"/>
            <a:chExt cx="1415761" cy="442519"/>
          </a:xfrm>
        </xdr:grpSpPr>
        <xdr:sp macro="" textlink="PitvotTable!AI5">
          <xdr:nvSpPr>
            <xdr:cNvPr id="134" name="TextBox 133">
              <a:extLst>
                <a:ext uri="{FF2B5EF4-FFF2-40B4-BE49-F238E27FC236}">
                  <a16:creationId xmlns:a16="http://schemas.microsoft.com/office/drawing/2014/main" id="{AB62513C-72C8-7BD9-2126-755E735C972E}"/>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DFC5DC-BBC6-B547-8934-D015FC50649F}" type="TxLink">
                <a:rPr lang="en-US" sz="1100" b="0" i="0" u="none" strike="noStrike">
                  <a:solidFill>
                    <a:srgbClr val="808080"/>
                  </a:solidFill>
                  <a:latin typeface="SF Pro Display Regular"/>
                  <a:ea typeface="SF Pro Display Regular"/>
                  <a:cs typeface="SF Pro Display Regular"/>
                </a:rPr>
                <a:pPr algn="ctr"/>
                <a:t>Extra Stops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I6">
          <xdr:nvSpPr>
            <xdr:cNvPr id="135" name="TextBox 134">
              <a:extLst>
                <a:ext uri="{FF2B5EF4-FFF2-40B4-BE49-F238E27FC236}">
                  <a16:creationId xmlns:a16="http://schemas.microsoft.com/office/drawing/2014/main" id="{71572AEC-EDFD-2577-188F-80869A8697DE}"/>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67B839-EF1B-5E4D-BD18-DF363390487C}" type="TxLink">
                <a:rPr lang="en-US" sz="1200" b="1" i="0" u="none" strike="noStrike">
                  <a:solidFill>
                    <a:schemeClr val="tx1">
                      <a:lumMod val="75000"/>
                      <a:lumOff val="25000"/>
                    </a:schemeClr>
                  </a:solidFill>
                  <a:latin typeface="SF Pro Display Regular"/>
                  <a:ea typeface="SF Pro Display Regular"/>
                  <a:cs typeface="SF Pro Display Regular"/>
                </a:rPr>
                <a:pPr algn="ctr"/>
                <a:t>$6,100</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8" name="Group 127">
            <a:extLst>
              <a:ext uri="{FF2B5EF4-FFF2-40B4-BE49-F238E27FC236}">
                <a16:creationId xmlns:a16="http://schemas.microsoft.com/office/drawing/2014/main" id="{D899FEE1-757E-E440-8F81-3A1BD11DD0BB}"/>
              </a:ext>
            </a:extLst>
          </xdr:cNvPr>
          <xdr:cNvGrpSpPr/>
        </xdr:nvGrpSpPr>
        <xdr:grpSpPr>
          <a:xfrm>
            <a:off x="1922768" y="4580834"/>
            <a:ext cx="1415761" cy="442519"/>
            <a:chOff x="686174" y="4027832"/>
            <a:chExt cx="1415761" cy="442519"/>
          </a:xfrm>
        </xdr:grpSpPr>
        <xdr:sp macro="" textlink="PitvotTable!AJ5">
          <xdr:nvSpPr>
            <xdr:cNvPr id="132" name="TextBox 131">
              <a:extLst>
                <a:ext uri="{FF2B5EF4-FFF2-40B4-BE49-F238E27FC236}">
                  <a16:creationId xmlns:a16="http://schemas.microsoft.com/office/drawing/2014/main" id="{A724F599-97F5-70EA-DE46-9428F325F65C}"/>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B368C2-6817-9C44-BCD7-D849DA0FB016}" type="TxLink">
                <a:rPr lang="en-US" sz="1100" b="0" i="0" u="none" strike="noStrike">
                  <a:solidFill>
                    <a:srgbClr val="808080"/>
                  </a:solidFill>
                  <a:latin typeface="SF Pro Display Regular"/>
                  <a:ea typeface="SF Pro Display Regular"/>
                  <a:cs typeface="SF Pro Display Regular"/>
                </a:rPr>
                <a:pPr algn="ctr"/>
                <a:t>Extra Pay</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J6">
          <xdr:nvSpPr>
            <xdr:cNvPr id="133" name="TextBox 132">
              <a:extLst>
                <a:ext uri="{FF2B5EF4-FFF2-40B4-BE49-F238E27FC236}">
                  <a16:creationId xmlns:a16="http://schemas.microsoft.com/office/drawing/2014/main" id="{16A1A8BC-C266-E035-7B68-773878E62F89}"/>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94673F-11C0-E247-AD65-063276B24FA8}" type="TxLink">
                <a:rPr lang="en-US" sz="1200" b="1" i="0" u="none" strike="noStrike">
                  <a:solidFill>
                    <a:schemeClr val="tx1">
                      <a:lumMod val="75000"/>
                      <a:lumOff val="25000"/>
                    </a:schemeClr>
                  </a:solidFill>
                  <a:latin typeface="SF Pro Display Regular"/>
                  <a:ea typeface="SF Pro Display Regular"/>
                  <a:cs typeface="SF Pro Display Regular"/>
                </a:rPr>
                <a:pPr algn="ctr"/>
                <a:t>$1,546</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9" name="Group 128">
            <a:extLst>
              <a:ext uri="{FF2B5EF4-FFF2-40B4-BE49-F238E27FC236}">
                <a16:creationId xmlns:a16="http://schemas.microsoft.com/office/drawing/2014/main" id="{59D21B9A-DA67-61A4-B9F9-8FC9AFC849E3}"/>
              </a:ext>
            </a:extLst>
          </xdr:cNvPr>
          <xdr:cNvGrpSpPr/>
        </xdr:nvGrpSpPr>
        <xdr:grpSpPr>
          <a:xfrm>
            <a:off x="1922768" y="5137011"/>
            <a:ext cx="1415761" cy="442519"/>
            <a:chOff x="686174" y="4027832"/>
            <a:chExt cx="1415761" cy="442519"/>
          </a:xfrm>
        </xdr:grpSpPr>
        <xdr:sp macro="" textlink="PitvotTable!AK5">
          <xdr:nvSpPr>
            <xdr:cNvPr id="130" name="TextBox 129">
              <a:extLst>
                <a:ext uri="{FF2B5EF4-FFF2-40B4-BE49-F238E27FC236}">
                  <a16:creationId xmlns:a16="http://schemas.microsoft.com/office/drawing/2014/main" id="{FA776BEC-B4D6-8182-C876-5C28DF69544C}"/>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10AAD7-A8DF-194D-89CB-75033463BFF6}" type="TxLink">
                <a:rPr lang="en-US" sz="1100" b="0" i="0" u="none" strike="noStrike">
                  <a:solidFill>
                    <a:srgbClr val="808080"/>
                  </a:solidFill>
                  <a:latin typeface="SF Pro Display Regular"/>
                  <a:ea typeface="SF Pro Display Regular"/>
                  <a:cs typeface="SF Pro Display Regular"/>
                </a:rPr>
                <a:pPr algn="ctr"/>
                <a:t>Costs Driver Paid</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K6">
          <xdr:nvSpPr>
            <xdr:cNvPr id="131" name="TextBox 130">
              <a:extLst>
                <a:ext uri="{FF2B5EF4-FFF2-40B4-BE49-F238E27FC236}">
                  <a16:creationId xmlns:a16="http://schemas.microsoft.com/office/drawing/2014/main" id="{F4132ACA-367B-E0B7-EF1C-4C82B3B773FA}"/>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1A893B-69E7-664A-92B9-087497B4159D}" type="TxLink">
                <a:rPr lang="en-US" sz="1200" b="1" i="0" u="none" strike="noStrike">
                  <a:solidFill>
                    <a:schemeClr val="tx1">
                      <a:lumMod val="75000"/>
                      <a:lumOff val="25000"/>
                    </a:schemeClr>
                  </a:solidFill>
                  <a:latin typeface="SF Pro Display Regular"/>
                  <a:ea typeface="SF Pro Display Regular"/>
                  <a:cs typeface="SF Pro Display Regular"/>
                </a:rPr>
                <a:pPr algn="ctr"/>
                <a:t>$3,498</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clientData/>
  </xdr:twoCellAnchor>
  <xdr:twoCellAnchor>
    <xdr:from>
      <xdr:col>0</xdr:col>
      <xdr:colOff>744014</xdr:colOff>
      <xdr:row>18</xdr:row>
      <xdr:rowOff>23879</xdr:rowOff>
    </xdr:from>
    <xdr:to>
      <xdr:col>3</xdr:col>
      <xdr:colOff>814403</xdr:colOff>
      <xdr:row>19</xdr:row>
      <xdr:rowOff>144226</xdr:rowOff>
    </xdr:to>
    <xdr:grpSp>
      <xdr:nvGrpSpPr>
        <xdr:cNvPr id="152" name="Group 151">
          <a:extLst>
            <a:ext uri="{FF2B5EF4-FFF2-40B4-BE49-F238E27FC236}">
              <a16:creationId xmlns:a16="http://schemas.microsoft.com/office/drawing/2014/main" id="{965AF481-BA7A-44EC-17E8-997781C1362C}"/>
            </a:ext>
          </a:extLst>
        </xdr:cNvPr>
        <xdr:cNvGrpSpPr/>
      </xdr:nvGrpSpPr>
      <xdr:grpSpPr>
        <a:xfrm>
          <a:off x="744014" y="3715556"/>
          <a:ext cx="2555172" cy="325440"/>
          <a:chOff x="744014" y="3600471"/>
          <a:chExt cx="2541740" cy="326293"/>
        </a:xfrm>
      </xdr:grpSpPr>
      <xdr:sp macro="" textlink="PitvotTable!K5">
        <xdr:nvSpPr>
          <xdr:cNvPr id="106" name="TextBox 105">
            <a:extLst>
              <a:ext uri="{FF2B5EF4-FFF2-40B4-BE49-F238E27FC236}">
                <a16:creationId xmlns:a16="http://schemas.microsoft.com/office/drawing/2014/main" id="{7ADBBB80-1B9B-1D46-84C5-40E52A55F70E}"/>
              </a:ext>
            </a:extLst>
          </xdr:cNvPr>
          <xdr:cNvSpPr txBox="1"/>
        </xdr:nvSpPr>
        <xdr:spPr>
          <a:xfrm>
            <a:off x="744014" y="3643282"/>
            <a:ext cx="1406807"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pitchFamily="2" charset="0"/>
                <a:ea typeface="SF Pro Display" pitchFamily="2" charset="0"/>
                <a:cs typeface="SF Pro Display" pitchFamily="2" charset="0"/>
              </a:rPr>
              <a:t>Driver Payroll</a:t>
            </a:r>
          </a:p>
        </xdr:txBody>
      </xdr:sp>
      <xdr:sp macro="" textlink="">
        <xdr:nvSpPr>
          <xdr:cNvPr id="138" name="Rounded Rectangle 137">
            <a:extLst>
              <a:ext uri="{FF2B5EF4-FFF2-40B4-BE49-F238E27FC236}">
                <a16:creationId xmlns:a16="http://schemas.microsoft.com/office/drawing/2014/main" id="{8AA9D316-72E3-1849-8333-A817D3E7DFC4}"/>
              </a:ext>
            </a:extLst>
          </xdr:cNvPr>
          <xdr:cNvSpPr/>
        </xdr:nvSpPr>
        <xdr:spPr>
          <a:xfrm>
            <a:off x="2323981" y="3600471"/>
            <a:ext cx="937390" cy="326293"/>
          </a:xfrm>
          <a:prstGeom prst="roundRect">
            <a:avLst>
              <a:gd name="adj" fmla="val 6191"/>
            </a:avLst>
          </a:prstGeom>
          <a:solidFill>
            <a:srgbClr val="3849AB">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AL6">
        <xdr:nvSpPr>
          <xdr:cNvPr id="137" name="TextBox 136">
            <a:extLst>
              <a:ext uri="{FF2B5EF4-FFF2-40B4-BE49-F238E27FC236}">
                <a16:creationId xmlns:a16="http://schemas.microsoft.com/office/drawing/2014/main" id="{F9F04E36-3B23-D747-92D2-BF020BFBB0DC}"/>
              </a:ext>
            </a:extLst>
          </xdr:cNvPr>
          <xdr:cNvSpPr txBox="1"/>
        </xdr:nvSpPr>
        <xdr:spPr>
          <a:xfrm>
            <a:off x="2351590" y="3643282"/>
            <a:ext cx="934164"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4127647-2448-4843-AF72-021D1A8046EA}" type="TxLink">
              <a:rPr lang="en-US" sz="1200" b="1" i="0" u="none" strike="noStrike">
                <a:solidFill>
                  <a:srgbClr val="3849AB"/>
                </a:solidFill>
                <a:latin typeface="SF Pro Display Regular"/>
                <a:ea typeface="SF Pro Display Regular"/>
                <a:cs typeface="SF Pro Display Regular"/>
              </a:rPr>
              <a:pPr algn="r"/>
              <a:t>$26,091.10</a:t>
            </a:fld>
            <a:endParaRPr lang="en-US" sz="1100" b="0" i="0" u="none" strike="noStrike">
              <a:solidFill>
                <a:srgbClr val="3849AB"/>
              </a:solidFill>
              <a:latin typeface="SF Pro Display" pitchFamily="2" charset="0"/>
              <a:ea typeface="SF Pro Display" pitchFamily="2" charset="0"/>
              <a:cs typeface="SF Pro Display" pitchFamily="2" charset="0"/>
            </a:endParaRPr>
          </a:p>
        </xdr:txBody>
      </xdr:sp>
    </xdr:grpSp>
    <xdr:clientData/>
  </xdr:twoCellAnchor>
  <xdr:twoCellAnchor>
    <xdr:from>
      <xdr:col>1</xdr:col>
      <xdr:colOff>53952</xdr:colOff>
      <xdr:row>30</xdr:row>
      <xdr:rowOff>78944</xdr:rowOff>
    </xdr:from>
    <xdr:to>
      <xdr:col>4</xdr:col>
      <xdr:colOff>11946</xdr:colOff>
      <xdr:row>30</xdr:row>
      <xdr:rowOff>78944</xdr:rowOff>
    </xdr:to>
    <xdr:cxnSp macro="">
      <xdr:nvCxnSpPr>
        <xdr:cNvPr id="139" name="Straight Connector 138">
          <a:extLst>
            <a:ext uri="{FF2B5EF4-FFF2-40B4-BE49-F238E27FC236}">
              <a16:creationId xmlns:a16="http://schemas.microsoft.com/office/drawing/2014/main" id="{A20022E7-39A5-AD4E-A607-125D771D2A2E}"/>
            </a:ext>
          </a:extLst>
        </xdr:cNvPr>
        <xdr:cNvCxnSpPr/>
      </xdr:nvCxnSpPr>
      <xdr:spPr>
        <a:xfrm>
          <a:off x="877736" y="6257322"/>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757817</xdr:colOff>
      <xdr:row>32</xdr:row>
      <xdr:rowOff>106779</xdr:rowOff>
    </xdr:from>
    <xdr:to>
      <xdr:col>4</xdr:col>
      <xdr:colOff>96534</xdr:colOff>
      <xdr:row>43</xdr:row>
      <xdr:rowOff>196768</xdr:rowOff>
    </xdr:to>
    <xdr:grpSp>
      <xdr:nvGrpSpPr>
        <xdr:cNvPr id="150" name="Group 149">
          <a:extLst>
            <a:ext uri="{FF2B5EF4-FFF2-40B4-BE49-F238E27FC236}">
              <a16:creationId xmlns:a16="http://schemas.microsoft.com/office/drawing/2014/main" id="{A60271EA-6B9F-A656-16D3-A65142770276}"/>
            </a:ext>
          </a:extLst>
        </xdr:cNvPr>
        <xdr:cNvGrpSpPr/>
      </xdr:nvGrpSpPr>
      <xdr:grpSpPr>
        <a:xfrm>
          <a:off x="757817" y="6669760"/>
          <a:ext cx="2651760" cy="2346014"/>
          <a:chOff x="757817" y="6168454"/>
          <a:chExt cx="2633852" cy="2355395"/>
        </a:xfrm>
      </xdr:grpSpPr>
      <xdr:sp macro="" textlink="">
        <xdr:nvSpPr>
          <xdr:cNvPr id="140" name="Rounded Rectangle 139">
            <a:extLst>
              <a:ext uri="{FF2B5EF4-FFF2-40B4-BE49-F238E27FC236}">
                <a16:creationId xmlns:a16="http://schemas.microsoft.com/office/drawing/2014/main" id="{B711BDBF-AD69-324C-A224-8F6DA30AE7D3}"/>
              </a:ext>
            </a:extLst>
          </xdr:cNvPr>
          <xdr:cNvSpPr/>
        </xdr:nvSpPr>
        <xdr:spPr>
          <a:xfrm>
            <a:off x="757817" y="6168454"/>
            <a:ext cx="2633852" cy="2355395"/>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41" name="Driver Name">
                <a:extLst>
                  <a:ext uri="{FF2B5EF4-FFF2-40B4-BE49-F238E27FC236}">
                    <a16:creationId xmlns:a16="http://schemas.microsoft.com/office/drawing/2014/main" id="{2A1906CF-A0DF-954D-A760-334CB7770B32}"/>
                  </a:ext>
                </a:extLst>
              </xdr:cNvPr>
              <xdr:cNvGraphicFramePr/>
            </xdr:nvGraphicFramePr>
            <xdr:xfrm>
              <a:off x="1570886" y="6285233"/>
              <a:ext cx="1664397" cy="2195805"/>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576414" y="6786074"/>
                <a:ext cx="1675714" cy="2187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43" name="Graphic 142" descr="Male profile">
            <a:extLst>
              <a:ext uri="{FF2B5EF4-FFF2-40B4-BE49-F238E27FC236}">
                <a16:creationId xmlns:a16="http://schemas.microsoft.com/office/drawing/2014/main" id="{8B620041-93CD-9CE4-30C5-E56C3D8ED5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39696" y="6371480"/>
            <a:ext cx="379156" cy="390092"/>
          </a:xfrm>
          <a:prstGeom prst="rect">
            <a:avLst/>
          </a:prstGeom>
        </xdr:spPr>
      </xdr:pic>
      <xdr:pic>
        <xdr:nvPicPr>
          <xdr:cNvPr id="146" name="Graphic 145" descr="Male profile">
            <a:extLst>
              <a:ext uri="{FF2B5EF4-FFF2-40B4-BE49-F238E27FC236}">
                <a16:creationId xmlns:a16="http://schemas.microsoft.com/office/drawing/2014/main" id="{89EBB1D8-7FB5-6B4E-B348-9FC9704C1B2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39696" y="6881206"/>
            <a:ext cx="379156" cy="390092"/>
          </a:xfrm>
          <a:prstGeom prst="rect">
            <a:avLst/>
          </a:prstGeom>
        </xdr:spPr>
      </xdr:pic>
      <xdr:pic>
        <xdr:nvPicPr>
          <xdr:cNvPr id="147" name="Graphic 146" descr="Male profile">
            <a:extLst>
              <a:ext uri="{FF2B5EF4-FFF2-40B4-BE49-F238E27FC236}">
                <a16:creationId xmlns:a16="http://schemas.microsoft.com/office/drawing/2014/main" id="{714F150C-7237-3C43-B04D-69E33BD2C58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39696" y="7386477"/>
            <a:ext cx="379156" cy="390091"/>
          </a:xfrm>
          <a:prstGeom prst="rect">
            <a:avLst/>
          </a:prstGeom>
        </xdr:spPr>
      </xdr:pic>
      <xdr:pic>
        <xdr:nvPicPr>
          <xdr:cNvPr id="148" name="Graphic 147" descr="Male profile">
            <a:extLst>
              <a:ext uri="{FF2B5EF4-FFF2-40B4-BE49-F238E27FC236}">
                <a16:creationId xmlns:a16="http://schemas.microsoft.com/office/drawing/2014/main" id="{A22C7F3B-1951-7F42-904D-2360037DDD7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39696" y="7896201"/>
            <a:ext cx="379156" cy="390092"/>
          </a:xfrm>
          <a:prstGeom prst="rect">
            <a:avLst/>
          </a:prstGeom>
        </xdr:spPr>
      </xdr:pic>
    </xdr:grpSp>
    <xdr:clientData/>
  </xdr:twoCellAnchor>
  <xdr:twoCellAnchor>
    <xdr:from>
      <xdr:col>4</xdr:col>
      <xdr:colOff>620520</xdr:colOff>
      <xdr:row>27</xdr:row>
      <xdr:rowOff>199939</xdr:rowOff>
    </xdr:from>
    <xdr:to>
      <xdr:col>8</xdr:col>
      <xdr:colOff>617225</xdr:colOff>
      <xdr:row>43</xdr:row>
      <xdr:rowOff>196644</xdr:rowOff>
    </xdr:to>
    <xdr:sp macro="" textlink="">
      <xdr:nvSpPr>
        <xdr:cNvPr id="149" name="Rounded Rectangle 148">
          <a:extLst>
            <a:ext uri="{FF2B5EF4-FFF2-40B4-BE49-F238E27FC236}">
              <a16:creationId xmlns:a16="http://schemas.microsoft.com/office/drawing/2014/main" id="{F97600CA-5B0C-C644-BFA1-1200B85229F7}"/>
            </a:ext>
          </a:extLst>
        </xdr:cNvPr>
        <xdr:cNvSpPr/>
      </xdr:nvSpPr>
      <xdr:spPr>
        <a:xfrm>
          <a:off x="3937461" y="5645998"/>
          <a:ext cx="3313646" cy="322399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704696</xdr:colOff>
      <xdr:row>34</xdr:row>
      <xdr:rowOff>54207</xdr:rowOff>
    </xdr:from>
    <xdr:to>
      <xdr:col>8</xdr:col>
      <xdr:colOff>487867</xdr:colOff>
      <xdr:row>43</xdr:row>
      <xdr:rowOff>100672</xdr:rowOff>
    </xdr:to>
    <mc:AlternateContent xmlns:mc="http://schemas.openxmlformats.org/markup-compatibility/2006">
      <mc:Choice xmlns:cx4="http://schemas.microsoft.com/office/drawing/2016/5/10/chartex" Requires="cx4">
        <xdr:graphicFrame macro="">
          <xdr:nvGraphicFramePr>
            <xdr:cNvPr id="153" name="Chart 152">
              <a:extLst>
                <a:ext uri="{FF2B5EF4-FFF2-40B4-BE49-F238E27FC236}">
                  <a16:creationId xmlns:a16="http://schemas.microsoft.com/office/drawing/2014/main" id="{6F329E1C-0632-2A47-959A-5E81A1884D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006696" y="6963007"/>
              <a:ext cx="3085171" cy="18752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774148</xdr:colOff>
      <xdr:row>28</xdr:row>
      <xdr:rowOff>172416</xdr:rowOff>
    </xdr:from>
    <xdr:to>
      <xdr:col>6</xdr:col>
      <xdr:colOff>642992</xdr:colOff>
      <xdr:row>29</xdr:row>
      <xdr:rowOff>172563</xdr:rowOff>
    </xdr:to>
    <xdr:sp macro="" textlink="PitvotTable!AO5">
      <xdr:nvSpPr>
        <xdr:cNvPr id="154" name="TextBox 153">
          <a:extLst>
            <a:ext uri="{FF2B5EF4-FFF2-40B4-BE49-F238E27FC236}">
              <a16:creationId xmlns:a16="http://schemas.microsoft.com/office/drawing/2014/main" id="{3788379C-B814-D841-A30A-6ACAFE9FDC24}"/>
            </a:ext>
          </a:extLst>
        </xdr:cNvPr>
        <xdr:cNvSpPr txBox="1"/>
      </xdr:nvSpPr>
      <xdr:spPr>
        <a:xfrm>
          <a:off x="4088538" y="5809977"/>
          <a:ext cx="1526039" cy="201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38A842-067D-8748-B6B3-F581084DEFAC}" type="TxLink">
            <a:rPr lang="en-US" sz="1200" b="0" i="0" u="none" strike="noStrike">
              <a:solidFill>
                <a:schemeClr val="tx1">
                  <a:lumMod val="75000"/>
                  <a:lumOff val="25000"/>
                </a:schemeClr>
              </a:solidFill>
              <a:latin typeface="SF Pro Display Regular"/>
              <a:ea typeface="SF Pro Display Regular"/>
              <a:cs typeface="SF Pro Display Regular"/>
            </a:rPr>
            <a:pPr algn="l"/>
            <a:t>Destination</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5</xdr:col>
      <xdr:colOff>92926</xdr:colOff>
      <xdr:row>33</xdr:row>
      <xdr:rowOff>139390</xdr:rowOff>
    </xdr:from>
    <xdr:to>
      <xdr:col>8</xdr:col>
      <xdr:colOff>495609</xdr:colOff>
      <xdr:row>43</xdr:row>
      <xdr:rowOff>92926</xdr:rowOff>
    </xdr:to>
    <xdr:sp macro="" textlink="">
      <xdr:nvSpPr>
        <xdr:cNvPr id="156" name="Rounded Rectangle 155">
          <a:extLst>
            <a:ext uri="{FF2B5EF4-FFF2-40B4-BE49-F238E27FC236}">
              <a16:creationId xmlns:a16="http://schemas.microsoft.com/office/drawing/2014/main" id="{6B4E9CEA-0016-194C-B083-5A91489B3ABD}"/>
            </a:ext>
          </a:extLst>
        </xdr:cNvPr>
        <xdr:cNvSpPr/>
      </xdr:nvSpPr>
      <xdr:spPr>
        <a:xfrm>
          <a:off x="4235914" y="6783658"/>
          <a:ext cx="2888475" cy="1966951"/>
        </a:xfrm>
        <a:prstGeom prst="roundRect">
          <a:avLst>
            <a:gd name="adj" fmla="val 6191"/>
          </a:avLst>
        </a:prstGeom>
        <a:solidFill>
          <a:schemeClr val="bg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118295</xdr:colOff>
      <xdr:row>30</xdr:row>
      <xdr:rowOff>119060</xdr:rowOff>
    </xdr:from>
    <xdr:to>
      <xdr:col>7</xdr:col>
      <xdr:colOff>430821</xdr:colOff>
      <xdr:row>31</xdr:row>
      <xdr:rowOff>136646</xdr:rowOff>
    </xdr:to>
    <xdr:grpSp>
      <xdr:nvGrpSpPr>
        <xdr:cNvPr id="234" name="Group 233">
          <a:extLst>
            <a:ext uri="{FF2B5EF4-FFF2-40B4-BE49-F238E27FC236}">
              <a16:creationId xmlns:a16="http://schemas.microsoft.com/office/drawing/2014/main" id="{A58859A7-990E-7F7D-8D10-C6B55F158AB5}"/>
            </a:ext>
          </a:extLst>
        </xdr:cNvPr>
        <xdr:cNvGrpSpPr/>
      </xdr:nvGrpSpPr>
      <xdr:grpSpPr>
        <a:xfrm>
          <a:off x="4259599" y="6271855"/>
          <a:ext cx="1969048" cy="222679"/>
          <a:chOff x="4264577" y="6170236"/>
          <a:chExt cx="1970856" cy="219292"/>
        </a:xfrm>
      </xdr:grpSpPr>
      <xdr:sp macro="" textlink="PitvotTable!AP5">
        <xdr:nvSpPr>
          <xdr:cNvPr id="155" name="TextBox 154">
            <a:extLst>
              <a:ext uri="{FF2B5EF4-FFF2-40B4-BE49-F238E27FC236}">
                <a16:creationId xmlns:a16="http://schemas.microsoft.com/office/drawing/2014/main" id="{20FAA7B9-DE27-F84C-A310-DFB9B2262054}"/>
              </a:ext>
            </a:extLst>
          </xdr:cNvPr>
          <xdr:cNvSpPr txBox="1"/>
        </xdr:nvSpPr>
        <xdr:spPr>
          <a:xfrm>
            <a:off x="4561626" y="6170236"/>
            <a:ext cx="839700" cy="21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BA4D00-35EB-AD4D-98AF-FAF33B90C482}" type="TxLink">
              <a:rPr lang="en-US" sz="1600" b="1" i="0" u="none" strike="noStrike">
                <a:solidFill>
                  <a:srgbClr val="3849AB"/>
                </a:solidFill>
                <a:latin typeface="SF Pro Display Regular"/>
                <a:ea typeface="SF Pro Display Regular"/>
                <a:cs typeface="SF Pro Display Regular"/>
              </a:rPr>
              <a:pPr algn="l"/>
              <a:t>Freight</a:t>
            </a:fld>
            <a:endParaRPr lang="en-US" sz="1600" b="1">
              <a:solidFill>
                <a:srgbClr val="3849AB"/>
              </a:solidFill>
              <a:latin typeface="SF Pro Display" pitchFamily="2" charset="0"/>
              <a:ea typeface="SF Pro Display" pitchFamily="2" charset="0"/>
              <a:cs typeface="SF Pro Display" pitchFamily="2" charset="0"/>
            </a:endParaRPr>
          </a:p>
        </xdr:txBody>
      </xdr:sp>
      <xdr:sp macro="" textlink="PitvotTable!AP6">
        <xdr:nvSpPr>
          <xdr:cNvPr id="157" name="TextBox 156">
            <a:extLst>
              <a:ext uri="{FF2B5EF4-FFF2-40B4-BE49-F238E27FC236}">
                <a16:creationId xmlns:a16="http://schemas.microsoft.com/office/drawing/2014/main" id="{A57C0CDC-FFC2-BA4E-88E6-B43975AAF8C0}"/>
              </a:ext>
            </a:extLst>
          </xdr:cNvPr>
          <xdr:cNvSpPr txBox="1"/>
        </xdr:nvSpPr>
        <xdr:spPr>
          <a:xfrm>
            <a:off x="4264577" y="6175689"/>
            <a:ext cx="392394" cy="20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730C041-D587-A84E-A6E3-0EFFA4697F8C}" type="TxLink">
              <a:rPr lang="en-US" sz="1600" b="1" i="0" u="none" strike="noStrike">
                <a:solidFill>
                  <a:srgbClr val="3849AB"/>
                </a:solidFill>
                <a:latin typeface="SF Pro Display Regular"/>
                <a:ea typeface="SF Pro Display Regular"/>
                <a:cs typeface="SF Pro Display Regular"/>
              </a:rPr>
              <a:pPr algn="l"/>
              <a:t>61</a:t>
            </a:fld>
            <a:endParaRPr lang="en-US" sz="1600">
              <a:solidFill>
                <a:srgbClr val="3849AB"/>
              </a:solidFill>
              <a:latin typeface="SF Pro Display" pitchFamily="2" charset="0"/>
              <a:ea typeface="SF Pro Display" pitchFamily="2" charset="0"/>
              <a:cs typeface="SF Pro Display" pitchFamily="2" charset="0"/>
            </a:endParaRPr>
          </a:p>
        </xdr:txBody>
      </xdr:sp>
      <xdr:sp macro="" textlink="PitvotTable!AP5">
        <xdr:nvSpPr>
          <xdr:cNvPr id="158" name="TextBox 157">
            <a:extLst>
              <a:ext uri="{FF2B5EF4-FFF2-40B4-BE49-F238E27FC236}">
                <a16:creationId xmlns:a16="http://schemas.microsoft.com/office/drawing/2014/main" id="{C59FB374-C98D-224B-B8AC-86BE77514913}"/>
              </a:ext>
            </a:extLst>
          </xdr:cNvPr>
          <xdr:cNvSpPr txBox="1"/>
        </xdr:nvSpPr>
        <xdr:spPr>
          <a:xfrm>
            <a:off x="5542868" y="6224836"/>
            <a:ext cx="692565" cy="132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3849AB"/>
                </a:solidFill>
                <a:latin typeface="SF Pro Display" pitchFamily="2" charset="0"/>
                <a:ea typeface="SF Pro Display" pitchFamily="2" charset="0"/>
                <a:cs typeface="SF Pro Display" pitchFamily="2" charset="0"/>
              </a:rPr>
              <a:t>Cities</a:t>
            </a:r>
          </a:p>
        </xdr:txBody>
      </xdr:sp>
      <xdr:sp macro="" textlink="PitvotTable!AO6">
        <xdr:nvSpPr>
          <xdr:cNvPr id="159" name="TextBox 158">
            <a:extLst>
              <a:ext uri="{FF2B5EF4-FFF2-40B4-BE49-F238E27FC236}">
                <a16:creationId xmlns:a16="http://schemas.microsoft.com/office/drawing/2014/main" id="{31FCB151-D930-C649-9C56-CAD7AFDF2B25}"/>
              </a:ext>
            </a:extLst>
          </xdr:cNvPr>
          <xdr:cNvSpPr txBox="1"/>
        </xdr:nvSpPr>
        <xdr:spPr>
          <a:xfrm>
            <a:off x="5414326" y="6228855"/>
            <a:ext cx="251267" cy="12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6DE67F2-651A-424D-B72D-20995A1DD866}" type="TxLink">
              <a:rPr lang="en-US" sz="1100" b="0" i="0" u="none" strike="noStrike">
                <a:solidFill>
                  <a:srgbClr val="3849AB"/>
                </a:solidFill>
                <a:latin typeface="SF Pro Display Regular"/>
                <a:ea typeface="SF Pro Display Regular"/>
                <a:cs typeface="SF Pro Display Regular"/>
              </a:rPr>
              <a:pPr algn="l"/>
              <a:t>8</a:t>
            </a:fld>
            <a:endParaRPr lang="en-US" sz="1100" b="0">
              <a:solidFill>
                <a:srgbClr val="3849AB"/>
              </a:solidFill>
              <a:latin typeface="SF Pro Display" pitchFamily="2" charset="0"/>
              <a:ea typeface="SF Pro Display" pitchFamily="2" charset="0"/>
              <a:cs typeface="SF Pro Display" pitchFamily="2" charset="0"/>
            </a:endParaRPr>
          </a:p>
        </xdr:txBody>
      </xdr:sp>
      <xdr:sp macro="" textlink="PitvotTable!AO5">
        <xdr:nvSpPr>
          <xdr:cNvPr id="161" name="TextBox 160">
            <a:extLst>
              <a:ext uri="{FF2B5EF4-FFF2-40B4-BE49-F238E27FC236}">
                <a16:creationId xmlns:a16="http://schemas.microsoft.com/office/drawing/2014/main" id="{1A2F60A2-C1A7-F741-8604-46DC65DCE4B0}"/>
              </a:ext>
            </a:extLst>
          </xdr:cNvPr>
          <xdr:cNvSpPr txBox="1"/>
        </xdr:nvSpPr>
        <xdr:spPr>
          <a:xfrm>
            <a:off x="5266960" y="6190689"/>
            <a:ext cx="235038" cy="168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3849AB"/>
                </a:solidFill>
                <a:latin typeface="SF Pro Display" pitchFamily="2" charset="0"/>
                <a:ea typeface="SF Pro Display" pitchFamily="2" charset="0"/>
                <a:cs typeface="SF Pro Display" pitchFamily="2" charset="0"/>
              </a:rPr>
              <a:t>/</a:t>
            </a:r>
          </a:p>
        </xdr:txBody>
      </xdr:sp>
    </xdr:grpSp>
    <xdr:clientData/>
  </xdr:twoCellAnchor>
  <xdr:twoCellAnchor>
    <xdr:from>
      <xdr:col>6</xdr:col>
      <xdr:colOff>47660</xdr:colOff>
      <xdr:row>33</xdr:row>
      <xdr:rowOff>102854</xdr:rowOff>
    </xdr:from>
    <xdr:to>
      <xdr:col>8</xdr:col>
      <xdr:colOff>684833</xdr:colOff>
      <xdr:row>41</xdr:row>
      <xdr:rowOff>41430</xdr:rowOff>
    </xdr:to>
    <xdr:grpSp>
      <xdr:nvGrpSpPr>
        <xdr:cNvPr id="190" name="Group 189">
          <a:extLst>
            <a:ext uri="{FF2B5EF4-FFF2-40B4-BE49-F238E27FC236}">
              <a16:creationId xmlns:a16="http://schemas.microsoft.com/office/drawing/2014/main" id="{6B83291A-EC53-9018-F53B-98714FF17FD1}"/>
            </a:ext>
          </a:extLst>
        </xdr:cNvPr>
        <xdr:cNvGrpSpPr/>
      </xdr:nvGrpSpPr>
      <xdr:grpSpPr>
        <a:xfrm>
          <a:off x="5017225" y="6870929"/>
          <a:ext cx="2293695" cy="1579321"/>
          <a:chOff x="6219860" y="6808454"/>
          <a:chExt cx="2296640" cy="1564176"/>
        </a:xfrm>
      </xdr:grpSpPr>
      <xdr:sp macro="" textlink="PitvotTable!AR11">
        <xdr:nvSpPr>
          <xdr:cNvPr id="162" name="TextBox 161">
            <a:extLst>
              <a:ext uri="{FF2B5EF4-FFF2-40B4-BE49-F238E27FC236}">
                <a16:creationId xmlns:a16="http://schemas.microsoft.com/office/drawing/2014/main" id="{9B04842F-B753-C049-8FA3-68A68790E7DF}"/>
              </a:ext>
            </a:extLst>
          </xdr:cNvPr>
          <xdr:cNvSpPr txBox="1"/>
        </xdr:nvSpPr>
        <xdr:spPr>
          <a:xfrm>
            <a:off x="7230716" y="6808454"/>
            <a:ext cx="94907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8F6F13-9C4E-B94B-9916-4ABAD3C9A247}" type="TxLink">
              <a:rPr lang="en-US" sz="1100" b="0" i="0" u="none" strike="noStrike">
                <a:solidFill>
                  <a:srgbClr val="404040"/>
                </a:solidFill>
                <a:latin typeface="SF Pro Display Regular"/>
                <a:ea typeface="SF Pro Display Regular"/>
                <a:cs typeface="SF Pro Display Regular"/>
              </a:rPr>
              <a:pPr algn="l"/>
              <a:t>Alberta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1">
        <xdr:nvSpPr>
          <xdr:cNvPr id="163" name="TextBox 162">
            <a:extLst>
              <a:ext uri="{FF2B5EF4-FFF2-40B4-BE49-F238E27FC236}">
                <a16:creationId xmlns:a16="http://schemas.microsoft.com/office/drawing/2014/main" id="{01E267E0-2A5A-1A4F-A314-E4910397347C}"/>
              </a:ext>
            </a:extLst>
          </xdr:cNvPr>
          <xdr:cNvSpPr txBox="1"/>
        </xdr:nvSpPr>
        <xdr:spPr>
          <a:xfrm>
            <a:off x="6219860" y="6808454"/>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DC60157-F51B-6044-8A5B-068B67DCA9DA}" type="TxLink">
              <a:rPr lang="en-US" sz="1100" b="1" i="0" u="none" strike="noStrike">
                <a:solidFill>
                  <a:srgbClr val="404040"/>
                </a:solidFill>
                <a:latin typeface="SF Pro Display Regular"/>
                <a:ea typeface="SF Pro Display Regular"/>
                <a:cs typeface="SF Pro Display Regular"/>
              </a:rPr>
              <a:pPr algn="r"/>
              <a:t>4</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2">
        <xdr:nvSpPr>
          <xdr:cNvPr id="176" name="TextBox 175">
            <a:extLst>
              <a:ext uri="{FF2B5EF4-FFF2-40B4-BE49-F238E27FC236}">
                <a16:creationId xmlns:a16="http://schemas.microsoft.com/office/drawing/2014/main" id="{A5920A31-DB3C-D6FC-F0D0-B21354CF72F3}"/>
              </a:ext>
            </a:extLst>
          </xdr:cNvPr>
          <xdr:cNvSpPr txBox="1"/>
        </xdr:nvSpPr>
        <xdr:spPr>
          <a:xfrm>
            <a:off x="7230715" y="7081328"/>
            <a:ext cx="1285785"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B1616D-BB0F-7446-AD5E-CF3C80DF2EE9}" type="TxLink">
              <a:rPr lang="en-US" sz="1100" b="0" i="0" u="none" strike="noStrike">
                <a:solidFill>
                  <a:srgbClr val="404040"/>
                </a:solidFill>
                <a:latin typeface="SF Pro Display Regular"/>
                <a:ea typeface="SF Pro Display Regular"/>
                <a:cs typeface="SF Pro Display Regular"/>
              </a:rPr>
              <a:pPr algn="l"/>
              <a:t>British Columbia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2">
        <xdr:nvSpPr>
          <xdr:cNvPr id="177" name="TextBox 176">
            <a:extLst>
              <a:ext uri="{FF2B5EF4-FFF2-40B4-BE49-F238E27FC236}">
                <a16:creationId xmlns:a16="http://schemas.microsoft.com/office/drawing/2014/main" id="{29F10730-54B5-C0B8-A161-C532B301B636}"/>
              </a:ext>
            </a:extLst>
          </xdr:cNvPr>
          <xdr:cNvSpPr txBox="1"/>
        </xdr:nvSpPr>
        <xdr:spPr>
          <a:xfrm>
            <a:off x="6219860" y="7081328"/>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40F9765-CEC9-7443-800F-2028E124CEEC}" type="TxLink">
              <a:rPr lang="en-US" sz="1100" b="1" i="0" u="none" strike="noStrike">
                <a:solidFill>
                  <a:srgbClr val="404040"/>
                </a:solidFill>
                <a:latin typeface="SF Pro Display Regular"/>
                <a:ea typeface="SF Pro Display Regular"/>
                <a:cs typeface="SF Pro Display Regular"/>
              </a:rPr>
              <a:pPr algn="r"/>
              <a:t>6</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3">
        <xdr:nvSpPr>
          <xdr:cNvPr id="179" name="TextBox 178">
            <a:extLst>
              <a:ext uri="{FF2B5EF4-FFF2-40B4-BE49-F238E27FC236}">
                <a16:creationId xmlns:a16="http://schemas.microsoft.com/office/drawing/2014/main" id="{1E7422CE-C6BC-3AD8-140F-F7CE042939A0}"/>
              </a:ext>
            </a:extLst>
          </xdr:cNvPr>
          <xdr:cNvSpPr txBox="1"/>
        </xdr:nvSpPr>
        <xdr:spPr>
          <a:xfrm>
            <a:off x="7230716" y="7352433"/>
            <a:ext cx="94907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2C720D-8FBE-FF49-9A21-16015FD2800A}" type="TxLink">
              <a:rPr lang="en-US" sz="1100" b="0" i="0" u="none" strike="noStrike">
                <a:solidFill>
                  <a:srgbClr val="404040"/>
                </a:solidFill>
                <a:latin typeface="SF Pro Display Regular"/>
                <a:ea typeface="SF Pro Display Regular"/>
                <a:cs typeface="SF Pro Display Regular"/>
              </a:rPr>
              <a:pPr algn="l"/>
              <a:t>Manitoba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3">
        <xdr:nvSpPr>
          <xdr:cNvPr id="180" name="TextBox 179">
            <a:extLst>
              <a:ext uri="{FF2B5EF4-FFF2-40B4-BE49-F238E27FC236}">
                <a16:creationId xmlns:a16="http://schemas.microsoft.com/office/drawing/2014/main" id="{1AA02A3F-AEAC-B2E1-1D9A-BFFCE12ED493}"/>
              </a:ext>
            </a:extLst>
          </xdr:cNvPr>
          <xdr:cNvSpPr txBox="1"/>
        </xdr:nvSpPr>
        <xdr:spPr>
          <a:xfrm>
            <a:off x="6219860" y="7352433"/>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F672846-DBA9-3943-9D75-D7341C67488C}" type="TxLink">
              <a:rPr lang="en-US" sz="1100" b="1" i="0" u="none" strike="noStrike">
                <a:solidFill>
                  <a:srgbClr val="404040"/>
                </a:solidFill>
                <a:latin typeface="SF Pro Display Regular"/>
                <a:ea typeface="SF Pro Display Regular"/>
                <a:cs typeface="SF Pro Display Regular"/>
              </a:rPr>
              <a:pPr algn="r"/>
              <a:t>10</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4">
        <xdr:nvSpPr>
          <xdr:cNvPr id="182" name="TextBox 181">
            <a:extLst>
              <a:ext uri="{FF2B5EF4-FFF2-40B4-BE49-F238E27FC236}">
                <a16:creationId xmlns:a16="http://schemas.microsoft.com/office/drawing/2014/main" id="{3F17FF23-0A6B-30C9-54C2-EA36C54BC20B}"/>
              </a:ext>
            </a:extLst>
          </xdr:cNvPr>
          <xdr:cNvSpPr txBox="1"/>
        </xdr:nvSpPr>
        <xdr:spPr>
          <a:xfrm>
            <a:off x="7230716" y="7625307"/>
            <a:ext cx="125288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0E0FD0-7F5F-4748-9AC6-2F4AF0B3B431}" type="TxLink">
              <a:rPr lang="en-US" sz="1100" b="0" i="0" u="none" strike="noStrike">
                <a:solidFill>
                  <a:srgbClr val="404040"/>
                </a:solidFill>
                <a:latin typeface="SF Pro Display Regular"/>
                <a:ea typeface="SF Pro Display Regular"/>
                <a:cs typeface="SF Pro Display Regular"/>
              </a:rPr>
              <a:pPr algn="l"/>
              <a:t>New Brunswick</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4">
        <xdr:nvSpPr>
          <xdr:cNvPr id="183" name="TextBox 182">
            <a:extLst>
              <a:ext uri="{FF2B5EF4-FFF2-40B4-BE49-F238E27FC236}">
                <a16:creationId xmlns:a16="http://schemas.microsoft.com/office/drawing/2014/main" id="{D28C9F95-22F8-99B7-0680-7E0427AEA322}"/>
              </a:ext>
            </a:extLst>
          </xdr:cNvPr>
          <xdr:cNvSpPr txBox="1"/>
        </xdr:nvSpPr>
        <xdr:spPr>
          <a:xfrm>
            <a:off x="6219860" y="7625307"/>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5AA3CF-33BF-934A-8788-8F3EDC7EA563}" type="TxLink">
              <a:rPr lang="en-US" sz="1100" b="1" i="0" u="none" strike="noStrike">
                <a:solidFill>
                  <a:srgbClr val="404040"/>
                </a:solidFill>
                <a:latin typeface="SF Pro Display Regular"/>
                <a:ea typeface="SF Pro Display Regular"/>
                <a:cs typeface="SF Pro Display Regular"/>
              </a:rPr>
              <a:pPr algn="r"/>
              <a:t>7</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5">
        <xdr:nvSpPr>
          <xdr:cNvPr id="185" name="TextBox 184">
            <a:extLst>
              <a:ext uri="{FF2B5EF4-FFF2-40B4-BE49-F238E27FC236}">
                <a16:creationId xmlns:a16="http://schemas.microsoft.com/office/drawing/2014/main" id="{58256936-B0D0-2256-D143-9A8EAB09E3D4}"/>
              </a:ext>
            </a:extLst>
          </xdr:cNvPr>
          <xdr:cNvSpPr txBox="1"/>
        </xdr:nvSpPr>
        <xdr:spPr>
          <a:xfrm>
            <a:off x="7230716" y="7898181"/>
            <a:ext cx="949074"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7D63B8-1ACC-554D-9E57-CE36B621DE45}" type="TxLink">
              <a:rPr lang="en-US" sz="1100" b="0" i="0" u="none" strike="noStrike">
                <a:solidFill>
                  <a:srgbClr val="404040"/>
                </a:solidFill>
                <a:latin typeface="SF Pro Display Regular"/>
                <a:ea typeface="SF Pro Display Regular"/>
                <a:cs typeface="SF Pro Display Regular"/>
              </a:rPr>
              <a:pPr algn="l"/>
              <a:t>Nova Scotia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5">
        <xdr:nvSpPr>
          <xdr:cNvPr id="186" name="TextBox 185">
            <a:extLst>
              <a:ext uri="{FF2B5EF4-FFF2-40B4-BE49-F238E27FC236}">
                <a16:creationId xmlns:a16="http://schemas.microsoft.com/office/drawing/2014/main" id="{1CA76B2C-C82B-FA25-4870-538BB02E09BE}"/>
              </a:ext>
            </a:extLst>
          </xdr:cNvPr>
          <xdr:cNvSpPr txBox="1"/>
        </xdr:nvSpPr>
        <xdr:spPr>
          <a:xfrm>
            <a:off x="6219860" y="7898181"/>
            <a:ext cx="949076"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A39A5B1-33A5-414E-BDB1-6DD0F41F9A2B}" type="TxLink">
              <a:rPr lang="en-US" sz="1100" b="1" i="0" u="none" strike="noStrike">
                <a:solidFill>
                  <a:srgbClr val="404040"/>
                </a:solidFill>
                <a:latin typeface="SF Pro Display Regular"/>
                <a:ea typeface="SF Pro Display Regular"/>
                <a:cs typeface="SF Pro Display Regular"/>
              </a:rPr>
              <a:pPr algn="r"/>
              <a:t>5</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6">
        <xdr:nvSpPr>
          <xdr:cNvPr id="188" name="TextBox 187">
            <a:extLst>
              <a:ext uri="{FF2B5EF4-FFF2-40B4-BE49-F238E27FC236}">
                <a16:creationId xmlns:a16="http://schemas.microsoft.com/office/drawing/2014/main" id="{02F9C29E-F783-BB2F-A78C-5461698C1A57}"/>
              </a:ext>
            </a:extLst>
          </xdr:cNvPr>
          <xdr:cNvSpPr txBox="1"/>
        </xdr:nvSpPr>
        <xdr:spPr>
          <a:xfrm>
            <a:off x="7230716" y="8169284"/>
            <a:ext cx="949074"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CE0C7F-AF36-784A-B8D4-2912001F0854}" type="TxLink">
              <a:rPr lang="en-US" sz="1100" b="0" i="0" u="none" strike="noStrike">
                <a:solidFill>
                  <a:srgbClr val="404040"/>
                </a:solidFill>
                <a:latin typeface="SF Pro Display Regular"/>
                <a:ea typeface="SF Pro Display Regular"/>
                <a:cs typeface="SF Pro Display Regular"/>
              </a:rPr>
              <a:pPr algn="l"/>
              <a:t>Nunavut</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6">
        <xdr:nvSpPr>
          <xdr:cNvPr id="189" name="TextBox 188">
            <a:extLst>
              <a:ext uri="{FF2B5EF4-FFF2-40B4-BE49-F238E27FC236}">
                <a16:creationId xmlns:a16="http://schemas.microsoft.com/office/drawing/2014/main" id="{02368C2A-7BD5-8F56-91A4-6304D4061640}"/>
              </a:ext>
            </a:extLst>
          </xdr:cNvPr>
          <xdr:cNvSpPr txBox="1"/>
        </xdr:nvSpPr>
        <xdr:spPr>
          <a:xfrm>
            <a:off x="6219860" y="8169284"/>
            <a:ext cx="949076"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E153CE1-6AB4-5848-9E8E-B8ABB09759A7}" type="TxLink">
              <a:rPr lang="en-US" sz="1100" b="1" i="0" u="none" strike="noStrike">
                <a:solidFill>
                  <a:srgbClr val="404040"/>
                </a:solidFill>
                <a:latin typeface="SF Pro Display Regular"/>
                <a:ea typeface="SF Pro Display Regular"/>
                <a:cs typeface="SF Pro Display Regular"/>
              </a:rPr>
              <a:pPr algn="r"/>
              <a:t>27</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lientData/>
  </xdr:twoCellAnchor>
  <xdr:twoCellAnchor>
    <xdr:from>
      <xdr:col>9</xdr:col>
      <xdr:colOff>105655</xdr:colOff>
      <xdr:row>28</xdr:row>
      <xdr:rowOff>3147</xdr:rowOff>
    </xdr:from>
    <xdr:to>
      <xdr:col>15</xdr:col>
      <xdr:colOff>541867</xdr:colOff>
      <xdr:row>44</xdr:row>
      <xdr:rowOff>205</xdr:rowOff>
    </xdr:to>
    <xdr:sp macro="" textlink="">
      <xdr:nvSpPr>
        <xdr:cNvPr id="191" name="Rounded Rectangle 190">
          <a:extLst>
            <a:ext uri="{FF2B5EF4-FFF2-40B4-BE49-F238E27FC236}">
              <a16:creationId xmlns:a16="http://schemas.microsoft.com/office/drawing/2014/main" id="{06C0F281-5335-9748-B06D-97E9737142C9}"/>
            </a:ext>
          </a:extLst>
        </xdr:cNvPr>
        <xdr:cNvSpPr/>
      </xdr:nvSpPr>
      <xdr:spPr>
        <a:xfrm>
          <a:off x="7560003" y="5607712"/>
          <a:ext cx="5405777" cy="3199667"/>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595311</xdr:colOff>
      <xdr:row>30</xdr:row>
      <xdr:rowOff>82021</xdr:rowOff>
    </xdr:from>
    <xdr:to>
      <xdr:col>14</xdr:col>
      <xdr:colOff>535357</xdr:colOff>
      <xdr:row>41</xdr:row>
      <xdr:rowOff>139171</xdr:rowOff>
    </xdr:to>
    <xdr:grpSp>
      <xdr:nvGrpSpPr>
        <xdr:cNvPr id="195" name="Group 194">
          <a:extLst>
            <a:ext uri="{FF2B5EF4-FFF2-40B4-BE49-F238E27FC236}">
              <a16:creationId xmlns:a16="http://schemas.microsoft.com/office/drawing/2014/main" id="{E92A02AF-DD7E-8B86-67AD-43938F77632A}"/>
            </a:ext>
          </a:extLst>
        </xdr:cNvPr>
        <xdr:cNvGrpSpPr/>
      </xdr:nvGrpSpPr>
      <xdr:grpSpPr>
        <a:xfrm>
          <a:off x="8049659" y="6234816"/>
          <a:ext cx="4081350" cy="2313175"/>
          <a:chOff x="8006952" y="6183974"/>
          <a:chExt cx="4057624" cy="2294533"/>
        </a:xfrm>
      </xdr:grpSpPr>
      <xdr:sp macro="" textlink="">
        <xdr:nvSpPr>
          <xdr:cNvPr id="192" name="Bent Arrow 191">
            <a:extLst>
              <a:ext uri="{FF2B5EF4-FFF2-40B4-BE49-F238E27FC236}">
                <a16:creationId xmlns:a16="http://schemas.microsoft.com/office/drawing/2014/main" id="{ED3CE37E-8178-D7E8-2FCD-A1EE91D3F43E}"/>
              </a:ext>
            </a:extLst>
          </xdr:cNvPr>
          <xdr:cNvSpPr/>
        </xdr:nvSpPr>
        <xdr:spPr>
          <a:xfrm rot="16200000">
            <a:off x="8178532" y="6012394"/>
            <a:ext cx="2292064" cy="2635224"/>
          </a:xfrm>
          <a:prstGeom prst="bentArrow">
            <a:avLst>
              <a:gd name="adj1" fmla="val 25000"/>
              <a:gd name="adj2" fmla="val 0"/>
              <a:gd name="adj3" fmla="val 25000"/>
              <a:gd name="adj4" fmla="val 15840"/>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94" name="Bent Arrow 193">
            <a:extLst>
              <a:ext uri="{FF2B5EF4-FFF2-40B4-BE49-F238E27FC236}">
                <a16:creationId xmlns:a16="http://schemas.microsoft.com/office/drawing/2014/main" id="{717E0B4C-17B7-544A-8BA6-FF637451BD7F}"/>
              </a:ext>
            </a:extLst>
          </xdr:cNvPr>
          <xdr:cNvSpPr/>
        </xdr:nvSpPr>
        <xdr:spPr>
          <a:xfrm rot="5400000" flipH="1">
            <a:off x="10111279" y="6525211"/>
            <a:ext cx="1271369" cy="2635224"/>
          </a:xfrm>
          <a:prstGeom prst="bentArrow">
            <a:avLst>
              <a:gd name="adj1" fmla="val 25000"/>
              <a:gd name="adj2" fmla="val 0"/>
              <a:gd name="adj3" fmla="val 25000"/>
              <a:gd name="adj4" fmla="val 20602"/>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9</xdr:col>
      <xdr:colOff>257968</xdr:colOff>
      <xdr:row>31</xdr:row>
      <xdr:rowOff>163709</xdr:rowOff>
    </xdr:from>
    <xdr:to>
      <xdr:col>11</xdr:col>
      <xdr:colOff>622617</xdr:colOff>
      <xdr:row>33</xdr:row>
      <xdr:rowOff>122673</xdr:rowOff>
    </xdr:to>
    <xdr:sp macro="" textlink="">
      <xdr:nvSpPr>
        <xdr:cNvPr id="196" name="Rounded Rectangle 195">
          <a:extLst>
            <a:ext uri="{FF2B5EF4-FFF2-40B4-BE49-F238E27FC236}">
              <a16:creationId xmlns:a16="http://schemas.microsoft.com/office/drawing/2014/main" id="{D7750DE1-DB8A-04F9-D778-85719111E56F}"/>
            </a:ext>
          </a:extLst>
        </xdr:cNvPr>
        <xdr:cNvSpPr/>
      </xdr:nvSpPr>
      <xdr:spPr>
        <a:xfrm>
          <a:off x="7669609" y="6469061"/>
          <a:ext cx="201168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266501</xdr:colOff>
      <xdr:row>35</xdr:row>
      <xdr:rowOff>97827</xdr:rowOff>
    </xdr:from>
    <xdr:to>
      <xdr:col>12</xdr:col>
      <xdr:colOff>173394</xdr:colOff>
      <xdr:row>37</xdr:row>
      <xdr:rowOff>56790</xdr:rowOff>
    </xdr:to>
    <xdr:sp macro="" textlink="">
      <xdr:nvSpPr>
        <xdr:cNvPr id="197" name="Rounded Rectangle 196">
          <a:extLst>
            <a:ext uri="{FF2B5EF4-FFF2-40B4-BE49-F238E27FC236}">
              <a16:creationId xmlns:a16="http://schemas.microsoft.com/office/drawing/2014/main" id="{B9F8E862-0095-3E4B-A8B2-DF803E0EAA91}"/>
            </a:ext>
          </a:extLst>
        </xdr:cNvPr>
        <xdr:cNvSpPr/>
      </xdr:nvSpPr>
      <xdr:spPr>
        <a:xfrm>
          <a:off x="7678142" y="7216772"/>
          <a:ext cx="237744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126207</xdr:colOff>
      <xdr:row>40</xdr:row>
      <xdr:rowOff>165891</xdr:rowOff>
    </xdr:from>
    <xdr:to>
      <xdr:col>11</xdr:col>
      <xdr:colOff>811451</xdr:colOff>
      <xdr:row>42</xdr:row>
      <xdr:rowOff>124855</xdr:rowOff>
    </xdr:to>
    <xdr:sp macro="" textlink="">
      <xdr:nvSpPr>
        <xdr:cNvPr id="198" name="Rounded Rectangle 197">
          <a:extLst>
            <a:ext uri="{FF2B5EF4-FFF2-40B4-BE49-F238E27FC236}">
              <a16:creationId xmlns:a16="http://schemas.microsoft.com/office/drawing/2014/main" id="{F414F6E4-7A74-1A49-BBF6-50CAFCB82168}"/>
            </a:ext>
          </a:extLst>
        </xdr:cNvPr>
        <xdr:cNvSpPr/>
      </xdr:nvSpPr>
      <xdr:spPr>
        <a:xfrm>
          <a:off x="8361363" y="8301829"/>
          <a:ext cx="150876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323255</xdr:colOff>
      <xdr:row>40</xdr:row>
      <xdr:rowOff>159540</xdr:rowOff>
    </xdr:from>
    <xdr:to>
      <xdr:col>14</xdr:col>
      <xdr:colOff>184984</xdr:colOff>
      <xdr:row>42</xdr:row>
      <xdr:rowOff>118504</xdr:rowOff>
    </xdr:to>
    <xdr:sp macro="" textlink="">
      <xdr:nvSpPr>
        <xdr:cNvPr id="199" name="Rounded Rectangle 198">
          <a:extLst>
            <a:ext uri="{FF2B5EF4-FFF2-40B4-BE49-F238E27FC236}">
              <a16:creationId xmlns:a16="http://schemas.microsoft.com/office/drawing/2014/main" id="{DBB0F89B-AD6E-2B4D-A617-192359942DD4}"/>
            </a:ext>
          </a:extLst>
        </xdr:cNvPr>
        <xdr:cNvSpPr/>
      </xdr:nvSpPr>
      <xdr:spPr>
        <a:xfrm>
          <a:off x="10205443" y="8295478"/>
          <a:ext cx="150876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203477</xdr:colOff>
      <xdr:row>28</xdr:row>
      <xdr:rowOff>11863</xdr:rowOff>
    </xdr:from>
    <xdr:to>
      <xdr:col>11</xdr:col>
      <xdr:colOff>153142</xdr:colOff>
      <xdr:row>30</xdr:row>
      <xdr:rowOff>125964</xdr:rowOff>
    </xdr:to>
    <xdr:sp macro="" textlink="">
      <xdr:nvSpPr>
        <xdr:cNvPr id="200" name="TextBox 199">
          <a:extLst>
            <a:ext uri="{FF2B5EF4-FFF2-40B4-BE49-F238E27FC236}">
              <a16:creationId xmlns:a16="http://schemas.microsoft.com/office/drawing/2014/main" id="{CF2626FB-A367-5242-8C60-B6269F69B130}"/>
            </a:ext>
          </a:extLst>
        </xdr:cNvPr>
        <xdr:cNvSpPr txBox="1"/>
      </xdr:nvSpPr>
      <xdr:spPr>
        <a:xfrm>
          <a:off x="7657825" y="5616428"/>
          <a:ext cx="1606187" cy="514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1">
                  <a:lumMod val="75000"/>
                  <a:lumOff val="25000"/>
                </a:schemeClr>
              </a:solidFill>
              <a:latin typeface="SF Pro Display" pitchFamily="2" charset="0"/>
              <a:ea typeface="SF Pro Display" pitchFamily="2" charset="0"/>
              <a:cs typeface="SF Pro Display" pitchFamily="2" charset="0"/>
            </a:rPr>
            <a:t>ESS </a:t>
          </a:r>
        </a:p>
        <a:p>
          <a:pPr algn="l"/>
          <a:r>
            <a:rPr lang="en-US" sz="1200" b="0" i="0" u="none" strike="noStrike">
              <a:solidFill>
                <a:schemeClr val="tx1">
                  <a:lumMod val="75000"/>
                  <a:lumOff val="25000"/>
                </a:schemeClr>
              </a:solidFill>
              <a:latin typeface="SF Pro Display" pitchFamily="2" charset="0"/>
              <a:ea typeface="SF Pro Display" pitchFamily="2" charset="0"/>
              <a:cs typeface="SF Pro Display" pitchFamily="2" charset="0"/>
            </a:rPr>
            <a:t>Shipment Request</a:t>
          </a:r>
        </a:p>
      </xdr:txBody>
    </xdr:sp>
    <xdr:clientData/>
  </xdr:twoCellAnchor>
  <xdr:twoCellAnchor>
    <xdr:from>
      <xdr:col>10</xdr:col>
      <xdr:colOff>159165</xdr:colOff>
      <xdr:row>31</xdr:row>
      <xdr:rowOff>160165</xdr:rowOff>
    </xdr:from>
    <xdr:to>
      <xdr:col>12</xdr:col>
      <xdr:colOff>108831</xdr:colOff>
      <xdr:row>33</xdr:row>
      <xdr:rowOff>124240</xdr:rowOff>
    </xdr:to>
    <xdr:sp macro="" textlink="PitvotTable!AV5">
      <xdr:nvSpPr>
        <xdr:cNvPr id="201" name="TextBox 200">
          <a:extLst>
            <a:ext uri="{FF2B5EF4-FFF2-40B4-BE49-F238E27FC236}">
              <a16:creationId xmlns:a16="http://schemas.microsoft.com/office/drawing/2014/main" id="{B8CB549E-EF59-E84F-8CEE-7565CC890749}"/>
            </a:ext>
          </a:extLst>
        </xdr:cNvPr>
        <xdr:cNvSpPr txBox="1"/>
      </xdr:nvSpPr>
      <xdr:spPr>
        <a:xfrm>
          <a:off x="8441774" y="6365219"/>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6F7CC1-CB27-BA49-8CB7-CF0C0FDEACA2}" type="TxLink">
            <a:rPr lang="en-US" sz="1050" b="0" i="0" u="none" strike="noStrike">
              <a:solidFill>
                <a:srgbClr val="808080"/>
              </a:solidFill>
              <a:latin typeface="SF Pro Display Regular"/>
              <a:ea typeface="SF Pro Display Regular"/>
              <a:cs typeface="SF Pro Display Regular"/>
            </a:rPr>
            <a:pPr algn="l"/>
            <a:t>First condition type</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10</xdr:col>
      <xdr:colOff>242544</xdr:colOff>
      <xdr:row>35</xdr:row>
      <xdr:rowOff>91695</xdr:rowOff>
    </xdr:from>
    <xdr:to>
      <xdr:col>12</xdr:col>
      <xdr:colOff>559078</xdr:colOff>
      <xdr:row>37</xdr:row>
      <xdr:rowOff>55770</xdr:rowOff>
    </xdr:to>
    <xdr:sp macro="" textlink="PitvotTable!AW5">
      <xdr:nvSpPr>
        <xdr:cNvPr id="202" name="TextBox 201">
          <a:extLst>
            <a:ext uri="{FF2B5EF4-FFF2-40B4-BE49-F238E27FC236}">
              <a16:creationId xmlns:a16="http://schemas.microsoft.com/office/drawing/2014/main" id="{E4A8FEA0-B9D7-164A-8D5A-076F1DDB8E39}"/>
            </a:ext>
          </a:extLst>
        </xdr:cNvPr>
        <xdr:cNvSpPr txBox="1"/>
      </xdr:nvSpPr>
      <xdr:spPr>
        <a:xfrm>
          <a:off x="8525153" y="7097402"/>
          <a:ext cx="1973055"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A76844-3E5F-F74C-AF36-4BD6E2F9CF21}" type="TxLink">
            <a:rPr lang="en-US" sz="1050" b="0" i="0" u="none" strike="noStrike">
              <a:solidFill>
                <a:srgbClr val="808080"/>
              </a:solidFill>
              <a:latin typeface="SF Pro Display Regular"/>
              <a:ea typeface="SF Pro Display Regular"/>
              <a:cs typeface="SF Pro Display Regular"/>
            </a:rPr>
            <a:pPr algn="l"/>
            <a:t>Shipment cost sub-items</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11</xdr:col>
      <xdr:colOff>1520</xdr:colOff>
      <xdr:row>40</xdr:row>
      <xdr:rowOff>154367</xdr:rowOff>
    </xdr:from>
    <xdr:to>
      <xdr:col>12</xdr:col>
      <xdr:colOff>779447</xdr:colOff>
      <xdr:row>42</xdr:row>
      <xdr:rowOff>118442</xdr:rowOff>
    </xdr:to>
    <xdr:sp macro="" textlink="PitvotTable!AX5">
      <xdr:nvSpPr>
        <xdr:cNvPr id="203" name="TextBox 202">
          <a:extLst>
            <a:ext uri="{FF2B5EF4-FFF2-40B4-BE49-F238E27FC236}">
              <a16:creationId xmlns:a16="http://schemas.microsoft.com/office/drawing/2014/main" id="{527CE5F3-5135-4443-BB0C-CE76514BCAD0}"/>
            </a:ext>
          </a:extLst>
        </xdr:cNvPr>
        <xdr:cNvSpPr txBox="1"/>
      </xdr:nvSpPr>
      <xdr:spPr>
        <a:xfrm>
          <a:off x="9112390" y="8160889"/>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8EFC66-1411-5C41-A40E-A6BA99B677C2}" type="TxLink">
            <a:rPr lang="en-US" sz="1050" b="0" i="0" u="none" strike="noStrike">
              <a:solidFill>
                <a:srgbClr val="808080"/>
              </a:solidFill>
              <a:latin typeface="SF Pro Display Regular"/>
              <a:ea typeface="SF Pro Display Regular"/>
              <a:cs typeface="SF Pro Display Regular"/>
            </a:rPr>
            <a:pPr algn="l"/>
            <a:t>ERE Stage</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167725</xdr:colOff>
      <xdr:row>40</xdr:row>
      <xdr:rowOff>154919</xdr:rowOff>
    </xdr:from>
    <xdr:to>
      <xdr:col>15</xdr:col>
      <xdr:colOff>117390</xdr:colOff>
      <xdr:row>42</xdr:row>
      <xdr:rowOff>118994</xdr:rowOff>
    </xdr:to>
    <xdr:sp macro="" textlink="PitvotTable!AY5">
      <xdr:nvSpPr>
        <xdr:cNvPr id="204" name="TextBox 203">
          <a:extLst>
            <a:ext uri="{FF2B5EF4-FFF2-40B4-BE49-F238E27FC236}">
              <a16:creationId xmlns:a16="http://schemas.microsoft.com/office/drawing/2014/main" id="{3C3F0662-CBC7-6C40-B7B1-E8D362B803B7}"/>
            </a:ext>
          </a:extLst>
        </xdr:cNvPr>
        <xdr:cNvSpPr txBox="1"/>
      </xdr:nvSpPr>
      <xdr:spPr>
        <a:xfrm>
          <a:off x="10935116" y="8161441"/>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BE68BC-34FD-6D47-B938-B890865CC7E9}" type="TxLink">
            <a:rPr lang="en-US" sz="1050" b="0" i="0" u="none" strike="noStrike">
              <a:solidFill>
                <a:srgbClr val="808080"/>
              </a:solidFill>
              <a:latin typeface="SF Pro Display Regular"/>
              <a:ea typeface="SF Pro Display Regular"/>
              <a:cs typeface="SF Pro Display Regular"/>
            </a:rPr>
            <a:pPr algn="l"/>
            <a:t>Basic freight</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513385</xdr:colOff>
      <xdr:row>31</xdr:row>
      <xdr:rowOff>114059</xdr:rowOff>
    </xdr:from>
    <xdr:to>
      <xdr:col>15</xdr:col>
      <xdr:colOff>463050</xdr:colOff>
      <xdr:row>33</xdr:row>
      <xdr:rowOff>78134</xdr:rowOff>
    </xdr:to>
    <xdr:sp macro="" textlink="PitvotTable!AZ5">
      <xdr:nvSpPr>
        <xdr:cNvPr id="205" name="TextBox 204">
          <a:extLst>
            <a:ext uri="{FF2B5EF4-FFF2-40B4-BE49-F238E27FC236}">
              <a16:creationId xmlns:a16="http://schemas.microsoft.com/office/drawing/2014/main" id="{5BD738E5-2670-DD4C-BFB1-B058F8F1DEFA}"/>
            </a:ext>
          </a:extLst>
        </xdr:cNvPr>
        <xdr:cNvSpPr txBox="1"/>
      </xdr:nvSpPr>
      <xdr:spPr>
        <a:xfrm>
          <a:off x="11280776" y="6319113"/>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106D8B-6FAF-6B4C-87C4-AB61F82396D6}" type="TxLink">
            <a:rPr lang="en-US" sz="1200" b="0" i="0" u="none" strike="noStrike">
              <a:solidFill>
                <a:schemeClr val="tx1">
                  <a:lumMod val="75000"/>
                  <a:lumOff val="25000"/>
                </a:schemeClr>
              </a:solidFill>
              <a:latin typeface="SF Pro Display Regular"/>
              <a:ea typeface="SF Pro Display Regular"/>
              <a:cs typeface="SF Pro Display Regular"/>
            </a:rPr>
            <a:pPr algn="ctr"/>
            <a:t>Final Amount</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514626</xdr:colOff>
      <xdr:row>32</xdr:row>
      <xdr:rowOff>102144</xdr:rowOff>
    </xdr:from>
    <xdr:to>
      <xdr:col>15</xdr:col>
      <xdr:colOff>464291</xdr:colOff>
      <xdr:row>35</xdr:row>
      <xdr:rowOff>16081</xdr:rowOff>
    </xdr:to>
    <xdr:sp macro="" textlink="">
      <xdr:nvSpPr>
        <xdr:cNvPr id="208" name="TextBox 207">
          <a:extLst>
            <a:ext uri="{FF2B5EF4-FFF2-40B4-BE49-F238E27FC236}">
              <a16:creationId xmlns:a16="http://schemas.microsoft.com/office/drawing/2014/main" id="{F2E2ABF3-4D40-C340-A2DB-53C57910F4D4}"/>
            </a:ext>
          </a:extLst>
        </xdr:cNvPr>
        <xdr:cNvSpPr txBox="1"/>
      </xdr:nvSpPr>
      <xdr:spPr>
        <a:xfrm>
          <a:off x="11282017" y="6507361"/>
          <a:ext cx="1606187" cy="514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chemeClr val="tx1">
                  <a:lumMod val="50000"/>
                  <a:lumOff val="50000"/>
                </a:schemeClr>
              </a:solidFill>
              <a:latin typeface="SF Pro Display" pitchFamily="2" charset="0"/>
              <a:ea typeface="SF Pro Display" pitchFamily="2" charset="0"/>
              <a:cs typeface="SF Pro Display" pitchFamily="2" charset="0"/>
            </a:rPr>
            <a:t>Calculated is copied to the shipment</a:t>
          </a:r>
          <a:r>
            <a:rPr lang="en-US" sz="900" b="0" i="0" u="none" strike="noStrike" baseline="0">
              <a:solidFill>
                <a:schemeClr val="tx1">
                  <a:lumMod val="50000"/>
                  <a:lumOff val="50000"/>
                </a:schemeClr>
              </a:solidFill>
              <a:latin typeface="SF Pro Display" pitchFamily="2" charset="0"/>
              <a:ea typeface="SF Pro Display" pitchFamily="2" charset="0"/>
              <a:cs typeface="SF Pro Display" pitchFamily="2" charset="0"/>
            </a:rPr>
            <a:t> cost sub-items</a:t>
          </a:r>
          <a:endParaRPr lang="en-US" sz="900" b="0" i="0" u="none" strike="noStrike">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354132</xdr:colOff>
      <xdr:row>31</xdr:row>
      <xdr:rowOff>157182</xdr:rowOff>
    </xdr:from>
    <xdr:to>
      <xdr:col>10</xdr:col>
      <xdr:colOff>232020</xdr:colOff>
      <xdr:row>33</xdr:row>
      <xdr:rowOff>121257</xdr:rowOff>
    </xdr:to>
    <xdr:sp macro="" textlink="PitvotTable!AV6">
      <xdr:nvSpPr>
        <xdr:cNvPr id="209" name="TextBox 208">
          <a:extLst>
            <a:ext uri="{FF2B5EF4-FFF2-40B4-BE49-F238E27FC236}">
              <a16:creationId xmlns:a16="http://schemas.microsoft.com/office/drawing/2014/main" id="{392BB042-EB12-5FC5-60B3-279369E3EA84}"/>
            </a:ext>
          </a:extLst>
        </xdr:cNvPr>
        <xdr:cNvSpPr txBox="1"/>
      </xdr:nvSpPr>
      <xdr:spPr>
        <a:xfrm>
          <a:off x="7772642" y="6403384"/>
          <a:ext cx="702166"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10856A-9634-2D41-8375-6E9A6D200E59}" type="TxLink">
            <a:rPr lang="en-US" sz="1200" b="1" i="0" u="none" strike="noStrike">
              <a:solidFill>
                <a:srgbClr val="000000"/>
              </a:solidFill>
              <a:latin typeface="SF Pro Display Regular"/>
              <a:ea typeface="SF Pro Display Regular"/>
              <a:cs typeface="SF Pro Display Regular"/>
            </a:rPr>
            <a:pPr algn="l"/>
            <a:t>$46,675</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437511</xdr:colOff>
      <xdr:row>35</xdr:row>
      <xdr:rowOff>88712</xdr:rowOff>
    </xdr:from>
    <xdr:to>
      <xdr:col>10</xdr:col>
      <xdr:colOff>427404</xdr:colOff>
      <xdr:row>37</xdr:row>
      <xdr:rowOff>52787</xdr:rowOff>
    </xdr:to>
    <xdr:sp macro="" textlink="PitvotTable!AW6">
      <xdr:nvSpPr>
        <xdr:cNvPr id="210" name="TextBox 209">
          <a:extLst>
            <a:ext uri="{FF2B5EF4-FFF2-40B4-BE49-F238E27FC236}">
              <a16:creationId xmlns:a16="http://schemas.microsoft.com/office/drawing/2014/main" id="{F4985C1E-DDE7-6E23-0F4C-E43461CA132B}"/>
            </a:ext>
          </a:extLst>
        </xdr:cNvPr>
        <xdr:cNvSpPr txBox="1"/>
      </xdr:nvSpPr>
      <xdr:spPr>
        <a:xfrm>
          <a:off x="7856021" y="7140875"/>
          <a:ext cx="814171"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9E44FB-0A67-1C4F-B1F1-383CFE75671C}" type="TxLink">
            <a:rPr lang="en-US" sz="1200" b="1" i="0" u="none" strike="noStrike">
              <a:solidFill>
                <a:srgbClr val="000000"/>
              </a:solidFill>
              <a:latin typeface="SF Pro Display Regular"/>
              <a:ea typeface="SF Pro Display Regular"/>
              <a:cs typeface="SF Pro Display Regular"/>
            </a:rPr>
            <a:pPr algn="l"/>
            <a:t>$71,808</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10</xdr:col>
      <xdr:colOff>196488</xdr:colOff>
      <xdr:row>40</xdr:row>
      <xdr:rowOff>151384</xdr:rowOff>
    </xdr:from>
    <xdr:to>
      <xdr:col>11</xdr:col>
      <xdr:colOff>109904</xdr:colOff>
      <xdr:row>42</xdr:row>
      <xdr:rowOff>115459</xdr:rowOff>
    </xdr:to>
    <xdr:sp macro="" textlink="PitvotTable!AX6">
      <xdr:nvSpPr>
        <xdr:cNvPr id="211" name="TextBox 210">
          <a:extLst>
            <a:ext uri="{FF2B5EF4-FFF2-40B4-BE49-F238E27FC236}">
              <a16:creationId xmlns:a16="http://schemas.microsoft.com/office/drawing/2014/main" id="{D5F9A259-ED8D-443F-C2B6-7A786E160399}"/>
            </a:ext>
          </a:extLst>
        </xdr:cNvPr>
        <xdr:cNvSpPr txBox="1"/>
      </xdr:nvSpPr>
      <xdr:spPr>
        <a:xfrm>
          <a:off x="8439276" y="8210999"/>
          <a:ext cx="737695"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DE11A7-F87B-A241-8BAB-2C18931E63E0}" type="TxLink">
            <a:rPr lang="en-US" sz="1200" b="1" i="0" u="none" strike="noStrike">
              <a:solidFill>
                <a:srgbClr val="000000"/>
              </a:solidFill>
              <a:latin typeface="SF Pro Display Regular"/>
              <a:ea typeface="SF Pro Display Regular"/>
              <a:cs typeface="SF Pro Display Regular"/>
            </a:rPr>
            <a:pPr algn="l"/>
            <a:t>$61,036</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12</xdr:col>
      <xdr:colOff>362694</xdr:colOff>
      <xdr:row>40</xdr:row>
      <xdr:rowOff>151936</xdr:rowOff>
    </xdr:from>
    <xdr:to>
      <xdr:col>13</xdr:col>
      <xdr:colOff>268655</xdr:colOff>
      <xdr:row>42</xdr:row>
      <xdr:rowOff>116011</xdr:rowOff>
    </xdr:to>
    <xdr:sp macro="" textlink="PitvotTable!AY6">
      <xdr:nvSpPr>
        <xdr:cNvPr id="212" name="TextBox 211">
          <a:extLst>
            <a:ext uri="{FF2B5EF4-FFF2-40B4-BE49-F238E27FC236}">
              <a16:creationId xmlns:a16="http://schemas.microsoft.com/office/drawing/2014/main" id="{534F0F0D-5D48-783E-1D01-E65838E7C564}"/>
            </a:ext>
          </a:extLst>
        </xdr:cNvPr>
        <xdr:cNvSpPr txBox="1"/>
      </xdr:nvSpPr>
      <xdr:spPr>
        <a:xfrm>
          <a:off x="10254040" y="8211551"/>
          <a:ext cx="730240"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6F0B8F-6147-DD4A-AABA-2C1D0A8DF9EE}" type="TxLink">
            <a:rPr lang="en-US" sz="1200" b="1" i="0" u="none" strike="noStrike">
              <a:solidFill>
                <a:srgbClr val="000000"/>
              </a:solidFill>
              <a:latin typeface="SF Pro Display Regular"/>
              <a:ea typeface="SF Pro Display Regular"/>
              <a:cs typeface="SF Pro Display Regular"/>
            </a:rPr>
            <a:pPr algn="l"/>
            <a:t>$89,760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14</xdr:col>
      <xdr:colOff>154853</xdr:colOff>
      <xdr:row>30</xdr:row>
      <xdr:rowOff>60104</xdr:rowOff>
    </xdr:from>
    <xdr:to>
      <xdr:col>15</xdr:col>
      <xdr:colOff>60814</xdr:colOff>
      <xdr:row>32</xdr:row>
      <xdr:rowOff>24180</xdr:rowOff>
    </xdr:to>
    <xdr:sp macro="" textlink="PitvotTable!AZ6">
      <xdr:nvSpPr>
        <xdr:cNvPr id="213" name="TextBox 212">
          <a:extLst>
            <a:ext uri="{FF2B5EF4-FFF2-40B4-BE49-F238E27FC236}">
              <a16:creationId xmlns:a16="http://schemas.microsoft.com/office/drawing/2014/main" id="{63AEC523-A9F0-2748-B65B-4ED47012A5C2}"/>
            </a:ext>
          </a:extLst>
        </xdr:cNvPr>
        <xdr:cNvSpPr txBox="1"/>
      </xdr:nvSpPr>
      <xdr:spPr>
        <a:xfrm>
          <a:off x="11694757" y="6104816"/>
          <a:ext cx="730240"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E969C4-2366-1148-B6B4-FB488131AC5A}" type="TxLink">
            <a:rPr lang="en-US" sz="1200" b="1" i="0" u="none" strike="noStrike">
              <a:solidFill>
                <a:srgbClr val="000000"/>
              </a:solidFill>
              <a:latin typeface="SF Pro Display Regular"/>
              <a:ea typeface="SF Pro Display Regular"/>
              <a:cs typeface="SF Pro Display Regular"/>
            </a:rPr>
            <a:pPr algn="l"/>
            <a:t>$107,711</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543955</xdr:colOff>
      <xdr:row>35</xdr:row>
      <xdr:rowOff>8856</xdr:rowOff>
    </xdr:from>
    <xdr:to>
      <xdr:col>9</xdr:col>
      <xdr:colOff>654103</xdr:colOff>
      <xdr:row>35</xdr:row>
      <xdr:rowOff>120406</xdr:rowOff>
    </xdr:to>
    <xdr:grpSp>
      <xdr:nvGrpSpPr>
        <xdr:cNvPr id="217" name="Group 216">
          <a:extLst>
            <a:ext uri="{FF2B5EF4-FFF2-40B4-BE49-F238E27FC236}">
              <a16:creationId xmlns:a16="http://schemas.microsoft.com/office/drawing/2014/main" id="{EB66ACF7-0202-AD3D-8B2C-740BEF74CBE6}"/>
            </a:ext>
          </a:extLst>
        </xdr:cNvPr>
        <xdr:cNvGrpSpPr/>
      </xdr:nvGrpSpPr>
      <xdr:grpSpPr>
        <a:xfrm>
          <a:off x="7998303" y="7187117"/>
          <a:ext cx="110148" cy="111550"/>
          <a:chOff x="7969250" y="7120856"/>
          <a:chExt cx="110148" cy="111550"/>
        </a:xfrm>
      </xdr:grpSpPr>
      <xdr:sp macro="" textlink="">
        <xdr:nvSpPr>
          <xdr:cNvPr id="214" name="Oval 213">
            <a:extLst>
              <a:ext uri="{FF2B5EF4-FFF2-40B4-BE49-F238E27FC236}">
                <a16:creationId xmlns:a16="http://schemas.microsoft.com/office/drawing/2014/main" id="{74225DE5-82B5-E40A-F8D0-37E12FB1E278}"/>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6" name="Graphic 215" descr="Play">
            <a:extLst>
              <a:ext uri="{FF2B5EF4-FFF2-40B4-BE49-F238E27FC236}">
                <a16:creationId xmlns:a16="http://schemas.microsoft.com/office/drawing/2014/main" id="{7810048F-7EF4-A319-D161-7E36E576082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10</xdr:col>
      <xdr:colOff>24699</xdr:colOff>
      <xdr:row>41</xdr:row>
      <xdr:rowOff>76232</xdr:rowOff>
    </xdr:from>
    <xdr:to>
      <xdr:col>10</xdr:col>
      <xdr:colOff>136249</xdr:colOff>
      <xdr:row>41</xdr:row>
      <xdr:rowOff>186380</xdr:rowOff>
    </xdr:to>
    <xdr:grpSp>
      <xdr:nvGrpSpPr>
        <xdr:cNvPr id="218" name="Group 217">
          <a:extLst>
            <a:ext uri="{FF2B5EF4-FFF2-40B4-BE49-F238E27FC236}">
              <a16:creationId xmlns:a16="http://schemas.microsoft.com/office/drawing/2014/main" id="{CF12E108-1ECB-7346-974E-8E6868FC81E8}"/>
            </a:ext>
          </a:extLst>
        </xdr:cNvPr>
        <xdr:cNvGrpSpPr/>
      </xdr:nvGrpSpPr>
      <xdr:grpSpPr>
        <a:xfrm rot="16200000">
          <a:off x="8308009" y="8484351"/>
          <a:ext cx="110148" cy="111550"/>
          <a:chOff x="7969250" y="7120856"/>
          <a:chExt cx="110148" cy="111550"/>
        </a:xfrm>
      </xdr:grpSpPr>
      <xdr:sp macro="" textlink="">
        <xdr:nvSpPr>
          <xdr:cNvPr id="219" name="Oval 218">
            <a:extLst>
              <a:ext uri="{FF2B5EF4-FFF2-40B4-BE49-F238E27FC236}">
                <a16:creationId xmlns:a16="http://schemas.microsoft.com/office/drawing/2014/main" id="{6CE6126A-2421-F0DF-41E8-EECDFC699A43}"/>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0" name="Graphic 219" descr="Play">
            <a:extLst>
              <a:ext uri="{FF2B5EF4-FFF2-40B4-BE49-F238E27FC236}">
                <a16:creationId xmlns:a16="http://schemas.microsoft.com/office/drawing/2014/main" id="{5D483107-F9EB-5DF8-AC7F-D71B24FAD96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12</xdr:col>
      <xdr:colOff>234249</xdr:colOff>
      <xdr:row>41</xdr:row>
      <xdr:rowOff>76232</xdr:rowOff>
    </xdr:from>
    <xdr:to>
      <xdr:col>12</xdr:col>
      <xdr:colOff>345799</xdr:colOff>
      <xdr:row>41</xdr:row>
      <xdr:rowOff>186380</xdr:rowOff>
    </xdr:to>
    <xdr:grpSp>
      <xdr:nvGrpSpPr>
        <xdr:cNvPr id="221" name="Group 220">
          <a:extLst>
            <a:ext uri="{FF2B5EF4-FFF2-40B4-BE49-F238E27FC236}">
              <a16:creationId xmlns:a16="http://schemas.microsoft.com/office/drawing/2014/main" id="{F024C230-B74D-E14E-992E-2FA12B1F2E84}"/>
            </a:ext>
          </a:extLst>
        </xdr:cNvPr>
        <xdr:cNvGrpSpPr/>
      </xdr:nvGrpSpPr>
      <xdr:grpSpPr>
        <a:xfrm rot="16200000">
          <a:off x="10174080" y="8484351"/>
          <a:ext cx="110148" cy="111550"/>
          <a:chOff x="7969250" y="7120856"/>
          <a:chExt cx="110148" cy="111550"/>
        </a:xfrm>
      </xdr:grpSpPr>
      <xdr:sp macro="" textlink="">
        <xdr:nvSpPr>
          <xdr:cNvPr id="222" name="Oval 221">
            <a:extLst>
              <a:ext uri="{FF2B5EF4-FFF2-40B4-BE49-F238E27FC236}">
                <a16:creationId xmlns:a16="http://schemas.microsoft.com/office/drawing/2014/main" id="{35FADA8E-4BBD-5E5D-3BD1-483272EC3FEA}"/>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3" name="Graphic 222" descr="Play">
            <a:extLst>
              <a:ext uri="{FF2B5EF4-FFF2-40B4-BE49-F238E27FC236}">
                <a16:creationId xmlns:a16="http://schemas.microsoft.com/office/drawing/2014/main" id="{7EEAFDA6-361F-8C11-3DDC-586CE86D0F8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9</xdr:col>
      <xdr:colOff>541810</xdr:colOff>
      <xdr:row>31</xdr:row>
      <xdr:rowOff>66006</xdr:rowOff>
    </xdr:from>
    <xdr:to>
      <xdr:col>9</xdr:col>
      <xdr:colOff>651958</xdr:colOff>
      <xdr:row>31</xdr:row>
      <xdr:rowOff>177556</xdr:rowOff>
    </xdr:to>
    <xdr:grpSp>
      <xdr:nvGrpSpPr>
        <xdr:cNvPr id="224" name="Group 223">
          <a:extLst>
            <a:ext uri="{FF2B5EF4-FFF2-40B4-BE49-F238E27FC236}">
              <a16:creationId xmlns:a16="http://schemas.microsoft.com/office/drawing/2014/main" id="{5DB916E4-E445-9C45-A69A-AE15D7A9A5C2}"/>
            </a:ext>
          </a:extLst>
        </xdr:cNvPr>
        <xdr:cNvGrpSpPr/>
      </xdr:nvGrpSpPr>
      <xdr:grpSpPr>
        <a:xfrm>
          <a:off x="7996158" y="6423894"/>
          <a:ext cx="110148" cy="111550"/>
          <a:chOff x="7969250" y="7120856"/>
          <a:chExt cx="110148" cy="111550"/>
        </a:xfrm>
      </xdr:grpSpPr>
      <xdr:sp macro="" textlink="">
        <xdr:nvSpPr>
          <xdr:cNvPr id="225" name="Oval 224">
            <a:extLst>
              <a:ext uri="{FF2B5EF4-FFF2-40B4-BE49-F238E27FC236}">
                <a16:creationId xmlns:a16="http://schemas.microsoft.com/office/drawing/2014/main" id="{1D130DAD-F42A-2F89-2BA2-5E477E9B52D0}"/>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6" name="Graphic 225" descr="Play">
            <a:extLst>
              <a:ext uri="{FF2B5EF4-FFF2-40B4-BE49-F238E27FC236}">
                <a16:creationId xmlns:a16="http://schemas.microsoft.com/office/drawing/2014/main" id="{A1983425-D910-41AC-D329-7DFFA2B3A73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14</xdr:col>
      <xdr:colOff>479425</xdr:colOff>
      <xdr:row>35</xdr:row>
      <xdr:rowOff>62831</xdr:rowOff>
    </xdr:from>
    <xdr:to>
      <xdr:col>14</xdr:col>
      <xdr:colOff>589573</xdr:colOff>
      <xdr:row>35</xdr:row>
      <xdr:rowOff>174381</xdr:rowOff>
    </xdr:to>
    <xdr:grpSp>
      <xdr:nvGrpSpPr>
        <xdr:cNvPr id="227" name="Group 226">
          <a:extLst>
            <a:ext uri="{FF2B5EF4-FFF2-40B4-BE49-F238E27FC236}">
              <a16:creationId xmlns:a16="http://schemas.microsoft.com/office/drawing/2014/main" id="{73D46919-7CA6-244E-A89D-013AF1FB0D2F}"/>
            </a:ext>
          </a:extLst>
        </xdr:cNvPr>
        <xdr:cNvGrpSpPr/>
      </xdr:nvGrpSpPr>
      <xdr:grpSpPr>
        <a:xfrm rot="10800000">
          <a:off x="12075077" y="7241092"/>
          <a:ext cx="110148" cy="111550"/>
          <a:chOff x="7969250" y="7120856"/>
          <a:chExt cx="110148" cy="111550"/>
        </a:xfrm>
      </xdr:grpSpPr>
      <xdr:sp macro="" textlink="">
        <xdr:nvSpPr>
          <xdr:cNvPr id="228" name="Oval 227">
            <a:extLst>
              <a:ext uri="{FF2B5EF4-FFF2-40B4-BE49-F238E27FC236}">
                <a16:creationId xmlns:a16="http://schemas.microsoft.com/office/drawing/2014/main" id="{B84E06B1-9328-C908-E3F7-8DA1271BD31A}"/>
              </a:ext>
            </a:extLst>
          </xdr:cNvPr>
          <xdr:cNvSpPr/>
        </xdr:nvSpPr>
        <xdr:spPr>
          <a:xfrm>
            <a:off x="7969250" y="7120856"/>
            <a:ext cx="110148" cy="111550"/>
          </a:xfrm>
          <a:prstGeom prst="ellipse">
            <a:avLst/>
          </a:prstGeom>
          <a:solidFill>
            <a:srgbClr val="E866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9" name="Graphic 228" descr="Play">
            <a:extLst>
              <a:ext uri="{FF2B5EF4-FFF2-40B4-BE49-F238E27FC236}">
                <a16:creationId xmlns:a16="http://schemas.microsoft.com/office/drawing/2014/main" id="{1810965E-74DA-A32B-7806-9E5B4355B1E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11</xdr:col>
      <xdr:colOff>202178</xdr:colOff>
      <xdr:row>37</xdr:row>
      <xdr:rowOff>155427</xdr:rowOff>
    </xdr:from>
    <xdr:to>
      <xdr:col>13</xdr:col>
      <xdr:colOff>151842</xdr:colOff>
      <xdr:row>40</xdr:row>
      <xdr:rowOff>67822</xdr:rowOff>
    </xdr:to>
    <xdr:sp macro="" textlink="">
      <xdr:nvSpPr>
        <xdr:cNvPr id="231" name="TextBox 230">
          <a:extLst>
            <a:ext uri="{FF2B5EF4-FFF2-40B4-BE49-F238E27FC236}">
              <a16:creationId xmlns:a16="http://schemas.microsoft.com/office/drawing/2014/main" id="{89163FAB-70C4-8A42-8D81-2D87B0F6E242}"/>
            </a:ext>
          </a:extLst>
        </xdr:cNvPr>
        <xdr:cNvSpPr txBox="1"/>
      </xdr:nvSpPr>
      <xdr:spPr>
        <a:xfrm>
          <a:off x="9323766" y="7618545"/>
          <a:ext cx="1608135" cy="517512"/>
        </a:xfrm>
        <a:prstGeom prst="rect">
          <a:avLst/>
        </a:prstGeom>
        <a:noFill/>
        <a:ln w="9525" cmpd="sng">
          <a:gradFill flip="none" rotWithShape="1">
            <a:gsLst>
              <a:gs pos="11000">
                <a:schemeClr val="bg1">
                  <a:lumMod val="75000"/>
                </a:schemeClr>
              </a:gs>
              <a:gs pos="15000">
                <a:schemeClr val="bg1"/>
              </a:gs>
              <a:gs pos="89000">
                <a:schemeClr val="bg1"/>
              </a:gs>
              <a:gs pos="90000">
                <a:schemeClr val="bg1">
                  <a:lumMod val="75000"/>
                </a:schemeClr>
              </a:gs>
            </a:gsLst>
            <a:lin ang="2700000" scaled="1"/>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tx1">
                  <a:lumMod val="75000"/>
                  <a:lumOff val="25000"/>
                </a:schemeClr>
              </a:solidFill>
              <a:latin typeface="SF Pro Display" pitchFamily="2" charset="0"/>
              <a:ea typeface="SF Pro Display" pitchFamily="2" charset="0"/>
              <a:cs typeface="SF Pro Display" pitchFamily="2" charset="0"/>
            </a:rPr>
            <a:t>Pricing</a:t>
          </a:r>
          <a:r>
            <a:rPr lang="en-US" sz="1200" b="1" i="0" u="none" strike="noStrike" baseline="0">
              <a:solidFill>
                <a:schemeClr val="tx1">
                  <a:lumMod val="75000"/>
                  <a:lumOff val="25000"/>
                </a:schemeClr>
              </a:solidFill>
              <a:latin typeface="SF Pro Display" pitchFamily="2" charset="0"/>
              <a:ea typeface="SF Pro Display" pitchFamily="2" charset="0"/>
              <a:cs typeface="SF Pro Display" pitchFamily="2" charset="0"/>
            </a:rPr>
            <a:t> Procedure  </a:t>
          </a:r>
          <a:endParaRPr lang="en-US" sz="1200" b="1"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190225</xdr:colOff>
      <xdr:row>27</xdr:row>
      <xdr:rowOff>158416</xdr:rowOff>
    </xdr:from>
    <xdr:to>
      <xdr:col>15</xdr:col>
      <xdr:colOff>455707</xdr:colOff>
      <xdr:row>30</xdr:row>
      <xdr:rowOff>70811</xdr:rowOff>
    </xdr:to>
    <xdr:sp macro="" textlink="">
      <xdr:nvSpPr>
        <xdr:cNvPr id="232" name="TextBox 231">
          <a:extLst>
            <a:ext uri="{FF2B5EF4-FFF2-40B4-BE49-F238E27FC236}">
              <a16:creationId xmlns:a16="http://schemas.microsoft.com/office/drawing/2014/main" id="{91C7F01C-60D6-8943-8323-BC2CC77FEE41}"/>
            </a:ext>
          </a:extLst>
        </xdr:cNvPr>
        <xdr:cNvSpPr txBox="1"/>
      </xdr:nvSpPr>
      <xdr:spPr>
        <a:xfrm>
          <a:off x="10970284" y="5604475"/>
          <a:ext cx="1923952" cy="517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tx1">
                  <a:lumMod val="75000"/>
                  <a:lumOff val="25000"/>
                </a:schemeClr>
              </a:solidFill>
              <a:latin typeface="SF Pro Display" pitchFamily="2" charset="0"/>
              <a:ea typeface="SF Pro Display" pitchFamily="2" charset="0"/>
              <a:cs typeface="SF Pro Display" pitchFamily="2" charset="0"/>
            </a:rPr>
            <a:t>Shipment Cost Settlement</a:t>
          </a:r>
        </a:p>
      </xdr:txBody>
    </xdr:sp>
    <xdr:clientData/>
  </xdr:twoCellAnchor>
  <xdr:twoCellAnchor>
    <xdr:from>
      <xdr:col>15</xdr:col>
      <xdr:colOff>805254</xdr:colOff>
      <xdr:row>29</xdr:row>
      <xdr:rowOff>3601</xdr:rowOff>
    </xdr:from>
    <xdr:to>
      <xdr:col>19</xdr:col>
      <xdr:colOff>811057</xdr:colOff>
      <xdr:row>43</xdr:row>
      <xdr:rowOff>171823</xdr:rowOff>
    </xdr:to>
    <xdr:sp macro="" textlink="">
      <xdr:nvSpPr>
        <xdr:cNvPr id="233" name="Rounded Rectangle 232">
          <a:extLst>
            <a:ext uri="{FF2B5EF4-FFF2-40B4-BE49-F238E27FC236}">
              <a16:creationId xmlns:a16="http://schemas.microsoft.com/office/drawing/2014/main" id="{6DE41351-8FE1-5B47-A5F0-FDE40B90CA2D}"/>
            </a:ext>
          </a:extLst>
        </xdr:cNvPr>
        <xdr:cNvSpPr/>
      </xdr:nvSpPr>
      <xdr:spPr>
        <a:xfrm>
          <a:off x="13243783" y="5853072"/>
          <a:ext cx="3322745" cy="2992104"/>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135271</xdr:colOff>
      <xdr:row>31</xdr:row>
      <xdr:rowOff>178310</xdr:rowOff>
    </xdr:from>
    <xdr:to>
      <xdr:col>18</xdr:col>
      <xdr:colOff>539091</xdr:colOff>
      <xdr:row>33</xdr:row>
      <xdr:rowOff>5173</xdr:rowOff>
    </xdr:to>
    <xdr:grpSp>
      <xdr:nvGrpSpPr>
        <xdr:cNvPr id="235" name="Group 234">
          <a:extLst>
            <a:ext uri="{FF2B5EF4-FFF2-40B4-BE49-F238E27FC236}">
              <a16:creationId xmlns:a16="http://schemas.microsoft.com/office/drawing/2014/main" id="{23667E28-E065-114A-AEE0-F8DE4EE61562}"/>
            </a:ext>
          </a:extLst>
        </xdr:cNvPr>
        <xdr:cNvGrpSpPr/>
      </xdr:nvGrpSpPr>
      <xdr:grpSpPr>
        <a:xfrm>
          <a:off x="13387445" y="6536198"/>
          <a:ext cx="2060342" cy="237050"/>
          <a:chOff x="4226159" y="6159401"/>
          <a:chExt cx="2062373" cy="230127"/>
        </a:xfrm>
      </xdr:grpSpPr>
      <xdr:sp macro="" textlink="">
        <xdr:nvSpPr>
          <xdr:cNvPr id="236" name="TextBox 235">
            <a:extLst>
              <a:ext uri="{FF2B5EF4-FFF2-40B4-BE49-F238E27FC236}">
                <a16:creationId xmlns:a16="http://schemas.microsoft.com/office/drawing/2014/main" id="{E544EC9C-E70E-56F5-95AB-F7B2EB099902}"/>
              </a:ext>
            </a:extLst>
          </xdr:cNvPr>
          <xdr:cNvSpPr txBox="1"/>
        </xdr:nvSpPr>
        <xdr:spPr>
          <a:xfrm>
            <a:off x="4763101" y="6159401"/>
            <a:ext cx="839700" cy="230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a:solidFill>
                  <a:srgbClr val="3849AB"/>
                </a:solidFill>
                <a:latin typeface="SF Pro Display Regular"/>
                <a:ea typeface="SF Pro Display Regular"/>
                <a:cs typeface="SF Pro Display Regular"/>
              </a:rPr>
              <a:t>Tonne</a:t>
            </a:r>
          </a:p>
        </xdr:txBody>
      </xdr:sp>
      <xdr:sp macro="" textlink="PitvotTable!BH6">
        <xdr:nvSpPr>
          <xdr:cNvPr id="237" name="TextBox 236">
            <a:extLst>
              <a:ext uri="{FF2B5EF4-FFF2-40B4-BE49-F238E27FC236}">
                <a16:creationId xmlns:a16="http://schemas.microsoft.com/office/drawing/2014/main" id="{2CD88B39-4A58-317C-529B-E3C3026A35FE}"/>
              </a:ext>
            </a:extLst>
          </xdr:cNvPr>
          <xdr:cNvSpPr txBox="1"/>
        </xdr:nvSpPr>
        <xdr:spPr>
          <a:xfrm>
            <a:off x="4226159" y="6162031"/>
            <a:ext cx="656593" cy="227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3B2AEDF-A7B3-B549-A4C0-D2F63A3A9DD0}" type="TxLink">
              <a:rPr lang="en-US" sz="1600" b="1" i="0" u="none" strike="noStrike">
                <a:solidFill>
                  <a:srgbClr val="3849AB"/>
                </a:solidFill>
                <a:latin typeface="SF Pro Display Regular"/>
                <a:ea typeface="SF Pro Display Regular"/>
                <a:cs typeface="SF Pro Display Regular"/>
              </a:rPr>
              <a:pPr algn="r"/>
              <a:t>1,048</a:t>
            </a:fld>
            <a:endParaRPr lang="en-US" sz="2000">
              <a:solidFill>
                <a:srgbClr val="3849AB"/>
              </a:solidFill>
              <a:latin typeface="SF Pro Display" pitchFamily="2" charset="0"/>
              <a:ea typeface="SF Pro Display" pitchFamily="2" charset="0"/>
              <a:cs typeface="SF Pro Display" pitchFamily="2" charset="0"/>
            </a:endParaRPr>
          </a:p>
        </xdr:txBody>
      </xdr:sp>
      <xdr:sp macro="" textlink="">
        <xdr:nvSpPr>
          <xdr:cNvPr id="238" name="TextBox 237">
            <a:extLst>
              <a:ext uri="{FF2B5EF4-FFF2-40B4-BE49-F238E27FC236}">
                <a16:creationId xmlns:a16="http://schemas.microsoft.com/office/drawing/2014/main" id="{C86216A9-C0B8-B803-3F17-DF1E55C46C24}"/>
              </a:ext>
            </a:extLst>
          </xdr:cNvPr>
          <xdr:cNvSpPr txBox="1"/>
        </xdr:nvSpPr>
        <xdr:spPr>
          <a:xfrm>
            <a:off x="5595967" y="6200719"/>
            <a:ext cx="692565" cy="168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3849AB"/>
                </a:solidFill>
                <a:latin typeface="SF Pro Display" pitchFamily="2" charset="0"/>
                <a:ea typeface="SF Pro Display" pitchFamily="2" charset="0"/>
                <a:cs typeface="SF Pro Display" pitchFamily="2" charset="0"/>
              </a:rPr>
              <a:t>Freight</a:t>
            </a:r>
          </a:p>
        </xdr:txBody>
      </xdr:sp>
      <xdr:sp macro="" textlink="PitvotTable!BG6">
        <xdr:nvSpPr>
          <xdr:cNvPr id="239" name="TextBox 238">
            <a:extLst>
              <a:ext uri="{FF2B5EF4-FFF2-40B4-BE49-F238E27FC236}">
                <a16:creationId xmlns:a16="http://schemas.microsoft.com/office/drawing/2014/main" id="{33A35FF9-6D50-457D-EE20-F3906935E724}"/>
              </a:ext>
            </a:extLst>
          </xdr:cNvPr>
          <xdr:cNvSpPr txBox="1"/>
        </xdr:nvSpPr>
        <xdr:spPr>
          <a:xfrm>
            <a:off x="5460116" y="6228855"/>
            <a:ext cx="251267" cy="12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C8BFDF-4B47-E642-911F-19DFD271C669}" type="TxLink">
              <a:rPr lang="en-US" sz="1200" b="0" i="0" u="none" strike="noStrike">
                <a:solidFill>
                  <a:srgbClr val="3849AB"/>
                </a:solidFill>
                <a:latin typeface="SF Pro Display Regular"/>
                <a:ea typeface="SF Pro Display Regular"/>
                <a:cs typeface="SF Pro Display Regular"/>
              </a:rPr>
              <a:pPr algn="l"/>
              <a:t>61</a:t>
            </a:fld>
            <a:endParaRPr lang="en-US" sz="1100" b="0">
              <a:solidFill>
                <a:srgbClr val="3849AB"/>
              </a:solidFill>
              <a:latin typeface="SF Pro Display" pitchFamily="2" charset="0"/>
              <a:ea typeface="SF Pro Display" pitchFamily="2" charset="0"/>
              <a:cs typeface="SF Pro Display" pitchFamily="2" charset="0"/>
            </a:endParaRPr>
          </a:p>
        </xdr:txBody>
      </xdr:sp>
      <xdr:sp macro="" textlink="PitvotTable!AO5">
        <xdr:nvSpPr>
          <xdr:cNvPr id="240" name="TextBox 239">
            <a:extLst>
              <a:ext uri="{FF2B5EF4-FFF2-40B4-BE49-F238E27FC236}">
                <a16:creationId xmlns:a16="http://schemas.microsoft.com/office/drawing/2014/main" id="{3BA71061-EFD6-77F3-6990-489057D42B39}"/>
              </a:ext>
            </a:extLst>
          </xdr:cNvPr>
          <xdr:cNvSpPr txBox="1"/>
        </xdr:nvSpPr>
        <xdr:spPr>
          <a:xfrm>
            <a:off x="5358539" y="6179783"/>
            <a:ext cx="235038" cy="168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3849AB"/>
                </a:solidFill>
                <a:latin typeface="SF Pro Display" pitchFamily="2" charset="0"/>
                <a:ea typeface="SF Pro Display" pitchFamily="2" charset="0"/>
                <a:cs typeface="SF Pro Display" pitchFamily="2" charset="0"/>
              </a:rPr>
              <a:t>/</a:t>
            </a:r>
          </a:p>
        </xdr:txBody>
      </xdr:sp>
    </xdr:grpSp>
    <xdr:clientData/>
  </xdr:twoCellAnchor>
  <xdr:twoCellAnchor>
    <xdr:from>
      <xdr:col>16</xdr:col>
      <xdr:colOff>97117</xdr:colOff>
      <xdr:row>29</xdr:row>
      <xdr:rowOff>171823</xdr:rowOff>
    </xdr:from>
    <xdr:to>
      <xdr:col>17</xdr:col>
      <xdr:colOff>795040</xdr:colOff>
      <xdr:row>30</xdr:row>
      <xdr:rowOff>172115</xdr:rowOff>
    </xdr:to>
    <xdr:sp macro="" textlink="">
      <xdr:nvSpPr>
        <xdr:cNvPr id="241" name="TextBox 240">
          <a:extLst>
            <a:ext uri="{FF2B5EF4-FFF2-40B4-BE49-F238E27FC236}">
              <a16:creationId xmlns:a16="http://schemas.microsoft.com/office/drawing/2014/main" id="{751D791C-886B-AB4C-A462-074ADE83143E}"/>
            </a:ext>
          </a:extLst>
        </xdr:cNvPr>
        <xdr:cNvSpPr txBox="1"/>
      </xdr:nvSpPr>
      <xdr:spPr>
        <a:xfrm>
          <a:off x="13364882" y="6021294"/>
          <a:ext cx="1527158" cy="201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Load</a:t>
          </a:r>
        </a:p>
      </xdr:txBody>
    </xdr:sp>
    <xdr:clientData/>
  </xdr:twoCellAnchor>
  <xdr:twoCellAnchor>
    <xdr:from>
      <xdr:col>16</xdr:col>
      <xdr:colOff>218967</xdr:colOff>
      <xdr:row>35</xdr:row>
      <xdr:rowOff>186120</xdr:rowOff>
    </xdr:from>
    <xdr:to>
      <xdr:col>16</xdr:col>
      <xdr:colOff>722586</xdr:colOff>
      <xdr:row>36</xdr:row>
      <xdr:rowOff>190310</xdr:rowOff>
    </xdr:to>
    <xdr:sp macro="" textlink="PitvotTable!BC5">
      <xdr:nvSpPr>
        <xdr:cNvPr id="242" name="TextBox 241">
          <a:extLst>
            <a:ext uri="{FF2B5EF4-FFF2-40B4-BE49-F238E27FC236}">
              <a16:creationId xmlns:a16="http://schemas.microsoft.com/office/drawing/2014/main" id="{C97CBF60-EF63-0C48-84DD-334F80FC074E}"/>
            </a:ext>
          </a:extLst>
        </xdr:cNvPr>
        <xdr:cNvSpPr txBox="1"/>
      </xdr:nvSpPr>
      <xdr:spPr>
        <a:xfrm>
          <a:off x="13444484" y="7275129"/>
          <a:ext cx="503619"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F862D6-5F1E-484E-BDC6-D2BD1BE5B60B}" type="TxLink">
            <a:rPr lang="en-US" sz="1200" b="0" i="0" u="none" strike="noStrike">
              <a:solidFill>
                <a:srgbClr val="808080"/>
              </a:solidFill>
              <a:latin typeface="SF Pro Display Regular"/>
              <a:ea typeface="SF Pro Display Regular"/>
              <a:cs typeface="SF Pro Display Regular"/>
            </a:rPr>
            <a:pPr algn="l"/>
            <a:t>Iron</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35</xdr:row>
      <xdr:rowOff>186120</xdr:rowOff>
    </xdr:from>
    <xdr:to>
      <xdr:col>19</xdr:col>
      <xdr:colOff>227196</xdr:colOff>
      <xdr:row>36</xdr:row>
      <xdr:rowOff>190310</xdr:rowOff>
    </xdr:to>
    <xdr:sp macro="" textlink="PitvotTable!BC6">
      <xdr:nvSpPr>
        <xdr:cNvPr id="243" name="TextBox 242">
          <a:extLst>
            <a:ext uri="{FF2B5EF4-FFF2-40B4-BE49-F238E27FC236}">
              <a16:creationId xmlns:a16="http://schemas.microsoft.com/office/drawing/2014/main" id="{608B0404-0901-524B-ABB5-6D09A87A0EA1}"/>
            </a:ext>
          </a:extLst>
        </xdr:cNvPr>
        <xdr:cNvSpPr txBox="1"/>
      </xdr:nvSpPr>
      <xdr:spPr>
        <a:xfrm>
          <a:off x="15376856" y="7275129"/>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5E8E291-44C5-C449-B68A-E4710D23C8A3}" type="TxLink">
            <a:rPr lang="en-US" sz="1200" b="1" i="0" u="none" strike="noStrike">
              <a:solidFill>
                <a:schemeClr val="tx1">
                  <a:lumMod val="75000"/>
                  <a:lumOff val="25000"/>
                </a:schemeClr>
              </a:solidFill>
              <a:latin typeface="SF Pro Display Regular"/>
              <a:ea typeface="SF Pro Display Regular"/>
              <a:cs typeface="SF Pro Display Regular"/>
            </a:rPr>
            <a:pPr algn="r"/>
            <a:t>13</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218966</xdr:colOff>
      <xdr:row>37</xdr:row>
      <xdr:rowOff>94353</xdr:rowOff>
    </xdr:from>
    <xdr:to>
      <xdr:col>17</xdr:col>
      <xdr:colOff>25249</xdr:colOff>
      <xdr:row>38</xdr:row>
      <xdr:rowOff>98543</xdr:rowOff>
    </xdr:to>
    <xdr:sp macro="" textlink="PitvotTable!BD5">
      <xdr:nvSpPr>
        <xdr:cNvPr id="244" name="TextBox 243">
          <a:extLst>
            <a:ext uri="{FF2B5EF4-FFF2-40B4-BE49-F238E27FC236}">
              <a16:creationId xmlns:a16="http://schemas.microsoft.com/office/drawing/2014/main" id="{697549F4-C2EB-0C48-BBC2-FD24577751CF}"/>
            </a:ext>
          </a:extLst>
        </xdr:cNvPr>
        <xdr:cNvSpPr txBox="1"/>
      </xdr:nvSpPr>
      <xdr:spPr>
        <a:xfrm>
          <a:off x="13444483" y="7588448"/>
          <a:ext cx="632878"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D33FF2-EBD3-B249-9439-1CBC9FD5AAD3}" type="TxLink">
            <a:rPr lang="en-US" sz="1200" b="0" i="0" u="none" strike="noStrike">
              <a:solidFill>
                <a:srgbClr val="808080"/>
              </a:solidFill>
              <a:latin typeface="SF Pro Display Regular"/>
              <a:ea typeface="SF Pro Display Regular"/>
              <a:cs typeface="SF Pro Display Regular"/>
            </a:rPr>
            <a:pPr algn="l"/>
            <a:t>Sand</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37</xdr:row>
      <xdr:rowOff>94353</xdr:rowOff>
    </xdr:from>
    <xdr:to>
      <xdr:col>19</xdr:col>
      <xdr:colOff>227196</xdr:colOff>
      <xdr:row>38</xdr:row>
      <xdr:rowOff>98543</xdr:rowOff>
    </xdr:to>
    <xdr:sp macro="" textlink="PitvotTable!BD6">
      <xdr:nvSpPr>
        <xdr:cNvPr id="245" name="TextBox 244">
          <a:extLst>
            <a:ext uri="{FF2B5EF4-FFF2-40B4-BE49-F238E27FC236}">
              <a16:creationId xmlns:a16="http://schemas.microsoft.com/office/drawing/2014/main" id="{4BBC0090-6827-2441-BAAA-07EB5EFCDF6A}"/>
            </a:ext>
          </a:extLst>
        </xdr:cNvPr>
        <xdr:cNvSpPr txBox="1"/>
      </xdr:nvSpPr>
      <xdr:spPr>
        <a:xfrm>
          <a:off x="15376856" y="7588448"/>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3637EDF-26BD-6144-879D-FFDF546C5DCB}" type="TxLink">
            <a:rPr lang="en-US" sz="1200" b="1" i="0" u="none" strike="noStrike">
              <a:solidFill>
                <a:schemeClr val="tx1">
                  <a:lumMod val="75000"/>
                  <a:lumOff val="25000"/>
                </a:schemeClr>
              </a:solidFill>
              <a:latin typeface="SF Pro Display Regular"/>
              <a:ea typeface="SF Pro Display Regular"/>
              <a:cs typeface="SF Pro Display Regular"/>
            </a:rPr>
            <a:pPr algn="r"/>
            <a:t>17</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218967</xdr:colOff>
      <xdr:row>39</xdr:row>
      <xdr:rowOff>2586</xdr:rowOff>
    </xdr:from>
    <xdr:to>
      <xdr:col>17</xdr:col>
      <xdr:colOff>160286</xdr:colOff>
      <xdr:row>40</xdr:row>
      <xdr:rowOff>6776</xdr:rowOff>
    </xdr:to>
    <xdr:sp macro="" textlink="PitvotTable!BE5">
      <xdr:nvSpPr>
        <xdr:cNvPr id="246" name="TextBox 245">
          <a:extLst>
            <a:ext uri="{FF2B5EF4-FFF2-40B4-BE49-F238E27FC236}">
              <a16:creationId xmlns:a16="http://schemas.microsoft.com/office/drawing/2014/main" id="{5C95B79E-0B3F-9549-BFB7-30E9C008A34A}"/>
            </a:ext>
          </a:extLst>
        </xdr:cNvPr>
        <xdr:cNvSpPr txBox="1"/>
      </xdr:nvSpPr>
      <xdr:spPr>
        <a:xfrm>
          <a:off x="13444484" y="7901767"/>
          <a:ext cx="767914"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A2ABA9-3C4D-7948-AEB5-550A13FF8E57}" type="TxLink">
            <a:rPr lang="en-US" sz="1200" b="0" i="0" u="none" strike="noStrike">
              <a:solidFill>
                <a:srgbClr val="808080"/>
              </a:solidFill>
              <a:latin typeface="SF Pro Display Regular"/>
              <a:ea typeface="SF Pro Display Regular"/>
              <a:cs typeface="SF Pro Display Regular"/>
            </a:rPr>
            <a:pPr algn="l"/>
            <a:t>Wood</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39</xdr:row>
      <xdr:rowOff>2586</xdr:rowOff>
    </xdr:from>
    <xdr:to>
      <xdr:col>19</xdr:col>
      <xdr:colOff>227196</xdr:colOff>
      <xdr:row>40</xdr:row>
      <xdr:rowOff>6776</xdr:rowOff>
    </xdr:to>
    <xdr:sp macro="" textlink="PitvotTable!BE6">
      <xdr:nvSpPr>
        <xdr:cNvPr id="247" name="TextBox 246">
          <a:extLst>
            <a:ext uri="{FF2B5EF4-FFF2-40B4-BE49-F238E27FC236}">
              <a16:creationId xmlns:a16="http://schemas.microsoft.com/office/drawing/2014/main" id="{E95A5C89-C6A9-6E4D-863A-481356A94283}"/>
            </a:ext>
          </a:extLst>
        </xdr:cNvPr>
        <xdr:cNvSpPr txBox="1"/>
      </xdr:nvSpPr>
      <xdr:spPr>
        <a:xfrm>
          <a:off x="15376856" y="7901767"/>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707047-7EB5-6547-AB25-C27C6AD628E7}" type="TxLink">
            <a:rPr lang="en-US" sz="1200" b="1" i="0" u="none" strike="noStrike">
              <a:solidFill>
                <a:schemeClr val="tx1">
                  <a:lumMod val="75000"/>
                  <a:lumOff val="25000"/>
                </a:schemeClr>
              </a:solidFill>
              <a:latin typeface="SF Pro Display Regular"/>
              <a:ea typeface="SF Pro Display Regular"/>
              <a:cs typeface="SF Pro Display Regular"/>
            </a:rPr>
            <a:pPr algn="r"/>
            <a:t>31</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310126</xdr:colOff>
      <xdr:row>37</xdr:row>
      <xdr:rowOff>47905</xdr:rowOff>
    </xdr:from>
    <xdr:to>
      <xdr:col>19</xdr:col>
      <xdr:colOff>447876</xdr:colOff>
      <xdr:row>37</xdr:row>
      <xdr:rowOff>47905</xdr:rowOff>
    </xdr:to>
    <xdr:cxnSp macro="">
      <xdr:nvCxnSpPr>
        <xdr:cNvPr id="248" name="Straight Connector 247">
          <a:extLst>
            <a:ext uri="{FF2B5EF4-FFF2-40B4-BE49-F238E27FC236}">
              <a16:creationId xmlns:a16="http://schemas.microsoft.com/office/drawing/2014/main" id="{CC82B147-04B2-1748-AA3B-7734EFC17AC8}"/>
            </a:ext>
          </a:extLst>
        </xdr:cNvPr>
        <xdr:cNvCxnSpPr/>
      </xdr:nvCxnSpPr>
      <xdr:spPr>
        <a:xfrm>
          <a:off x="13535643" y="7542000"/>
          <a:ext cx="2617535"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296350</xdr:colOff>
      <xdr:row>38</xdr:row>
      <xdr:rowOff>164733</xdr:rowOff>
    </xdr:from>
    <xdr:to>
      <xdr:col>19</xdr:col>
      <xdr:colOff>434100</xdr:colOff>
      <xdr:row>38</xdr:row>
      <xdr:rowOff>164733</xdr:rowOff>
    </xdr:to>
    <xdr:cxnSp macro="">
      <xdr:nvCxnSpPr>
        <xdr:cNvPr id="249" name="Straight Connector 248">
          <a:extLst>
            <a:ext uri="{FF2B5EF4-FFF2-40B4-BE49-F238E27FC236}">
              <a16:creationId xmlns:a16="http://schemas.microsoft.com/office/drawing/2014/main" id="{2EE3FD53-A1B3-294A-ABCC-EE4EE21455F8}"/>
            </a:ext>
          </a:extLst>
        </xdr:cNvPr>
        <xdr:cNvCxnSpPr/>
      </xdr:nvCxnSpPr>
      <xdr:spPr>
        <a:xfrm>
          <a:off x="13521867" y="7861371"/>
          <a:ext cx="2617535"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519170</xdr:colOff>
      <xdr:row>35</xdr:row>
      <xdr:rowOff>190718</xdr:rowOff>
    </xdr:from>
    <xdr:to>
      <xdr:col>18</xdr:col>
      <xdr:colOff>248217</xdr:colOff>
      <xdr:row>36</xdr:row>
      <xdr:rowOff>194908</xdr:rowOff>
    </xdr:to>
    <xdr:sp macro="" textlink="PitvotTable!BC7">
      <xdr:nvSpPr>
        <xdr:cNvPr id="250" name="TextBox 249">
          <a:extLst>
            <a:ext uri="{FF2B5EF4-FFF2-40B4-BE49-F238E27FC236}">
              <a16:creationId xmlns:a16="http://schemas.microsoft.com/office/drawing/2014/main" id="{CDB8733F-1130-824F-B233-3A9DF60EBD8F}"/>
            </a:ext>
          </a:extLst>
        </xdr:cNvPr>
        <xdr:cNvSpPr txBox="1"/>
      </xdr:nvSpPr>
      <xdr:spPr>
        <a:xfrm>
          <a:off x="14571282" y="7279727"/>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332A0CA-C314-2544-BDB3-1D4CC030A2D8}" type="TxLink">
            <a:rPr lang="en-US" sz="1200" b="1" i="0" u="none" strike="noStrike">
              <a:solidFill>
                <a:schemeClr val="tx1">
                  <a:lumMod val="75000"/>
                  <a:lumOff val="25000"/>
                </a:schemeClr>
              </a:solidFill>
              <a:latin typeface="SF Pro Display Regular"/>
              <a:ea typeface="SF Pro Display Regular"/>
              <a:cs typeface="SF Pro Display Regular"/>
            </a:rPr>
            <a:pPr algn="r"/>
            <a:t>235.8</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17</xdr:col>
      <xdr:colOff>519170</xdr:colOff>
      <xdr:row>37</xdr:row>
      <xdr:rowOff>98951</xdr:rowOff>
    </xdr:from>
    <xdr:to>
      <xdr:col>18</xdr:col>
      <xdr:colOff>248217</xdr:colOff>
      <xdr:row>38</xdr:row>
      <xdr:rowOff>103141</xdr:rowOff>
    </xdr:to>
    <xdr:sp macro="" textlink="PitvotTable!BD7">
      <xdr:nvSpPr>
        <xdr:cNvPr id="251" name="TextBox 250">
          <a:extLst>
            <a:ext uri="{FF2B5EF4-FFF2-40B4-BE49-F238E27FC236}">
              <a16:creationId xmlns:a16="http://schemas.microsoft.com/office/drawing/2014/main" id="{CF786A83-360A-0740-8218-3E21E434153B}"/>
            </a:ext>
          </a:extLst>
        </xdr:cNvPr>
        <xdr:cNvSpPr txBox="1"/>
      </xdr:nvSpPr>
      <xdr:spPr>
        <a:xfrm>
          <a:off x="14571282" y="7593046"/>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E4E9AD-5BF1-B545-A997-7DA6446348BA}" type="TxLink">
            <a:rPr lang="en-US" sz="1200" b="1" i="0" u="none" strike="noStrike">
              <a:solidFill>
                <a:schemeClr val="tx1">
                  <a:lumMod val="75000"/>
                  <a:lumOff val="25000"/>
                </a:schemeClr>
              </a:solidFill>
              <a:latin typeface="SF Pro Display Regular"/>
              <a:ea typeface="SF Pro Display Regular"/>
              <a:cs typeface="SF Pro Display Regular"/>
            </a:rPr>
            <a:pPr algn="r"/>
            <a:t>283.9</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17</xdr:col>
      <xdr:colOff>519170</xdr:colOff>
      <xdr:row>39</xdr:row>
      <xdr:rowOff>7184</xdr:rowOff>
    </xdr:from>
    <xdr:to>
      <xdr:col>18</xdr:col>
      <xdr:colOff>248217</xdr:colOff>
      <xdr:row>40</xdr:row>
      <xdr:rowOff>11374</xdr:rowOff>
    </xdr:to>
    <xdr:sp macro="" textlink="PitvotTable!BE7">
      <xdr:nvSpPr>
        <xdr:cNvPr id="252" name="TextBox 251">
          <a:extLst>
            <a:ext uri="{FF2B5EF4-FFF2-40B4-BE49-F238E27FC236}">
              <a16:creationId xmlns:a16="http://schemas.microsoft.com/office/drawing/2014/main" id="{2A022B54-7F3E-D34F-99A6-BB014F4506E0}"/>
            </a:ext>
          </a:extLst>
        </xdr:cNvPr>
        <xdr:cNvSpPr txBox="1"/>
      </xdr:nvSpPr>
      <xdr:spPr>
        <a:xfrm>
          <a:off x="14571282" y="7906365"/>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558F974-4938-5544-B539-B76F010F350C}" type="TxLink">
            <a:rPr lang="en-US" sz="1200" b="1" i="0" u="none" strike="noStrike">
              <a:solidFill>
                <a:schemeClr val="tx1">
                  <a:lumMod val="75000"/>
                  <a:lumOff val="25000"/>
                </a:schemeClr>
              </a:solidFill>
              <a:latin typeface="SF Pro Display Regular"/>
              <a:ea typeface="SF Pro Display Regular"/>
              <a:cs typeface="SF Pro Display Regular"/>
            </a:rPr>
            <a:pPr algn="r"/>
            <a:t>528.1</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135978</xdr:colOff>
      <xdr:row>35</xdr:row>
      <xdr:rowOff>196193</xdr:rowOff>
    </xdr:from>
    <xdr:to>
      <xdr:col>18</xdr:col>
      <xdr:colOff>613103</xdr:colOff>
      <xdr:row>36</xdr:row>
      <xdr:rowOff>200383</xdr:rowOff>
    </xdr:to>
    <xdr:sp macro="" textlink="">
      <xdr:nvSpPr>
        <xdr:cNvPr id="253" name="TextBox 252">
          <a:extLst>
            <a:ext uri="{FF2B5EF4-FFF2-40B4-BE49-F238E27FC236}">
              <a16:creationId xmlns:a16="http://schemas.microsoft.com/office/drawing/2014/main" id="{712A704A-88D8-0F45-A78C-88622EC74926}"/>
            </a:ext>
          </a:extLst>
        </xdr:cNvPr>
        <xdr:cNvSpPr txBox="1"/>
      </xdr:nvSpPr>
      <xdr:spPr>
        <a:xfrm>
          <a:off x="15014685" y="7285202"/>
          <a:ext cx="477125"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18</xdr:col>
      <xdr:colOff>135977</xdr:colOff>
      <xdr:row>37</xdr:row>
      <xdr:rowOff>104426</xdr:rowOff>
    </xdr:from>
    <xdr:to>
      <xdr:col>18</xdr:col>
      <xdr:colOff>678793</xdr:colOff>
      <xdr:row>38</xdr:row>
      <xdr:rowOff>108616</xdr:rowOff>
    </xdr:to>
    <xdr:sp macro="" textlink="">
      <xdr:nvSpPr>
        <xdr:cNvPr id="254" name="TextBox 253">
          <a:extLst>
            <a:ext uri="{FF2B5EF4-FFF2-40B4-BE49-F238E27FC236}">
              <a16:creationId xmlns:a16="http://schemas.microsoft.com/office/drawing/2014/main" id="{797233EA-4A03-CD45-8258-15C36E291A62}"/>
            </a:ext>
          </a:extLst>
        </xdr:cNvPr>
        <xdr:cNvSpPr txBox="1"/>
      </xdr:nvSpPr>
      <xdr:spPr>
        <a:xfrm>
          <a:off x="15014684" y="7598521"/>
          <a:ext cx="542816"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18</xdr:col>
      <xdr:colOff>135978</xdr:colOff>
      <xdr:row>39</xdr:row>
      <xdr:rowOff>12659</xdr:rowOff>
    </xdr:from>
    <xdr:to>
      <xdr:col>18</xdr:col>
      <xdr:colOff>607629</xdr:colOff>
      <xdr:row>40</xdr:row>
      <xdr:rowOff>16849</xdr:rowOff>
    </xdr:to>
    <xdr:sp macro="" textlink="">
      <xdr:nvSpPr>
        <xdr:cNvPr id="255" name="TextBox 254">
          <a:extLst>
            <a:ext uri="{FF2B5EF4-FFF2-40B4-BE49-F238E27FC236}">
              <a16:creationId xmlns:a16="http://schemas.microsoft.com/office/drawing/2014/main" id="{2E10F1CA-D0FE-C943-B5F3-8CE9E15B4134}"/>
            </a:ext>
          </a:extLst>
        </xdr:cNvPr>
        <xdr:cNvSpPr txBox="1"/>
      </xdr:nvSpPr>
      <xdr:spPr>
        <a:xfrm>
          <a:off x="15014685" y="7911840"/>
          <a:ext cx="471651"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19</xdr:col>
      <xdr:colOff>91308</xdr:colOff>
      <xdr:row>35</xdr:row>
      <xdr:rowOff>195317</xdr:rowOff>
    </xdr:from>
    <xdr:to>
      <xdr:col>19</xdr:col>
      <xdr:colOff>568433</xdr:colOff>
      <xdr:row>36</xdr:row>
      <xdr:rowOff>199507</xdr:rowOff>
    </xdr:to>
    <xdr:sp macro="" textlink="">
      <xdr:nvSpPr>
        <xdr:cNvPr id="256" name="TextBox 255">
          <a:extLst>
            <a:ext uri="{FF2B5EF4-FFF2-40B4-BE49-F238E27FC236}">
              <a16:creationId xmlns:a16="http://schemas.microsoft.com/office/drawing/2014/main" id="{CF2F07D6-0558-C042-A4D4-6FA97451B52D}"/>
            </a:ext>
          </a:extLst>
        </xdr:cNvPr>
        <xdr:cNvSpPr txBox="1"/>
      </xdr:nvSpPr>
      <xdr:spPr>
        <a:xfrm>
          <a:off x="15796610" y="7284326"/>
          <a:ext cx="477125"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twoCellAnchor>
    <xdr:from>
      <xdr:col>19</xdr:col>
      <xdr:colOff>91307</xdr:colOff>
      <xdr:row>37</xdr:row>
      <xdr:rowOff>103550</xdr:rowOff>
    </xdr:from>
    <xdr:to>
      <xdr:col>19</xdr:col>
      <xdr:colOff>634123</xdr:colOff>
      <xdr:row>38</xdr:row>
      <xdr:rowOff>107740</xdr:rowOff>
    </xdr:to>
    <xdr:sp macro="" textlink="">
      <xdr:nvSpPr>
        <xdr:cNvPr id="257" name="TextBox 256">
          <a:extLst>
            <a:ext uri="{FF2B5EF4-FFF2-40B4-BE49-F238E27FC236}">
              <a16:creationId xmlns:a16="http://schemas.microsoft.com/office/drawing/2014/main" id="{39AB69F5-3657-6943-920A-8160425834F8}"/>
            </a:ext>
          </a:extLst>
        </xdr:cNvPr>
        <xdr:cNvSpPr txBox="1"/>
      </xdr:nvSpPr>
      <xdr:spPr>
        <a:xfrm>
          <a:off x="15796609" y="7597645"/>
          <a:ext cx="542816"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twoCellAnchor>
    <xdr:from>
      <xdr:col>19</xdr:col>
      <xdr:colOff>91308</xdr:colOff>
      <xdr:row>39</xdr:row>
      <xdr:rowOff>11783</xdr:rowOff>
    </xdr:from>
    <xdr:to>
      <xdr:col>19</xdr:col>
      <xdr:colOff>562959</xdr:colOff>
      <xdr:row>40</xdr:row>
      <xdr:rowOff>15973</xdr:rowOff>
    </xdr:to>
    <xdr:sp macro="" textlink="">
      <xdr:nvSpPr>
        <xdr:cNvPr id="258" name="TextBox 257">
          <a:extLst>
            <a:ext uri="{FF2B5EF4-FFF2-40B4-BE49-F238E27FC236}">
              <a16:creationId xmlns:a16="http://schemas.microsoft.com/office/drawing/2014/main" id="{272C73C3-7E40-D042-BF04-91F8A75F0E63}"/>
            </a:ext>
          </a:extLst>
        </xdr:cNvPr>
        <xdr:cNvSpPr txBox="1"/>
      </xdr:nvSpPr>
      <xdr:spPr>
        <a:xfrm>
          <a:off x="15796610" y="7910964"/>
          <a:ext cx="471651"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5.834984374997" createdVersion="8" refreshedVersion="8" minRefreshableVersion="3" recordCount="61" xr:uid="{5C5E7752-8A68-A544-8D85-382E693B32C4}">
  <cacheSource type="worksheet">
    <worksheetSource name="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5">
      <sharedItems containsSemiMixedTypes="0" containsString="0" containsNumber="1" minValue="11" maxValue="23" count="17">
        <n v="11"/>
        <n v="21.3"/>
        <n v="22"/>
        <n v="14.5"/>
        <n v="18"/>
        <n v="19"/>
        <n v="20"/>
        <n v="21"/>
        <n v="22.7"/>
        <n v="12"/>
        <n v="13"/>
        <n v="16"/>
        <n v="17"/>
        <n v="23"/>
        <n v="12.9"/>
        <n v="14"/>
        <n v="15"/>
      </sharedItems>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6">
      <sharedItems containsSemiMixedTypes="0" containsString="0" containsNumber="1" containsInteger="1" minValue="3456" maxValue="8765" count="12">
        <n v="5556"/>
        <n v="4567"/>
        <n v="3458"/>
        <n v="6433"/>
        <n v="8765"/>
        <n v="5432"/>
        <n v="6778"/>
        <n v="6543"/>
        <n v="8633"/>
        <n v="3456"/>
        <n v="4782"/>
        <n v="5287"/>
      </sharedItems>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ount="2">
        <n v="295.41000000000003"/>
        <n v="333"/>
      </sharedItems>
    </cacheField>
    <cacheField name="Miles" numFmtId="0">
      <sharedItems containsSemiMixedTypes="0" containsString="0" containsNumber="1" containsInteger="1" minValue="234" maxValue="399" count="7">
        <n v="343"/>
        <n v="354"/>
        <n v="333"/>
        <n v="377"/>
        <n v="389"/>
        <n v="234"/>
        <n v="399"/>
      </sharedItems>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ount="25">
        <n v="1573.1"/>
        <n v="1530.8"/>
        <n v="1531.8"/>
        <n v="1532.8"/>
        <n v="1533.8"/>
        <n v="1568.1"/>
        <n v="1569.1"/>
        <n v="1570.1"/>
        <n v="1571.1"/>
        <n v="1540.1"/>
        <n v="1549.1"/>
        <n v="1615.1"/>
        <n v="1616.1"/>
        <n v="1579.1"/>
        <n v="1409.1"/>
        <n v="1557.9"/>
        <n v="1622.9"/>
        <n v="1517.3"/>
        <n v="1550.3"/>
        <n v="1447.8"/>
        <n v="1527.1"/>
        <n v="1585.1"/>
        <n v="1520.1"/>
        <n v="1618.3"/>
        <n v="1530.1"/>
      </sharedItems>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2071538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x v="0"/>
    <x v="0"/>
    <x v="0"/>
    <x v="0"/>
    <s v="Freightliner Sprinter"/>
    <n v="132"/>
    <n v="400"/>
    <n v="50"/>
    <n v="250"/>
    <n v="120"/>
    <n v="65"/>
    <n v="134"/>
    <n v="6"/>
    <x v="0"/>
    <x v="0"/>
    <x v="0"/>
    <n v="240.1"/>
    <n v="100"/>
    <n v="22"/>
    <n v="54"/>
    <x v="0"/>
    <n v="722.28"/>
    <n v="1111.2"/>
    <n v="944.5200000000001"/>
    <n v="1389"/>
    <n v="1666.8"/>
  </r>
  <r>
    <x v="0"/>
    <n v="3"/>
    <x v="0"/>
    <x v="1"/>
    <x v="0"/>
    <x v="1"/>
    <x v="0"/>
    <s v="Freightliner Sprinter"/>
    <n v="132"/>
    <n v="400"/>
    <n v="50"/>
    <n v="250"/>
    <n v="120"/>
    <n v="65"/>
    <n v="134"/>
    <n v="6"/>
    <x v="1"/>
    <x v="0"/>
    <x v="0"/>
    <n v="240.1"/>
    <n v="100"/>
    <n v="22"/>
    <n v="54"/>
    <x v="0"/>
    <n v="722.28"/>
    <n v="1111.2"/>
    <n v="944.5200000000001"/>
    <n v="1389"/>
    <n v="1666.8"/>
  </r>
  <r>
    <x v="0"/>
    <n v="13"/>
    <x v="0"/>
    <x v="2"/>
    <x v="0"/>
    <x v="2"/>
    <x v="0"/>
    <s v="Freightliner Sprinter"/>
    <n v="132"/>
    <n v="400"/>
    <n v="50"/>
    <n v="250"/>
    <n v="120"/>
    <n v="65"/>
    <n v="134"/>
    <n v="6"/>
    <x v="2"/>
    <x v="0"/>
    <x v="0"/>
    <n v="240.1"/>
    <n v="100"/>
    <n v="22"/>
    <n v="54"/>
    <x v="0"/>
    <n v="722.28"/>
    <n v="1111.2"/>
    <n v="944.5200000000001"/>
    <n v="1389"/>
    <n v="1666.8"/>
  </r>
  <r>
    <x v="1"/>
    <n v="4"/>
    <x v="1"/>
    <x v="3"/>
    <x v="0"/>
    <x v="1"/>
    <x v="1"/>
    <s v="Freightliner Sprinter"/>
    <n v="132"/>
    <n v="333"/>
    <n v="51"/>
    <n v="250"/>
    <n v="134"/>
    <n v="65"/>
    <n v="134"/>
    <n v="6"/>
    <x v="0"/>
    <x v="0"/>
    <x v="1"/>
    <n v="247.79999999999998"/>
    <n v="100"/>
    <n v="23"/>
    <n v="55"/>
    <x v="1"/>
    <n v="593.71"/>
    <n v="913.40000000000009"/>
    <n v="776.3900000000001"/>
    <n v="1141.75"/>
    <n v="1370.1"/>
  </r>
  <r>
    <x v="1"/>
    <n v="5"/>
    <x v="1"/>
    <x v="4"/>
    <x v="0"/>
    <x v="2"/>
    <x v="1"/>
    <s v="Freightliner Sprinter"/>
    <n v="132"/>
    <n v="333"/>
    <n v="52"/>
    <n v="250"/>
    <n v="134"/>
    <n v="65"/>
    <n v="134"/>
    <n v="6"/>
    <x v="1"/>
    <x v="0"/>
    <x v="1"/>
    <n v="247.79999999999998"/>
    <n v="100"/>
    <n v="23"/>
    <n v="55"/>
    <x v="2"/>
    <n v="593.71"/>
    <n v="913.40000000000009"/>
    <n v="776.3900000000001"/>
    <n v="1141.75"/>
    <n v="1370.1"/>
  </r>
  <r>
    <x v="1"/>
    <n v="6"/>
    <x v="1"/>
    <x v="5"/>
    <x v="0"/>
    <x v="3"/>
    <x v="1"/>
    <s v="Freightliner Sprinter"/>
    <n v="132"/>
    <n v="333"/>
    <n v="53"/>
    <n v="250"/>
    <n v="134"/>
    <n v="65"/>
    <n v="134"/>
    <n v="6"/>
    <x v="2"/>
    <x v="0"/>
    <x v="1"/>
    <n v="247.79999999999998"/>
    <n v="100"/>
    <n v="23"/>
    <n v="55"/>
    <x v="3"/>
    <n v="593.71"/>
    <n v="913.40000000000009"/>
    <n v="776.3900000000001"/>
    <n v="1141.75"/>
    <n v="1370.1"/>
  </r>
  <r>
    <x v="1"/>
    <n v="14"/>
    <x v="1"/>
    <x v="6"/>
    <x v="0"/>
    <x v="4"/>
    <x v="1"/>
    <s v="Freightliner Sprinter"/>
    <n v="132"/>
    <n v="333"/>
    <n v="54"/>
    <n v="250"/>
    <n v="134"/>
    <n v="65"/>
    <n v="134"/>
    <n v="6"/>
    <x v="3"/>
    <x v="0"/>
    <x v="1"/>
    <n v="247.79999999999998"/>
    <n v="100"/>
    <n v="23"/>
    <n v="55"/>
    <x v="4"/>
    <n v="593.71"/>
    <n v="913.40000000000009"/>
    <n v="776.3900000000001"/>
    <n v="1141.75"/>
    <n v="1370.1"/>
  </r>
  <r>
    <x v="2"/>
    <n v="2"/>
    <x v="2"/>
    <x v="7"/>
    <x v="0"/>
    <x v="2"/>
    <x v="2"/>
    <s v="Freightliner Sprinter"/>
    <n v="132"/>
    <n v="453"/>
    <n v="55"/>
    <n v="250"/>
    <n v="121"/>
    <n v="32"/>
    <n v="56"/>
    <n v="56"/>
    <x v="0"/>
    <x v="0"/>
    <x v="2"/>
    <n v="233.1"/>
    <n v="100"/>
    <n v="24"/>
    <n v="56"/>
    <x v="5"/>
    <n v="449.54"/>
    <n v="691.6"/>
    <n v="587.86"/>
    <n v="864.5"/>
    <n v="1037.3999999999999"/>
  </r>
  <r>
    <x v="2"/>
    <n v="3"/>
    <x v="2"/>
    <x v="2"/>
    <x v="1"/>
    <x v="1"/>
    <x v="2"/>
    <s v="Freightliner Sprinter"/>
    <n v="132"/>
    <n v="453"/>
    <n v="56"/>
    <n v="250"/>
    <n v="121"/>
    <n v="32"/>
    <n v="56"/>
    <n v="56"/>
    <x v="1"/>
    <x v="0"/>
    <x v="2"/>
    <n v="233.1"/>
    <n v="100"/>
    <n v="24"/>
    <n v="56"/>
    <x v="6"/>
    <n v="449.54"/>
    <n v="691.6"/>
    <n v="587.86"/>
    <n v="864.5"/>
    <n v="1037.3999999999999"/>
  </r>
  <r>
    <x v="2"/>
    <n v="7"/>
    <x v="1"/>
    <x v="8"/>
    <x v="1"/>
    <x v="2"/>
    <x v="2"/>
    <s v="Freightliner Sprinter"/>
    <n v="132"/>
    <n v="453"/>
    <n v="57"/>
    <n v="250"/>
    <n v="121"/>
    <n v="32"/>
    <n v="56"/>
    <n v="56"/>
    <x v="3"/>
    <x v="0"/>
    <x v="2"/>
    <n v="233.1"/>
    <n v="100"/>
    <n v="24"/>
    <n v="56"/>
    <x v="7"/>
    <n v="449.54"/>
    <n v="691.6"/>
    <n v="587.86"/>
    <n v="864.5"/>
    <n v="1037.3999999999999"/>
  </r>
  <r>
    <x v="2"/>
    <n v="8"/>
    <x v="2"/>
    <x v="9"/>
    <x v="0"/>
    <x v="3"/>
    <x v="2"/>
    <s v="Freightliner Sprinter"/>
    <n v="132"/>
    <n v="453"/>
    <n v="58"/>
    <n v="250"/>
    <n v="121"/>
    <n v="32"/>
    <n v="56"/>
    <n v="56"/>
    <x v="3"/>
    <x v="0"/>
    <x v="2"/>
    <n v="233.1"/>
    <n v="100"/>
    <n v="24"/>
    <n v="56"/>
    <x v="8"/>
    <n v="449.54"/>
    <n v="691.6"/>
    <n v="587.86"/>
    <n v="864.5"/>
    <n v="1037.3999999999999"/>
  </r>
  <r>
    <x v="2"/>
    <n v="9"/>
    <x v="0"/>
    <x v="10"/>
    <x v="1"/>
    <x v="5"/>
    <x v="2"/>
    <s v="Freightliner Sprinter"/>
    <n v="132"/>
    <n v="453"/>
    <n v="59"/>
    <n v="250"/>
    <n v="121"/>
    <m/>
    <n v="56"/>
    <n v="56"/>
    <x v="0"/>
    <x v="0"/>
    <x v="2"/>
    <n v="233.1"/>
    <n v="100"/>
    <n v="24"/>
    <n v="56"/>
    <x v="9"/>
    <n v="449.54"/>
    <n v="691.6"/>
    <n v="587.86"/>
    <n v="864.5"/>
    <n v="1037.3999999999999"/>
  </r>
  <r>
    <x v="3"/>
    <n v="12"/>
    <x v="0"/>
    <x v="11"/>
    <x v="0"/>
    <x v="6"/>
    <x v="3"/>
    <s v="Chevrolet Express"/>
    <n v="132"/>
    <n v="399"/>
    <n v="72"/>
    <n v="250"/>
    <n v="134"/>
    <m/>
    <n v="134"/>
    <n v="6"/>
    <x v="1"/>
    <x v="0"/>
    <x v="0"/>
    <n v="240.1"/>
    <n v="100"/>
    <n v="25"/>
    <n v="57"/>
    <x v="10"/>
    <n v="836.29000000000008"/>
    <n v="1286.6000000000001"/>
    <n v="1093.6100000000001"/>
    <n v="1608.25"/>
    <n v="1929.8999999999999"/>
  </r>
  <r>
    <x v="3"/>
    <n v="16"/>
    <x v="1"/>
    <x v="12"/>
    <x v="1"/>
    <x v="7"/>
    <x v="3"/>
    <s v="Chevrolet Express"/>
    <n v="132"/>
    <n v="399"/>
    <n v="73"/>
    <n v="250"/>
    <n v="134"/>
    <n v="65"/>
    <n v="134"/>
    <n v="6"/>
    <x v="2"/>
    <x v="0"/>
    <x v="0"/>
    <n v="240.1"/>
    <n v="100"/>
    <n v="25"/>
    <n v="57"/>
    <x v="11"/>
    <n v="836.29000000000008"/>
    <n v="1286.6000000000001"/>
    <n v="1093.6100000000001"/>
    <n v="1608.25"/>
    <n v="1929.8999999999999"/>
  </r>
  <r>
    <x v="3"/>
    <n v="22"/>
    <x v="0"/>
    <x v="4"/>
    <x v="1"/>
    <x v="2"/>
    <x v="3"/>
    <s v="Chevrolet Express"/>
    <n v="132"/>
    <n v="399"/>
    <n v="74"/>
    <n v="250"/>
    <n v="134"/>
    <n v="65"/>
    <n v="134"/>
    <n v="6"/>
    <x v="3"/>
    <x v="0"/>
    <x v="0"/>
    <n v="240.1"/>
    <n v="100"/>
    <n v="25"/>
    <n v="57"/>
    <x v="12"/>
    <n v="836.29000000000008"/>
    <n v="1286.6000000000001"/>
    <n v="1093.6100000000001"/>
    <n v="1608.25"/>
    <n v="1929.8999999999999"/>
  </r>
  <r>
    <x v="4"/>
    <n v="5"/>
    <x v="1"/>
    <x v="0"/>
    <x v="0"/>
    <x v="4"/>
    <x v="4"/>
    <s v="Chevrolet Express"/>
    <n v="132"/>
    <n v="387"/>
    <n v="50"/>
    <n v="250"/>
    <n v="128"/>
    <n v="34"/>
    <n v="128"/>
    <n v="46"/>
    <x v="0"/>
    <x v="1"/>
    <x v="0"/>
    <n v="240.1"/>
    <n v="100"/>
    <n v="26"/>
    <n v="58"/>
    <x v="13"/>
    <n v="1139.45"/>
    <n v="1753"/>
    <n v="1490.0500000000002"/>
    <n v="2191.25"/>
    <n v="2629.5"/>
  </r>
  <r>
    <x v="4"/>
    <n v="13"/>
    <x v="1"/>
    <x v="7"/>
    <x v="0"/>
    <x v="7"/>
    <x v="4"/>
    <s v="Chevrolet Express"/>
    <n v="132"/>
    <n v="387"/>
    <n v="50"/>
    <n v="250"/>
    <n v="128"/>
    <n v="34"/>
    <n v="128"/>
    <n v="46"/>
    <x v="1"/>
    <x v="1"/>
    <x v="0"/>
    <n v="240.1"/>
    <n v="100"/>
    <n v="26"/>
    <n v="58"/>
    <x v="13"/>
    <n v="1139.45"/>
    <n v="1753"/>
    <n v="1490.0500000000002"/>
    <n v="2191.25"/>
    <n v="2629.5"/>
  </r>
  <r>
    <x v="4"/>
    <n v="14"/>
    <x v="1"/>
    <x v="2"/>
    <x v="0"/>
    <x v="3"/>
    <x v="4"/>
    <s v="Chevrolet Express"/>
    <n v="132"/>
    <n v="387"/>
    <n v="50"/>
    <n v="250"/>
    <n v="128"/>
    <n v="34"/>
    <n v="128"/>
    <n v="46"/>
    <x v="2"/>
    <x v="1"/>
    <x v="0"/>
    <n v="240.1"/>
    <n v="100"/>
    <n v="26"/>
    <n v="58"/>
    <x v="13"/>
    <n v="1139.45"/>
    <n v="1753"/>
    <n v="1490.0500000000002"/>
    <n v="2191.25"/>
    <n v="2629.5"/>
  </r>
  <r>
    <x v="4"/>
    <n v="15"/>
    <x v="2"/>
    <x v="13"/>
    <x v="1"/>
    <x v="4"/>
    <x v="4"/>
    <s v="Chevrolet Express"/>
    <n v="132"/>
    <n v="387"/>
    <n v="50"/>
    <n v="250"/>
    <n v="128"/>
    <n v="34"/>
    <n v="128"/>
    <n v="46"/>
    <x v="3"/>
    <x v="1"/>
    <x v="0"/>
    <n v="240.1"/>
    <n v="100"/>
    <n v="26"/>
    <n v="58"/>
    <x v="13"/>
    <n v="1139.45"/>
    <n v="1753"/>
    <n v="1490.0500000000002"/>
    <n v="2191.25"/>
    <n v="2629.5"/>
  </r>
  <r>
    <x v="5"/>
    <n v="17"/>
    <x v="2"/>
    <x v="14"/>
    <x v="0"/>
    <x v="2"/>
    <x v="5"/>
    <s v="Chevrolet Express"/>
    <n v="132"/>
    <n v="245"/>
    <n v="50"/>
    <n v="250"/>
    <n v="120"/>
    <m/>
    <n v="120"/>
    <n v="66"/>
    <x v="0"/>
    <x v="0"/>
    <x v="0"/>
    <n v="240.1"/>
    <n v="100"/>
    <n v="27"/>
    <n v="59"/>
    <x v="14"/>
    <n v="706.16"/>
    <n v="1086.4000000000001"/>
    <n v="923.44"/>
    <n v="1358"/>
    <n v="1629.6"/>
  </r>
  <r>
    <x v="5"/>
    <n v="18"/>
    <x v="2"/>
    <x v="14"/>
    <x v="0"/>
    <x v="3"/>
    <x v="5"/>
    <s v="Chevrolet Express"/>
    <n v="132"/>
    <n v="245"/>
    <n v="50"/>
    <n v="250"/>
    <n v="120"/>
    <m/>
    <n v="120"/>
    <n v="66"/>
    <x v="1"/>
    <x v="0"/>
    <x v="0"/>
    <n v="240.1"/>
    <n v="100"/>
    <n v="27"/>
    <n v="59"/>
    <x v="14"/>
    <n v="706.16"/>
    <n v="1086.4000000000001"/>
    <n v="923.44"/>
    <n v="1358"/>
    <n v="1629.6"/>
  </r>
  <r>
    <x v="5"/>
    <n v="18"/>
    <x v="2"/>
    <x v="7"/>
    <x v="0"/>
    <x v="7"/>
    <x v="5"/>
    <s v="Chevrolet Express"/>
    <n v="132"/>
    <n v="245"/>
    <n v="50"/>
    <n v="250"/>
    <n v="120"/>
    <m/>
    <n v="120"/>
    <n v="66"/>
    <x v="2"/>
    <x v="0"/>
    <x v="0"/>
    <n v="240.1"/>
    <n v="100"/>
    <n v="27"/>
    <n v="59"/>
    <x v="14"/>
    <n v="706.16"/>
    <n v="1086.4000000000001"/>
    <n v="923.44"/>
    <n v="1358"/>
    <n v="1629.6"/>
  </r>
  <r>
    <x v="5"/>
    <n v="24"/>
    <x v="2"/>
    <x v="2"/>
    <x v="1"/>
    <x v="7"/>
    <x v="5"/>
    <s v="Chevrolet Express"/>
    <n v="132"/>
    <n v="245"/>
    <n v="50"/>
    <n v="250"/>
    <n v="120"/>
    <m/>
    <n v="120"/>
    <n v="66"/>
    <x v="3"/>
    <x v="0"/>
    <x v="0"/>
    <n v="240.1"/>
    <n v="100"/>
    <n v="27"/>
    <n v="59"/>
    <x v="14"/>
    <n v="706.16"/>
    <n v="1086.4000000000001"/>
    <n v="923.44"/>
    <n v="1358"/>
    <n v="1629.6"/>
  </r>
  <r>
    <x v="6"/>
    <n v="7"/>
    <x v="0"/>
    <x v="13"/>
    <x v="1"/>
    <x v="1"/>
    <x v="6"/>
    <s v="RAM ProMaster"/>
    <n v="132"/>
    <n v="400"/>
    <n v="50"/>
    <n v="250"/>
    <n v="134"/>
    <m/>
    <n v="134"/>
    <n v="6"/>
    <x v="0"/>
    <x v="0"/>
    <x v="3"/>
    <n v="263.89999999999998"/>
    <n v="100"/>
    <n v="28"/>
    <n v="60"/>
    <x v="15"/>
    <n v="881.14"/>
    <n v="1355.6000000000001"/>
    <n v="1152.26"/>
    <n v="1694.5"/>
    <n v="2033.3999999999999"/>
  </r>
  <r>
    <x v="6"/>
    <n v="19"/>
    <x v="0"/>
    <x v="9"/>
    <x v="1"/>
    <x v="2"/>
    <x v="6"/>
    <s v="RAM ProMaster"/>
    <n v="132"/>
    <n v="400"/>
    <n v="50"/>
    <n v="250"/>
    <n v="134"/>
    <n v="65"/>
    <n v="134"/>
    <n v="6"/>
    <x v="1"/>
    <x v="0"/>
    <x v="3"/>
    <n v="263.89999999999998"/>
    <n v="100"/>
    <n v="28"/>
    <n v="60"/>
    <x v="16"/>
    <n v="881.14"/>
    <n v="1355.6000000000001"/>
    <n v="1152.26"/>
    <n v="1694.5"/>
    <n v="2033.3999999999999"/>
  </r>
  <r>
    <x v="6"/>
    <n v="19"/>
    <x v="0"/>
    <x v="10"/>
    <x v="0"/>
    <x v="3"/>
    <x v="6"/>
    <s v="RAM ProMaster"/>
    <n v="132"/>
    <n v="400"/>
    <n v="50"/>
    <n v="250"/>
    <n v="134"/>
    <n v="65"/>
    <n v="134"/>
    <n v="6"/>
    <x v="2"/>
    <x v="0"/>
    <x v="3"/>
    <n v="263.89999999999998"/>
    <n v="100"/>
    <n v="28"/>
    <n v="60"/>
    <x v="16"/>
    <n v="881.14"/>
    <n v="1355.6000000000001"/>
    <n v="1152.26"/>
    <n v="1694.5"/>
    <n v="2033.3999999999999"/>
  </r>
  <r>
    <x v="6"/>
    <n v="20"/>
    <x v="0"/>
    <x v="15"/>
    <x v="0"/>
    <x v="4"/>
    <x v="6"/>
    <s v="RAM ProMaster"/>
    <n v="132"/>
    <n v="400"/>
    <n v="50"/>
    <n v="250"/>
    <n v="134"/>
    <n v="65"/>
    <n v="134"/>
    <n v="6"/>
    <x v="3"/>
    <x v="0"/>
    <x v="3"/>
    <n v="263.89999999999998"/>
    <n v="100"/>
    <n v="28"/>
    <n v="60"/>
    <x v="16"/>
    <n v="881.14"/>
    <n v="1355.6000000000001"/>
    <n v="1152.26"/>
    <n v="1694.5"/>
    <n v="2033.3999999999999"/>
  </r>
  <r>
    <x v="6"/>
    <n v="21"/>
    <x v="0"/>
    <x v="16"/>
    <x v="0"/>
    <x v="5"/>
    <x v="6"/>
    <s v="RAM ProMaster"/>
    <n v="132"/>
    <n v="400"/>
    <n v="50"/>
    <n v="250"/>
    <n v="134"/>
    <n v="65"/>
    <n v="134"/>
    <n v="6"/>
    <x v="0"/>
    <x v="0"/>
    <x v="3"/>
    <n v="263.89999999999998"/>
    <n v="100"/>
    <n v="28"/>
    <n v="60"/>
    <x v="16"/>
    <n v="881.14"/>
    <n v="1355.6000000000001"/>
    <n v="1152.26"/>
    <n v="1694.5"/>
    <n v="2033.3999999999999"/>
  </r>
  <r>
    <x v="6"/>
    <n v="25"/>
    <x v="0"/>
    <x v="11"/>
    <x v="0"/>
    <x v="4"/>
    <x v="6"/>
    <s v="RAM ProMaster"/>
    <n v="132"/>
    <n v="400"/>
    <n v="50"/>
    <n v="250"/>
    <n v="134"/>
    <n v="65"/>
    <n v="134"/>
    <n v="6"/>
    <x v="1"/>
    <x v="0"/>
    <x v="3"/>
    <n v="263.89999999999998"/>
    <n v="100"/>
    <n v="28"/>
    <n v="60"/>
    <x v="16"/>
    <n v="881.14"/>
    <n v="1355.6000000000001"/>
    <n v="1152.26"/>
    <n v="1694.5"/>
    <n v="2033.3999999999999"/>
  </r>
  <r>
    <x v="6"/>
    <n v="7"/>
    <x v="0"/>
    <x v="13"/>
    <x v="1"/>
    <x v="1"/>
    <x v="6"/>
    <s v="RAM ProMaster"/>
    <n v="132"/>
    <n v="400"/>
    <n v="50"/>
    <n v="250"/>
    <n v="134"/>
    <m/>
    <n v="134"/>
    <n v="6"/>
    <x v="2"/>
    <x v="0"/>
    <x v="3"/>
    <n v="263.89999999999998"/>
    <n v="100"/>
    <n v="28"/>
    <n v="60"/>
    <x v="15"/>
    <n v="881.14"/>
    <n v="1355.6000000000001"/>
    <n v="1152.26"/>
    <n v="1694.5"/>
    <n v="2033.3999999999999"/>
  </r>
  <r>
    <x v="6"/>
    <n v="19"/>
    <x v="0"/>
    <x v="9"/>
    <x v="1"/>
    <x v="2"/>
    <x v="6"/>
    <s v="RAM ProMaster"/>
    <n v="132"/>
    <n v="400"/>
    <n v="50"/>
    <n v="250"/>
    <n v="134"/>
    <n v="65"/>
    <n v="134"/>
    <n v="6"/>
    <x v="3"/>
    <x v="0"/>
    <x v="3"/>
    <n v="263.89999999999998"/>
    <n v="100"/>
    <n v="28"/>
    <n v="60"/>
    <x v="16"/>
    <n v="881.14"/>
    <n v="1355.6000000000001"/>
    <n v="1152.26"/>
    <n v="1694.5"/>
    <n v="2033.3999999999999"/>
  </r>
  <r>
    <x v="6"/>
    <n v="19"/>
    <x v="0"/>
    <x v="10"/>
    <x v="0"/>
    <x v="3"/>
    <x v="6"/>
    <s v="RAM ProMaster"/>
    <n v="132"/>
    <n v="400"/>
    <n v="50"/>
    <n v="250"/>
    <n v="134"/>
    <n v="65"/>
    <n v="134"/>
    <n v="6"/>
    <x v="0"/>
    <x v="0"/>
    <x v="3"/>
    <n v="263.89999999999998"/>
    <n v="100"/>
    <n v="28"/>
    <n v="60"/>
    <x v="16"/>
    <n v="881.14"/>
    <n v="1355.6000000000001"/>
    <n v="1152.26"/>
    <n v="1694.5"/>
    <n v="2033.3999999999999"/>
  </r>
  <r>
    <x v="6"/>
    <n v="20"/>
    <x v="0"/>
    <x v="15"/>
    <x v="0"/>
    <x v="4"/>
    <x v="6"/>
    <s v="RAM ProMaster"/>
    <n v="132"/>
    <n v="400"/>
    <n v="50"/>
    <n v="250"/>
    <n v="134"/>
    <n v="65"/>
    <n v="134"/>
    <n v="6"/>
    <x v="1"/>
    <x v="0"/>
    <x v="3"/>
    <n v="263.89999999999998"/>
    <n v="100"/>
    <n v="28"/>
    <n v="60"/>
    <x v="16"/>
    <n v="881.14"/>
    <n v="1355.6000000000001"/>
    <n v="1152.26"/>
    <n v="1694.5"/>
    <n v="2033.3999999999999"/>
  </r>
  <r>
    <x v="6"/>
    <n v="21"/>
    <x v="0"/>
    <x v="16"/>
    <x v="0"/>
    <x v="5"/>
    <x v="6"/>
    <s v="RAM ProMaster"/>
    <n v="132"/>
    <n v="400"/>
    <n v="50"/>
    <n v="250"/>
    <n v="134"/>
    <n v="65"/>
    <n v="134"/>
    <n v="6"/>
    <x v="2"/>
    <x v="0"/>
    <x v="3"/>
    <n v="263.89999999999998"/>
    <n v="100"/>
    <n v="28"/>
    <n v="60"/>
    <x v="16"/>
    <n v="881.14"/>
    <n v="1355.6000000000001"/>
    <n v="1152.26"/>
    <n v="1694.5"/>
    <n v="2033.3999999999999"/>
  </r>
  <r>
    <x v="6"/>
    <n v="25"/>
    <x v="0"/>
    <x v="11"/>
    <x v="0"/>
    <x v="4"/>
    <x v="6"/>
    <s v="RAM ProMaster"/>
    <n v="132"/>
    <n v="400"/>
    <n v="50"/>
    <n v="250"/>
    <n v="134"/>
    <n v="65"/>
    <n v="134"/>
    <n v="6"/>
    <x v="3"/>
    <x v="0"/>
    <x v="3"/>
    <n v="263.89999999999998"/>
    <n v="100"/>
    <n v="28"/>
    <n v="60"/>
    <x v="16"/>
    <n v="881.14"/>
    <n v="1355.6000000000001"/>
    <n v="1152.26"/>
    <n v="1694.5"/>
    <n v="2033.3999999999999"/>
  </r>
  <r>
    <x v="7"/>
    <n v="8"/>
    <x v="1"/>
    <x v="12"/>
    <x v="0"/>
    <x v="7"/>
    <x v="7"/>
    <s v="RAM ProMaster"/>
    <n v="132"/>
    <n v="400"/>
    <n v="50"/>
    <n v="250"/>
    <n v="121"/>
    <m/>
    <n v="51"/>
    <n v="51"/>
    <x v="0"/>
    <x v="0"/>
    <x v="4"/>
    <n v="272.29999999999995"/>
    <n v="100"/>
    <n v="29"/>
    <n v="61"/>
    <x v="17"/>
    <n v="850.59"/>
    <n v="1308.6000000000001"/>
    <n v="1112.3100000000002"/>
    <n v="1635.75"/>
    <n v="1962.8999999999999"/>
  </r>
  <r>
    <x v="7"/>
    <n v="20"/>
    <x v="1"/>
    <x v="4"/>
    <x v="0"/>
    <x v="5"/>
    <x v="7"/>
    <s v="RAM ProMaster"/>
    <n v="132"/>
    <n v="400"/>
    <n v="50"/>
    <n v="250"/>
    <n v="121"/>
    <m/>
    <n v="51"/>
    <n v="51"/>
    <x v="1"/>
    <x v="0"/>
    <x v="4"/>
    <n v="272.29999999999995"/>
    <n v="100"/>
    <n v="29"/>
    <n v="61"/>
    <x v="17"/>
    <n v="850.59"/>
    <n v="1308.6000000000001"/>
    <n v="1112.3100000000002"/>
    <n v="1635.75"/>
    <n v="1962.8999999999999"/>
  </r>
  <r>
    <x v="7"/>
    <n v="22"/>
    <x v="1"/>
    <x v="14"/>
    <x v="0"/>
    <x v="1"/>
    <x v="7"/>
    <s v="RAM ProMaster"/>
    <n v="132"/>
    <n v="400"/>
    <n v="50"/>
    <n v="250"/>
    <n v="121"/>
    <n v="33"/>
    <n v="51"/>
    <n v="51"/>
    <x v="2"/>
    <x v="0"/>
    <x v="4"/>
    <n v="272.29999999999995"/>
    <n v="100"/>
    <n v="29"/>
    <n v="61"/>
    <x v="18"/>
    <n v="850.59"/>
    <n v="1308.6000000000001"/>
    <n v="1112.3100000000002"/>
    <n v="1635.75"/>
    <n v="1962.8999999999999"/>
  </r>
  <r>
    <x v="7"/>
    <n v="23"/>
    <x v="1"/>
    <x v="14"/>
    <x v="0"/>
    <x v="2"/>
    <x v="7"/>
    <s v="RAM ProMaster"/>
    <n v="132"/>
    <n v="400"/>
    <n v="50"/>
    <n v="250"/>
    <n v="121"/>
    <n v="33"/>
    <n v="51"/>
    <n v="51"/>
    <x v="3"/>
    <x v="0"/>
    <x v="4"/>
    <n v="272.29999999999995"/>
    <n v="100"/>
    <n v="29"/>
    <n v="61"/>
    <x v="18"/>
    <n v="850.59"/>
    <n v="1308.6000000000001"/>
    <n v="1112.3100000000002"/>
    <n v="1635.75"/>
    <n v="1962.8999999999999"/>
  </r>
  <r>
    <x v="8"/>
    <n v="25"/>
    <x v="0"/>
    <x v="14"/>
    <x v="0"/>
    <x v="2"/>
    <x v="8"/>
    <s v="RAM ProMaster"/>
    <n v="132"/>
    <n v="400"/>
    <n v="50"/>
    <n v="250"/>
    <n v="134"/>
    <m/>
    <n v="134"/>
    <n v="6"/>
    <x v="2"/>
    <x v="0"/>
    <x v="5"/>
    <n v="163.79999999999998"/>
    <n v="100"/>
    <n v="23"/>
    <n v="55"/>
    <x v="19"/>
    <n v="1122.29"/>
    <n v="1726.6000000000001"/>
    <n v="1467.6100000000001"/>
    <n v="2158.25"/>
    <n v="2589.9"/>
  </r>
  <r>
    <x v="8"/>
    <n v="26"/>
    <x v="0"/>
    <x v="4"/>
    <x v="0"/>
    <x v="3"/>
    <x v="8"/>
    <s v="RAM ProMaster"/>
    <n v="132"/>
    <n v="400"/>
    <n v="50"/>
    <n v="250"/>
    <n v="134"/>
    <m/>
    <n v="134"/>
    <n v="6"/>
    <x v="2"/>
    <x v="0"/>
    <x v="5"/>
    <n v="163.79999999999998"/>
    <n v="100"/>
    <n v="23"/>
    <n v="55"/>
    <x v="19"/>
    <n v="1122.29"/>
    <n v="1726.6000000000001"/>
    <n v="1467.6100000000001"/>
    <n v="2158.25"/>
    <n v="2589.9"/>
  </r>
  <r>
    <x v="8"/>
    <n v="27"/>
    <x v="0"/>
    <x v="5"/>
    <x v="0"/>
    <x v="4"/>
    <x v="8"/>
    <s v="RAM ProMaster"/>
    <n v="132"/>
    <n v="400"/>
    <n v="50"/>
    <n v="250"/>
    <n v="134"/>
    <m/>
    <n v="134"/>
    <n v="6"/>
    <x v="2"/>
    <x v="0"/>
    <x v="5"/>
    <n v="163.79999999999998"/>
    <n v="100"/>
    <n v="23"/>
    <n v="55"/>
    <x v="19"/>
    <n v="1122.29"/>
    <n v="1726.6000000000001"/>
    <n v="1467.6100000000001"/>
    <n v="2158.25"/>
    <n v="2589.9"/>
  </r>
  <r>
    <x v="8"/>
    <n v="27"/>
    <x v="0"/>
    <x v="6"/>
    <x v="0"/>
    <x v="4"/>
    <x v="8"/>
    <s v="RAM ProMaster"/>
    <n v="132"/>
    <n v="400"/>
    <n v="50"/>
    <n v="250"/>
    <n v="134"/>
    <m/>
    <n v="134"/>
    <n v="6"/>
    <x v="2"/>
    <x v="0"/>
    <x v="5"/>
    <n v="163.79999999999998"/>
    <n v="100"/>
    <n v="23"/>
    <n v="55"/>
    <x v="19"/>
    <n v="1122.29"/>
    <n v="1726.6000000000001"/>
    <n v="1467.6100000000001"/>
    <n v="2158.25"/>
    <n v="2589.9"/>
  </r>
  <r>
    <x v="9"/>
    <n v="1"/>
    <x v="0"/>
    <x v="7"/>
    <x v="0"/>
    <x v="4"/>
    <x v="0"/>
    <s v="Freightliner Sprinter"/>
    <n v="132"/>
    <n v="400"/>
    <n v="50"/>
    <n v="250"/>
    <n v="120"/>
    <n v="65"/>
    <n v="134"/>
    <n v="6"/>
    <x v="0"/>
    <x v="0"/>
    <x v="0"/>
    <n v="240.1"/>
    <n v="100"/>
    <n v="22"/>
    <n v="54"/>
    <x v="0"/>
    <n v="722.28"/>
    <n v="1111.2"/>
    <n v="944.5200000000001"/>
    <n v="1389"/>
    <n v="1666.8"/>
  </r>
  <r>
    <x v="9"/>
    <n v="2"/>
    <x v="0"/>
    <x v="2"/>
    <x v="0"/>
    <x v="4"/>
    <x v="0"/>
    <s v="Freightliner Sprinter"/>
    <n v="132"/>
    <n v="400"/>
    <n v="50"/>
    <n v="250"/>
    <n v="120"/>
    <n v="65"/>
    <n v="134"/>
    <n v="6"/>
    <x v="0"/>
    <x v="0"/>
    <x v="0"/>
    <n v="240.1"/>
    <n v="100"/>
    <n v="22"/>
    <n v="54"/>
    <x v="0"/>
    <n v="722.28"/>
    <n v="1111.2"/>
    <n v="944.5200000000001"/>
    <n v="1389"/>
    <n v="1666.8"/>
  </r>
  <r>
    <x v="9"/>
    <n v="10"/>
    <x v="0"/>
    <x v="13"/>
    <x v="0"/>
    <x v="4"/>
    <x v="3"/>
    <s v="Chevrolet Express"/>
    <n v="132"/>
    <n v="399"/>
    <n v="50"/>
    <n v="250"/>
    <n v="134"/>
    <m/>
    <n v="134"/>
    <n v="6"/>
    <x v="1"/>
    <x v="0"/>
    <x v="0"/>
    <n v="240.1"/>
    <n v="100"/>
    <n v="25"/>
    <n v="57"/>
    <x v="20"/>
    <n v="836.29000000000008"/>
    <n v="1286.6000000000001"/>
    <n v="1093.6100000000001"/>
    <n v="1608.25"/>
    <n v="1929.8999999999999"/>
  </r>
  <r>
    <x v="9"/>
    <n v="10"/>
    <x v="1"/>
    <x v="14"/>
    <x v="0"/>
    <x v="4"/>
    <x v="9"/>
    <s v="Nissan NV2500"/>
    <n v="132"/>
    <n v="400"/>
    <n v="50"/>
    <n v="250"/>
    <n v="128"/>
    <n v="65"/>
    <n v="134"/>
    <n v="6"/>
    <x v="3"/>
    <x v="0"/>
    <x v="0"/>
    <n v="240.1"/>
    <n v="100"/>
    <n v="24"/>
    <n v="56"/>
    <x v="21"/>
    <n v="449.28000000000003"/>
    <n v="691.2"/>
    <n v="587.5200000000001"/>
    <n v="864"/>
    <n v="1036.8"/>
  </r>
  <r>
    <x v="9"/>
    <n v="11"/>
    <x v="0"/>
    <x v="10"/>
    <x v="0"/>
    <x v="4"/>
    <x v="3"/>
    <s v="Chevrolet Express"/>
    <n v="132"/>
    <n v="399"/>
    <n v="50"/>
    <n v="250"/>
    <n v="134"/>
    <m/>
    <n v="134"/>
    <n v="6"/>
    <x v="1"/>
    <x v="0"/>
    <x v="0"/>
    <n v="240.1"/>
    <n v="100"/>
    <n v="25"/>
    <n v="57"/>
    <x v="20"/>
    <n v="836.29000000000008"/>
    <n v="1286.6000000000001"/>
    <n v="1093.6100000000001"/>
    <n v="1608.25"/>
    <n v="1929.8999999999999"/>
  </r>
  <r>
    <x v="9"/>
    <n v="28"/>
    <x v="1"/>
    <x v="15"/>
    <x v="0"/>
    <x v="4"/>
    <x v="9"/>
    <s v="Nissan NV2500"/>
    <n v="132"/>
    <n v="400"/>
    <n v="50"/>
    <n v="250"/>
    <n v="128"/>
    <m/>
    <n v="134"/>
    <n v="6"/>
    <x v="3"/>
    <x v="0"/>
    <x v="0"/>
    <n v="240.1"/>
    <n v="100"/>
    <n v="24"/>
    <n v="56"/>
    <x v="22"/>
    <n v="449.28000000000003"/>
    <n v="691.2"/>
    <n v="587.5200000000001"/>
    <n v="864"/>
    <n v="1036.8"/>
  </r>
  <r>
    <x v="9"/>
    <n v="28"/>
    <x v="1"/>
    <x v="16"/>
    <x v="0"/>
    <x v="4"/>
    <x v="9"/>
    <s v="Nissan NV2500"/>
    <n v="132"/>
    <n v="400"/>
    <n v="50"/>
    <n v="250"/>
    <n v="128"/>
    <m/>
    <n v="134"/>
    <n v="6"/>
    <x v="3"/>
    <x v="0"/>
    <x v="0"/>
    <n v="240.1"/>
    <n v="100"/>
    <n v="24"/>
    <n v="56"/>
    <x v="22"/>
    <n v="449.28000000000003"/>
    <n v="691.2"/>
    <n v="587.5200000000001"/>
    <n v="864"/>
    <n v="1036.8"/>
  </r>
  <r>
    <x v="9"/>
    <n v="29"/>
    <x v="1"/>
    <x v="11"/>
    <x v="0"/>
    <x v="4"/>
    <x v="9"/>
    <s v="Nissan NV2500"/>
    <n v="132"/>
    <n v="400"/>
    <n v="50"/>
    <n v="250"/>
    <n v="128"/>
    <m/>
    <n v="134"/>
    <n v="6"/>
    <x v="3"/>
    <x v="0"/>
    <x v="0"/>
    <n v="240.1"/>
    <n v="100"/>
    <n v="24"/>
    <n v="56"/>
    <x v="22"/>
    <n v="449.28000000000003"/>
    <n v="691.2"/>
    <n v="587.5200000000001"/>
    <n v="864"/>
    <n v="1036.8"/>
  </r>
  <r>
    <x v="9"/>
    <n v="1"/>
    <x v="0"/>
    <x v="7"/>
    <x v="0"/>
    <x v="4"/>
    <x v="0"/>
    <s v="Freightliner Sprinter"/>
    <n v="132"/>
    <n v="400"/>
    <n v="50"/>
    <n v="250"/>
    <n v="120"/>
    <n v="65"/>
    <n v="134"/>
    <n v="6"/>
    <x v="0"/>
    <x v="0"/>
    <x v="0"/>
    <n v="240.1"/>
    <n v="100"/>
    <n v="22"/>
    <n v="54"/>
    <x v="0"/>
    <n v="722.28"/>
    <n v="1111.2"/>
    <n v="944.5200000000001"/>
    <n v="1389"/>
    <n v="1666.8"/>
  </r>
  <r>
    <x v="9"/>
    <n v="2"/>
    <x v="0"/>
    <x v="2"/>
    <x v="0"/>
    <x v="4"/>
    <x v="0"/>
    <s v="Freightliner Sprinter"/>
    <n v="132"/>
    <n v="400"/>
    <n v="50"/>
    <n v="250"/>
    <n v="120"/>
    <n v="65"/>
    <n v="134"/>
    <n v="6"/>
    <x v="0"/>
    <x v="0"/>
    <x v="0"/>
    <n v="240.1"/>
    <n v="100"/>
    <n v="22"/>
    <n v="54"/>
    <x v="0"/>
    <n v="722.28"/>
    <n v="1111.2"/>
    <n v="944.5200000000001"/>
    <n v="1389"/>
    <n v="1666.8"/>
  </r>
  <r>
    <x v="10"/>
    <n v="29"/>
    <x v="2"/>
    <x v="4"/>
    <x v="0"/>
    <x v="4"/>
    <x v="10"/>
    <s v="Nissan NV2500"/>
    <n v="132"/>
    <n v="400"/>
    <n v="50"/>
    <n v="250"/>
    <n v="120"/>
    <n v="65"/>
    <n v="134"/>
    <n v="6"/>
    <x v="3"/>
    <x v="0"/>
    <x v="6"/>
    <n v="279.29999999999995"/>
    <n v="100"/>
    <n v="25"/>
    <n v="57"/>
    <x v="23"/>
    <n v="621.66"/>
    <n v="956.40000000000009"/>
    <n v="812.94"/>
    <n v="1195.5"/>
    <n v="1434.6"/>
  </r>
  <r>
    <x v="10"/>
    <n v="11"/>
    <x v="2"/>
    <x v="12"/>
    <x v="0"/>
    <x v="4"/>
    <x v="10"/>
    <s v="Nissan NV2500"/>
    <n v="132"/>
    <n v="400"/>
    <n v="50"/>
    <n v="250"/>
    <n v="120"/>
    <n v="65"/>
    <n v="134"/>
    <n v="6"/>
    <x v="3"/>
    <x v="0"/>
    <x v="6"/>
    <n v="279.29999999999995"/>
    <n v="100"/>
    <n v="25"/>
    <n v="57"/>
    <x v="23"/>
    <n v="621.66"/>
    <n v="956.40000000000009"/>
    <n v="812.94"/>
    <n v="1195.5"/>
    <n v="1434.6"/>
  </r>
  <r>
    <x v="10"/>
    <n v="23"/>
    <x v="2"/>
    <x v="4"/>
    <x v="0"/>
    <x v="4"/>
    <x v="10"/>
    <s v="Nissan NV2500"/>
    <n v="132"/>
    <n v="400"/>
    <n v="50"/>
    <n v="250"/>
    <n v="120"/>
    <n v="65"/>
    <n v="134"/>
    <n v="6"/>
    <x v="3"/>
    <x v="0"/>
    <x v="6"/>
    <n v="279.29999999999995"/>
    <n v="100"/>
    <n v="25"/>
    <n v="57"/>
    <x v="23"/>
    <n v="621.66"/>
    <n v="956.40000000000009"/>
    <n v="812.94"/>
    <n v="1195.5"/>
    <n v="1434.6"/>
  </r>
  <r>
    <x v="10"/>
    <n v="23"/>
    <x v="2"/>
    <x v="4"/>
    <x v="0"/>
    <x v="4"/>
    <x v="10"/>
    <s v="Nissan NV2500"/>
    <n v="132"/>
    <n v="400"/>
    <n v="50"/>
    <n v="250"/>
    <n v="120"/>
    <n v="65"/>
    <n v="134"/>
    <n v="6"/>
    <x v="3"/>
    <x v="0"/>
    <x v="6"/>
    <n v="279.29999999999995"/>
    <n v="100"/>
    <n v="25"/>
    <n v="57"/>
    <x v="23"/>
    <n v="621.66"/>
    <n v="956.40000000000009"/>
    <n v="812.94"/>
    <n v="1195.5"/>
    <n v="1434.6"/>
  </r>
  <r>
    <x v="10"/>
    <n v="29"/>
    <x v="2"/>
    <x v="4"/>
    <x v="0"/>
    <x v="4"/>
    <x v="10"/>
    <s v="Nissan NV2500"/>
    <n v="132"/>
    <n v="400"/>
    <n v="50"/>
    <n v="250"/>
    <n v="120"/>
    <n v="65"/>
    <n v="134"/>
    <n v="6"/>
    <x v="3"/>
    <x v="0"/>
    <x v="6"/>
    <n v="279.29999999999995"/>
    <n v="100"/>
    <n v="25"/>
    <n v="57"/>
    <x v="23"/>
    <n v="621.66"/>
    <n v="956.40000000000009"/>
    <n v="812.94"/>
    <n v="1195.5"/>
    <n v="1434.6"/>
  </r>
  <r>
    <x v="11"/>
    <n v="12"/>
    <x v="0"/>
    <x v="14"/>
    <x v="0"/>
    <x v="4"/>
    <x v="11"/>
    <s v="Nissan NV2500"/>
    <n v="132"/>
    <n v="400"/>
    <n v="50"/>
    <n v="250"/>
    <n v="134"/>
    <m/>
    <n v="134"/>
    <n v="6"/>
    <x v="3"/>
    <x v="0"/>
    <x v="0"/>
    <n v="240.1"/>
    <n v="100"/>
    <n v="26"/>
    <n v="58"/>
    <x v="24"/>
    <n v="687.31000000000006"/>
    <n v="1057.4000000000001"/>
    <n v="898.79000000000008"/>
    <n v="1321.75"/>
    <n v="1586.1"/>
  </r>
  <r>
    <x v="11"/>
    <n v="24"/>
    <x v="0"/>
    <x v="4"/>
    <x v="0"/>
    <x v="4"/>
    <x v="11"/>
    <s v="Nissan NV2500"/>
    <n v="132"/>
    <n v="400"/>
    <n v="50"/>
    <n v="250"/>
    <n v="134"/>
    <m/>
    <n v="134"/>
    <n v="6"/>
    <x v="3"/>
    <x v="0"/>
    <x v="0"/>
    <n v="240.1"/>
    <n v="100"/>
    <n v="26"/>
    <n v="58"/>
    <x v="24"/>
    <n v="687.31000000000006"/>
    <n v="1057.4000000000001"/>
    <n v="898.79000000000008"/>
    <n v="1321.75"/>
    <n v="1586.1"/>
  </r>
  <r>
    <x v="11"/>
    <n v="25"/>
    <x v="0"/>
    <x v="4"/>
    <x v="0"/>
    <x v="4"/>
    <x v="11"/>
    <s v="Nissan NV2500"/>
    <n v="132"/>
    <n v="400"/>
    <n v="50"/>
    <n v="250"/>
    <n v="134"/>
    <m/>
    <n v="134"/>
    <n v="6"/>
    <x v="3"/>
    <x v="0"/>
    <x v="0"/>
    <n v="240.1"/>
    <n v="100"/>
    <n v="26"/>
    <n v="58"/>
    <x v="24"/>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16CF6-2C0B-4342-A4DD-6A20537B7609}"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O10:AP19"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axis="axisRow" dataField="1" showAll="0">
      <items count="9">
        <item x="5"/>
        <item x="1"/>
        <item x="2"/>
        <item x="3"/>
        <item x="7"/>
        <item x="4"/>
        <item x="0"/>
        <item x="6"/>
        <item t="default"/>
      </items>
    </pivotField>
    <pivotField numFmtId="166" showAll="0">
      <items count="13">
        <item x="9"/>
        <item x="2"/>
        <item x="1"/>
        <item x="10"/>
        <item x="11"/>
        <item x="5"/>
        <item x="0"/>
        <item x="3"/>
        <item x="7"/>
        <item x="6"/>
        <item x="8"/>
        <item x="4"/>
        <item t="default"/>
      </items>
    </pivotField>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3">
    <format dxfId="2">
      <pivotArea outline="0" collapsedLevelsAreSubtotals="1" fieldPosition="0"/>
    </format>
    <format dxfId="1">
      <pivotArea type="all" dataOnly="0" outline="0" fieldPosition="0"/>
    </format>
    <format dxfId="0">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8C883E-9971-2C47-BC81-10E98ABBCC7E}"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0:R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9">
    <format dxfId="60">
      <pivotArea outline="0" collapsedLevelsAreSubtotals="1" fieldPosition="0"/>
    </format>
    <format dxfId="59">
      <pivotArea dataOnly="0" labelOnly="1" outline="0" fieldPosition="0">
        <references count="1">
          <reference field="4294967294" count="4">
            <x v="0"/>
            <x v="1"/>
            <x v="2"/>
            <x v="3"/>
          </reference>
        </references>
      </pivotArea>
    </format>
    <format dxfId="58">
      <pivotArea dataOnly="0" labelOnly="1" outline="0" fieldPosition="0">
        <references count="1">
          <reference field="4294967294" count="4">
            <x v="0"/>
            <x v="1"/>
            <x v="2"/>
            <x v="3"/>
          </reference>
        </references>
      </pivotArea>
    </format>
    <format dxfId="57">
      <pivotArea dataOnly="0" labelOnly="1" outline="0" fieldPosition="0">
        <references count="1">
          <reference field="4294967294" count="4">
            <x v="0"/>
            <x v="1"/>
            <x v="2"/>
            <x v="3"/>
          </reference>
        </references>
      </pivotArea>
    </format>
    <format dxfId="56">
      <pivotArea type="all" dataOnly="0" outline="0" fieldPosition="0"/>
    </format>
    <format dxfId="55">
      <pivotArea outline="0" collapsedLevelsAreSubtotals="1" fieldPosition="0"/>
    </format>
    <format dxfId="54">
      <pivotArea dataOnly="0" labelOnly="1" outline="0" fieldPosition="0">
        <references count="1">
          <reference field="4294967294" count="4">
            <x v="0"/>
            <x v="1"/>
            <x v="2"/>
            <x v="3"/>
          </reference>
        </references>
      </pivotArea>
    </format>
    <format dxfId="53">
      <pivotArea dataOnly="0" labelOnly="1" outline="0" fieldPosition="0">
        <references count="1">
          <reference field="4294967294" count="4">
            <x v="0"/>
            <x v="1"/>
            <x v="2"/>
            <x v="3"/>
          </reference>
        </references>
      </pivotArea>
    </format>
    <format dxfId="52">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A889A-A876-2F49-9C9C-6F08331F112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0:L13"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axis="axisRow" dataField="1"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1">
    <format dxfId="13">
      <pivotArea outline="0" collapsedLevelsAreSubtotals="1" fieldPosition="0"/>
    </format>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field="4" type="button" dataOnly="0" labelOnly="1" outline="0" axis="axisRow" fieldPosition="0"/>
    </format>
    <format dxfId="5">
      <pivotArea dataOnly="0" labelOnly="1" outline="0" axis="axisValues" fieldPosition="0"/>
    </format>
    <format dxfId="4">
      <pivotArea field="4" type="button" dataOnly="0" labelOnly="1" outline="0" axis="axisRow" fieldPosition="0"/>
    </format>
    <format dxfId="3">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C227A-1643-F947-BB97-0C964C53559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6"/>
  </dataFields>
  <formats count="13">
    <format dxfId="26">
      <pivotArea dataOnly="0" outline="0" fieldPosition="0">
        <references count="1">
          <reference field="4294967294" count="1">
            <x v="0"/>
          </reference>
        </references>
      </pivotArea>
    </format>
    <format dxfId="25">
      <pivotArea dataOnly="0" outline="0" fieldPosition="0">
        <references count="1">
          <reference field="4294967294" count="1">
            <x v="0"/>
          </reference>
        </references>
      </pivotArea>
    </format>
    <format dxfId="24">
      <pivotArea outline="0" collapsedLevelsAreSubtotals="1"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 dxfId="17">
      <pivotArea field="0" type="button" dataOnly="0" labelOnly="1" outline="0" axis="axisRow" fieldPosition="0"/>
    </format>
    <format dxfId="16">
      <pivotArea dataOnly="0" labelOnly="1" outline="0" axis="axisValues" fieldPosition="0"/>
    </format>
    <format dxfId="15">
      <pivotArea field="0" type="button" dataOnly="0" labelOnly="1" outline="0" axis="axisRow" fieldPosition="0"/>
    </format>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EC095-2C65-B44C-B821-DE12255A8480}"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F10:AK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items count="13">
        <item x="9"/>
        <item x="2"/>
        <item x="1"/>
        <item x="10"/>
        <item x="11"/>
        <item x="5"/>
        <item x="0"/>
        <item x="3"/>
        <item x="7"/>
        <item x="6"/>
        <item x="8"/>
        <item x="4"/>
        <item t="default"/>
      </items>
    </pivotField>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items count="5">
        <item x="0"/>
        <item x="1"/>
        <item x="3"/>
        <item x="2"/>
        <item t="default"/>
      </items>
    </pivotField>
    <pivotField dataField="1" numFmtId="1" showAll="0">
      <items count="3">
        <item x="0"/>
        <item x="1"/>
        <item t="default"/>
      </items>
    </pivotField>
    <pivotField dataField="1" showAll="0">
      <items count="8">
        <item x="5"/>
        <item x="2"/>
        <item x="0"/>
        <item x="1"/>
        <item x="3"/>
        <item x="4"/>
        <item x="6"/>
        <item t="default"/>
      </items>
    </pivotField>
    <pivotField dataField="1" numFmtId="166" showAll="0"/>
    <pivotField dataField="1" numFmtId="166" showAll="0"/>
    <pivotField dataField="1" numFmtId="166" showAll="0"/>
    <pivotField dataField="1"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3">
    <format dxfId="29">
      <pivotArea outline="0" collapsedLevelsAreSubtotals="1" fieldPosition="0"/>
    </format>
    <format dxfId="28">
      <pivotArea type="all" dataOnly="0" outline="0" fieldPosition="0"/>
    </format>
    <format dxfId="27">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06A79-B4DB-B94F-A5A8-16376416611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6"/>
  </dataFields>
  <formats count="8">
    <format dxfId="37">
      <pivotArea dataOnly="0" outline="0" fieldPosition="0">
        <references count="1">
          <reference field="4294967294" count="3">
            <x v="0"/>
            <x v="1"/>
            <x v="2"/>
          </reference>
        </references>
      </pivotArea>
    </format>
    <format dxfId="36">
      <pivotArea dataOnly="0" outline="0" fieldPosition="0">
        <references count="1">
          <reference field="4294967294" count="3">
            <x v="0"/>
            <x v="1"/>
            <x v="2"/>
          </reference>
        </references>
      </pivotArea>
    </format>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fieldPosition="0">
        <references count="1">
          <reference field="4294967294" count="3">
            <x v="0"/>
            <x v="1"/>
            <x v="2"/>
          </reference>
        </references>
      </pivotArea>
    </format>
    <format dxfId="31">
      <pivotArea dataOnly="0" labelOnly="1" outline="0" fieldPosition="0">
        <references count="1">
          <reference field="4294967294" count="3">
            <x v="0"/>
            <x v="1"/>
            <x v="2"/>
          </reference>
        </references>
      </pivotArea>
    </format>
    <format dxfId="30">
      <pivotArea dataOnly="0" labelOnly="1" outline="0" fieldPosition="0">
        <references count="1">
          <reference field="4294967294" count="3">
            <x v="0"/>
            <x v="1"/>
            <x v="2"/>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7439CF-DF77-124C-9725-FB7455054DFA}"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10:AC23"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dataField="1" numFmtId="166" showAll="0">
      <items count="13">
        <item x="9"/>
        <item x="2"/>
        <item x="1"/>
        <item x="10"/>
        <item x="11"/>
        <item x="5"/>
        <item x="0"/>
        <item x="3"/>
        <item x="7"/>
        <item x="6"/>
        <item x="8"/>
        <item x="4"/>
        <item t="default"/>
      </items>
    </pivotField>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3">
    <format dxfId="40">
      <pivotArea outline="0" collapsedLevelsAreSubtotals="1" fieldPosition="0"/>
    </format>
    <format dxfId="39">
      <pivotArea type="all" dataOnly="0" outline="0" fieldPosition="0"/>
    </format>
    <format dxfId="38">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CEDBCF-3D55-C448-AE16-70F145D76860}"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0:X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5">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4">
            <x v="0"/>
            <x v="1"/>
            <x v="2"/>
            <x v="3"/>
          </reference>
        </references>
      </pivotArea>
    </format>
    <format dxfId="41">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EA2F36-A1C9-3F49-989F-56843C998AC0}"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C10:BE14"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pivotField numFmtId="166" showAll="0">
      <items count="13">
        <item x="9"/>
        <item x="2"/>
        <item x="1"/>
        <item x="10"/>
        <item x="11"/>
        <item x="5"/>
        <item x="0"/>
        <item x="3"/>
        <item x="7"/>
        <item x="6"/>
        <item x="8"/>
        <item x="4"/>
        <item t="default"/>
      </items>
    </pivotField>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6" showAll="0"/>
    <pivotField numFmtId="166" showAll="0"/>
    <pivotField numFmtId="166" showAll="0"/>
    <pivotField numFmtId="166" showAll="0"/>
    <pivotField numFmtId="166"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3">
    <format dxfId="48">
      <pivotArea outline="0" collapsedLevelsAreSubtotals="1" fieldPosition="0"/>
    </format>
    <format dxfId="47">
      <pivotArea type="all" dataOnly="0" outline="0" fieldPosition="0"/>
    </format>
    <format dxfId="46">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7FB3C1-603A-7D45-A3D3-2CD8EE3A59E0}"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V10:AZ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6" showAll="0">
      <items count="13">
        <item x="9"/>
        <item x="2"/>
        <item x="1"/>
        <item x="10"/>
        <item x="11"/>
        <item x="5"/>
        <item x="0"/>
        <item x="3"/>
        <item x="7"/>
        <item x="6"/>
        <item x="8"/>
        <item x="4"/>
        <item t="default"/>
      </items>
    </pivotField>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dataField="1" numFmtId="166" showAll="0"/>
    <pivotField dataField="1" numFmtId="166" showAll="0"/>
    <pivotField dataField="1" numFmtId="166" showAll="0"/>
    <pivotField dataField="1" numFmtId="166" showAll="0"/>
    <pivotField dataField="1" numFmtId="166"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3">
    <format dxfId="51">
      <pivotArea outline="0" collapsedLevelsAreSubtotals="1" fieldPosition="0"/>
    </format>
    <format dxfId="50">
      <pivotArea type="all" dataOnly="0" outline="0" fieldPosition="0"/>
    </format>
    <format dxfId="49">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F9A6597-B814-AB47-B233-1A13EA0E4479}" sourceName="Month">
  <pivotTables>
    <pivotTable tabId="2" name="PivotTable5"/>
    <pivotTable tabId="2" name="PivotTable1"/>
    <pivotTable tabId="2" name="PivotTable4"/>
    <pivotTable tabId="2" name="PivotTable3"/>
    <pivotTable tabId="2" name="PivotTable10"/>
  </pivotTables>
  <data>
    <tabular pivotCacheId="207153894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4374058E-DA43-F44F-9281-AC1617C1EFF4}" sourceName="Driver Name">
  <pivotTables>
    <pivotTable tabId="2" name="PivotTable7"/>
  </pivotTables>
  <data>
    <tabular pivotCacheId="2071538940">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7B35D7B-5AAF-504F-838B-DE3B942808BF}" cache="Slicer_Month" caption="Month" columnCount="12" showCaption="0" rowHeight="3017520"/>
  <slicer name="Driver Name" xr10:uid="{1BF1C310-FE6B-0B41-82D5-B8AA8631BA94}" cache="Slicer_Driver_Name" caption="Driver Name" showCaption="0"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F0816-890C-1B47-AD1C-3AA2BB26E5FA}" name="Datatable" displayName="Datatable" ref="A2:AC63" totalsRowShown="0" headerRowDxfId="91" dataDxfId="90">
  <autoFilter ref="A2:AC63" xr:uid="{1F6F0816-890C-1B47-AD1C-3AA2BB26E5FA}"/>
  <sortState xmlns:xlrd2="http://schemas.microsoft.com/office/spreadsheetml/2017/richdata2" ref="A3:AC63">
    <sortCondition ref="A2:A63" customList="Jan,Feb,Mar,Apr,May,Jun,Jul,Aug,Sep,Oct,Nov,Dec"/>
  </sortState>
  <tableColumns count="29">
    <tableColumn id="1" xr3:uid="{202E6CC0-1245-6E47-82B5-5BD62D64A381}" name="Month" dataDxfId="89"/>
    <tableColumn id="118" xr3:uid="{74034266-7381-4C45-AC61-570F8AAE9A85}" name="Day" dataDxfId="88"/>
    <tableColumn id="17" xr3:uid="{D46D8C69-74C6-3240-A9FE-5D51D57C7FEF}" name="Load" dataDxfId="87"/>
    <tableColumn id="4" xr3:uid="{1DF82C97-1DE5-914D-A47F-70D23271C46D}" name="Tonnage" dataDxfId="86"/>
    <tableColumn id="8" xr3:uid="{7F47FBCA-BA12-274B-9327-BC7DDFF8BFA1}" name="Customer Type" dataDxfId="85"/>
    <tableColumn id="13" xr3:uid="{6412F491-1427-1141-B558-9BEB20031FBE}" name="Destination" dataDxfId="84"/>
    <tableColumn id="18" xr3:uid="{D9872EC9-B628-0047-85AA-BA46810EBB5E}" name="Rate" dataDxfId="83" dataCellStyle="Currency"/>
    <tableColumn id="2" xr3:uid="{7B5F5578-3B52-ED41-A445-29C7B37DD3C1}" name="Truck" dataDxfId="82" dataCellStyle="Currency"/>
    <tableColumn id="9" xr3:uid="{26E61630-C456-F54E-9F66-0FCC4ADB5CD3}" name="Insurance" dataDxfId="81"/>
    <tableColumn id="10" xr3:uid="{4718DC8D-2B2C-0143-95CA-E069F225E58E}" name="Fuel" dataDxfId="80"/>
    <tableColumn id="11" xr3:uid="{B721BDA7-D9D3-9743-9EF3-B5429A73F93D}" name="Diesel Exhaust Fluid" dataDxfId="79"/>
    <tableColumn id="12" xr3:uid="{CAE2E866-59A1-5F4A-9260-953E5F19E0FA}" name="Advance" dataDxfId="78"/>
    <tableColumn id="43" xr3:uid="{65579111-D629-CC40-A78E-6F709C00FEF4}" name="Warehouse" dataDxfId="77"/>
    <tableColumn id="44" xr3:uid="{B9777580-B786-6245-AE8A-E3DC3EE87395}" name="Repairs" dataDxfId="76"/>
    <tableColumn id="46" xr3:uid="{74AE2339-B810-7240-A276-5D590E1C176A}" name="Tolls" dataDxfId="75"/>
    <tableColumn id="47" xr3:uid="{DC54D29F-8DF6-694B-A301-AA6F0C5BDD53}" name="Fundings" dataDxfId="74"/>
    <tableColumn id="3" xr3:uid="{6C3D48DF-12C4-9F49-88CA-8074C84767A9}" name="Driver Name" dataDxfId="73"/>
    <tableColumn id="6" xr3:uid="{9A4AB49A-7C4E-D34F-BE4E-7EA6E2E64426}" name="Odometer" dataDxfId="72"/>
    <tableColumn id="7" xr3:uid="{25D7085F-1995-C54C-A337-90373F808581}" name="Miles" dataDxfId="71"/>
    <tableColumn id="15" xr3:uid="{F4141421-795C-1D42-8759-FDE627D11DD2}" name="Rate Per Miles" dataDxfId="70"/>
    <tableColumn id="19" xr3:uid="{9EB3E3B8-2DB9-F549-B78E-07A97BCA69F4}" name="Extra Stops" dataDxfId="69"/>
    <tableColumn id="20" xr3:uid="{A989D998-271F-4A4F-9D5A-96FDDF854C6B}" name="Extra Pay" dataDxfId="68"/>
    <tableColumn id="22" xr3:uid="{FA486C2D-FFA8-574B-BF20-762798479B7A}" name="Costs Driver Paid" dataDxfId="67"/>
    <tableColumn id="5" xr3:uid="{C24BBCD5-78B4-1D46-85C1-BF14F894A139}" name="Total Expenses" dataDxfId="66"/>
    <tableColumn id="14" xr3:uid="{4E4E047E-C784-2640-89AB-CFFC2BC197D8}" name="First condition type" dataDxfId="65"/>
    <tableColumn id="16" xr3:uid="{EF74B42A-21EC-9A42-B7B4-C05757F3AA7C}" name="Shipment cost sub-items" dataDxfId="64"/>
    <tableColumn id="21" xr3:uid="{9C3B8C7D-E8DB-8548-89C9-6AE12991584D}" name="ERE Stage" dataDxfId="63"/>
    <tableColumn id="23" xr3:uid="{DC298664-633F-E84E-ACE9-109C1D61EDFA}" name="Basic freight" dataDxfId="62"/>
    <tableColumn id="24" xr3:uid="{311D92F3-5EC8-C14C-BB4E-9D0FA8378F2F}" name="Final Amount" dataDxfId="6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F1E2-45F4-FC47-8207-15B3EC5428A3}">
  <dimension ref="A1:AC63"/>
  <sheetViews>
    <sheetView showGridLines="0" workbookViewId="0"/>
  </sheetViews>
  <sheetFormatPr baseColWidth="10" defaultRowHeight="16"/>
  <cols>
    <col min="1" max="1" width="11.83203125" bestFit="1" customWidth="1"/>
    <col min="2" max="2" width="9.5" bestFit="1" customWidth="1"/>
    <col min="3" max="3" width="10.6640625" bestFit="1" customWidth="1"/>
    <col min="4" max="4" width="14" bestFit="1" customWidth="1"/>
    <col min="5" max="5" width="19.5" bestFit="1" customWidth="1"/>
    <col min="6" max="6" width="16.33203125" bestFit="1" customWidth="1"/>
    <col min="7" max="7" width="10.1640625" bestFit="1" customWidth="1"/>
    <col min="8" max="8" width="19.33203125" bestFit="1" customWidth="1"/>
    <col min="9" max="9" width="14.83203125" bestFit="1" customWidth="1"/>
    <col min="10" max="10" width="10" bestFit="1" customWidth="1"/>
    <col min="11" max="11" width="13.33203125" bestFit="1" customWidth="1"/>
    <col min="12" max="12" width="13.83203125" bestFit="1" customWidth="1"/>
    <col min="13" max="13" width="15" bestFit="1" customWidth="1"/>
    <col min="14" max="14" width="12.83203125" bestFit="1" customWidth="1"/>
    <col min="15" max="15" width="10.5" bestFit="1" customWidth="1"/>
    <col min="16" max="16" width="14.6640625" bestFit="1" customWidth="1"/>
    <col min="17" max="17" width="18.33203125" bestFit="1" customWidth="1"/>
    <col min="18" max="18" width="15" bestFit="1" customWidth="1"/>
    <col min="19" max="19" width="10.6640625" bestFit="1" customWidth="1"/>
    <col min="20" max="20" width="13.5" bestFit="1" customWidth="1"/>
    <col min="21" max="21" width="11.33203125" bestFit="1" customWidth="1"/>
    <col min="22" max="22" width="14.33203125" bestFit="1" customWidth="1"/>
    <col min="23" max="23" width="15.6640625" bestFit="1" customWidth="1"/>
    <col min="24" max="26" width="14.6640625" bestFit="1" customWidth="1"/>
    <col min="27" max="27" width="15.33203125" bestFit="1" customWidth="1"/>
    <col min="28" max="28" width="12" bestFit="1" customWidth="1"/>
    <col min="29" max="29" width="13.33203125" bestFit="1" customWidth="1"/>
  </cols>
  <sheetData>
    <row r="1" spans="1:29">
      <c r="H1" s="13" t="s">
        <v>62</v>
      </c>
      <c r="I1" s="13"/>
      <c r="J1" s="13"/>
      <c r="K1" s="13"/>
      <c r="L1" s="13"/>
      <c r="M1" s="14" t="s">
        <v>64</v>
      </c>
      <c r="N1" s="14"/>
      <c r="O1" s="14"/>
      <c r="P1" s="14"/>
      <c r="Q1" s="15" t="s">
        <v>65</v>
      </c>
      <c r="R1" s="15"/>
      <c r="S1" s="15"/>
      <c r="T1" s="15"/>
      <c r="U1" s="15"/>
      <c r="V1" s="15"/>
      <c r="W1" s="15"/>
      <c r="Y1" s="16" t="s">
        <v>66</v>
      </c>
      <c r="Z1" s="16"/>
      <c r="AA1" s="16"/>
      <c r="AB1" s="16"/>
      <c r="AC1" s="16"/>
    </row>
    <row r="2" spans="1:29" ht="30">
      <c r="A2" s="12" t="s">
        <v>33</v>
      </c>
      <c r="B2" s="12" t="s">
        <v>34</v>
      </c>
      <c r="C2" s="12" t="s">
        <v>35</v>
      </c>
      <c r="D2" s="12" t="s">
        <v>36</v>
      </c>
      <c r="E2" s="12" t="s">
        <v>37</v>
      </c>
      <c r="F2" s="12" t="s">
        <v>38</v>
      </c>
      <c r="G2" s="12" t="s">
        <v>39</v>
      </c>
      <c r="H2" s="12" t="s">
        <v>40</v>
      </c>
      <c r="I2" s="12" t="s">
        <v>41</v>
      </c>
      <c r="J2" s="12" t="s">
        <v>42</v>
      </c>
      <c r="K2" s="12" t="s">
        <v>43</v>
      </c>
      <c r="L2" s="12" t="s">
        <v>44</v>
      </c>
      <c r="M2" s="12" t="s">
        <v>45</v>
      </c>
      <c r="N2" s="12" t="s">
        <v>46</v>
      </c>
      <c r="O2" s="12" t="s">
        <v>47</v>
      </c>
      <c r="P2" s="12" t="s">
        <v>48</v>
      </c>
      <c r="Q2" s="12" t="s">
        <v>49</v>
      </c>
      <c r="R2" s="12" t="s">
        <v>50</v>
      </c>
      <c r="S2" s="12" t="s">
        <v>51</v>
      </c>
      <c r="T2" s="12" t="s">
        <v>52</v>
      </c>
      <c r="U2" s="12" t="s">
        <v>53</v>
      </c>
      <c r="V2" s="12" t="s">
        <v>54</v>
      </c>
      <c r="W2" s="12" t="s">
        <v>55</v>
      </c>
      <c r="X2" s="12" t="s">
        <v>56</v>
      </c>
      <c r="Y2" s="12" t="s">
        <v>57</v>
      </c>
      <c r="Z2" s="12" t="s">
        <v>58</v>
      </c>
      <c r="AA2" s="12" t="s">
        <v>59</v>
      </c>
      <c r="AB2" s="12" t="s">
        <v>60</v>
      </c>
      <c r="AC2" s="12" t="s">
        <v>61</v>
      </c>
    </row>
    <row r="3" spans="1:29">
      <c r="A3" s="1" t="s">
        <v>0</v>
      </c>
      <c r="B3" s="2">
        <v>1</v>
      </c>
      <c r="C3" s="3" t="s">
        <v>1</v>
      </c>
      <c r="D3" s="4">
        <v>11</v>
      </c>
      <c r="E3" s="3" t="s">
        <v>2</v>
      </c>
      <c r="F3" s="3" t="s">
        <v>3</v>
      </c>
      <c r="G3" s="5">
        <v>5556</v>
      </c>
      <c r="H3" s="6" t="s">
        <v>4</v>
      </c>
      <c r="I3" s="7">
        <v>132</v>
      </c>
      <c r="J3" s="7">
        <v>400</v>
      </c>
      <c r="K3" s="7">
        <v>50</v>
      </c>
      <c r="L3" s="7">
        <v>250</v>
      </c>
      <c r="M3" s="8">
        <v>120</v>
      </c>
      <c r="N3" s="7">
        <v>65</v>
      </c>
      <c r="O3" s="7">
        <v>134</v>
      </c>
      <c r="P3" s="7">
        <v>6</v>
      </c>
      <c r="Q3" s="9" t="s">
        <v>5</v>
      </c>
      <c r="R3" s="2">
        <v>295.41000000000003</v>
      </c>
      <c r="S3" s="3">
        <v>343</v>
      </c>
      <c r="T3" s="7">
        <v>240.1</v>
      </c>
      <c r="U3" s="7">
        <v>100</v>
      </c>
      <c r="V3" s="7">
        <v>22</v>
      </c>
      <c r="W3" s="7">
        <v>54</v>
      </c>
      <c r="X3" s="10">
        <v>1573.1</v>
      </c>
      <c r="Y3" s="7">
        <v>722.28</v>
      </c>
      <c r="Z3" s="7">
        <v>1111.2</v>
      </c>
      <c r="AA3" s="7">
        <v>944.5200000000001</v>
      </c>
      <c r="AB3" s="7">
        <v>1389</v>
      </c>
      <c r="AC3" s="7">
        <v>1666.8</v>
      </c>
    </row>
    <row r="4" spans="1:29">
      <c r="A4" s="1" t="s">
        <v>0</v>
      </c>
      <c r="B4" s="2">
        <v>3</v>
      </c>
      <c r="C4" s="11" t="s">
        <v>1</v>
      </c>
      <c r="D4" s="4">
        <v>21.3</v>
      </c>
      <c r="E4" s="3" t="s">
        <v>2</v>
      </c>
      <c r="F4" s="3" t="s">
        <v>6</v>
      </c>
      <c r="G4" s="5">
        <v>5556</v>
      </c>
      <c r="H4" s="6" t="s">
        <v>4</v>
      </c>
      <c r="I4" s="7">
        <v>132</v>
      </c>
      <c r="J4" s="7">
        <v>400</v>
      </c>
      <c r="K4" s="7">
        <v>50</v>
      </c>
      <c r="L4" s="7">
        <v>250</v>
      </c>
      <c r="M4" s="8">
        <v>120</v>
      </c>
      <c r="N4" s="7">
        <v>65</v>
      </c>
      <c r="O4" s="7">
        <v>134</v>
      </c>
      <c r="P4" s="7">
        <v>6</v>
      </c>
      <c r="Q4" s="9" t="s">
        <v>7</v>
      </c>
      <c r="R4" s="2">
        <v>295.41000000000003</v>
      </c>
      <c r="S4" s="3">
        <v>343</v>
      </c>
      <c r="T4" s="7">
        <v>240.1</v>
      </c>
      <c r="U4" s="7">
        <v>100</v>
      </c>
      <c r="V4" s="7">
        <v>22</v>
      </c>
      <c r="W4" s="7">
        <v>54</v>
      </c>
      <c r="X4" s="10">
        <v>1573.1</v>
      </c>
      <c r="Y4" s="7">
        <v>722.28</v>
      </c>
      <c r="Z4" s="7">
        <v>1111.2</v>
      </c>
      <c r="AA4" s="7">
        <v>944.5200000000001</v>
      </c>
      <c r="AB4" s="7">
        <v>1389</v>
      </c>
      <c r="AC4" s="7">
        <v>1666.8</v>
      </c>
    </row>
    <row r="5" spans="1:29">
      <c r="A5" s="1" t="s">
        <v>0</v>
      </c>
      <c r="B5" s="2">
        <v>13</v>
      </c>
      <c r="C5" s="11" t="s">
        <v>1</v>
      </c>
      <c r="D5" s="4">
        <v>22</v>
      </c>
      <c r="E5" s="3" t="s">
        <v>2</v>
      </c>
      <c r="F5" s="3" t="s">
        <v>8</v>
      </c>
      <c r="G5" s="5">
        <v>5556</v>
      </c>
      <c r="H5" s="6" t="s">
        <v>4</v>
      </c>
      <c r="I5" s="7">
        <v>132</v>
      </c>
      <c r="J5" s="7">
        <v>400</v>
      </c>
      <c r="K5" s="7">
        <v>50</v>
      </c>
      <c r="L5" s="7">
        <v>250</v>
      </c>
      <c r="M5" s="8">
        <v>120</v>
      </c>
      <c r="N5" s="7">
        <v>65</v>
      </c>
      <c r="O5" s="7">
        <v>134</v>
      </c>
      <c r="P5" s="7">
        <v>6</v>
      </c>
      <c r="Q5" s="9" t="s">
        <v>9</v>
      </c>
      <c r="R5" s="2">
        <v>295.41000000000003</v>
      </c>
      <c r="S5" s="3">
        <v>343</v>
      </c>
      <c r="T5" s="7">
        <v>240.1</v>
      </c>
      <c r="U5" s="7">
        <v>100</v>
      </c>
      <c r="V5" s="7">
        <v>22</v>
      </c>
      <c r="W5" s="7">
        <v>54</v>
      </c>
      <c r="X5" s="10">
        <v>1573.1</v>
      </c>
      <c r="Y5" s="7">
        <v>722.28</v>
      </c>
      <c r="Z5" s="7">
        <v>1111.2</v>
      </c>
      <c r="AA5" s="7">
        <v>944.5200000000001</v>
      </c>
      <c r="AB5" s="7">
        <v>1389</v>
      </c>
      <c r="AC5" s="7">
        <v>1666.8</v>
      </c>
    </row>
    <row r="6" spans="1:29">
      <c r="A6" s="1" t="s">
        <v>10</v>
      </c>
      <c r="B6" s="2">
        <v>4</v>
      </c>
      <c r="C6" s="11" t="s">
        <v>11</v>
      </c>
      <c r="D6" s="4">
        <v>14.5</v>
      </c>
      <c r="E6" s="3" t="s">
        <v>2</v>
      </c>
      <c r="F6" s="3" t="s">
        <v>6</v>
      </c>
      <c r="G6" s="5">
        <v>4567</v>
      </c>
      <c r="H6" s="6" t="s">
        <v>4</v>
      </c>
      <c r="I6" s="7">
        <v>132</v>
      </c>
      <c r="J6" s="7">
        <v>333</v>
      </c>
      <c r="K6" s="7">
        <v>51</v>
      </c>
      <c r="L6" s="7">
        <v>250</v>
      </c>
      <c r="M6" s="8">
        <v>134</v>
      </c>
      <c r="N6" s="7">
        <v>65</v>
      </c>
      <c r="O6" s="7">
        <v>134</v>
      </c>
      <c r="P6" s="7">
        <v>6</v>
      </c>
      <c r="Q6" s="9" t="s">
        <v>5</v>
      </c>
      <c r="R6" s="2">
        <v>295.41000000000003</v>
      </c>
      <c r="S6" s="3">
        <v>354</v>
      </c>
      <c r="T6" s="7">
        <v>247.79999999999998</v>
      </c>
      <c r="U6" s="7">
        <v>100</v>
      </c>
      <c r="V6" s="7">
        <v>23</v>
      </c>
      <c r="W6" s="7">
        <v>55</v>
      </c>
      <c r="X6" s="10">
        <v>1530.8</v>
      </c>
      <c r="Y6" s="7">
        <v>593.71</v>
      </c>
      <c r="Z6" s="7">
        <v>913.40000000000009</v>
      </c>
      <c r="AA6" s="7">
        <v>776.3900000000001</v>
      </c>
      <c r="AB6" s="7">
        <v>1141.75</v>
      </c>
      <c r="AC6" s="7">
        <v>1370.1</v>
      </c>
    </row>
    <row r="7" spans="1:29">
      <c r="A7" s="1" t="s">
        <v>10</v>
      </c>
      <c r="B7" s="2">
        <v>5</v>
      </c>
      <c r="C7" s="11" t="s">
        <v>11</v>
      </c>
      <c r="D7" s="4">
        <v>18</v>
      </c>
      <c r="E7" s="3" t="s">
        <v>2</v>
      </c>
      <c r="F7" s="3" t="s">
        <v>8</v>
      </c>
      <c r="G7" s="5">
        <v>4567</v>
      </c>
      <c r="H7" s="6" t="s">
        <v>4</v>
      </c>
      <c r="I7" s="7">
        <v>132</v>
      </c>
      <c r="J7" s="7">
        <v>333</v>
      </c>
      <c r="K7" s="7">
        <v>52</v>
      </c>
      <c r="L7" s="7">
        <v>250</v>
      </c>
      <c r="M7" s="8">
        <v>134</v>
      </c>
      <c r="N7" s="7">
        <v>65</v>
      </c>
      <c r="O7" s="7">
        <v>134</v>
      </c>
      <c r="P7" s="7">
        <v>6</v>
      </c>
      <c r="Q7" s="9" t="s">
        <v>7</v>
      </c>
      <c r="R7" s="2">
        <v>295.41000000000003</v>
      </c>
      <c r="S7" s="3">
        <v>354</v>
      </c>
      <c r="T7" s="7">
        <v>247.79999999999998</v>
      </c>
      <c r="U7" s="7">
        <v>100</v>
      </c>
      <c r="V7" s="7">
        <v>23</v>
      </c>
      <c r="W7" s="7">
        <v>55</v>
      </c>
      <c r="X7" s="10">
        <v>1531.8</v>
      </c>
      <c r="Y7" s="7">
        <v>593.71</v>
      </c>
      <c r="Z7" s="7">
        <v>913.40000000000009</v>
      </c>
      <c r="AA7" s="7">
        <v>776.3900000000001</v>
      </c>
      <c r="AB7" s="7">
        <v>1141.75</v>
      </c>
      <c r="AC7" s="7">
        <v>1370.1</v>
      </c>
    </row>
    <row r="8" spans="1:29">
      <c r="A8" s="1" t="s">
        <v>10</v>
      </c>
      <c r="B8" s="2">
        <v>6</v>
      </c>
      <c r="C8" s="11" t="s">
        <v>11</v>
      </c>
      <c r="D8" s="4">
        <v>19</v>
      </c>
      <c r="E8" s="3" t="s">
        <v>2</v>
      </c>
      <c r="F8" s="3" t="s">
        <v>12</v>
      </c>
      <c r="G8" s="5">
        <v>4567</v>
      </c>
      <c r="H8" s="6" t="s">
        <v>4</v>
      </c>
      <c r="I8" s="7">
        <v>132</v>
      </c>
      <c r="J8" s="7">
        <v>333</v>
      </c>
      <c r="K8" s="7">
        <v>53</v>
      </c>
      <c r="L8" s="7">
        <v>250</v>
      </c>
      <c r="M8" s="8">
        <v>134</v>
      </c>
      <c r="N8" s="7">
        <v>65</v>
      </c>
      <c r="O8" s="7">
        <v>134</v>
      </c>
      <c r="P8" s="7">
        <v>6</v>
      </c>
      <c r="Q8" s="9" t="s">
        <v>9</v>
      </c>
      <c r="R8" s="2">
        <v>295.41000000000003</v>
      </c>
      <c r="S8" s="3">
        <v>354</v>
      </c>
      <c r="T8" s="7">
        <v>247.79999999999998</v>
      </c>
      <c r="U8" s="7">
        <v>100</v>
      </c>
      <c r="V8" s="7">
        <v>23</v>
      </c>
      <c r="W8" s="7">
        <v>55</v>
      </c>
      <c r="X8" s="10">
        <v>1532.8</v>
      </c>
      <c r="Y8" s="7">
        <v>593.71</v>
      </c>
      <c r="Z8" s="7">
        <v>913.40000000000009</v>
      </c>
      <c r="AA8" s="7">
        <v>776.3900000000001</v>
      </c>
      <c r="AB8" s="7">
        <v>1141.75</v>
      </c>
      <c r="AC8" s="7">
        <v>1370.1</v>
      </c>
    </row>
    <row r="9" spans="1:29">
      <c r="A9" s="1" t="s">
        <v>10</v>
      </c>
      <c r="B9" s="2">
        <v>14</v>
      </c>
      <c r="C9" s="11" t="s">
        <v>11</v>
      </c>
      <c r="D9" s="4">
        <v>20</v>
      </c>
      <c r="E9" s="3" t="s">
        <v>2</v>
      </c>
      <c r="F9" s="3" t="s">
        <v>13</v>
      </c>
      <c r="G9" s="5">
        <v>4567</v>
      </c>
      <c r="H9" s="6" t="s">
        <v>4</v>
      </c>
      <c r="I9" s="7">
        <v>132</v>
      </c>
      <c r="J9" s="7">
        <v>333</v>
      </c>
      <c r="K9" s="7">
        <v>54</v>
      </c>
      <c r="L9" s="7">
        <v>250</v>
      </c>
      <c r="M9" s="8">
        <v>134</v>
      </c>
      <c r="N9" s="7">
        <v>65</v>
      </c>
      <c r="O9" s="7">
        <v>134</v>
      </c>
      <c r="P9" s="7">
        <v>6</v>
      </c>
      <c r="Q9" s="9" t="s">
        <v>14</v>
      </c>
      <c r="R9" s="2">
        <v>295.41000000000003</v>
      </c>
      <c r="S9" s="3">
        <v>354</v>
      </c>
      <c r="T9" s="7">
        <v>247.79999999999998</v>
      </c>
      <c r="U9" s="7">
        <v>100</v>
      </c>
      <c r="V9" s="7">
        <v>23</v>
      </c>
      <c r="W9" s="7">
        <v>55</v>
      </c>
      <c r="X9" s="10">
        <v>1533.8</v>
      </c>
      <c r="Y9" s="7">
        <v>593.71</v>
      </c>
      <c r="Z9" s="7">
        <v>913.40000000000009</v>
      </c>
      <c r="AA9" s="7">
        <v>776.3900000000001</v>
      </c>
      <c r="AB9" s="7">
        <v>1141.75</v>
      </c>
      <c r="AC9" s="7">
        <v>1370.1</v>
      </c>
    </row>
    <row r="10" spans="1:29">
      <c r="A10" s="1" t="s">
        <v>15</v>
      </c>
      <c r="B10" s="2">
        <v>2</v>
      </c>
      <c r="C10" s="11" t="s">
        <v>16</v>
      </c>
      <c r="D10" s="4">
        <v>21</v>
      </c>
      <c r="E10" s="3" t="s">
        <v>2</v>
      </c>
      <c r="F10" s="3" t="s">
        <v>8</v>
      </c>
      <c r="G10" s="5">
        <v>3458</v>
      </c>
      <c r="H10" s="6" t="s">
        <v>4</v>
      </c>
      <c r="I10" s="7">
        <v>132</v>
      </c>
      <c r="J10" s="7">
        <v>453</v>
      </c>
      <c r="K10" s="7">
        <v>55</v>
      </c>
      <c r="L10" s="7">
        <v>250</v>
      </c>
      <c r="M10" s="8">
        <v>121</v>
      </c>
      <c r="N10" s="7">
        <v>32</v>
      </c>
      <c r="O10" s="7">
        <v>56</v>
      </c>
      <c r="P10" s="7">
        <v>56</v>
      </c>
      <c r="Q10" s="9" t="s">
        <v>5</v>
      </c>
      <c r="R10" s="2">
        <v>295.41000000000003</v>
      </c>
      <c r="S10" s="3">
        <v>333</v>
      </c>
      <c r="T10" s="7">
        <v>233.1</v>
      </c>
      <c r="U10" s="7">
        <v>100</v>
      </c>
      <c r="V10" s="7">
        <v>24</v>
      </c>
      <c r="W10" s="7">
        <v>56</v>
      </c>
      <c r="X10" s="10">
        <v>1568.1</v>
      </c>
      <c r="Y10" s="7">
        <v>449.54</v>
      </c>
      <c r="Z10" s="7">
        <v>691.6</v>
      </c>
      <c r="AA10" s="7">
        <v>587.86</v>
      </c>
      <c r="AB10" s="7">
        <v>864.5</v>
      </c>
      <c r="AC10" s="7">
        <v>1037.3999999999999</v>
      </c>
    </row>
    <row r="11" spans="1:29">
      <c r="A11" s="1" t="s">
        <v>15</v>
      </c>
      <c r="B11" s="2">
        <v>3</v>
      </c>
      <c r="C11" s="3" t="s">
        <v>16</v>
      </c>
      <c r="D11" s="4">
        <v>22</v>
      </c>
      <c r="E11" s="3" t="s">
        <v>17</v>
      </c>
      <c r="F11" s="3" t="s">
        <v>6</v>
      </c>
      <c r="G11" s="5">
        <v>3458</v>
      </c>
      <c r="H11" s="6" t="s">
        <v>4</v>
      </c>
      <c r="I11" s="7">
        <v>132</v>
      </c>
      <c r="J11" s="7">
        <v>453</v>
      </c>
      <c r="K11" s="7">
        <v>56</v>
      </c>
      <c r="L11" s="7">
        <v>250</v>
      </c>
      <c r="M11" s="8">
        <v>121</v>
      </c>
      <c r="N11" s="7">
        <v>32</v>
      </c>
      <c r="O11" s="7">
        <v>56</v>
      </c>
      <c r="P11" s="7">
        <v>56</v>
      </c>
      <c r="Q11" s="9" t="s">
        <v>7</v>
      </c>
      <c r="R11" s="2">
        <v>295.41000000000003</v>
      </c>
      <c r="S11" s="3">
        <v>333</v>
      </c>
      <c r="T11" s="7">
        <v>233.1</v>
      </c>
      <c r="U11" s="7">
        <v>100</v>
      </c>
      <c r="V11" s="7">
        <v>24</v>
      </c>
      <c r="W11" s="7">
        <v>56</v>
      </c>
      <c r="X11" s="10">
        <v>1569.1</v>
      </c>
      <c r="Y11" s="7">
        <v>449.54</v>
      </c>
      <c r="Z11" s="7">
        <v>691.6</v>
      </c>
      <c r="AA11" s="7">
        <v>587.86</v>
      </c>
      <c r="AB11" s="7">
        <v>864.5</v>
      </c>
      <c r="AC11" s="7">
        <v>1037.3999999999999</v>
      </c>
    </row>
    <row r="12" spans="1:29">
      <c r="A12" s="1" t="s">
        <v>15</v>
      </c>
      <c r="B12" s="2">
        <v>7</v>
      </c>
      <c r="C12" s="11" t="s">
        <v>11</v>
      </c>
      <c r="D12" s="4">
        <v>22.7</v>
      </c>
      <c r="E12" s="3" t="s">
        <v>17</v>
      </c>
      <c r="F12" s="3" t="s">
        <v>8</v>
      </c>
      <c r="G12" s="5">
        <v>3458</v>
      </c>
      <c r="H12" s="6" t="s">
        <v>4</v>
      </c>
      <c r="I12" s="7">
        <v>132</v>
      </c>
      <c r="J12" s="7">
        <v>453</v>
      </c>
      <c r="K12" s="7">
        <v>57</v>
      </c>
      <c r="L12" s="7">
        <v>250</v>
      </c>
      <c r="M12" s="8">
        <v>121</v>
      </c>
      <c r="N12" s="7">
        <v>32</v>
      </c>
      <c r="O12" s="7">
        <v>56</v>
      </c>
      <c r="P12" s="7">
        <v>56</v>
      </c>
      <c r="Q12" s="9" t="s">
        <v>14</v>
      </c>
      <c r="R12" s="2">
        <v>295.41000000000003</v>
      </c>
      <c r="S12" s="3">
        <v>333</v>
      </c>
      <c r="T12" s="7">
        <v>233.1</v>
      </c>
      <c r="U12" s="7">
        <v>100</v>
      </c>
      <c r="V12" s="7">
        <v>24</v>
      </c>
      <c r="W12" s="7">
        <v>56</v>
      </c>
      <c r="X12" s="10">
        <v>1570.1</v>
      </c>
      <c r="Y12" s="7">
        <v>449.54</v>
      </c>
      <c r="Z12" s="7">
        <v>691.6</v>
      </c>
      <c r="AA12" s="7">
        <v>587.86</v>
      </c>
      <c r="AB12" s="7">
        <v>864.5</v>
      </c>
      <c r="AC12" s="7">
        <v>1037.3999999999999</v>
      </c>
    </row>
    <row r="13" spans="1:29">
      <c r="A13" s="1" t="s">
        <v>15</v>
      </c>
      <c r="B13" s="2">
        <v>8</v>
      </c>
      <c r="C13" s="11" t="s">
        <v>16</v>
      </c>
      <c r="D13" s="4">
        <v>12</v>
      </c>
      <c r="E13" s="3" t="s">
        <v>2</v>
      </c>
      <c r="F13" s="3" t="s">
        <v>12</v>
      </c>
      <c r="G13" s="5">
        <v>3458</v>
      </c>
      <c r="H13" s="6" t="s">
        <v>4</v>
      </c>
      <c r="I13" s="7">
        <v>132</v>
      </c>
      <c r="J13" s="7">
        <v>453</v>
      </c>
      <c r="K13" s="7">
        <v>58</v>
      </c>
      <c r="L13" s="7">
        <v>250</v>
      </c>
      <c r="M13" s="8">
        <v>121</v>
      </c>
      <c r="N13" s="7">
        <v>32</v>
      </c>
      <c r="O13" s="7">
        <v>56</v>
      </c>
      <c r="P13" s="7">
        <v>56</v>
      </c>
      <c r="Q13" s="9" t="s">
        <v>14</v>
      </c>
      <c r="R13" s="2">
        <v>295.41000000000003</v>
      </c>
      <c r="S13" s="3">
        <v>333</v>
      </c>
      <c r="T13" s="7">
        <v>233.1</v>
      </c>
      <c r="U13" s="7">
        <v>100</v>
      </c>
      <c r="V13" s="7">
        <v>24</v>
      </c>
      <c r="W13" s="7">
        <v>56</v>
      </c>
      <c r="X13" s="10">
        <v>1571.1</v>
      </c>
      <c r="Y13" s="7">
        <v>449.54</v>
      </c>
      <c r="Z13" s="7">
        <v>691.6</v>
      </c>
      <c r="AA13" s="7">
        <v>587.86</v>
      </c>
      <c r="AB13" s="7">
        <v>864.5</v>
      </c>
      <c r="AC13" s="7">
        <v>1037.3999999999999</v>
      </c>
    </row>
    <row r="14" spans="1:29">
      <c r="A14" s="1" t="s">
        <v>15</v>
      </c>
      <c r="B14" s="2">
        <v>9</v>
      </c>
      <c r="C14" s="3" t="s">
        <v>1</v>
      </c>
      <c r="D14" s="4">
        <v>13</v>
      </c>
      <c r="E14" s="3" t="s">
        <v>17</v>
      </c>
      <c r="F14" s="3" t="s">
        <v>18</v>
      </c>
      <c r="G14" s="5">
        <v>3458</v>
      </c>
      <c r="H14" s="6" t="s">
        <v>4</v>
      </c>
      <c r="I14" s="7">
        <v>132</v>
      </c>
      <c r="J14" s="7">
        <v>453</v>
      </c>
      <c r="K14" s="7">
        <v>59</v>
      </c>
      <c r="L14" s="7">
        <v>250</v>
      </c>
      <c r="M14" s="8">
        <v>121</v>
      </c>
      <c r="N14" s="7"/>
      <c r="O14" s="7">
        <v>56</v>
      </c>
      <c r="P14" s="7">
        <v>56</v>
      </c>
      <c r="Q14" s="9" t="s">
        <v>5</v>
      </c>
      <c r="R14" s="2">
        <v>295.41000000000003</v>
      </c>
      <c r="S14" s="3">
        <v>333</v>
      </c>
      <c r="T14" s="7">
        <v>233.1</v>
      </c>
      <c r="U14" s="7">
        <v>100</v>
      </c>
      <c r="V14" s="7">
        <v>24</v>
      </c>
      <c r="W14" s="7">
        <v>56</v>
      </c>
      <c r="X14" s="10">
        <v>1540.1</v>
      </c>
      <c r="Y14" s="7">
        <v>449.54</v>
      </c>
      <c r="Z14" s="7">
        <v>691.6</v>
      </c>
      <c r="AA14" s="7">
        <v>587.86</v>
      </c>
      <c r="AB14" s="7">
        <v>864.5</v>
      </c>
      <c r="AC14" s="7">
        <v>1037.3999999999999</v>
      </c>
    </row>
    <row r="15" spans="1:29">
      <c r="A15" s="1" t="s">
        <v>19</v>
      </c>
      <c r="B15" s="2">
        <v>12</v>
      </c>
      <c r="C15" s="11" t="s">
        <v>1</v>
      </c>
      <c r="D15" s="4">
        <v>16</v>
      </c>
      <c r="E15" s="3" t="s">
        <v>2</v>
      </c>
      <c r="F15" s="3" t="s">
        <v>20</v>
      </c>
      <c r="G15" s="5">
        <v>6433</v>
      </c>
      <c r="H15" s="6" t="s">
        <v>21</v>
      </c>
      <c r="I15" s="7">
        <v>132</v>
      </c>
      <c r="J15" s="7">
        <v>399</v>
      </c>
      <c r="K15" s="7">
        <v>72</v>
      </c>
      <c r="L15" s="7">
        <v>250</v>
      </c>
      <c r="M15" s="8">
        <v>134</v>
      </c>
      <c r="N15" s="7"/>
      <c r="O15" s="7">
        <v>134</v>
      </c>
      <c r="P15" s="7">
        <v>6</v>
      </c>
      <c r="Q15" s="9" t="s">
        <v>7</v>
      </c>
      <c r="R15" s="2">
        <v>295.41000000000003</v>
      </c>
      <c r="S15" s="3">
        <v>343</v>
      </c>
      <c r="T15" s="7">
        <v>240.1</v>
      </c>
      <c r="U15" s="7">
        <v>100</v>
      </c>
      <c r="V15" s="7">
        <v>25</v>
      </c>
      <c r="W15" s="7">
        <v>57</v>
      </c>
      <c r="X15" s="10">
        <v>1549.1</v>
      </c>
      <c r="Y15" s="7">
        <v>836.29000000000008</v>
      </c>
      <c r="Z15" s="7">
        <v>1286.6000000000001</v>
      </c>
      <c r="AA15" s="7">
        <v>1093.6100000000001</v>
      </c>
      <c r="AB15" s="7">
        <v>1608.25</v>
      </c>
      <c r="AC15" s="7">
        <v>1929.8999999999999</v>
      </c>
    </row>
    <row r="16" spans="1:29">
      <c r="A16" s="1" t="s">
        <v>19</v>
      </c>
      <c r="B16" s="2">
        <v>16</v>
      </c>
      <c r="C16" s="11" t="s">
        <v>11</v>
      </c>
      <c r="D16" s="4">
        <v>17</v>
      </c>
      <c r="E16" s="3" t="s">
        <v>17</v>
      </c>
      <c r="F16" s="3" t="s">
        <v>22</v>
      </c>
      <c r="G16" s="5">
        <v>6433</v>
      </c>
      <c r="H16" s="6" t="s">
        <v>21</v>
      </c>
      <c r="I16" s="7">
        <v>132</v>
      </c>
      <c r="J16" s="7">
        <v>399</v>
      </c>
      <c r="K16" s="7">
        <v>73</v>
      </c>
      <c r="L16" s="7">
        <v>250</v>
      </c>
      <c r="M16" s="8">
        <v>134</v>
      </c>
      <c r="N16" s="7">
        <v>65</v>
      </c>
      <c r="O16" s="7">
        <v>134</v>
      </c>
      <c r="P16" s="7">
        <v>6</v>
      </c>
      <c r="Q16" s="9" t="s">
        <v>9</v>
      </c>
      <c r="R16" s="2">
        <v>295.41000000000003</v>
      </c>
      <c r="S16" s="3">
        <v>343</v>
      </c>
      <c r="T16" s="7">
        <v>240.1</v>
      </c>
      <c r="U16" s="7">
        <v>100</v>
      </c>
      <c r="V16" s="7">
        <v>25</v>
      </c>
      <c r="W16" s="7">
        <v>57</v>
      </c>
      <c r="X16" s="10">
        <v>1615.1</v>
      </c>
      <c r="Y16" s="7">
        <v>836.29000000000008</v>
      </c>
      <c r="Z16" s="7">
        <v>1286.6000000000001</v>
      </c>
      <c r="AA16" s="7">
        <v>1093.6100000000001</v>
      </c>
      <c r="AB16" s="7">
        <v>1608.25</v>
      </c>
      <c r="AC16" s="7">
        <v>1929.8999999999999</v>
      </c>
    </row>
    <row r="17" spans="1:29">
      <c r="A17" s="1" t="s">
        <v>19</v>
      </c>
      <c r="B17" s="2">
        <v>22</v>
      </c>
      <c r="C17" s="11" t="s">
        <v>1</v>
      </c>
      <c r="D17" s="4">
        <v>18</v>
      </c>
      <c r="E17" s="3" t="s">
        <v>17</v>
      </c>
      <c r="F17" s="3" t="s">
        <v>8</v>
      </c>
      <c r="G17" s="5">
        <v>6433</v>
      </c>
      <c r="H17" s="6" t="s">
        <v>21</v>
      </c>
      <c r="I17" s="7">
        <v>132</v>
      </c>
      <c r="J17" s="7">
        <v>399</v>
      </c>
      <c r="K17" s="7">
        <v>74</v>
      </c>
      <c r="L17" s="7">
        <v>250</v>
      </c>
      <c r="M17" s="8">
        <v>134</v>
      </c>
      <c r="N17" s="7">
        <v>65</v>
      </c>
      <c r="O17" s="7">
        <v>134</v>
      </c>
      <c r="P17" s="7">
        <v>6</v>
      </c>
      <c r="Q17" s="9" t="s">
        <v>14</v>
      </c>
      <c r="R17" s="2">
        <v>295.41000000000003</v>
      </c>
      <c r="S17" s="3">
        <v>343</v>
      </c>
      <c r="T17" s="7">
        <v>240.1</v>
      </c>
      <c r="U17" s="7">
        <v>100</v>
      </c>
      <c r="V17" s="7">
        <v>25</v>
      </c>
      <c r="W17" s="7">
        <v>57</v>
      </c>
      <c r="X17" s="10">
        <v>1616.1</v>
      </c>
      <c r="Y17" s="7">
        <v>836.29000000000008</v>
      </c>
      <c r="Z17" s="7">
        <v>1286.6000000000001</v>
      </c>
      <c r="AA17" s="7">
        <v>1093.6100000000001</v>
      </c>
      <c r="AB17" s="7">
        <v>1608.25</v>
      </c>
      <c r="AC17" s="7">
        <v>1929.8999999999999</v>
      </c>
    </row>
    <row r="18" spans="1:29">
      <c r="A18" s="1" t="s">
        <v>23</v>
      </c>
      <c r="B18" s="2">
        <v>5</v>
      </c>
      <c r="C18" s="3" t="s">
        <v>11</v>
      </c>
      <c r="D18" s="4">
        <v>11</v>
      </c>
      <c r="E18" s="3" t="s">
        <v>2</v>
      </c>
      <c r="F18" s="3" t="s">
        <v>13</v>
      </c>
      <c r="G18" s="5">
        <v>8765</v>
      </c>
      <c r="H18" s="6" t="s">
        <v>21</v>
      </c>
      <c r="I18" s="7">
        <v>132</v>
      </c>
      <c r="J18" s="7">
        <v>387</v>
      </c>
      <c r="K18" s="7">
        <v>50</v>
      </c>
      <c r="L18" s="7">
        <v>250</v>
      </c>
      <c r="M18" s="8">
        <v>128</v>
      </c>
      <c r="N18" s="7">
        <v>34</v>
      </c>
      <c r="O18" s="7">
        <v>128</v>
      </c>
      <c r="P18" s="7">
        <v>46</v>
      </c>
      <c r="Q18" s="9" t="s">
        <v>5</v>
      </c>
      <c r="R18" s="2">
        <v>333</v>
      </c>
      <c r="S18" s="3">
        <v>343</v>
      </c>
      <c r="T18" s="7">
        <v>240.1</v>
      </c>
      <c r="U18" s="7">
        <v>100</v>
      </c>
      <c r="V18" s="7">
        <v>26</v>
      </c>
      <c r="W18" s="7">
        <v>58</v>
      </c>
      <c r="X18" s="10">
        <v>1579.1</v>
      </c>
      <c r="Y18" s="7">
        <v>1139.45</v>
      </c>
      <c r="Z18" s="7">
        <v>1753</v>
      </c>
      <c r="AA18" s="7">
        <v>1490.0500000000002</v>
      </c>
      <c r="AB18" s="7">
        <v>2191.25</v>
      </c>
      <c r="AC18" s="7">
        <v>2629.5</v>
      </c>
    </row>
    <row r="19" spans="1:29">
      <c r="A19" s="1" t="s">
        <v>23</v>
      </c>
      <c r="B19" s="2">
        <v>13</v>
      </c>
      <c r="C19" s="11" t="s">
        <v>11</v>
      </c>
      <c r="D19" s="4">
        <v>21</v>
      </c>
      <c r="E19" s="3" t="s">
        <v>2</v>
      </c>
      <c r="F19" s="3" t="s">
        <v>22</v>
      </c>
      <c r="G19" s="5">
        <v>8765</v>
      </c>
      <c r="H19" s="6" t="s">
        <v>21</v>
      </c>
      <c r="I19" s="7">
        <v>132</v>
      </c>
      <c r="J19" s="7">
        <v>387</v>
      </c>
      <c r="K19" s="7">
        <v>50</v>
      </c>
      <c r="L19" s="7">
        <v>250</v>
      </c>
      <c r="M19" s="8">
        <v>128</v>
      </c>
      <c r="N19" s="7">
        <v>34</v>
      </c>
      <c r="O19" s="7">
        <v>128</v>
      </c>
      <c r="P19" s="7">
        <v>46</v>
      </c>
      <c r="Q19" s="9" t="s">
        <v>7</v>
      </c>
      <c r="R19" s="2">
        <v>333</v>
      </c>
      <c r="S19" s="3">
        <v>343</v>
      </c>
      <c r="T19" s="7">
        <v>240.1</v>
      </c>
      <c r="U19" s="7">
        <v>100</v>
      </c>
      <c r="V19" s="7">
        <v>26</v>
      </c>
      <c r="W19" s="7">
        <v>58</v>
      </c>
      <c r="X19" s="10">
        <v>1579.1</v>
      </c>
      <c r="Y19" s="7">
        <v>1139.45</v>
      </c>
      <c r="Z19" s="7">
        <v>1753</v>
      </c>
      <c r="AA19" s="7">
        <v>1490.0500000000002</v>
      </c>
      <c r="AB19" s="7">
        <v>2191.25</v>
      </c>
      <c r="AC19" s="7">
        <v>2629.5</v>
      </c>
    </row>
    <row r="20" spans="1:29">
      <c r="A20" s="1" t="s">
        <v>23</v>
      </c>
      <c r="B20" s="2">
        <v>14</v>
      </c>
      <c r="C20" s="11" t="s">
        <v>11</v>
      </c>
      <c r="D20" s="4">
        <v>22</v>
      </c>
      <c r="E20" s="3" t="s">
        <v>2</v>
      </c>
      <c r="F20" s="3" t="s">
        <v>12</v>
      </c>
      <c r="G20" s="5">
        <v>8765</v>
      </c>
      <c r="H20" s="6" t="s">
        <v>21</v>
      </c>
      <c r="I20" s="7">
        <v>132</v>
      </c>
      <c r="J20" s="7">
        <v>387</v>
      </c>
      <c r="K20" s="7">
        <v>50</v>
      </c>
      <c r="L20" s="7">
        <v>250</v>
      </c>
      <c r="M20" s="8">
        <v>128</v>
      </c>
      <c r="N20" s="7">
        <v>34</v>
      </c>
      <c r="O20" s="7">
        <v>128</v>
      </c>
      <c r="P20" s="7">
        <v>46</v>
      </c>
      <c r="Q20" s="9" t="s">
        <v>9</v>
      </c>
      <c r="R20" s="2">
        <v>333</v>
      </c>
      <c r="S20" s="3">
        <v>343</v>
      </c>
      <c r="T20" s="7">
        <v>240.1</v>
      </c>
      <c r="U20" s="7">
        <v>100</v>
      </c>
      <c r="V20" s="7">
        <v>26</v>
      </c>
      <c r="W20" s="7">
        <v>58</v>
      </c>
      <c r="X20" s="10">
        <v>1579.1</v>
      </c>
      <c r="Y20" s="7">
        <v>1139.45</v>
      </c>
      <c r="Z20" s="7">
        <v>1753</v>
      </c>
      <c r="AA20" s="7">
        <v>1490.0500000000002</v>
      </c>
      <c r="AB20" s="7">
        <v>2191.25</v>
      </c>
      <c r="AC20" s="7">
        <v>2629.5</v>
      </c>
    </row>
    <row r="21" spans="1:29">
      <c r="A21" s="1" t="s">
        <v>23</v>
      </c>
      <c r="B21" s="2">
        <v>15</v>
      </c>
      <c r="C21" s="11" t="s">
        <v>16</v>
      </c>
      <c r="D21" s="4">
        <v>23</v>
      </c>
      <c r="E21" s="3" t="s">
        <v>17</v>
      </c>
      <c r="F21" s="3" t="s">
        <v>13</v>
      </c>
      <c r="G21" s="5">
        <v>8765</v>
      </c>
      <c r="H21" s="6" t="s">
        <v>21</v>
      </c>
      <c r="I21" s="7">
        <v>132</v>
      </c>
      <c r="J21" s="7">
        <v>387</v>
      </c>
      <c r="K21" s="7">
        <v>50</v>
      </c>
      <c r="L21" s="7">
        <v>250</v>
      </c>
      <c r="M21" s="8">
        <v>128</v>
      </c>
      <c r="N21" s="7">
        <v>34</v>
      </c>
      <c r="O21" s="7">
        <v>128</v>
      </c>
      <c r="P21" s="7">
        <v>46</v>
      </c>
      <c r="Q21" s="9" t="s">
        <v>14</v>
      </c>
      <c r="R21" s="2">
        <v>333</v>
      </c>
      <c r="S21" s="3">
        <v>343</v>
      </c>
      <c r="T21" s="7">
        <v>240.1</v>
      </c>
      <c r="U21" s="7">
        <v>100</v>
      </c>
      <c r="V21" s="7">
        <v>26</v>
      </c>
      <c r="W21" s="7">
        <v>58</v>
      </c>
      <c r="X21" s="10">
        <v>1579.1</v>
      </c>
      <c r="Y21" s="7">
        <v>1139.45</v>
      </c>
      <c r="Z21" s="7">
        <v>1753</v>
      </c>
      <c r="AA21" s="7">
        <v>1490.0500000000002</v>
      </c>
      <c r="AB21" s="7">
        <v>2191.25</v>
      </c>
      <c r="AC21" s="7">
        <v>2629.5</v>
      </c>
    </row>
    <row r="22" spans="1:29">
      <c r="A22" s="1" t="s">
        <v>24</v>
      </c>
      <c r="B22" s="2">
        <v>17</v>
      </c>
      <c r="C22" s="11" t="s">
        <v>16</v>
      </c>
      <c r="D22" s="4">
        <v>12.9</v>
      </c>
      <c r="E22" s="3" t="s">
        <v>2</v>
      </c>
      <c r="F22" s="3" t="s">
        <v>8</v>
      </c>
      <c r="G22" s="5">
        <v>5432</v>
      </c>
      <c r="H22" s="6" t="s">
        <v>21</v>
      </c>
      <c r="I22" s="7">
        <v>132</v>
      </c>
      <c r="J22" s="7">
        <v>245</v>
      </c>
      <c r="K22" s="7">
        <v>50</v>
      </c>
      <c r="L22" s="7">
        <v>250</v>
      </c>
      <c r="M22" s="8">
        <v>120</v>
      </c>
      <c r="N22" s="7"/>
      <c r="O22" s="7">
        <v>120</v>
      </c>
      <c r="P22" s="7">
        <v>66</v>
      </c>
      <c r="Q22" s="9" t="s">
        <v>5</v>
      </c>
      <c r="R22" s="2">
        <v>295.41000000000003</v>
      </c>
      <c r="S22" s="3">
        <v>343</v>
      </c>
      <c r="T22" s="7">
        <v>240.1</v>
      </c>
      <c r="U22" s="7">
        <v>100</v>
      </c>
      <c r="V22" s="7">
        <v>27</v>
      </c>
      <c r="W22" s="7">
        <v>59</v>
      </c>
      <c r="X22" s="10">
        <v>1409.1</v>
      </c>
      <c r="Y22" s="7">
        <v>706.16</v>
      </c>
      <c r="Z22" s="7">
        <v>1086.4000000000001</v>
      </c>
      <c r="AA22" s="7">
        <v>923.44</v>
      </c>
      <c r="AB22" s="7">
        <v>1358</v>
      </c>
      <c r="AC22" s="7">
        <v>1629.6</v>
      </c>
    </row>
    <row r="23" spans="1:29">
      <c r="A23" s="1" t="s">
        <v>24</v>
      </c>
      <c r="B23" s="2">
        <v>18</v>
      </c>
      <c r="C23" s="11" t="s">
        <v>16</v>
      </c>
      <c r="D23" s="4">
        <v>12.9</v>
      </c>
      <c r="E23" s="3" t="s">
        <v>2</v>
      </c>
      <c r="F23" s="3" t="s">
        <v>12</v>
      </c>
      <c r="G23" s="5">
        <v>5432</v>
      </c>
      <c r="H23" s="6" t="s">
        <v>21</v>
      </c>
      <c r="I23" s="7">
        <v>132</v>
      </c>
      <c r="J23" s="7">
        <v>245</v>
      </c>
      <c r="K23" s="7">
        <v>50</v>
      </c>
      <c r="L23" s="7">
        <v>250</v>
      </c>
      <c r="M23" s="8">
        <v>120</v>
      </c>
      <c r="N23" s="7"/>
      <c r="O23" s="7">
        <v>120</v>
      </c>
      <c r="P23" s="7">
        <v>66</v>
      </c>
      <c r="Q23" s="9" t="s">
        <v>7</v>
      </c>
      <c r="R23" s="2">
        <v>295.41000000000003</v>
      </c>
      <c r="S23" s="3">
        <v>343</v>
      </c>
      <c r="T23" s="7">
        <v>240.1</v>
      </c>
      <c r="U23" s="7">
        <v>100</v>
      </c>
      <c r="V23" s="7">
        <v>27</v>
      </c>
      <c r="W23" s="7">
        <v>59</v>
      </c>
      <c r="X23" s="10">
        <v>1409.1</v>
      </c>
      <c r="Y23" s="7">
        <v>706.16</v>
      </c>
      <c r="Z23" s="7">
        <v>1086.4000000000001</v>
      </c>
      <c r="AA23" s="7">
        <v>923.44</v>
      </c>
      <c r="AB23" s="7">
        <v>1358</v>
      </c>
      <c r="AC23" s="7">
        <v>1629.6</v>
      </c>
    </row>
    <row r="24" spans="1:29">
      <c r="A24" s="1" t="s">
        <v>24</v>
      </c>
      <c r="B24" s="2">
        <v>18</v>
      </c>
      <c r="C24" s="11" t="s">
        <v>16</v>
      </c>
      <c r="D24" s="4">
        <v>21</v>
      </c>
      <c r="E24" s="3" t="s">
        <v>2</v>
      </c>
      <c r="F24" s="3" t="s">
        <v>22</v>
      </c>
      <c r="G24" s="5">
        <v>5432</v>
      </c>
      <c r="H24" s="6" t="s">
        <v>21</v>
      </c>
      <c r="I24" s="7">
        <v>132</v>
      </c>
      <c r="J24" s="7">
        <v>245</v>
      </c>
      <c r="K24" s="7">
        <v>50</v>
      </c>
      <c r="L24" s="7">
        <v>250</v>
      </c>
      <c r="M24" s="8">
        <v>120</v>
      </c>
      <c r="N24" s="7"/>
      <c r="O24" s="7">
        <v>120</v>
      </c>
      <c r="P24" s="7">
        <v>66</v>
      </c>
      <c r="Q24" s="9" t="s">
        <v>9</v>
      </c>
      <c r="R24" s="2">
        <v>295.41000000000003</v>
      </c>
      <c r="S24" s="3">
        <v>343</v>
      </c>
      <c r="T24" s="7">
        <v>240.1</v>
      </c>
      <c r="U24" s="7">
        <v>100</v>
      </c>
      <c r="V24" s="7">
        <v>27</v>
      </c>
      <c r="W24" s="7">
        <v>59</v>
      </c>
      <c r="X24" s="10">
        <v>1409.1</v>
      </c>
      <c r="Y24" s="7">
        <v>706.16</v>
      </c>
      <c r="Z24" s="7">
        <v>1086.4000000000001</v>
      </c>
      <c r="AA24" s="7">
        <v>923.44</v>
      </c>
      <c r="AB24" s="7">
        <v>1358</v>
      </c>
      <c r="AC24" s="7">
        <v>1629.6</v>
      </c>
    </row>
    <row r="25" spans="1:29">
      <c r="A25" s="1" t="s">
        <v>24</v>
      </c>
      <c r="B25" s="2">
        <v>24</v>
      </c>
      <c r="C25" s="11" t="s">
        <v>16</v>
      </c>
      <c r="D25" s="4">
        <v>22</v>
      </c>
      <c r="E25" s="3" t="s">
        <v>17</v>
      </c>
      <c r="F25" s="3" t="s">
        <v>22</v>
      </c>
      <c r="G25" s="5">
        <v>5432</v>
      </c>
      <c r="H25" s="6" t="s">
        <v>21</v>
      </c>
      <c r="I25" s="7">
        <v>132</v>
      </c>
      <c r="J25" s="7">
        <v>245</v>
      </c>
      <c r="K25" s="7">
        <v>50</v>
      </c>
      <c r="L25" s="7">
        <v>250</v>
      </c>
      <c r="M25" s="8">
        <v>120</v>
      </c>
      <c r="N25" s="7"/>
      <c r="O25" s="7">
        <v>120</v>
      </c>
      <c r="P25" s="7">
        <v>66</v>
      </c>
      <c r="Q25" s="9" t="s">
        <v>14</v>
      </c>
      <c r="R25" s="2">
        <v>295.41000000000003</v>
      </c>
      <c r="S25" s="3">
        <v>343</v>
      </c>
      <c r="T25" s="7">
        <v>240.1</v>
      </c>
      <c r="U25" s="7">
        <v>100</v>
      </c>
      <c r="V25" s="7">
        <v>27</v>
      </c>
      <c r="W25" s="7">
        <v>59</v>
      </c>
      <c r="X25" s="10">
        <v>1409.1</v>
      </c>
      <c r="Y25" s="7">
        <v>706.16</v>
      </c>
      <c r="Z25" s="7">
        <v>1086.4000000000001</v>
      </c>
      <c r="AA25" s="7">
        <v>923.44</v>
      </c>
      <c r="AB25" s="7">
        <v>1358</v>
      </c>
      <c r="AC25" s="7">
        <v>1629.6</v>
      </c>
    </row>
    <row r="26" spans="1:29">
      <c r="A26" s="1" t="s">
        <v>25</v>
      </c>
      <c r="B26" s="2">
        <v>7</v>
      </c>
      <c r="C26" s="3" t="s">
        <v>1</v>
      </c>
      <c r="D26" s="4">
        <v>23</v>
      </c>
      <c r="E26" s="3" t="s">
        <v>17</v>
      </c>
      <c r="F26" s="3" t="s">
        <v>6</v>
      </c>
      <c r="G26" s="5">
        <v>6778</v>
      </c>
      <c r="H26" s="6" t="s">
        <v>26</v>
      </c>
      <c r="I26" s="7">
        <v>132</v>
      </c>
      <c r="J26" s="7">
        <v>400</v>
      </c>
      <c r="K26" s="7">
        <v>50</v>
      </c>
      <c r="L26" s="7">
        <v>250</v>
      </c>
      <c r="M26" s="8">
        <v>134</v>
      </c>
      <c r="N26" s="7"/>
      <c r="O26" s="7">
        <v>134</v>
      </c>
      <c r="P26" s="7">
        <v>6</v>
      </c>
      <c r="Q26" s="9" t="s">
        <v>5</v>
      </c>
      <c r="R26" s="2">
        <v>295.41000000000003</v>
      </c>
      <c r="S26" s="3">
        <v>377</v>
      </c>
      <c r="T26" s="7">
        <v>263.89999999999998</v>
      </c>
      <c r="U26" s="7">
        <v>100</v>
      </c>
      <c r="V26" s="7">
        <v>28</v>
      </c>
      <c r="W26" s="7">
        <v>60</v>
      </c>
      <c r="X26" s="10">
        <v>1557.9</v>
      </c>
      <c r="Y26" s="7">
        <v>881.14</v>
      </c>
      <c r="Z26" s="7">
        <v>1355.6000000000001</v>
      </c>
      <c r="AA26" s="7">
        <v>1152.26</v>
      </c>
      <c r="AB26" s="7">
        <v>1694.5</v>
      </c>
      <c r="AC26" s="7">
        <v>2033.3999999999999</v>
      </c>
    </row>
    <row r="27" spans="1:29">
      <c r="A27" s="1" t="s">
        <v>25</v>
      </c>
      <c r="B27" s="2">
        <v>19</v>
      </c>
      <c r="C27" s="11" t="s">
        <v>1</v>
      </c>
      <c r="D27" s="4">
        <v>12</v>
      </c>
      <c r="E27" s="3" t="s">
        <v>17</v>
      </c>
      <c r="F27" s="3" t="s">
        <v>8</v>
      </c>
      <c r="G27" s="5">
        <v>6778</v>
      </c>
      <c r="H27" s="6" t="s">
        <v>26</v>
      </c>
      <c r="I27" s="7">
        <v>132</v>
      </c>
      <c r="J27" s="7">
        <v>400</v>
      </c>
      <c r="K27" s="7">
        <v>50</v>
      </c>
      <c r="L27" s="7">
        <v>250</v>
      </c>
      <c r="M27" s="8">
        <v>134</v>
      </c>
      <c r="N27" s="7">
        <v>65</v>
      </c>
      <c r="O27" s="7">
        <v>134</v>
      </c>
      <c r="P27" s="7">
        <v>6</v>
      </c>
      <c r="Q27" s="9" t="s">
        <v>7</v>
      </c>
      <c r="R27" s="2">
        <v>295.41000000000003</v>
      </c>
      <c r="S27" s="3">
        <v>377</v>
      </c>
      <c r="T27" s="7">
        <v>263.89999999999998</v>
      </c>
      <c r="U27" s="7">
        <v>100</v>
      </c>
      <c r="V27" s="7">
        <v>28</v>
      </c>
      <c r="W27" s="7">
        <v>60</v>
      </c>
      <c r="X27" s="10">
        <v>1622.9</v>
      </c>
      <c r="Y27" s="7">
        <v>881.14</v>
      </c>
      <c r="Z27" s="7">
        <v>1355.6000000000001</v>
      </c>
      <c r="AA27" s="7">
        <v>1152.26</v>
      </c>
      <c r="AB27" s="7">
        <v>1694.5</v>
      </c>
      <c r="AC27" s="7">
        <v>2033.3999999999999</v>
      </c>
    </row>
    <row r="28" spans="1:29">
      <c r="A28" s="1" t="s">
        <v>25</v>
      </c>
      <c r="B28" s="2">
        <v>19</v>
      </c>
      <c r="C28" s="11" t="s">
        <v>1</v>
      </c>
      <c r="D28" s="4">
        <v>13</v>
      </c>
      <c r="E28" s="3" t="s">
        <v>2</v>
      </c>
      <c r="F28" s="3" t="s">
        <v>12</v>
      </c>
      <c r="G28" s="5">
        <v>6778</v>
      </c>
      <c r="H28" s="6" t="s">
        <v>26</v>
      </c>
      <c r="I28" s="7">
        <v>132</v>
      </c>
      <c r="J28" s="7">
        <v>400</v>
      </c>
      <c r="K28" s="7">
        <v>50</v>
      </c>
      <c r="L28" s="7">
        <v>250</v>
      </c>
      <c r="M28" s="8">
        <v>134</v>
      </c>
      <c r="N28" s="7">
        <v>65</v>
      </c>
      <c r="O28" s="7">
        <v>134</v>
      </c>
      <c r="P28" s="7">
        <v>6</v>
      </c>
      <c r="Q28" s="9" t="s">
        <v>9</v>
      </c>
      <c r="R28" s="2">
        <v>295.41000000000003</v>
      </c>
      <c r="S28" s="3">
        <v>377</v>
      </c>
      <c r="T28" s="7">
        <v>263.89999999999998</v>
      </c>
      <c r="U28" s="7">
        <v>100</v>
      </c>
      <c r="V28" s="7">
        <v>28</v>
      </c>
      <c r="W28" s="7">
        <v>60</v>
      </c>
      <c r="X28" s="10">
        <v>1622.9</v>
      </c>
      <c r="Y28" s="7">
        <v>881.14</v>
      </c>
      <c r="Z28" s="7">
        <v>1355.6000000000001</v>
      </c>
      <c r="AA28" s="7">
        <v>1152.26</v>
      </c>
      <c r="AB28" s="7">
        <v>1694.5</v>
      </c>
      <c r="AC28" s="7">
        <v>2033.3999999999999</v>
      </c>
    </row>
    <row r="29" spans="1:29">
      <c r="A29" s="1" t="s">
        <v>25</v>
      </c>
      <c r="B29" s="2">
        <v>20</v>
      </c>
      <c r="C29" s="11" t="s">
        <v>1</v>
      </c>
      <c r="D29" s="4">
        <v>14</v>
      </c>
      <c r="E29" s="3" t="s">
        <v>2</v>
      </c>
      <c r="F29" s="3" t="s">
        <v>13</v>
      </c>
      <c r="G29" s="5">
        <v>6778</v>
      </c>
      <c r="H29" s="6" t="s">
        <v>26</v>
      </c>
      <c r="I29" s="7">
        <v>132</v>
      </c>
      <c r="J29" s="7">
        <v>400</v>
      </c>
      <c r="K29" s="7">
        <v>50</v>
      </c>
      <c r="L29" s="7">
        <v>250</v>
      </c>
      <c r="M29" s="8">
        <v>134</v>
      </c>
      <c r="N29" s="7">
        <v>65</v>
      </c>
      <c r="O29" s="7">
        <v>134</v>
      </c>
      <c r="P29" s="7">
        <v>6</v>
      </c>
      <c r="Q29" s="9" t="s">
        <v>14</v>
      </c>
      <c r="R29" s="2">
        <v>295.41000000000003</v>
      </c>
      <c r="S29" s="3">
        <v>377</v>
      </c>
      <c r="T29" s="7">
        <v>263.89999999999998</v>
      </c>
      <c r="U29" s="7">
        <v>100</v>
      </c>
      <c r="V29" s="7">
        <v>28</v>
      </c>
      <c r="W29" s="7">
        <v>60</v>
      </c>
      <c r="X29" s="10">
        <v>1622.9</v>
      </c>
      <c r="Y29" s="7">
        <v>881.14</v>
      </c>
      <c r="Z29" s="7">
        <v>1355.6000000000001</v>
      </c>
      <c r="AA29" s="7">
        <v>1152.26</v>
      </c>
      <c r="AB29" s="7">
        <v>1694.5</v>
      </c>
      <c r="AC29" s="7">
        <v>2033.3999999999999</v>
      </c>
    </row>
    <row r="30" spans="1:29">
      <c r="A30" s="1" t="s">
        <v>25</v>
      </c>
      <c r="B30" s="2">
        <v>21</v>
      </c>
      <c r="C30" s="11" t="s">
        <v>1</v>
      </c>
      <c r="D30" s="4">
        <v>15</v>
      </c>
      <c r="E30" s="3" t="s">
        <v>2</v>
      </c>
      <c r="F30" s="3" t="s">
        <v>18</v>
      </c>
      <c r="G30" s="5">
        <v>6778</v>
      </c>
      <c r="H30" s="6" t="s">
        <v>26</v>
      </c>
      <c r="I30" s="7">
        <v>132</v>
      </c>
      <c r="J30" s="7">
        <v>400</v>
      </c>
      <c r="K30" s="7">
        <v>50</v>
      </c>
      <c r="L30" s="7">
        <v>250</v>
      </c>
      <c r="M30" s="8">
        <v>134</v>
      </c>
      <c r="N30" s="7">
        <v>65</v>
      </c>
      <c r="O30" s="7">
        <v>134</v>
      </c>
      <c r="P30" s="7">
        <v>6</v>
      </c>
      <c r="Q30" s="9" t="s">
        <v>5</v>
      </c>
      <c r="R30" s="2">
        <v>295.41000000000003</v>
      </c>
      <c r="S30" s="3">
        <v>377</v>
      </c>
      <c r="T30" s="7">
        <v>263.89999999999998</v>
      </c>
      <c r="U30" s="7">
        <v>100</v>
      </c>
      <c r="V30" s="7">
        <v>28</v>
      </c>
      <c r="W30" s="7">
        <v>60</v>
      </c>
      <c r="X30" s="10">
        <v>1622.9</v>
      </c>
      <c r="Y30" s="7">
        <v>881.14</v>
      </c>
      <c r="Z30" s="7">
        <v>1355.6000000000001</v>
      </c>
      <c r="AA30" s="7">
        <v>1152.26</v>
      </c>
      <c r="AB30" s="7">
        <v>1694.5</v>
      </c>
      <c r="AC30" s="7">
        <v>2033.3999999999999</v>
      </c>
    </row>
    <row r="31" spans="1:29">
      <c r="A31" s="1" t="s">
        <v>25</v>
      </c>
      <c r="B31" s="2">
        <v>25</v>
      </c>
      <c r="C31" s="11" t="s">
        <v>1</v>
      </c>
      <c r="D31" s="4">
        <v>16</v>
      </c>
      <c r="E31" s="3" t="s">
        <v>2</v>
      </c>
      <c r="F31" s="3" t="s">
        <v>13</v>
      </c>
      <c r="G31" s="5">
        <v>6778</v>
      </c>
      <c r="H31" s="6" t="s">
        <v>26</v>
      </c>
      <c r="I31" s="7">
        <v>132</v>
      </c>
      <c r="J31" s="7">
        <v>400</v>
      </c>
      <c r="K31" s="7">
        <v>50</v>
      </c>
      <c r="L31" s="7">
        <v>250</v>
      </c>
      <c r="M31" s="8">
        <v>134</v>
      </c>
      <c r="N31" s="7">
        <v>65</v>
      </c>
      <c r="O31" s="7">
        <v>134</v>
      </c>
      <c r="P31" s="7">
        <v>6</v>
      </c>
      <c r="Q31" s="9" t="s">
        <v>7</v>
      </c>
      <c r="R31" s="2">
        <v>295.41000000000003</v>
      </c>
      <c r="S31" s="3">
        <v>377</v>
      </c>
      <c r="T31" s="7">
        <v>263.89999999999998</v>
      </c>
      <c r="U31" s="7">
        <v>100</v>
      </c>
      <c r="V31" s="7">
        <v>28</v>
      </c>
      <c r="W31" s="7">
        <v>60</v>
      </c>
      <c r="X31" s="10">
        <v>1622.9</v>
      </c>
      <c r="Y31" s="7">
        <v>881.14</v>
      </c>
      <c r="Z31" s="7">
        <v>1355.6000000000001</v>
      </c>
      <c r="AA31" s="7">
        <v>1152.26</v>
      </c>
      <c r="AB31" s="7">
        <v>1694.5</v>
      </c>
      <c r="AC31" s="7">
        <v>2033.3999999999999</v>
      </c>
    </row>
    <row r="32" spans="1:29">
      <c r="A32" s="1" t="s">
        <v>25</v>
      </c>
      <c r="B32" s="2">
        <v>7</v>
      </c>
      <c r="C32" s="3" t="s">
        <v>1</v>
      </c>
      <c r="D32" s="4">
        <v>23</v>
      </c>
      <c r="E32" s="3" t="s">
        <v>17</v>
      </c>
      <c r="F32" s="3" t="s">
        <v>6</v>
      </c>
      <c r="G32" s="5">
        <v>6778</v>
      </c>
      <c r="H32" s="6" t="s">
        <v>26</v>
      </c>
      <c r="I32" s="7">
        <v>132</v>
      </c>
      <c r="J32" s="7">
        <v>400</v>
      </c>
      <c r="K32" s="7">
        <v>50</v>
      </c>
      <c r="L32" s="7">
        <v>250</v>
      </c>
      <c r="M32" s="8">
        <v>134</v>
      </c>
      <c r="N32" s="7"/>
      <c r="O32" s="7">
        <v>134</v>
      </c>
      <c r="P32" s="7">
        <v>6</v>
      </c>
      <c r="Q32" s="9" t="s">
        <v>9</v>
      </c>
      <c r="R32" s="2">
        <v>295.41000000000003</v>
      </c>
      <c r="S32" s="3">
        <v>377</v>
      </c>
      <c r="T32" s="7">
        <v>263.89999999999998</v>
      </c>
      <c r="U32" s="7">
        <v>100</v>
      </c>
      <c r="V32" s="7">
        <v>28</v>
      </c>
      <c r="W32" s="7">
        <v>60</v>
      </c>
      <c r="X32" s="10">
        <v>1557.9</v>
      </c>
      <c r="Y32" s="7">
        <v>881.14</v>
      </c>
      <c r="Z32" s="7">
        <v>1355.6000000000001</v>
      </c>
      <c r="AA32" s="7">
        <v>1152.26</v>
      </c>
      <c r="AB32" s="7">
        <v>1694.5</v>
      </c>
      <c r="AC32" s="7">
        <v>2033.3999999999999</v>
      </c>
    </row>
    <row r="33" spans="1:29">
      <c r="A33" s="1" t="s">
        <v>25</v>
      </c>
      <c r="B33" s="2">
        <v>19</v>
      </c>
      <c r="C33" s="11" t="s">
        <v>1</v>
      </c>
      <c r="D33" s="4">
        <v>12</v>
      </c>
      <c r="E33" s="3" t="s">
        <v>17</v>
      </c>
      <c r="F33" s="3" t="s">
        <v>8</v>
      </c>
      <c r="G33" s="5">
        <v>6778</v>
      </c>
      <c r="H33" s="6" t="s">
        <v>26</v>
      </c>
      <c r="I33" s="7">
        <v>132</v>
      </c>
      <c r="J33" s="7">
        <v>400</v>
      </c>
      <c r="K33" s="7">
        <v>50</v>
      </c>
      <c r="L33" s="7">
        <v>250</v>
      </c>
      <c r="M33" s="8">
        <v>134</v>
      </c>
      <c r="N33" s="7">
        <v>65</v>
      </c>
      <c r="O33" s="7">
        <v>134</v>
      </c>
      <c r="P33" s="7">
        <v>6</v>
      </c>
      <c r="Q33" s="9" t="s">
        <v>14</v>
      </c>
      <c r="R33" s="2">
        <v>295.41000000000003</v>
      </c>
      <c r="S33" s="3">
        <v>377</v>
      </c>
      <c r="T33" s="7">
        <v>263.89999999999998</v>
      </c>
      <c r="U33" s="7">
        <v>100</v>
      </c>
      <c r="V33" s="7">
        <v>28</v>
      </c>
      <c r="W33" s="7">
        <v>60</v>
      </c>
      <c r="X33" s="10">
        <v>1622.9</v>
      </c>
      <c r="Y33" s="7">
        <v>881.14</v>
      </c>
      <c r="Z33" s="7">
        <v>1355.6000000000001</v>
      </c>
      <c r="AA33" s="7">
        <v>1152.26</v>
      </c>
      <c r="AB33" s="7">
        <v>1694.5</v>
      </c>
      <c r="AC33" s="7">
        <v>2033.3999999999999</v>
      </c>
    </row>
    <row r="34" spans="1:29">
      <c r="A34" s="1" t="s">
        <v>25</v>
      </c>
      <c r="B34" s="2">
        <v>19</v>
      </c>
      <c r="C34" s="11" t="s">
        <v>1</v>
      </c>
      <c r="D34" s="4">
        <v>13</v>
      </c>
      <c r="E34" s="3" t="s">
        <v>2</v>
      </c>
      <c r="F34" s="3" t="s">
        <v>12</v>
      </c>
      <c r="G34" s="5">
        <v>6778</v>
      </c>
      <c r="H34" s="6" t="s">
        <v>26</v>
      </c>
      <c r="I34" s="7">
        <v>132</v>
      </c>
      <c r="J34" s="7">
        <v>400</v>
      </c>
      <c r="K34" s="7">
        <v>50</v>
      </c>
      <c r="L34" s="7">
        <v>250</v>
      </c>
      <c r="M34" s="8">
        <v>134</v>
      </c>
      <c r="N34" s="7">
        <v>65</v>
      </c>
      <c r="O34" s="7">
        <v>134</v>
      </c>
      <c r="P34" s="7">
        <v>6</v>
      </c>
      <c r="Q34" s="9" t="s">
        <v>5</v>
      </c>
      <c r="R34" s="2">
        <v>295.41000000000003</v>
      </c>
      <c r="S34" s="3">
        <v>377</v>
      </c>
      <c r="T34" s="7">
        <v>263.89999999999998</v>
      </c>
      <c r="U34" s="7">
        <v>100</v>
      </c>
      <c r="V34" s="7">
        <v>28</v>
      </c>
      <c r="W34" s="7">
        <v>60</v>
      </c>
      <c r="X34" s="10">
        <v>1622.9</v>
      </c>
      <c r="Y34" s="7">
        <v>881.14</v>
      </c>
      <c r="Z34" s="7">
        <v>1355.6000000000001</v>
      </c>
      <c r="AA34" s="7">
        <v>1152.26</v>
      </c>
      <c r="AB34" s="7">
        <v>1694.5</v>
      </c>
      <c r="AC34" s="7">
        <v>2033.3999999999999</v>
      </c>
    </row>
    <row r="35" spans="1:29">
      <c r="A35" s="1" t="s">
        <v>25</v>
      </c>
      <c r="B35" s="2">
        <v>20</v>
      </c>
      <c r="C35" s="11" t="s">
        <v>1</v>
      </c>
      <c r="D35" s="4">
        <v>14</v>
      </c>
      <c r="E35" s="3" t="s">
        <v>2</v>
      </c>
      <c r="F35" s="3" t="s">
        <v>13</v>
      </c>
      <c r="G35" s="5">
        <v>6778</v>
      </c>
      <c r="H35" s="6" t="s">
        <v>26</v>
      </c>
      <c r="I35" s="7">
        <v>132</v>
      </c>
      <c r="J35" s="7">
        <v>400</v>
      </c>
      <c r="K35" s="7">
        <v>50</v>
      </c>
      <c r="L35" s="7">
        <v>250</v>
      </c>
      <c r="M35" s="8">
        <v>134</v>
      </c>
      <c r="N35" s="7">
        <v>65</v>
      </c>
      <c r="O35" s="7">
        <v>134</v>
      </c>
      <c r="P35" s="7">
        <v>6</v>
      </c>
      <c r="Q35" s="9" t="s">
        <v>7</v>
      </c>
      <c r="R35" s="2">
        <v>295.41000000000003</v>
      </c>
      <c r="S35" s="3">
        <v>377</v>
      </c>
      <c r="T35" s="7">
        <v>263.89999999999998</v>
      </c>
      <c r="U35" s="7">
        <v>100</v>
      </c>
      <c r="V35" s="7">
        <v>28</v>
      </c>
      <c r="W35" s="7">
        <v>60</v>
      </c>
      <c r="X35" s="10">
        <v>1622.9</v>
      </c>
      <c r="Y35" s="7">
        <v>881.14</v>
      </c>
      <c r="Z35" s="7">
        <v>1355.6000000000001</v>
      </c>
      <c r="AA35" s="7">
        <v>1152.26</v>
      </c>
      <c r="AB35" s="7">
        <v>1694.5</v>
      </c>
      <c r="AC35" s="7">
        <v>2033.3999999999999</v>
      </c>
    </row>
    <row r="36" spans="1:29">
      <c r="A36" s="1" t="s">
        <v>25</v>
      </c>
      <c r="B36" s="2">
        <v>21</v>
      </c>
      <c r="C36" s="11" t="s">
        <v>1</v>
      </c>
      <c r="D36" s="4">
        <v>15</v>
      </c>
      <c r="E36" s="3" t="s">
        <v>2</v>
      </c>
      <c r="F36" s="3" t="s">
        <v>18</v>
      </c>
      <c r="G36" s="5">
        <v>6778</v>
      </c>
      <c r="H36" s="6" t="s">
        <v>26</v>
      </c>
      <c r="I36" s="7">
        <v>132</v>
      </c>
      <c r="J36" s="7">
        <v>400</v>
      </c>
      <c r="K36" s="7">
        <v>50</v>
      </c>
      <c r="L36" s="7">
        <v>250</v>
      </c>
      <c r="M36" s="8">
        <v>134</v>
      </c>
      <c r="N36" s="7">
        <v>65</v>
      </c>
      <c r="O36" s="7">
        <v>134</v>
      </c>
      <c r="P36" s="7">
        <v>6</v>
      </c>
      <c r="Q36" s="9" t="s">
        <v>9</v>
      </c>
      <c r="R36" s="2">
        <v>295.41000000000003</v>
      </c>
      <c r="S36" s="3">
        <v>377</v>
      </c>
      <c r="T36" s="7">
        <v>263.89999999999998</v>
      </c>
      <c r="U36" s="7">
        <v>100</v>
      </c>
      <c r="V36" s="7">
        <v>28</v>
      </c>
      <c r="W36" s="7">
        <v>60</v>
      </c>
      <c r="X36" s="10">
        <v>1622.9</v>
      </c>
      <c r="Y36" s="7">
        <v>881.14</v>
      </c>
      <c r="Z36" s="7">
        <v>1355.6000000000001</v>
      </c>
      <c r="AA36" s="7">
        <v>1152.26</v>
      </c>
      <c r="AB36" s="7">
        <v>1694.5</v>
      </c>
      <c r="AC36" s="7">
        <v>2033.3999999999999</v>
      </c>
    </row>
    <row r="37" spans="1:29">
      <c r="A37" s="1" t="s">
        <v>25</v>
      </c>
      <c r="B37" s="2">
        <v>25</v>
      </c>
      <c r="C37" s="11" t="s">
        <v>1</v>
      </c>
      <c r="D37" s="4">
        <v>16</v>
      </c>
      <c r="E37" s="3" t="s">
        <v>2</v>
      </c>
      <c r="F37" s="3" t="s">
        <v>13</v>
      </c>
      <c r="G37" s="5">
        <v>6778</v>
      </c>
      <c r="H37" s="6" t="s">
        <v>26</v>
      </c>
      <c r="I37" s="7">
        <v>132</v>
      </c>
      <c r="J37" s="7">
        <v>400</v>
      </c>
      <c r="K37" s="7">
        <v>50</v>
      </c>
      <c r="L37" s="7">
        <v>250</v>
      </c>
      <c r="M37" s="8">
        <v>134</v>
      </c>
      <c r="N37" s="7">
        <v>65</v>
      </c>
      <c r="O37" s="7">
        <v>134</v>
      </c>
      <c r="P37" s="7">
        <v>6</v>
      </c>
      <c r="Q37" s="9" t="s">
        <v>14</v>
      </c>
      <c r="R37" s="2">
        <v>295.41000000000003</v>
      </c>
      <c r="S37" s="3">
        <v>377</v>
      </c>
      <c r="T37" s="7">
        <v>263.89999999999998</v>
      </c>
      <c r="U37" s="7">
        <v>100</v>
      </c>
      <c r="V37" s="7">
        <v>28</v>
      </c>
      <c r="W37" s="7">
        <v>60</v>
      </c>
      <c r="X37" s="10">
        <v>1622.9</v>
      </c>
      <c r="Y37" s="7">
        <v>881.14</v>
      </c>
      <c r="Z37" s="7">
        <v>1355.6000000000001</v>
      </c>
      <c r="AA37" s="7">
        <v>1152.26</v>
      </c>
      <c r="AB37" s="7">
        <v>1694.5</v>
      </c>
      <c r="AC37" s="7">
        <v>2033.3999999999999</v>
      </c>
    </row>
    <row r="38" spans="1:29">
      <c r="A38" s="1" t="s">
        <v>27</v>
      </c>
      <c r="B38" s="2">
        <v>8</v>
      </c>
      <c r="C38" s="3" t="s">
        <v>11</v>
      </c>
      <c r="D38" s="4">
        <v>17</v>
      </c>
      <c r="E38" s="3" t="s">
        <v>2</v>
      </c>
      <c r="F38" s="3" t="s">
        <v>22</v>
      </c>
      <c r="G38" s="5">
        <v>6543</v>
      </c>
      <c r="H38" s="6" t="s">
        <v>26</v>
      </c>
      <c r="I38" s="7">
        <v>132</v>
      </c>
      <c r="J38" s="7">
        <v>400</v>
      </c>
      <c r="K38" s="7">
        <v>50</v>
      </c>
      <c r="L38" s="7">
        <v>250</v>
      </c>
      <c r="M38" s="8">
        <v>121</v>
      </c>
      <c r="N38" s="7"/>
      <c r="O38" s="7">
        <v>51</v>
      </c>
      <c r="P38" s="7">
        <v>51</v>
      </c>
      <c r="Q38" s="9" t="s">
        <v>5</v>
      </c>
      <c r="R38" s="2">
        <v>295.41000000000003</v>
      </c>
      <c r="S38" s="3">
        <v>389</v>
      </c>
      <c r="T38" s="7">
        <v>272.29999999999995</v>
      </c>
      <c r="U38" s="7">
        <v>100</v>
      </c>
      <c r="V38" s="7">
        <v>29</v>
      </c>
      <c r="W38" s="7">
        <v>61</v>
      </c>
      <c r="X38" s="10">
        <v>1517.3</v>
      </c>
      <c r="Y38" s="7">
        <v>850.59</v>
      </c>
      <c r="Z38" s="7">
        <v>1308.6000000000001</v>
      </c>
      <c r="AA38" s="7">
        <v>1112.3100000000002</v>
      </c>
      <c r="AB38" s="7">
        <v>1635.75</v>
      </c>
      <c r="AC38" s="7">
        <v>1962.8999999999999</v>
      </c>
    </row>
    <row r="39" spans="1:29">
      <c r="A39" s="1" t="s">
        <v>27</v>
      </c>
      <c r="B39" s="2">
        <v>20</v>
      </c>
      <c r="C39" s="11" t="s">
        <v>11</v>
      </c>
      <c r="D39" s="4">
        <v>18</v>
      </c>
      <c r="E39" s="3" t="s">
        <v>2</v>
      </c>
      <c r="F39" s="3" t="s">
        <v>18</v>
      </c>
      <c r="G39" s="5">
        <v>6543</v>
      </c>
      <c r="H39" s="6" t="s">
        <v>26</v>
      </c>
      <c r="I39" s="7">
        <v>132</v>
      </c>
      <c r="J39" s="7">
        <v>400</v>
      </c>
      <c r="K39" s="7">
        <v>50</v>
      </c>
      <c r="L39" s="7">
        <v>250</v>
      </c>
      <c r="M39" s="8">
        <v>121</v>
      </c>
      <c r="N39" s="7"/>
      <c r="O39" s="7">
        <v>51</v>
      </c>
      <c r="P39" s="7">
        <v>51</v>
      </c>
      <c r="Q39" s="9" t="s">
        <v>7</v>
      </c>
      <c r="R39" s="2">
        <v>295.41000000000003</v>
      </c>
      <c r="S39" s="3">
        <v>389</v>
      </c>
      <c r="T39" s="7">
        <v>272.29999999999995</v>
      </c>
      <c r="U39" s="7">
        <v>100</v>
      </c>
      <c r="V39" s="7">
        <v>29</v>
      </c>
      <c r="W39" s="7">
        <v>61</v>
      </c>
      <c r="X39" s="10">
        <v>1517.3</v>
      </c>
      <c r="Y39" s="7">
        <v>850.59</v>
      </c>
      <c r="Z39" s="7">
        <v>1308.6000000000001</v>
      </c>
      <c r="AA39" s="7">
        <v>1112.3100000000002</v>
      </c>
      <c r="AB39" s="7">
        <v>1635.75</v>
      </c>
      <c r="AC39" s="7">
        <v>1962.8999999999999</v>
      </c>
    </row>
    <row r="40" spans="1:29">
      <c r="A40" s="1" t="s">
        <v>27</v>
      </c>
      <c r="B40" s="2">
        <v>22</v>
      </c>
      <c r="C40" s="11" t="s">
        <v>11</v>
      </c>
      <c r="D40" s="4">
        <v>12.9</v>
      </c>
      <c r="E40" s="3" t="s">
        <v>2</v>
      </c>
      <c r="F40" s="3" t="s">
        <v>6</v>
      </c>
      <c r="G40" s="5">
        <v>6543</v>
      </c>
      <c r="H40" s="6" t="s">
        <v>26</v>
      </c>
      <c r="I40" s="7">
        <v>132</v>
      </c>
      <c r="J40" s="7">
        <v>400</v>
      </c>
      <c r="K40" s="7">
        <v>50</v>
      </c>
      <c r="L40" s="7">
        <v>250</v>
      </c>
      <c r="M40" s="8">
        <v>121</v>
      </c>
      <c r="N40" s="7">
        <v>33</v>
      </c>
      <c r="O40" s="7">
        <v>51</v>
      </c>
      <c r="P40" s="7">
        <v>51</v>
      </c>
      <c r="Q40" s="9" t="s">
        <v>9</v>
      </c>
      <c r="R40" s="2">
        <v>295.41000000000003</v>
      </c>
      <c r="S40" s="3">
        <v>389</v>
      </c>
      <c r="T40" s="7">
        <v>272.29999999999995</v>
      </c>
      <c r="U40" s="7">
        <v>100</v>
      </c>
      <c r="V40" s="7">
        <v>29</v>
      </c>
      <c r="W40" s="7">
        <v>61</v>
      </c>
      <c r="X40" s="10">
        <v>1550.3</v>
      </c>
      <c r="Y40" s="7">
        <v>850.59</v>
      </c>
      <c r="Z40" s="7">
        <v>1308.6000000000001</v>
      </c>
      <c r="AA40" s="7">
        <v>1112.3100000000002</v>
      </c>
      <c r="AB40" s="7">
        <v>1635.75</v>
      </c>
      <c r="AC40" s="7">
        <v>1962.8999999999999</v>
      </c>
    </row>
    <row r="41" spans="1:29">
      <c r="A41" s="1" t="s">
        <v>27</v>
      </c>
      <c r="B41" s="2">
        <v>23</v>
      </c>
      <c r="C41" s="11" t="s">
        <v>11</v>
      </c>
      <c r="D41" s="4">
        <v>12.9</v>
      </c>
      <c r="E41" s="3" t="s">
        <v>2</v>
      </c>
      <c r="F41" s="3" t="s">
        <v>8</v>
      </c>
      <c r="G41" s="5">
        <v>6543</v>
      </c>
      <c r="H41" s="6" t="s">
        <v>26</v>
      </c>
      <c r="I41" s="7">
        <v>132</v>
      </c>
      <c r="J41" s="7">
        <v>400</v>
      </c>
      <c r="K41" s="7">
        <v>50</v>
      </c>
      <c r="L41" s="7">
        <v>250</v>
      </c>
      <c r="M41" s="8">
        <v>121</v>
      </c>
      <c r="N41" s="7">
        <v>33</v>
      </c>
      <c r="O41" s="7">
        <v>51</v>
      </c>
      <c r="P41" s="7">
        <v>51</v>
      </c>
      <c r="Q41" s="9" t="s">
        <v>14</v>
      </c>
      <c r="R41" s="2">
        <v>295.41000000000003</v>
      </c>
      <c r="S41" s="3">
        <v>389</v>
      </c>
      <c r="T41" s="7">
        <v>272.29999999999995</v>
      </c>
      <c r="U41" s="7">
        <v>100</v>
      </c>
      <c r="V41" s="7">
        <v>29</v>
      </c>
      <c r="W41" s="7">
        <v>61</v>
      </c>
      <c r="X41" s="10">
        <v>1550.3</v>
      </c>
      <c r="Y41" s="7">
        <v>850.59</v>
      </c>
      <c r="Z41" s="7">
        <v>1308.6000000000001</v>
      </c>
      <c r="AA41" s="7">
        <v>1112.3100000000002</v>
      </c>
      <c r="AB41" s="7">
        <v>1635.75</v>
      </c>
      <c r="AC41" s="7">
        <v>1962.8999999999999</v>
      </c>
    </row>
    <row r="42" spans="1:29">
      <c r="A42" s="1" t="s">
        <v>28</v>
      </c>
      <c r="B42" s="2">
        <v>25</v>
      </c>
      <c r="C42" s="11" t="s">
        <v>1</v>
      </c>
      <c r="D42" s="4">
        <v>12.9</v>
      </c>
      <c r="E42" s="3" t="s">
        <v>2</v>
      </c>
      <c r="F42" s="3" t="s">
        <v>8</v>
      </c>
      <c r="G42" s="5">
        <v>8633</v>
      </c>
      <c r="H42" s="6" t="s">
        <v>26</v>
      </c>
      <c r="I42" s="7">
        <v>132</v>
      </c>
      <c r="J42" s="7">
        <v>400</v>
      </c>
      <c r="K42" s="7">
        <v>50</v>
      </c>
      <c r="L42" s="7">
        <v>250</v>
      </c>
      <c r="M42" s="8">
        <v>134</v>
      </c>
      <c r="N42" s="7"/>
      <c r="O42" s="7">
        <v>134</v>
      </c>
      <c r="P42" s="7">
        <v>6</v>
      </c>
      <c r="Q42" s="9" t="s">
        <v>9</v>
      </c>
      <c r="R42" s="2">
        <v>295.41000000000003</v>
      </c>
      <c r="S42" s="3">
        <v>234</v>
      </c>
      <c r="T42" s="7">
        <v>163.79999999999998</v>
      </c>
      <c r="U42" s="7">
        <v>100</v>
      </c>
      <c r="V42" s="7">
        <v>23</v>
      </c>
      <c r="W42" s="7">
        <v>55</v>
      </c>
      <c r="X42" s="10">
        <v>1447.8</v>
      </c>
      <c r="Y42" s="7">
        <v>1122.29</v>
      </c>
      <c r="Z42" s="7">
        <v>1726.6000000000001</v>
      </c>
      <c r="AA42" s="7">
        <v>1467.6100000000001</v>
      </c>
      <c r="AB42" s="7">
        <v>2158.25</v>
      </c>
      <c r="AC42" s="7">
        <v>2589.9</v>
      </c>
    </row>
    <row r="43" spans="1:29">
      <c r="A43" s="1" t="s">
        <v>28</v>
      </c>
      <c r="B43" s="2">
        <v>26</v>
      </c>
      <c r="C43" s="11" t="s">
        <v>1</v>
      </c>
      <c r="D43" s="4">
        <v>18</v>
      </c>
      <c r="E43" s="3" t="s">
        <v>2</v>
      </c>
      <c r="F43" s="3" t="s">
        <v>12</v>
      </c>
      <c r="G43" s="5">
        <v>8633</v>
      </c>
      <c r="H43" s="6" t="s">
        <v>26</v>
      </c>
      <c r="I43" s="7">
        <v>132</v>
      </c>
      <c r="J43" s="7">
        <v>400</v>
      </c>
      <c r="K43" s="7">
        <v>50</v>
      </c>
      <c r="L43" s="7">
        <v>250</v>
      </c>
      <c r="M43" s="8">
        <v>134</v>
      </c>
      <c r="N43" s="7"/>
      <c r="O43" s="7">
        <v>134</v>
      </c>
      <c r="P43" s="7">
        <v>6</v>
      </c>
      <c r="Q43" s="9" t="s">
        <v>9</v>
      </c>
      <c r="R43" s="2">
        <v>295.41000000000003</v>
      </c>
      <c r="S43" s="3">
        <v>234</v>
      </c>
      <c r="T43" s="7">
        <v>163.79999999999998</v>
      </c>
      <c r="U43" s="7">
        <v>100</v>
      </c>
      <c r="V43" s="7">
        <v>23</v>
      </c>
      <c r="W43" s="7">
        <v>55</v>
      </c>
      <c r="X43" s="10">
        <v>1447.8</v>
      </c>
      <c r="Y43" s="7">
        <v>1122.29</v>
      </c>
      <c r="Z43" s="7">
        <v>1726.6000000000001</v>
      </c>
      <c r="AA43" s="7">
        <v>1467.6100000000001</v>
      </c>
      <c r="AB43" s="7">
        <v>2158.25</v>
      </c>
      <c r="AC43" s="7">
        <v>2589.9</v>
      </c>
    </row>
    <row r="44" spans="1:29">
      <c r="A44" s="1" t="s">
        <v>28</v>
      </c>
      <c r="B44" s="2">
        <v>27</v>
      </c>
      <c r="C44" s="11" t="s">
        <v>1</v>
      </c>
      <c r="D44" s="4">
        <v>19</v>
      </c>
      <c r="E44" s="3" t="s">
        <v>2</v>
      </c>
      <c r="F44" s="3" t="s">
        <v>13</v>
      </c>
      <c r="G44" s="5">
        <v>8633</v>
      </c>
      <c r="H44" s="6" t="s">
        <v>26</v>
      </c>
      <c r="I44" s="7">
        <v>132</v>
      </c>
      <c r="J44" s="7">
        <v>400</v>
      </c>
      <c r="K44" s="7">
        <v>50</v>
      </c>
      <c r="L44" s="7">
        <v>250</v>
      </c>
      <c r="M44" s="8">
        <v>134</v>
      </c>
      <c r="N44" s="7"/>
      <c r="O44" s="7">
        <v>134</v>
      </c>
      <c r="P44" s="7">
        <v>6</v>
      </c>
      <c r="Q44" s="9" t="s">
        <v>9</v>
      </c>
      <c r="R44" s="2">
        <v>295.41000000000003</v>
      </c>
      <c r="S44" s="3">
        <v>234</v>
      </c>
      <c r="T44" s="7">
        <v>163.79999999999998</v>
      </c>
      <c r="U44" s="7">
        <v>100</v>
      </c>
      <c r="V44" s="7">
        <v>23</v>
      </c>
      <c r="W44" s="7">
        <v>55</v>
      </c>
      <c r="X44" s="10">
        <v>1447.8</v>
      </c>
      <c r="Y44" s="7">
        <v>1122.29</v>
      </c>
      <c r="Z44" s="7">
        <v>1726.6000000000001</v>
      </c>
      <c r="AA44" s="7">
        <v>1467.6100000000001</v>
      </c>
      <c r="AB44" s="7">
        <v>2158.25</v>
      </c>
      <c r="AC44" s="7">
        <v>2589.9</v>
      </c>
    </row>
    <row r="45" spans="1:29">
      <c r="A45" s="1" t="s">
        <v>28</v>
      </c>
      <c r="B45" s="2">
        <v>27</v>
      </c>
      <c r="C45" s="11" t="s">
        <v>1</v>
      </c>
      <c r="D45" s="4">
        <v>20</v>
      </c>
      <c r="E45" s="3" t="s">
        <v>2</v>
      </c>
      <c r="F45" s="3" t="s">
        <v>13</v>
      </c>
      <c r="G45" s="5">
        <v>8633</v>
      </c>
      <c r="H45" s="6" t="s">
        <v>26</v>
      </c>
      <c r="I45" s="7">
        <v>132</v>
      </c>
      <c r="J45" s="7">
        <v>400</v>
      </c>
      <c r="K45" s="7">
        <v>50</v>
      </c>
      <c r="L45" s="7">
        <v>250</v>
      </c>
      <c r="M45" s="8">
        <v>134</v>
      </c>
      <c r="N45" s="7"/>
      <c r="O45" s="7">
        <v>134</v>
      </c>
      <c r="P45" s="7">
        <v>6</v>
      </c>
      <c r="Q45" s="9" t="s">
        <v>9</v>
      </c>
      <c r="R45" s="2">
        <v>295.41000000000003</v>
      </c>
      <c r="S45" s="3">
        <v>234</v>
      </c>
      <c r="T45" s="7">
        <v>163.79999999999998</v>
      </c>
      <c r="U45" s="7">
        <v>100</v>
      </c>
      <c r="V45" s="7">
        <v>23</v>
      </c>
      <c r="W45" s="7">
        <v>55</v>
      </c>
      <c r="X45" s="10">
        <v>1447.8</v>
      </c>
      <c r="Y45" s="7">
        <v>1122.29</v>
      </c>
      <c r="Z45" s="7">
        <v>1726.6000000000001</v>
      </c>
      <c r="AA45" s="7">
        <v>1467.6100000000001</v>
      </c>
      <c r="AB45" s="7">
        <v>2158.25</v>
      </c>
      <c r="AC45" s="7">
        <v>2589.9</v>
      </c>
    </row>
    <row r="46" spans="1:29">
      <c r="A46" s="1" t="s">
        <v>29</v>
      </c>
      <c r="B46" s="2">
        <v>1</v>
      </c>
      <c r="C46" s="11" t="s">
        <v>1</v>
      </c>
      <c r="D46" s="4">
        <v>21</v>
      </c>
      <c r="E46" s="3" t="s">
        <v>2</v>
      </c>
      <c r="F46" s="3" t="s">
        <v>13</v>
      </c>
      <c r="G46" s="5">
        <v>5556</v>
      </c>
      <c r="H46" s="6" t="s">
        <v>4</v>
      </c>
      <c r="I46" s="7">
        <v>132</v>
      </c>
      <c r="J46" s="7">
        <v>400</v>
      </c>
      <c r="K46" s="7">
        <v>50</v>
      </c>
      <c r="L46" s="7">
        <v>250</v>
      </c>
      <c r="M46" s="8">
        <v>120</v>
      </c>
      <c r="N46" s="7">
        <v>65</v>
      </c>
      <c r="O46" s="7">
        <v>134</v>
      </c>
      <c r="P46" s="7">
        <v>6</v>
      </c>
      <c r="Q46" s="9" t="s">
        <v>5</v>
      </c>
      <c r="R46" s="2">
        <v>295.41000000000003</v>
      </c>
      <c r="S46" s="3">
        <v>343</v>
      </c>
      <c r="T46" s="7">
        <v>240.1</v>
      </c>
      <c r="U46" s="7">
        <v>100</v>
      </c>
      <c r="V46" s="7">
        <v>22</v>
      </c>
      <c r="W46" s="7">
        <v>54</v>
      </c>
      <c r="X46" s="10">
        <v>1573.1</v>
      </c>
      <c r="Y46" s="7">
        <v>722.28</v>
      </c>
      <c r="Z46" s="7">
        <v>1111.2</v>
      </c>
      <c r="AA46" s="7">
        <v>944.5200000000001</v>
      </c>
      <c r="AB46" s="7">
        <v>1389</v>
      </c>
      <c r="AC46" s="7">
        <v>1666.8</v>
      </c>
    </row>
    <row r="47" spans="1:29">
      <c r="A47" s="1" t="s">
        <v>29</v>
      </c>
      <c r="B47" s="2">
        <v>2</v>
      </c>
      <c r="C47" s="11" t="s">
        <v>1</v>
      </c>
      <c r="D47" s="4">
        <v>22</v>
      </c>
      <c r="E47" s="3" t="s">
        <v>2</v>
      </c>
      <c r="F47" s="3" t="s">
        <v>13</v>
      </c>
      <c r="G47" s="5">
        <v>5556</v>
      </c>
      <c r="H47" s="6" t="s">
        <v>4</v>
      </c>
      <c r="I47" s="7">
        <v>132</v>
      </c>
      <c r="J47" s="7">
        <v>400</v>
      </c>
      <c r="K47" s="7">
        <v>50</v>
      </c>
      <c r="L47" s="7">
        <v>250</v>
      </c>
      <c r="M47" s="8">
        <v>120</v>
      </c>
      <c r="N47" s="7">
        <v>65</v>
      </c>
      <c r="O47" s="7">
        <v>134</v>
      </c>
      <c r="P47" s="7">
        <v>6</v>
      </c>
      <c r="Q47" s="9" t="s">
        <v>5</v>
      </c>
      <c r="R47" s="2">
        <v>295.41000000000003</v>
      </c>
      <c r="S47" s="3">
        <v>343</v>
      </c>
      <c r="T47" s="7">
        <v>240.1</v>
      </c>
      <c r="U47" s="7">
        <v>100</v>
      </c>
      <c r="V47" s="7">
        <v>22</v>
      </c>
      <c r="W47" s="7">
        <v>54</v>
      </c>
      <c r="X47" s="10">
        <v>1573.1</v>
      </c>
      <c r="Y47" s="7">
        <v>722.28</v>
      </c>
      <c r="Z47" s="7">
        <v>1111.2</v>
      </c>
      <c r="AA47" s="7">
        <v>944.5200000000001</v>
      </c>
      <c r="AB47" s="7">
        <v>1389</v>
      </c>
      <c r="AC47" s="7">
        <v>1666.8</v>
      </c>
    </row>
    <row r="48" spans="1:29">
      <c r="A48" s="1" t="s">
        <v>29</v>
      </c>
      <c r="B48" s="2">
        <v>10</v>
      </c>
      <c r="C48" s="11" t="s">
        <v>1</v>
      </c>
      <c r="D48" s="4">
        <v>23</v>
      </c>
      <c r="E48" s="3" t="s">
        <v>2</v>
      </c>
      <c r="F48" s="3" t="s">
        <v>13</v>
      </c>
      <c r="G48" s="5">
        <v>6433</v>
      </c>
      <c r="H48" s="6" t="s">
        <v>21</v>
      </c>
      <c r="I48" s="7">
        <v>132</v>
      </c>
      <c r="J48" s="7">
        <v>399</v>
      </c>
      <c r="K48" s="7">
        <v>50</v>
      </c>
      <c r="L48" s="7">
        <v>250</v>
      </c>
      <c r="M48" s="8">
        <v>134</v>
      </c>
      <c r="N48" s="7"/>
      <c r="O48" s="7">
        <v>134</v>
      </c>
      <c r="P48" s="7">
        <v>6</v>
      </c>
      <c r="Q48" s="9" t="s">
        <v>7</v>
      </c>
      <c r="R48" s="2">
        <v>295.41000000000003</v>
      </c>
      <c r="S48" s="3">
        <v>343</v>
      </c>
      <c r="T48" s="7">
        <v>240.1</v>
      </c>
      <c r="U48" s="7">
        <v>100</v>
      </c>
      <c r="V48" s="7">
        <v>25</v>
      </c>
      <c r="W48" s="7">
        <v>57</v>
      </c>
      <c r="X48" s="10">
        <v>1527.1</v>
      </c>
      <c r="Y48" s="7">
        <v>836.29000000000008</v>
      </c>
      <c r="Z48" s="7">
        <v>1286.6000000000001</v>
      </c>
      <c r="AA48" s="7">
        <v>1093.6100000000001</v>
      </c>
      <c r="AB48" s="7">
        <v>1608.25</v>
      </c>
      <c r="AC48" s="7">
        <v>1929.8999999999999</v>
      </c>
    </row>
    <row r="49" spans="1:29">
      <c r="A49" s="1" t="s">
        <v>29</v>
      </c>
      <c r="B49" s="2">
        <v>10</v>
      </c>
      <c r="C49" s="3" t="s">
        <v>11</v>
      </c>
      <c r="D49" s="4">
        <v>12.9</v>
      </c>
      <c r="E49" s="3" t="s">
        <v>2</v>
      </c>
      <c r="F49" s="3" t="s">
        <v>13</v>
      </c>
      <c r="G49" s="5">
        <v>3456</v>
      </c>
      <c r="H49" s="6" t="s">
        <v>30</v>
      </c>
      <c r="I49" s="7">
        <v>132</v>
      </c>
      <c r="J49" s="7">
        <v>400</v>
      </c>
      <c r="K49" s="7">
        <v>50</v>
      </c>
      <c r="L49" s="7">
        <v>250</v>
      </c>
      <c r="M49" s="8">
        <v>128</v>
      </c>
      <c r="N49" s="7">
        <v>65</v>
      </c>
      <c r="O49" s="7">
        <v>134</v>
      </c>
      <c r="P49" s="7">
        <v>6</v>
      </c>
      <c r="Q49" s="9" t="s">
        <v>14</v>
      </c>
      <c r="R49" s="2">
        <v>295.41000000000003</v>
      </c>
      <c r="S49" s="3">
        <v>343</v>
      </c>
      <c r="T49" s="7">
        <v>240.1</v>
      </c>
      <c r="U49" s="7">
        <v>100</v>
      </c>
      <c r="V49" s="7">
        <v>24</v>
      </c>
      <c r="W49" s="7">
        <v>56</v>
      </c>
      <c r="X49" s="10">
        <v>1585.1</v>
      </c>
      <c r="Y49" s="7">
        <v>449.28000000000003</v>
      </c>
      <c r="Z49" s="7">
        <v>691.2</v>
      </c>
      <c r="AA49" s="7">
        <v>587.5200000000001</v>
      </c>
      <c r="AB49" s="7">
        <v>864</v>
      </c>
      <c r="AC49" s="7">
        <v>1036.8</v>
      </c>
    </row>
    <row r="50" spans="1:29">
      <c r="A50" s="1" t="s">
        <v>29</v>
      </c>
      <c r="B50" s="2">
        <v>11</v>
      </c>
      <c r="C50" s="11" t="s">
        <v>1</v>
      </c>
      <c r="D50" s="4">
        <v>13</v>
      </c>
      <c r="E50" s="3" t="s">
        <v>2</v>
      </c>
      <c r="F50" s="3" t="s">
        <v>13</v>
      </c>
      <c r="G50" s="5">
        <v>6433</v>
      </c>
      <c r="H50" s="6" t="s">
        <v>21</v>
      </c>
      <c r="I50" s="7">
        <v>132</v>
      </c>
      <c r="J50" s="7">
        <v>399</v>
      </c>
      <c r="K50" s="7">
        <v>50</v>
      </c>
      <c r="L50" s="7">
        <v>250</v>
      </c>
      <c r="M50" s="8">
        <v>134</v>
      </c>
      <c r="N50" s="7"/>
      <c r="O50" s="7">
        <v>134</v>
      </c>
      <c r="P50" s="7">
        <v>6</v>
      </c>
      <c r="Q50" s="9" t="s">
        <v>7</v>
      </c>
      <c r="R50" s="2">
        <v>295.41000000000003</v>
      </c>
      <c r="S50" s="3">
        <v>343</v>
      </c>
      <c r="T50" s="7">
        <v>240.1</v>
      </c>
      <c r="U50" s="7">
        <v>100</v>
      </c>
      <c r="V50" s="7">
        <v>25</v>
      </c>
      <c r="W50" s="7">
        <v>57</v>
      </c>
      <c r="X50" s="10">
        <v>1527.1</v>
      </c>
      <c r="Y50" s="7">
        <v>836.29000000000008</v>
      </c>
      <c r="Z50" s="7">
        <v>1286.6000000000001</v>
      </c>
      <c r="AA50" s="7">
        <v>1093.6100000000001</v>
      </c>
      <c r="AB50" s="7">
        <v>1608.25</v>
      </c>
      <c r="AC50" s="7">
        <v>1929.8999999999999</v>
      </c>
    </row>
    <row r="51" spans="1:29">
      <c r="A51" s="1" t="s">
        <v>29</v>
      </c>
      <c r="B51" s="2">
        <v>28</v>
      </c>
      <c r="C51" s="11" t="s">
        <v>11</v>
      </c>
      <c r="D51" s="4">
        <v>14</v>
      </c>
      <c r="E51" s="3" t="s">
        <v>2</v>
      </c>
      <c r="F51" s="3" t="s">
        <v>13</v>
      </c>
      <c r="G51" s="5">
        <v>3456</v>
      </c>
      <c r="H51" s="6" t="s">
        <v>30</v>
      </c>
      <c r="I51" s="7">
        <v>132</v>
      </c>
      <c r="J51" s="7">
        <v>400</v>
      </c>
      <c r="K51" s="7">
        <v>50</v>
      </c>
      <c r="L51" s="7">
        <v>250</v>
      </c>
      <c r="M51" s="8">
        <v>128</v>
      </c>
      <c r="N51" s="7"/>
      <c r="O51" s="7">
        <v>134</v>
      </c>
      <c r="P51" s="7">
        <v>6</v>
      </c>
      <c r="Q51" s="9" t="s">
        <v>14</v>
      </c>
      <c r="R51" s="2">
        <v>295.41000000000003</v>
      </c>
      <c r="S51" s="3">
        <v>343</v>
      </c>
      <c r="T51" s="7">
        <v>240.1</v>
      </c>
      <c r="U51" s="7">
        <v>100</v>
      </c>
      <c r="V51" s="7">
        <v>24</v>
      </c>
      <c r="W51" s="7">
        <v>56</v>
      </c>
      <c r="X51" s="10">
        <v>1520.1</v>
      </c>
      <c r="Y51" s="7">
        <v>449.28000000000003</v>
      </c>
      <c r="Z51" s="7">
        <v>691.2</v>
      </c>
      <c r="AA51" s="7">
        <v>587.5200000000001</v>
      </c>
      <c r="AB51" s="7">
        <v>864</v>
      </c>
      <c r="AC51" s="7">
        <v>1036.8</v>
      </c>
    </row>
    <row r="52" spans="1:29">
      <c r="A52" s="1" t="s">
        <v>29</v>
      </c>
      <c r="B52" s="2">
        <v>28</v>
      </c>
      <c r="C52" s="11" t="s">
        <v>11</v>
      </c>
      <c r="D52" s="4">
        <v>15</v>
      </c>
      <c r="E52" s="3" t="s">
        <v>2</v>
      </c>
      <c r="F52" s="3" t="s">
        <v>13</v>
      </c>
      <c r="G52" s="5">
        <v>3456</v>
      </c>
      <c r="H52" s="6" t="s">
        <v>30</v>
      </c>
      <c r="I52" s="7">
        <v>132</v>
      </c>
      <c r="J52" s="7">
        <v>400</v>
      </c>
      <c r="K52" s="7">
        <v>50</v>
      </c>
      <c r="L52" s="7">
        <v>250</v>
      </c>
      <c r="M52" s="8">
        <v>128</v>
      </c>
      <c r="N52" s="7"/>
      <c r="O52" s="7">
        <v>134</v>
      </c>
      <c r="P52" s="7">
        <v>6</v>
      </c>
      <c r="Q52" s="9" t="s">
        <v>14</v>
      </c>
      <c r="R52" s="2">
        <v>295.41000000000003</v>
      </c>
      <c r="S52" s="3">
        <v>343</v>
      </c>
      <c r="T52" s="7">
        <v>240.1</v>
      </c>
      <c r="U52" s="7">
        <v>100</v>
      </c>
      <c r="V52" s="7">
        <v>24</v>
      </c>
      <c r="W52" s="7">
        <v>56</v>
      </c>
      <c r="X52" s="10">
        <v>1520.1</v>
      </c>
      <c r="Y52" s="7">
        <v>449.28000000000003</v>
      </c>
      <c r="Z52" s="7">
        <v>691.2</v>
      </c>
      <c r="AA52" s="7">
        <v>587.5200000000001</v>
      </c>
      <c r="AB52" s="7">
        <v>864</v>
      </c>
      <c r="AC52" s="7">
        <v>1036.8</v>
      </c>
    </row>
    <row r="53" spans="1:29">
      <c r="A53" s="1" t="s">
        <v>29</v>
      </c>
      <c r="B53" s="2">
        <v>29</v>
      </c>
      <c r="C53" s="11" t="s">
        <v>11</v>
      </c>
      <c r="D53" s="4">
        <v>16</v>
      </c>
      <c r="E53" s="3" t="s">
        <v>2</v>
      </c>
      <c r="F53" s="3" t="s">
        <v>13</v>
      </c>
      <c r="G53" s="5">
        <v>3456</v>
      </c>
      <c r="H53" s="6" t="s">
        <v>30</v>
      </c>
      <c r="I53" s="7">
        <v>132</v>
      </c>
      <c r="J53" s="7">
        <v>400</v>
      </c>
      <c r="K53" s="7">
        <v>50</v>
      </c>
      <c r="L53" s="7">
        <v>250</v>
      </c>
      <c r="M53" s="8">
        <v>128</v>
      </c>
      <c r="N53" s="7"/>
      <c r="O53" s="7">
        <v>134</v>
      </c>
      <c r="P53" s="7">
        <v>6</v>
      </c>
      <c r="Q53" s="9" t="s">
        <v>14</v>
      </c>
      <c r="R53" s="2">
        <v>295.41000000000003</v>
      </c>
      <c r="S53" s="3">
        <v>343</v>
      </c>
      <c r="T53" s="7">
        <v>240.1</v>
      </c>
      <c r="U53" s="7">
        <v>100</v>
      </c>
      <c r="V53" s="7">
        <v>24</v>
      </c>
      <c r="W53" s="7">
        <v>56</v>
      </c>
      <c r="X53" s="10">
        <v>1520.1</v>
      </c>
      <c r="Y53" s="7">
        <v>449.28000000000003</v>
      </c>
      <c r="Z53" s="7">
        <v>691.2</v>
      </c>
      <c r="AA53" s="7">
        <v>587.5200000000001</v>
      </c>
      <c r="AB53" s="7">
        <v>864</v>
      </c>
      <c r="AC53" s="7">
        <v>1036.8</v>
      </c>
    </row>
    <row r="54" spans="1:29">
      <c r="A54" s="1" t="s">
        <v>29</v>
      </c>
      <c r="B54" s="2">
        <v>1</v>
      </c>
      <c r="C54" s="11" t="s">
        <v>1</v>
      </c>
      <c r="D54" s="4">
        <v>21</v>
      </c>
      <c r="E54" s="3" t="s">
        <v>2</v>
      </c>
      <c r="F54" s="3" t="s">
        <v>13</v>
      </c>
      <c r="G54" s="5">
        <v>5556</v>
      </c>
      <c r="H54" s="6" t="s">
        <v>4</v>
      </c>
      <c r="I54" s="7">
        <v>132</v>
      </c>
      <c r="J54" s="7">
        <v>400</v>
      </c>
      <c r="K54" s="7">
        <v>50</v>
      </c>
      <c r="L54" s="7">
        <v>250</v>
      </c>
      <c r="M54" s="8">
        <v>120</v>
      </c>
      <c r="N54" s="7">
        <v>65</v>
      </c>
      <c r="O54" s="7">
        <v>134</v>
      </c>
      <c r="P54" s="7">
        <v>6</v>
      </c>
      <c r="Q54" s="9" t="s">
        <v>5</v>
      </c>
      <c r="R54" s="2">
        <v>295.41000000000003</v>
      </c>
      <c r="S54" s="3">
        <v>343</v>
      </c>
      <c r="T54" s="7">
        <v>240.1</v>
      </c>
      <c r="U54" s="7">
        <v>100</v>
      </c>
      <c r="V54" s="7">
        <v>22</v>
      </c>
      <c r="W54" s="7">
        <v>54</v>
      </c>
      <c r="X54" s="10">
        <v>1573.1</v>
      </c>
      <c r="Y54" s="7">
        <v>722.28</v>
      </c>
      <c r="Z54" s="7">
        <v>1111.2</v>
      </c>
      <c r="AA54" s="7">
        <v>944.5200000000001</v>
      </c>
      <c r="AB54" s="7">
        <v>1389</v>
      </c>
      <c r="AC54" s="7">
        <v>1666.8</v>
      </c>
    </row>
    <row r="55" spans="1:29">
      <c r="A55" s="1" t="s">
        <v>29</v>
      </c>
      <c r="B55" s="2">
        <v>2</v>
      </c>
      <c r="C55" s="11" t="s">
        <v>1</v>
      </c>
      <c r="D55" s="4">
        <v>22</v>
      </c>
      <c r="E55" s="3" t="s">
        <v>2</v>
      </c>
      <c r="F55" s="3" t="s">
        <v>13</v>
      </c>
      <c r="G55" s="5">
        <v>5556</v>
      </c>
      <c r="H55" s="6" t="s">
        <v>4</v>
      </c>
      <c r="I55" s="7">
        <v>132</v>
      </c>
      <c r="J55" s="7">
        <v>400</v>
      </c>
      <c r="K55" s="7">
        <v>50</v>
      </c>
      <c r="L55" s="7">
        <v>250</v>
      </c>
      <c r="M55" s="8">
        <v>120</v>
      </c>
      <c r="N55" s="7">
        <v>65</v>
      </c>
      <c r="O55" s="7">
        <v>134</v>
      </c>
      <c r="P55" s="7">
        <v>6</v>
      </c>
      <c r="Q55" s="9" t="s">
        <v>5</v>
      </c>
      <c r="R55" s="2">
        <v>295.41000000000003</v>
      </c>
      <c r="S55" s="3">
        <v>343</v>
      </c>
      <c r="T55" s="7">
        <v>240.1</v>
      </c>
      <c r="U55" s="7">
        <v>100</v>
      </c>
      <c r="V55" s="7">
        <v>22</v>
      </c>
      <c r="W55" s="7">
        <v>54</v>
      </c>
      <c r="X55" s="10">
        <v>1573.1</v>
      </c>
      <c r="Y55" s="7">
        <v>722.28</v>
      </c>
      <c r="Z55" s="7">
        <v>1111.2</v>
      </c>
      <c r="AA55" s="7">
        <v>944.5200000000001</v>
      </c>
      <c r="AB55" s="7">
        <v>1389</v>
      </c>
      <c r="AC55" s="7">
        <v>1666.8</v>
      </c>
    </row>
    <row r="56" spans="1:29">
      <c r="A56" s="1" t="s">
        <v>31</v>
      </c>
      <c r="B56" s="2">
        <v>29</v>
      </c>
      <c r="C56" s="3" t="s">
        <v>16</v>
      </c>
      <c r="D56" s="4">
        <v>18</v>
      </c>
      <c r="E56" s="3" t="s">
        <v>2</v>
      </c>
      <c r="F56" s="3" t="s">
        <v>13</v>
      </c>
      <c r="G56" s="5">
        <v>4782</v>
      </c>
      <c r="H56" s="6" t="s">
        <v>30</v>
      </c>
      <c r="I56" s="7">
        <v>132</v>
      </c>
      <c r="J56" s="7">
        <v>400</v>
      </c>
      <c r="K56" s="7">
        <v>50</v>
      </c>
      <c r="L56" s="7">
        <v>250</v>
      </c>
      <c r="M56" s="8">
        <v>120</v>
      </c>
      <c r="N56" s="7">
        <v>65</v>
      </c>
      <c r="O56" s="7">
        <v>134</v>
      </c>
      <c r="P56" s="7">
        <v>6</v>
      </c>
      <c r="Q56" s="9" t="s">
        <v>14</v>
      </c>
      <c r="R56" s="2">
        <v>295.41000000000003</v>
      </c>
      <c r="S56" s="3">
        <v>399</v>
      </c>
      <c r="T56" s="7">
        <v>279.29999999999995</v>
      </c>
      <c r="U56" s="7">
        <v>100</v>
      </c>
      <c r="V56" s="7">
        <v>25</v>
      </c>
      <c r="W56" s="7">
        <v>57</v>
      </c>
      <c r="X56" s="10">
        <v>1618.3</v>
      </c>
      <c r="Y56" s="7">
        <v>621.66</v>
      </c>
      <c r="Z56" s="7">
        <v>956.40000000000009</v>
      </c>
      <c r="AA56" s="7">
        <v>812.94</v>
      </c>
      <c r="AB56" s="7">
        <v>1195.5</v>
      </c>
      <c r="AC56" s="7">
        <v>1434.6</v>
      </c>
    </row>
    <row r="57" spans="1:29">
      <c r="A57" s="1" t="s">
        <v>31</v>
      </c>
      <c r="B57" s="2">
        <v>11</v>
      </c>
      <c r="C57" s="11" t="s">
        <v>16</v>
      </c>
      <c r="D57" s="4">
        <v>17</v>
      </c>
      <c r="E57" s="3" t="s">
        <v>2</v>
      </c>
      <c r="F57" s="3" t="s">
        <v>13</v>
      </c>
      <c r="G57" s="5">
        <v>4782</v>
      </c>
      <c r="H57" s="6" t="s">
        <v>30</v>
      </c>
      <c r="I57" s="7">
        <v>132</v>
      </c>
      <c r="J57" s="7">
        <v>400</v>
      </c>
      <c r="K57" s="7">
        <v>50</v>
      </c>
      <c r="L57" s="7">
        <v>250</v>
      </c>
      <c r="M57" s="8">
        <v>120</v>
      </c>
      <c r="N57" s="7">
        <v>65</v>
      </c>
      <c r="O57" s="7">
        <v>134</v>
      </c>
      <c r="P57" s="7">
        <v>6</v>
      </c>
      <c r="Q57" s="9" t="s">
        <v>14</v>
      </c>
      <c r="R57" s="2">
        <v>295.41000000000003</v>
      </c>
      <c r="S57" s="3">
        <v>399</v>
      </c>
      <c r="T57" s="7">
        <v>279.29999999999995</v>
      </c>
      <c r="U57" s="7">
        <v>100</v>
      </c>
      <c r="V57" s="7">
        <v>25</v>
      </c>
      <c r="W57" s="7">
        <v>57</v>
      </c>
      <c r="X57" s="10">
        <v>1618.3</v>
      </c>
      <c r="Y57" s="7">
        <v>621.66</v>
      </c>
      <c r="Z57" s="7">
        <v>956.40000000000009</v>
      </c>
      <c r="AA57" s="7">
        <v>812.94</v>
      </c>
      <c r="AB57" s="7">
        <v>1195.5</v>
      </c>
      <c r="AC57" s="7">
        <v>1434.6</v>
      </c>
    </row>
    <row r="58" spans="1:29">
      <c r="A58" s="1" t="s">
        <v>31</v>
      </c>
      <c r="B58" s="2">
        <v>23</v>
      </c>
      <c r="C58" s="11" t="s">
        <v>16</v>
      </c>
      <c r="D58" s="4">
        <v>18</v>
      </c>
      <c r="E58" s="3" t="s">
        <v>2</v>
      </c>
      <c r="F58" s="3" t="s">
        <v>13</v>
      </c>
      <c r="G58" s="5">
        <v>4782</v>
      </c>
      <c r="H58" s="6" t="s">
        <v>30</v>
      </c>
      <c r="I58" s="7">
        <v>132</v>
      </c>
      <c r="J58" s="7">
        <v>400</v>
      </c>
      <c r="K58" s="7">
        <v>50</v>
      </c>
      <c r="L58" s="7">
        <v>250</v>
      </c>
      <c r="M58" s="8">
        <v>120</v>
      </c>
      <c r="N58" s="7">
        <v>65</v>
      </c>
      <c r="O58" s="7">
        <v>134</v>
      </c>
      <c r="P58" s="7">
        <v>6</v>
      </c>
      <c r="Q58" s="9" t="s">
        <v>14</v>
      </c>
      <c r="R58" s="2">
        <v>295.41000000000003</v>
      </c>
      <c r="S58" s="3">
        <v>399</v>
      </c>
      <c r="T58" s="7">
        <v>279.29999999999995</v>
      </c>
      <c r="U58" s="7">
        <v>100</v>
      </c>
      <c r="V58" s="7">
        <v>25</v>
      </c>
      <c r="W58" s="7">
        <v>57</v>
      </c>
      <c r="X58" s="10">
        <v>1618.3</v>
      </c>
      <c r="Y58" s="7">
        <v>621.66</v>
      </c>
      <c r="Z58" s="7">
        <v>956.40000000000009</v>
      </c>
      <c r="AA58" s="7">
        <v>812.94</v>
      </c>
      <c r="AB58" s="7">
        <v>1195.5</v>
      </c>
      <c r="AC58" s="7">
        <v>1434.6</v>
      </c>
    </row>
    <row r="59" spans="1:29">
      <c r="A59" s="1" t="s">
        <v>31</v>
      </c>
      <c r="B59" s="2">
        <v>23</v>
      </c>
      <c r="C59" s="11" t="s">
        <v>16</v>
      </c>
      <c r="D59" s="4">
        <v>18</v>
      </c>
      <c r="E59" s="3" t="s">
        <v>2</v>
      </c>
      <c r="F59" s="3" t="s">
        <v>13</v>
      </c>
      <c r="G59" s="5">
        <v>4782</v>
      </c>
      <c r="H59" s="6" t="s">
        <v>30</v>
      </c>
      <c r="I59" s="7">
        <v>132</v>
      </c>
      <c r="J59" s="7">
        <v>400</v>
      </c>
      <c r="K59" s="7">
        <v>50</v>
      </c>
      <c r="L59" s="7">
        <v>250</v>
      </c>
      <c r="M59" s="8">
        <v>120</v>
      </c>
      <c r="N59" s="7">
        <v>65</v>
      </c>
      <c r="O59" s="7">
        <v>134</v>
      </c>
      <c r="P59" s="7">
        <v>6</v>
      </c>
      <c r="Q59" s="9" t="s">
        <v>14</v>
      </c>
      <c r="R59" s="2">
        <v>295.41000000000003</v>
      </c>
      <c r="S59" s="3">
        <v>399</v>
      </c>
      <c r="T59" s="7">
        <v>279.29999999999995</v>
      </c>
      <c r="U59" s="7">
        <v>100</v>
      </c>
      <c r="V59" s="7">
        <v>25</v>
      </c>
      <c r="W59" s="7">
        <v>57</v>
      </c>
      <c r="X59" s="10">
        <v>1618.3</v>
      </c>
      <c r="Y59" s="7">
        <v>621.66</v>
      </c>
      <c r="Z59" s="7">
        <v>956.40000000000009</v>
      </c>
      <c r="AA59" s="7">
        <v>812.94</v>
      </c>
      <c r="AB59" s="7">
        <v>1195.5</v>
      </c>
      <c r="AC59" s="7">
        <v>1434.6</v>
      </c>
    </row>
    <row r="60" spans="1:29">
      <c r="A60" s="1" t="s">
        <v>31</v>
      </c>
      <c r="B60" s="2">
        <v>29</v>
      </c>
      <c r="C60" s="3" t="s">
        <v>16</v>
      </c>
      <c r="D60" s="4">
        <v>18</v>
      </c>
      <c r="E60" s="3" t="s">
        <v>2</v>
      </c>
      <c r="F60" s="3" t="s">
        <v>13</v>
      </c>
      <c r="G60" s="5">
        <v>4782</v>
      </c>
      <c r="H60" s="6" t="s">
        <v>30</v>
      </c>
      <c r="I60" s="7">
        <v>132</v>
      </c>
      <c r="J60" s="7">
        <v>400</v>
      </c>
      <c r="K60" s="7">
        <v>50</v>
      </c>
      <c r="L60" s="7">
        <v>250</v>
      </c>
      <c r="M60" s="8">
        <v>120</v>
      </c>
      <c r="N60" s="7">
        <v>65</v>
      </c>
      <c r="O60" s="7">
        <v>134</v>
      </c>
      <c r="P60" s="7">
        <v>6</v>
      </c>
      <c r="Q60" s="9" t="s">
        <v>14</v>
      </c>
      <c r="R60" s="2">
        <v>295.41000000000003</v>
      </c>
      <c r="S60" s="3">
        <v>399</v>
      </c>
      <c r="T60" s="7">
        <v>279.29999999999995</v>
      </c>
      <c r="U60" s="7">
        <v>100</v>
      </c>
      <c r="V60" s="7">
        <v>25</v>
      </c>
      <c r="W60" s="7">
        <v>57</v>
      </c>
      <c r="X60" s="10">
        <v>1618.3</v>
      </c>
      <c r="Y60" s="7">
        <v>621.66</v>
      </c>
      <c r="Z60" s="7">
        <v>956.40000000000009</v>
      </c>
      <c r="AA60" s="7">
        <v>812.94</v>
      </c>
      <c r="AB60" s="7">
        <v>1195.5</v>
      </c>
      <c r="AC60" s="7">
        <v>1434.6</v>
      </c>
    </row>
    <row r="61" spans="1:29">
      <c r="A61" s="1" t="s">
        <v>32</v>
      </c>
      <c r="B61" s="2">
        <v>12</v>
      </c>
      <c r="C61" s="11" t="s">
        <v>1</v>
      </c>
      <c r="D61" s="4">
        <v>12.9</v>
      </c>
      <c r="E61" s="3" t="s">
        <v>2</v>
      </c>
      <c r="F61" s="3" t="s">
        <v>13</v>
      </c>
      <c r="G61" s="5">
        <v>5287</v>
      </c>
      <c r="H61" s="6" t="s">
        <v>30</v>
      </c>
      <c r="I61" s="7">
        <v>132</v>
      </c>
      <c r="J61" s="7">
        <v>400</v>
      </c>
      <c r="K61" s="7">
        <v>50</v>
      </c>
      <c r="L61" s="7">
        <v>250</v>
      </c>
      <c r="M61" s="8">
        <v>134</v>
      </c>
      <c r="N61" s="7"/>
      <c r="O61" s="7">
        <v>134</v>
      </c>
      <c r="P61" s="7">
        <v>6</v>
      </c>
      <c r="Q61" s="9" t="s">
        <v>14</v>
      </c>
      <c r="R61" s="2">
        <v>295.41000000000003</v>
      </c>
      <c r="S61" s="3">
        <v>343</v>
      </c>
      <c r="T61" s="7">
        <v>240.1</v>
      </c>
      <c r="U61" s="7">
        <v>100</v>
      </c>
      <c r="V61" s="7">
        <v>26</v>
      </c>
      <c r="W61" s="7">
        <v>58</v>
      </c>
      <c r="X61" s="10">
        <v>1530.1</v>
      </c>
      <c r="Y61" s="7">
        <v>687.31000000000006</v>
      </c>
      <c r="Z61" s="7">
        <v>1057.4000000000001</v>
      </c>
      <c r="AA61" s="7">
        <v>898.79000000000008</v>
      </c>
      <c r="AB61" s="7">
        <v>1321.75</v>
      </c>
      <c r="AC61" s="7">
        <v>1586.1</v>
      </c>
    </row>
    <row r="62" spans="1:29">
      <c r="A62" s="1" t="s">
        <v>32</v>
      </c>
      <c r="B62" s="2">
        <v>24</v>
      </c>
      <c r="C62" s="11" t="s">
        <v>1</v>
      </c>
      <c r="D62" s="4">
        <v>18</v>
      </c>
      <c r="E62" s="3" t="s">
        <v>2</v>
      </c>
      <c r="F62" s="3" t="s">
        <v>13</v>
      </c>
      <c r="G62" s="5">
        <v>5287</v>
      </c>
      <c r="H62" s="6" t="s">
        <v>30</v>
      </c>
      <c r="I62" s="7">
        <v>132</v>
      </c>
      <c r="J62" s="7">
        <v>400</v>
      </c>
      <c r="K62" s="7">
        <v>50</v>
      </c>
      <c r="L62" s="7">
        <v>250</v>
      </c>
      <c r="M62" s="8">
        <v>134</v>
      </c>
      <c r="N62" s="7"/>
      <c r="O62" s="7">
        <v>134</v>
      </c>
      <c r="P62" s="7">
        <v>6</v>
      </c>
      <c r="Q62" s="9" t="s">
        <v>14</v>
      </c>
      <c r="R62" s="2">
        <v>295.41000000000003</v>
      </c>
      <c r="S62" s="3">
        <v>343</v>
      </c>
      <c r="T62" s="7">
        <v>240.1</v>
      </c>
      <c r="U62" s="7">
        <v>100</v>
      </c>
      <c r="V62" s="7">
        <v>26</v>
      </c>
      <c r="W62" s="7">
        <v>58</v>
      </c>
      <c r="X62" s="10">
        <v>1530.1</v>
      </c>
      <c r="Y62" s="7">
        <v>687.31000000000006</v>
      </c>
      <c r="Z62" s="7">
        <v>1057.4000000000001</v>
      </c>
      <c r="AA62" s="7">
        <v>898.79000000000008</v>
      </c>
      <c r="AB62" s="7">
        <v>1321.75</v>
      </c>
      <c r="AC62" s="7">
        <v>1586.1</v>
      </c>
    </row>
    <row r="63" spans="1:29">
      <c r="A63" s="1" t="s">
        <v>32</v>
      </c>
      <c r="B63" s="2">
        <v>25</v>
      </c>
      <c r="C63" s="11" t="s">
        <v>1</v>
      </c>
      <c r="D63" s="4">
        <v>18</v>
      </c>
      <c r="E63" s="3" t="s">
        <v>2</v>
      </c>
      <c r="F63" s="3" t="s">
        <v>13</v>
      </c>
      <c r="G63" s="5">
        <v>5287</v>
      </c>
      <c r="H63" s="6" t="s">
        <v>30</v>
      </c>
      <c r="I63" s="7">
        <v>132</v>
      </c>
      <c r="J63" s="7">
        <v>400</v>
      </c>
      <c r="K63" s="7">
        <v>50</v>
      </c>
      <c r="L63" s="7">
        <v>250</v>
      </c>
      <c r="M63" s="8">
        <v>134</v>
      </c>
      <c r="N63" s="7"/>
      <c r="O63" s="7">
        <v>134</v>
      </c>
      <c r="P63" s="7">
        <v>6</v>
      </c>
      <c r="Q63" s="9" t="s">
        <v>14</v>
      </c>
      <c r="R63" s="2">
        <v>295.41000000000003</v>
      </c>
      <c r="S63" s="3">
        <v>343</v>
      </c>
      <c r="T63" s="7">
        <v>240.1</v>
      </c>
      <c r="U63" s="7">
        <v>100</v>
      </c>
      <c r="V63" s="7">
        <v>26</v>
      </c>
      <c r="W63" s="7">
        <v>58</v>
      </c>
      <c r="X63" s="10">
        <v>1530.1</v>
      </c>
      <c r="Y63" s="7">
        <v>687.31000000000006</v>
      </c>
      <c r="Z63" s="7">
        <v>1057.4000000000001</v>
      </c>
      <c r="AA63" s="7">
        <v>898.79000000000008</v>
      </c>
      <c r="AB63" s="7">
        <v>1321.75</v>
      </c>
      <c r="AC63" s="7">
        <v>1586.1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69B8-2B21-D34C-95FC-8AA4C2BD3DE4}">
  <dimension ref="B2:BI27"/>
  <sheetViews>
    <sheetView showGridLines="0" topLeftCell="T1" zoomScale="150" zoomScaleNormal="160" workbookViewId="0">
      <selection activeCell="BH7" sqref="BH7"/>
    </sheetView>
  </sheetViews>
  <sheetFormatPr baseColWidth="10" defaultRowHeight="16"/>
  <cols>
    <col min="1" max="1" width="10.83203125" style="17"/>
    <col min="2" max="2" width="12.1640625" style="17" bestFit="1" customWidth="1"/>
    <col min="3" max="3" width="22" style="17" bestFit="1" customWidth="1"/>
    <col min="4" max="4" width="15.5" style="17" bestFit="1" customWidth="1"/>
    <col min="5" max="6" width="10.83203125" style="17"/>
    <col min="7" max="7" width="14.1640625" style="17" bestFit="1" customWidth="1"/>
    <col min="8" max="8" width="15.6640625" style="17" bestFit="1" customWidth="1"/>
    <col min="9" max="10" width="10.83203125" style="17"/>
    <col min="11" max="11" width="17.6640625" style="17" bestFit="1" customWidth="1"/>
    <col min="12" max="12" width="23.5" style="17" bestFit="1" customWidth="1"/>
    <col min="13" max="14" width="10.83203125" style="17"/>
    <col min="15" max="15" width="10.33203125" style="17" bestFit="1" customWidth="1"/>
    <col min="16" max="16" width="11.83203125" style="17" bestFit="1" customWidth="1"/>
    <col min="17" max="17" width="13.5" style="17" customWidth="1"/>
    <col min="18" max="18" width="9.33203125" style="17" bestFit="1" customWidth="1"/>
    <col min="19" max="20" width="10.83203125" style="17"/>
    <col min="21" max="21" width="18.6640625" style="17" bestFit="1" customWidth="1"/>
    <col min="22" max="22" width="14.83203125" style="17" bestFit="1" customWidth="1"/>
    <col min="23" max="23" width="12.1640625" style="17" bestFit="1" customWidth="1"/>
    <col min="24" max="24" width="16.5" style="17" bestFit="1" customWidth="1"/>
    <col min="25" max="26" width="10.83203125" style="17"/>
    <col min="27" max="27" width="14.1640625" style="17" bestFit="1" customWidth="1"/>
    <col min="28" max="28" width="12.5" style="17" bestFit="1" customWidth="1"/>
    <col min="29" max="29" width="22.5" style="17" bestFit="1" customWidth="1"/>
    <col min="30" max="31" width="10.83203125" style="17"/>
    <col min="32" max="32" width="17.33203125" style="17" bestFit="1" customWidth="1"/>
    <col min="33" max="33" width="12.6640625" style="17" bestFit="1" customWidth="1"/>
    <col min="34" max="34" width="21" style="17" bestFit="1" customWidth="1"/>
    <col min="35" max="35" width="18.33203125" style="17" bestFit="1" customWidth="1"/>
    <col min="36" max="36" width="16.6640625" style="17" bestFit="1" customWidth="1"/>
    <col min="37" max="37" width="23.83203125" style="17" bestFit="1" customWidth="1"/>
    <col min="38" max="38" width="24.33203125" style="17" customWidth="1"/>
    <col min="39" max="40" width="10.83203125" style="17"/>
    <col min="41" max="41" width="15" style="17" bestFit="1" customWidth="1"/>
    <col min="42" max="42" width="20.5" style="17" bestFit="1" customWidth="1"/>
    <col min="43" max="43" width="22.5" style="17" bestFit="1" customWidth="1"/>
    <col min="44" max="45" width="22.5" style="17" customWidth="1"/>
    <col min="46" max="47" width="10.83203125" style="17"/>
    <col min="48" max="48" width="25.5" style="17" bestFit="1" customWidth="1"/>
    <col min="49" max="49" width="31" style="17" bestFit="1" customWidth="1"/>
    <col min="50" max="50" width="17.5" style="17" bestFit="1" customWidth="1"/>
    <col min="51" max="51" width="19.5" style="17" bestFit="1" customWidth="1"/>
    <col min="52" max="52" width="20" style="17" bestFit="1" customWidth="1"/>
    <col min="53" max="54" width="10.83203125" style="17"/>
    <col min="55" max="55" width="14.1640625" style="17" bestFit="1" customWidth="1"/>
    <col min="56" max="56" width="14" style="17" bestFit="1" customWidth="1"/>
    <col min="57" max="57" width="16" style="17" bestFit="1" customWidth="1"/>
    <col min="58" max="60" width="16" style="17" customWidth="1"/>
    <col min="61" max="16384" width="10.83203125" style="17"/>
  </cols>
  <sheetData>
    <row r="2" spans="2:61" s="21" customFormat="1" ht="33">
      <c r="B2" s="18" t="s">
        <v>73</v>
      </c>
      <c r="C2" s="19"/>
      <c r="D2" s="20"/>
      <c r="G2" s="18" t="s">
        <v>76</v>
      </c>
      <c r="H2" s="20"/>
      <c r="K2" s="18" t="s">
        <v>37</v>
      </c>
      <c r="L2" s="20"/>
      <c r="O2" s="18" t="s">
        <v>79</v>
      </c>
      <c r="P2" s="20"/>
      <c r="Q2" s="20"/>
      <c r="R2" s="20"/>
      <c r="U2" s="18" t="s">
        <v>63</v>
      </c>
      <c r="V2" s="20"/>
      <c r="W2" s="20"/>
      <c r="X2" s="20"/>
      <c r="AA2" s="18" t="s">
        <v>89</v>
      </c>
      <c r="AB2" s="20"/>
      <c r="AC2" s="20"/>
      <c r="AF2" s="18" t="s">
        <v>65</v>
      </c>
      <c r="AG2" s="20"/>
      <c r="AH2" s="20"/>
      <c r="AI2" s="20"/>
      <c r="AJ2" s="20"/>
      <c r="AK2" s="20"/>
      <c r="AL2" s="20"/>
      <c r="AO2" s="18" t="s">
        <v>97</v>
      </c>
      <c r="AP2" s="20"/>
      <c r="AQ2" s="20"/>
      <c r="AR2" s="20"/>
      <c r="AS2" s="20"/>
      <c r="AV2" s="18" t="s">
        <v>66</v>
      </c>
      <c r="AW2" s="20"/>
      <c r="AX2" s="20"/>
      <c r="AY2" s="20"/>
      <c r="AZ2" s="20"/>
      <c r="BC2" s="18" t="s">
        <v>89</v>
      </c>
      <c r="BD2" s="20"/>
      <c r="BE2" s="20"/>
      <c r="BF2" s="20"/>
      <c r="BG2" s="20"/>
      <c r="BH2" s="20"/>
    </row>
    <row r="4" spans="2:61">
      <c r="E4" s="22"/>
      <c r="I4" s="22"/>
      <c r="M4" s="22"/>
      <c r="S4" s="22"/>
      <c r="Y4" s="22"/>
      <c r="AD4" s="22"/>
      <c r="AM4" s="22"/>
      <c r="AT4" s="22"/>
      <c r="BA4" s="22"/>
      <c r="BI4" s="22"/>
    </row>
    <row r="5" spans="2:61" ht="34">
      <c r="B5" s="23" t="s">
        <v>39</v>
      </c>
      <c r="C5" s="23" t="s">
        <v>71</v>
      </c>
      <c r="D5" s="23" t="s">
        <v>72</v>
      </c>
      <c r="E5" s="22"/>
      <c r="G5" s="24" t="s">
        <v>77</v>
      </c>
      <c r="I5" s="22"/>
      <c r="K5" s="24" t="s">
        <v>17</v>
      </c>
      <c r="L5" s="24" t="s">
        <v>2</v>
      </c>
      <c r="M5" s="22"/>
      <c r="O5" s="24" t="s">
        <v>41</v>
      </c>
      <c r="P5" s="24" t="s">
        <v>42</v>
      </c>
      <c r="Q5" s="24" t="s">
        <v>43</v>
      </c>
      <c r="R5" s="24" t="s">
        <v>44</v>
      </c>
      <c r="S5" s="22"/>
      <c r="U5" s="24" t="s">
        <v>45</v>
      </c>
      <c r="V5" s="24" t="s">
        <v>88</v>
      </c>
      <c r="W5" s="24" t="s">
        <v>47</v>
      </c>
      <c r="X5" s="24" t="s">
        <v>48</v>
      </c>
      <c r="Y5" s="22"/>
      <c r="AA5" s="24"/>
      <c r="AB5" s="24"/>
      <c r="AC5" s="24"/>
      <c r="AD5" s="22"/>
      <c r="AF5" s="24" t="s">
        <v>50</v>
      </c>
      <c r="AG5" s="24" t="s">
        <v>51</v>
      </c>
      <c r="AH5" s="24" t="s">
        <v>52</v>
      </c>
      <c r="AI5" s="24" t="s">
        <v>53</v>
      </c>
      <c r="AJ5" s="24" t="s">
        <v>54</v>
      </c>
      <c r="AK5" s="24" t="s">
        <v>55</v>
      </c>
      <c r="AL5" s="24" t="s">
        <v>96</v>
      </c>
      <c r="AM5" s="22"/>
      <c r="AO5" s="24" t="s">
        <v>38</v>
      </c>
      <c r="AP5" s="24" t="s">
        <v>99</v>
      </c>
      <c r="AQ5" s="24"/>
      <c r="AR5" s="24"/>
      <c r="AS5" s="24"/>
      <c r="AT5" s="22"/>
      <c r="AV5" s="24" t="s">
        <v>57</v>
      </c>
      <c r="AW5" s="24" t="s">
        <v>58</v>
      </c>
      <c r="AX5" s="24" t="s">
        <v>59</v>
      </c>
      <c r="AY5" s="24" t="s">
        <v>60</v>
      </c>
      <c r="AZ5" s="24" t="s">
        <v>61</v>
      </c>
      <c r="BA5" s="22"/>
      <c r="BC5" s="24" t="s">
        <v>16</v>
      </c>
      <c r="BD5" s="24" t="s">
        <v>11</v>
      </c>
      <c r="BE5" s="24" t="s">
        <v>1</v>
      </c>
      <c r="BF5" s="24"/>
      <c r="BG5" s="24" t="s">
        <v>99</v>
      </c>
      <c r="BH5" s="24" t="s">
        <v>107</v>
      </c>
      <c r="BI5" s="22"/>
    </row>
    <row r="6" spans="2:61">
      <c r="B6" s="37">
        <f>GETPIVOTDATA("Sum of Rate",$B$10)</f>
        <v>359038</v>
      </c>
      <c r="C6" s="37">
        <f>GETPIVOTDATA("Sum of Total Expenses",$B$10)</f>
        <v>94845.100000000108</v>
      </c>
      <c r="D6" s="38">
        <f>GETPIVOTDATA("Sum of Balance",$B$10)</f>
        <v>264192.89999999991</v>
      </c>
      <c r="E6" s="22"/>
      <c r="G6" s="37">
        <f>GETPIVOTDATA("Balance",$G$10)</f>
        <v>264192.89999999991</v>
      </c>
      <c r="I6" s="22"/>
      <c r="K6" s="38">
        <f>GETPIVOTDATA("Customer Type",$K$10,"Customer Type","New Customer")</f>
        <v>11</v>
      </c>
      <c r="L6" s="38">
        <f>GETPIVOTDATA("Customer Type",$K$10,"Customer Type","Retaining Customer")</f>
        <v>50</v>
      </c>
      <c r="M6" s="22"/>
      <c r="O6" s="37">
        <f>GETPIVOTDATA("Sum of Insurance",$O$10)</f>
        <v>8052</v>
      </c>
      <c r="P6" s="37">
        <f>GETPIVOTDATA("Sum of Fuel",$O$10)</f>
        <v>23720</v>
      </c>
      <c r="Q6" s="37">
        <f>GETPIVOTDATA("Sum of Diesel Exhaust Fluid",$O$10)</f>
        <v>3164</v>
      </c>
      <c r="R6" s="37">
        <f>GETPIVOTDATA("Sum of Advance",$O$10)</f>
        <v>15250</v>
      </c>
      <c r="S6" s="22"/>
      <c r="U6" s="37">
        <f>GETPIVOTDATA("Sum of Warehouse",$U$10)</f>
        <v>7785</v>
      </c>
      <c r="V6" s="37">
        <f>GETPIVOTDATA("Sum of Repairs",$U$10)</f>
        <v>2215</v>
      </c>
      <c r="W6" s="37">
        <f>GETPIVOTDATA("Sum of Tolls",$U$10)</f>
        <v>7372</v>
      </c>
      <c r="X6" s="37">
        <f>GETPIVOTDATA("Sum of Fundings",$U$10)</f>
        <v>1196</v>
      </c>
      <c r="Y6" s="22"/>
      <c r="AA6" s="37"/>
      <c r="AB6" s="37"/>
      <c r="AC6" s="37"/>
      <c r="AD6" s="22"/>
      <c r="AF6" s="37">
        <f>GETPIVOTDATA("Sum of Odometer",$AF$10)</f>
        <v>18170.369999999995</v>
      </c>
      <c r="AG6" s="37">
        <f>GETPIVOTDATA("Sum of Miles",$AF$10)</f>
        <v>21353</v>
      </c>
      <c r="AH6" s="37">
        <f>GETPIVOTDATA("Sum of Rate Per Miles",$AF$10)</f>
        <v>14947.099999999993</v>
      </c>
      <c r="AI6" s="37">
        <f>GETPIVOTDATA("Sum of Extra Stops",$AF$10)</f>
        <v>6100</v>
      </c>
      <c r="AJ6" s="37">
        <f>GETPIVOTDATA("Sum of Extra Pay",$AF$10)</f>
        <v>1546</v>
      </c>
      <c r="AK6" s="37">
        <f>GETPIVOTDATA("Sum of Costs Driver Paid",$AF$10)</f>
        <v>3498</v>
      </c>
      <c r="AL6" s="39">
        <f>SUM(AH11:AK11)</f>
        <v>26091.099999999991</v>
      </c>
      <c r="AM6" s="22"/>
      <c r="AO6" s="38">
        <f>COUNTA(AR11:AR18)</f>
        <v>8</v>
      </c>
      <c r="AP6" s="38">
        <f>SUM(AS11:AS18)</f>
        <v>61</v>
      </c>
      <c r="AQ6" s="37"/>
      <c r="AR6" s="37"/>
      <c r="AS6" s="37"/>
      <c r="AT6" s="22"/>
      <c r="AV6" s="37">
        <f>GETPIVOTDATA("Sum of First condition type",$AV$10)</f>
        <v>46674.94</v>
      </c>
      <c r="AW6" s="37">
        <f>GETPIVOTDATA("Sum of Shipment cost sub-items",$AV$10)</f>
        <v>71807.599999999919</v>
      </c>
      <c r="AX6" s="37">
        <f>GETPIVOTDATA("Sum of ERE Stage",$AV$10)</f>
        <v>61036.45999999997</v>
      </c>
      <c r="AY6" s="37">
        <f>GETPIVOTDATA("Sum of Basic freight",$AV$10)</f>
        <v>89759.5</v>
      </c>
      <c r="AZ6" s="37">
        <f>GETPIVOTDATA("Sum of Final Amount",$AV$10)</f>
        <v>107711.40000000004</v>
      </c>
      <c r="BA6" s="22"/>
      <c r="BC6" s="38">
        <f>GETPIVOTDATA("Count of Load",$BC$10,"Load","Iron")</f>
        <v>13</v>
      </c>
      <c r="BD6" s="38">
        <f>GETPIVOTDATA("Count of Load",$BC$10,"Load","Sand")</f>
        <v>17</v>
      </c>
      <c r="BE6" s="38">
        <f>GETPIVOTDATA("Count of Load",$BC$10,"Load","Wood")</f>
        <v>31</v>
      </c>
      <c r="BF6" s="38"/>
      <c r="BG6" s="38">
        <f>GETPIVOTDATA("Count of Load",$BC$10)</f>
        <v>61</v>
      </c>
      <c r="BH6" s="38">
        <f>GETPIVOTDATA("Sum of Tonnage",$BC$10)</f>
        <v>1047.7999999999997</v>
      </c>
      <c r="BI6" s="22"/>
    </row>
    <row r="7" spans="2:61" ht="18">
      <c r="B7" s="26">
        <f>B6/SUM(B6:C6)</f>
        <v>0.79103628224976852</v>
      </c>
      <c r="C7" s="26">
        <f>C6/SUM(B6:C6)</f>
        <v>0.20896371775023148</v>
      </c>
      <c r="E7" s="22"/>
      <c r="I7" s="22"/>
      <c r="M7" s="22"/>
      <c r="S7" s="22"/>
      <c r="Y7" s="22"/>
      <c r="AD7" s="22"/>
      <c r="AM7" s="22"/>
      <c r="AO7" s="25"/>
      <c r="AP7" s="25"/>
      <c r="AT7" s="22"/>
      <c r="BA7" s="22"/>
      <c r="BC7" s="40">
        <f>GETPIVOTDATA("Sum of Tonnage",$BC$10,"Load","Iron")</f>
        <v>235.8</v>
      </c>
      <c r="BD7" s="40">
        <f>GETPIVOTDATA("Sum of Tonnage",$BC$10,"Load","Sand")</f>
        <v>283.89999999999998</v>
      </c>
      <c r="BE7" s="40">
        <f>GETPIVOTDATA("Sum of Tonnage",$BC$10,"Load","Wood")</f>
        <v>528.09999999999991</v>
      </c>
      <c r="BF7" s="40"/>
      <c r="BG7" s="40"/>
      <c r="BH7" s="40"/>
      <c r="BI7" s="22"/>
    </row>
    <row r="8" spans="2:61">
      <c r="E8" s="22"/>
      <c r="I8" s="22"/>
      <c r="M8" s="22"/>
      <c r="S8" s="22"/>
      <c r="Y8" s="22"/>
      <c r="AD8" s="22"/>
      <c r="AM8" s="22"/>
      <c r="AT8" s="22"/>
      <c r="BA8" s="22"/>
      <c r="BI8" s="22"/>
    </row>
    <row r="9" spans="2:61">
      <c r="E9" s="22"/>
      <c r="I9" s="22"/>
      <c r="M9" s="22"/>
      <c r="S9" s="22"/>
      <c r="Y9" s="22"/>
      <c r="AD9" s="22"/>
      <c r="AM9" s="22"/>
      <c r="AT9" s="22"/>
      <c r="BA9" s="22"/>
      <c r="BI9" s="22"/>
    </row>
    <row r="10" spans="2:61" s="27" customFormat="1" ht="34">
      <c r="B10" s="27" t="s">
        <v>67</v>
      </c>
      <c r="C10" s="27" t="s">
        <v>69</v>
      </c>
      <c r="D10" s="27" t="s">
        <v>68</v>
      </c>
      <c r="E10" s="33"/>
      <c r="G10" s="34" t="s">
        <v>74</v>
      </c>
      <c r="H10" s="27" t="s">
        <v>68</v>
      </c>
      <c r="I10" s="33"/>
      <c r="K10" s="34" t="s">
        <v>74</v>
      </c>
      <c r="L10" s="27" t="s">
        <v>78</v>
      </c>
      <c r="M10" s="33"/>
      <c r="O10" s="29" t="s">
        <v>80</v>
      </c>
      <c r="P10" s="29" t="s">
        <v>81</v>
      </c>
      <c r="Q10" s="29" t="s">
        <v>82</v>
      </c>
      <c r="R10" s="29" t="s">
        <v>83</v>
      </c>
      <c r="S10" s="33"/>
      <c r="U10" s="27" t="s">
        <v>84</v>
      </c>
      <c r="V10" s="27" t="s">
        <v>85</v>
      </c>
      <c r="W10" s="27" t="s">
        <v>86</v>
      </c>
      <c r="X10" s="27" t="s">
        <v>87</v>
      </c>
      <c r="Y10" s="33"/>
      <c r="AA10" s="28" t="s">
        <v>74</v>
      </c>
      <c r="AB10" s="17" t="s">
        <v>67</v>
      </c>
      <c r="AC10" s="17" t="s">
        <v>69</v>
      </c>
      <c r="AD10" s="33"/>
      <c r="AF10" s="17" t="s">
        <v>90</v>
      </c>
      <c r="AG10" s="17" t="s">
        <v>91</v>
      </c>
      <c r="AH10" s="17" t="s">
        <v>92</v>
      </c>
      <c r="AI10" s="17" t="s">
        <v>93</v>
      </c>
      <c r="AJ10" s="17" t="s">
        <v>94</v>
      </c>
      <c r="AK10" s="17" t="s">
        <v>95</v>
      </c>
      <c r="AL10" s="17"/>
      <c r="AM10" s="33"/>
      <c r="AO10" s="28" t="s">
        <v>74</v>
      </c>
      <c r="AP10" s="17" t="s">
        <v>98</v>
      </c>
      <c r="AQ10"/>
      <c r="AR10"/>
      <c r="AS10"/>
      <c r="AT10" s="33"/>
      <c r="AV10" s="17" t="s">
        <v>100</v>
      </c>
      <c r="AW10" s="17" t="s">
        <v>101</v>
      </c>
      <c r="AX10" s="17" t="s">
        <v>102</v>
      </c>
      <c r="AY10" s="17" t="s">
        <v>103</v>
      </c>
      <c r="AZ10" s="17" t="s">
        <v>104</v>
      </c>
      <c r="BA10" s="33"/>
      <c r="BC10" s="28" t="s">
        <v>74</v>
      </c>
      <c r="BD10" s="17" t="s">
        <v>105</v>
      </c>
      <c r="BE10" s="17" t="s">
        <v>106</v>
      </c>
      <c r="BF10" s="17"/>
      <c r="BG10" s="17"/>
      <c r="BH10" s="17"/>
      <c r="BI10" s="33"/>
    </row>
    <row r="11" spans="2:61">
      <c r="B11" s="30">
        <v>359038</v>
      </c>
      <c r="C11" s="30">
        <v>94845.100000000108</v>
      </c>
      <c r="D11" s="30">
        <v>264192.89999999991</v>
      </c>
      <c r="E11" s="22"/>
      <c r="G11" s="31" t="s">
        <v>0</v>
      </c>
      <c r="H11" s="30">
        <v>11948.7</v>
      </c>
      <c r="I11" s="22"/>
      <c r="K11" s="31" t="s">
        <v>17</v>
      </c>
      <c r="L11" s="32">
        <v>11</v>
      </c>
      <c r="M11" s="22"/>
      <c r="O11" s="32">
        <v>8052</v>
      </c>
      <c r="P11" s="32">
        <v>23720</v>
      </c>
      <c r="Q11" s="32">
        <v>3164</v>
      </c>
      <c r="R11" s="32">
        <v>15250</v>
      </c>
      <c r="S11" s="22"/>
      <c r="U11" s="32">
        <v>7785</v>
      </c>
      <c r="V11" s="32">
        <v>2215</v>
      </c>
      <c r="W11" s="32">
        <v>7372</v>
      </c>
      <c r="X11" s="32">
        <v>1196</v>
      </c>
      <c r="Y11" s="22"/>
      <c r="AA11" s="31" t="s">
        <v>0</v>
      </c>
      <c r="AB11" s="32">
        <v>16668</v>
      </c>
      <c r="AC11" s="32">
        <v>4719.2999999999993</v>
      </c>
      <c r="AD11" s="22"/>
      <c r="AF11" s="32">
        <v>18170.369999999995</v>
      </c>
      <c r="AG11" s="32">
        <v>21353</v>
      </c>
      <c r="AH11" s="32">
        <v>14947.099999999993</v>
      </c>
      <c r="AI11" s="32">
        <v>6100</v>
      </c>
      <c r="AJ11" s="32">
        <v>1546</v>
      </c>
      <c r="AK11" s="32">
        <v>3498</v>
      </c>
      <c r="AL11" s="32"/>
      <c r="AM11" s="22"/>
      <c r="AO11" s="31" t="s">
        <v>18</v>
      </c>
      <c r="AP11" s="32">
        <v>4</v>
      </c>
      <c r="AQ11"/>
      <c r="AR11" s="35" t="s">
        <v>18</v>
      </c>
      <c r="AS11" s="36">
        <f>IFERROR(VLOOKUP(AR11,$AO$11:$AP$18,2,FALSE),"-")</f>
        <v>4</v>
      </c>
      <c r="AT11" s="22"/>
      <c r="AV11" s="32">
        <v>46674.94</v>
      </c>
      <c r="AW11" s="32">
        <v>71807.599999999919</v>
      </c>
      <c r="AX11" s="32">
        <v>61036.45999999997</v>
      </c>
      <c r="AY11" s="32">
        <v>89759.5</v>
      </c>
      <c r="AZ11" s="32">
        <v>107711.40000000004</v>
      </c>
      <c r="BA11" s="22"/>
      <c r="BC11" s="31" t="s">
        <v>16</v>
      </c>
      <c r="BD11" s="32">
        <v>13</v>
      </c>
      <c r="BE11" s="32">
        <v>235.8</v>
      </c>
      <c r="BF11" s="32"/>
      <c r="BG11" s="32"/>
      <c r="BH11" s="32"/>
      <c r="BI11" s="22"/>
    </row>
    <row r="12" spans="2:61">
      <c r="E12" s="22"/>
      <c r="G12" s="31" t="s">
        <v>10</v>
      </c>
      <c r="H12" s="30">
        <v>12138.8</v>
      </c>
      <c r="I12" s="22"/>
      <c r="K12" s="31" t="s">
        <v>2</v>
      </c>
      <c r="L12" s="32">
        <v>50</v>
      </c>
      <c r="M12" s="22"/>
      <c r="S12" s="22"/>
      <c r="U12"/>
      <c r="V12"/>
      <c r="W12"/>
      <c r="Y12" s="22"/>
      <c r="AA12" s="31" t="s">
        <v>10</v>
      </c>
      <c r="AB12" s="32">
        <v>18268</v>
      </c>
      <c r="AC12" s="32">
        <v>6129.2</v>
      </c>
      <c r="AD12" s="22"/>
      <c r="AF12"/>
      <c r="AG12"/>
      <c r="AH12"/>
      <c r="AI12"/>
      <c r="AJ12"/>
      <c r="AK12"/>
      <c r="AL12"/>
      <c r="AM12" s="22"/>
      <c r="AO12" s="31" t="s">
        <v>6</v>
      </c>
      <c r="AP12" s="32">
        <v>6</v>
      </c>
      <c r="AQ12"/>
      <c r="AR12" s="35" t="s">
        <v>6</v>
      </c>
      <c r="AS12" s="36">
        <f t="shared" ref="AS12:AS18" si="0">IFERROR(VLOOKUP(AR12,$AO$11:$AP$18,2,FALSE),"-")</f>
        <v>6</v>
      </c>
      <c r="AT12" s="22"/>
      <c r="AV12"/>
      <c r="AW12"/>
      <c r="AX12"/>
      <c r="AY12"/>
      <c r="AZ12"/>
      <c r="BA12" s="22"/>
      <c r="BC12" s="31" t="s">
        <v>11</v>
      </c>
      <c r="BD12" s="32">
        <v>17</v>
      </c>
      <c r="BE12" s="32">
        <v>283.89999999999998</v>
      </c>
      <c r="BF12" s="32"/>
      <c r="BG12" s="32"/>
      <c r="BH12" s="32"/>
      <c r="BI12" s="22"/>
    </row>
    <row r="13" spans="2:61">
      <c r="E13" s="22"/>
      <c r="G13" s="31" t="s">
        <v>15</v>
      </c>
      <c r="H13" s="30">
        <v>9471.5</v>
      </c>
      <c r="I13" s="22"/>
      <c r="K13" s="31" t="s">
        <v>75</v>
      </c>
      <c r="L13" s="32">
        <v>61</v>
      </c>
      <c r="M13" s="22"/>
      <c r="S13" s="22"/>
      <c r="U13"/>
      <c r="V13"/>
      <c r="W13"/>
      <c r="Y13" s="22"/>
      <c r="AA13" s="31" t="s">
        <v>15</v>
      </c>
      <c r="AB13" s="32">
        <v>17290</v>
      </c>
      <c r="AC13" s="32">
        <v>7818.5</v>
      </c>
      <c r="AD13" s="22"/>
      <c r="AF13"/>
      <c r="AG13"/>
      <c r="AH13"/>
      <c r="AI13"/>
      <c r="AJ13"/>
      <c r="AK13"/>
      <c r="AL13"/>
      <c r="AM13" s="22"/>
      <c r="AO13" s="31" t="s">
        <v>8</v>
      </c>
      <c r="AP13" s="32">
        <v>10</v>
      </c>
      <c r="AQ13"/>
      <c r="AR13" s="35" t="s">
        <v>8</v>
      </c>
      <c r="AS13" s="36">
        <f t="shared" si="0"/>
        <v>10</v>
      </c>
      <c r="AT13" s="22"/>
      <c r="AV13"/>
      <c r="AW13"/>
      <c r="AX13"/>
      <c r="AY13"/>
      <c r="AZ13"/>
      <c r="BA13" s="22"/>
      <c r="BC13" s="31" t="s">
        <v>1</v>
      </c>
      <c r="BD13" s="32">
        <v>31</v>
      </c>
      <c r="BE13" s="32">
        <v>528.09999999999991</v>
      </c>
      <c r="BF13" s="32"/>
      <c r="BG13" s="32"/>
      <c r="BH13" s="32"/>
      <c r="BI13" s="22"/>
    </row>
    <row r="14" spans="2:61">
      <c r="E14" s="22"/>
      <c r="G14" s="31" t="s">
        <v>19</v>
      </c>
      <c r="H14" s="30">
        <v>14518.7</v>
      </c>
      <c r="I14" s="22"/>
      <c r="M14" s="22"/>
      <c r="S14" s="22"/>
      <c r="U14"/>
      <c r="V14"/>
      <c r="W14"/>
      <c r="Y14" s="22"/>
      <c r="AA14" s="31" t="s">
        <v>19</v>
      </c>
      <c r="AB14" s="32">
        <v>19299</v>
      </c>
      <c r="AC14" s="32">
        <v>4780.2999999999993</v>
      </c>
      <c r="AD14" s="22"/>
      <c r="AF14"/>
      <c r="AG14"/>
      <c r="AH14"/>
      <c r="AI14"/>
      <c r="AJ14"/>
      <c r="AK14"/>
      <c r="AL14"/>
      <c r="AM14" s="22"/>
      <c r="AO14" s="31" t="s">
        <v>12</v>
      </c>
      <c r="AP14" s="32">
        <v>7</v>
      </c>
      <c r="AQ14"/>
      <c r="AR14" s="35" t="s">
        <v>12</v>
      </c>
      <c r="AS14" s="36">
        <f t="shared" si="0"/>
        <v>7</v>
      </c>
      <c r="AT14" s="22"/>
      <c r="AV14"/>
      <c r="AW14"/>
      <c r="AX14"/>
      <c r="AY14"/>
      <c r="AZ14"/>
      <c r="BA14" s="22"/>
      <c r="BC14" s="31" t="s">
        <v>75</v>
      </c>
      <c r="BD14" s="32">
        <v>61</v>
      </c>
      <c r="BE14" s="32">
        <v>1047.7999999999997</v>
      </c>
      <c r="BF14" s="32"/>
      <c r="BG14" s="32"/>
      <c r="BH14" s="32"/>
      <c r="BI14" s="22"/>
    </row>
    <row r="15" spans="2:61">
      <c r="E15" s="22"/>
      <c r="G15" s="31" t="s">
        <v>23</v>
      </c>
      <c r="H15" s="30">
        <v>28743.599999999999</v>
      </c>
      <c r="I15" s="22"/>
      <c r="M15" s="22"/>
      <c r="S15" s="22"/>
      <c r="U15"/>
      <c r="V15"/>
      <c r="W15"/>
      <c r="Y15" s="22"/>
      <c r="AA15" s="31" t="s">
        <v>23</v>
      </c>
      <c r="AB15" s="32">
        <v>35060</v>
      </c>
      <c r="AC15" s="32">
        <v>6316.4</v>
      </c>
      <c r="AD15" s="22"/>
      <c r="AF15"/>
      <c r="AG15"/>
      <c r="AH15"/>
      <c r="AI15"/>
      <c r="AJ15"/>
      <c r="AK15"/>
      <c r="AL15"/>
      <c r="AM15" s="22"/>
      <c r="AO15" s="31" t="s">
        <v>22</v>
      </c>
      <c r="AP15" s="32">
        <v>5</v>
      </c>
      <c r="AQ15"/>
      <c r="AR15" s="35" t="s">
        <v>22</v>
      </c>
      <c r="AS15" s="36">
        <f t="shared" si="0"/>
        <v>5</v>
      </c>
      <c r="AT15" s="22"/>
      <c r="AV15"/>
      <c r="AW15"/>
      <c r="AX15"/>
      <c r="AY15"/>
      <c r="AZ15"/>
      <c r="BA15" s="22"/>
      <c r="BC15"/>
      <c r="BD15"/>
      <c r="BE15"/>
      <c r="BF15"/>
      <c r="BG15"/>
      <c r="BH15"/>
      <c r="BI15" s="22"/>
    </row>
    <row r="16" spans="2:61">
      <c r="E16" s="22"/>
      <c r="G16" s="31" t="s">
        <v>24</v>
      </c>
      <c r="H16" s="30">
        <v>16091.6</v>
      </c>
      <c r="I16" s="22"/>
      <c r="M16" s="22"/>
      <c r="S16" s="22"/>
      <c r="U16"/>
      <c r="V16"/>
      <c r="W16"/>
      <c r="Y16" s="22"/>
      <c r="AA16" s="31" t="s">
        <v>24</v>
      </c>
      <c r="AB16" s="32">
        <v>21728</v>
      </c>
      <c r="AC16" s="32">
        <v>5636.4</v>
      </c>
      <c r="AD16" s="22"/>
      <c r="AF16"/>
      <c r="AG16"/>
      <c r="AH16"/>
      <c r="AI16"/>
      <c r="AJ16"/>
      <c r="AK16"/>
      <c r="AL16"/>
      <c r="AM16" s="22"/>
      <c r="AO16" s="31" t="s">
        <v>13</v>
      </c>
      <c r="AP16" s="32">
        <v>27</v>
      </c>
      <c r="AQ16"/>
      <c r="AR16" s="35" t="s">
        <v>13</v>
      </c>
      <c r="AS16" s="36">
        <f t="shared" si="0"/>
        <v>27</v>
      </c>
      <c r="AT16" s="22"/>
      <c r="AV16"/>
      <c r="AW16"/>
      <c r="AX16"/>
      <c r="AY16"/>
      <c r="AZ16"/>
      <c r="BA16" s="22"/>
      <c r="BC16"/>
      <c r="BD16"/>
      <c r="BE16"/>
      <c r="BF16"/>
      <c r="BG16"/>
      <c r="BH16"/>
      <c r="BI16" s="22"/>
    </row>
    <row r="17" spans="5:61">
      <c r="E17" s="22"/>
      <c r="G17" s="31" t="s">
        <v>25</v>
      </c>
      <c r="H17" s="30">
        <v>61991.199999999997</v>
      </c>
      <c r="I17" s="22"/>
      <c r="M17" s="22"/>
      <c r="S17" s="22"/>
      <c r="U17"/>
      <c r="V17"/>
      <c r="W17"/>
      <c r="Y17" s="22"/>
      <c r="AA17" s="31" t="s">
        <v>25</v>
      </c>
      <c r="AB17" s="32">
        <v>81336</v>
      </c>
      <c r="AC17" s="32">
        <v>19344.8</v>
      </c>
      <c r="AD17" s="22"/>
      <c r="AF17"/>
      <c r="AG17"/>
      <c r="AH17"/>
      <c r="AI17"/>
      <c r="AJ17"/>
      <c r="AK17"/>
      <c r="AL17"/>
      <c r="AM17" s="22"/>
      <c r="AO17" s="31" t="s">
        <v>3</v>
      </c>
      <c r="AP17" s="32">
        <v>1</v>
      </c>
      <c r="AQ17"/>
      <c r="AR17" s="35" t="s">
        <v>3</v>
      </c>
      <c r="AS17" s="36">
        <f t="shared" si="0"/>
        <v>1</v>
      </c>
      <c r="AT17" s="22"/>
      <c r="AV17"/>
      <c r="AW17"/>
      <c r="AX17"/>
      <c r="AY17"/>
      <c r="AZ17"/>
      <c r="BA17" s="22"/>
      <c r="BC17"/>
      <c r="BD17"/>
      <c r="BE17"/>
      <c r="BF17"/>
      <c r="BG17"/>
      <c r="BH17"/>
      <c r="BI17" s="22"/>
    </row>
    <row r="18" spans="5:61">
      <c r="E18" s="22"/>
      <c r="G18" s="31" t="s">
        <v>27</v>
      </c>
      <c r="H18" s="30">
        <v>20036.8</v>
      </c>
      <c r="I18" s="22"/>
      <c r="M18" s="22"/>
      <c r="Q18" s="17" t="s">
        <v>70</v>
      </c>
      <c r="S18" s="22"/>
      <c r="U18"/>
      <c r="V18"/>
      <c r="W18"/>
      <c r="Y18" s="22"/>
      <c r="AA18" s="31" t="s">
        <v>27</v>
      </c>
      <c r="AB18" s="32">
        <v>26172</v>
      </c>
      <c r="AC18" s="32">
        <v>6135.2</v>
      </c>
      <c r="AD18" s="22"/>
      <c r="AF18"/>
      <c r="AG18"/>
      <c r="AH18"/>
      <c r="AI18"/>
      <c r="AJ18"/>
      <c r="AK18"/>
      <c r="AL18"/>
      <c r="AM18" s="22"/>
      <c r="AO18" s="31" t="s">
        <v>20</v>
      </c>
      <c r="AP18" s="32">
        <v>1</v>
      </c>
      <c r="AQ18"/>
      <c r="AR18" s="35" t="s">
        <v>20</v>
      </c>
      <c r="AS18" s="36">
        <f t="shared" si="0"/>
        <v>1</v>
      </c>
      <c r="AT18" s="22"/>
      <c r="AV18"/>
      <c r="AW18"/>
      <c r="AX18"/>
      <c r="AY18"/>
      <c r="AZ18"/>
      <c r="BA18" s="22"/>
      <c r="BC18"/>
      <c r="BD18"/>
      <c r="BE18"/>
      <c r="BF18"/>
      <c r="BG18"/>
      <c r="BH18"/>
      <c r="BI18" s="22"/>
    </row>
    <row r="19" spans="5:61">
      <c r="E19" s="22"/>
      <c r="G19" s="31" t="s">
        <v>28</v>
      </c>
      <c r="H19" s="30">
        <v>28740.799999999999</v>
      </c>
      <c r="I19" s="22"/>
      <c r="M19" s="22"/>
      <c r="S19" s="22"/>
      <c r="U19"/>
      <c r="V19"/>
      <c r="W19"/>
      <c r="Y19" s="22"/>
      <c r="AA19" s="31" t="s">
        <v>28</v>
      </c>
      <c r="AB19" s="32">
        <v>34532</v>
      </c>
      <c r="AC19" s="32">
        <v>5791.2</v>
      </c>
      <c r="AD19" s="22"/>
      <c r="AF19"/>
      <c r="AG19"/>
      <c r="AH19"/>
      <c r="AI19"/>
      <c r="AJ19"/>
      <c r="AK19"/>
      <c r="AL19"/>
      <c r="AM19" s="22"/>
      <c r="AO19" s="31" t="s">
        <v>75</v>
      </c>
      <c r="AP19" s="32">
        <v>61</v>
      </c>
      <c r="AQ19"/>
      <c r="AR19"/>
      <c r="AS19"/>
      <c r="AT19" s="22"/>
      <c r="AV19"/>
      <c r="AW19"/>
      <c r="AX19"/>
      <c r="AY19"/>
      <c r="AZ19"/>
      <c r="BA19" s="22"/>
      <c r="BC19"/>
      <c r="BD19"/>
      <c r="BE19"/>
      <c r="BF19"/>
      <c r="BG19"/>
      <c r="BH19"/>
      <c r="BI19" s="22"/>
    </row>
    <row r="20" spans="5:61">
      <c r="E20" s="22"/>
      <c r="G20" s="31" t="s">
        <v>29</v>
      </c>
      <c r="H20" s="30">
        <v>33422</v>
      </c>
      <c r="I20" s="22"/>
      <c r="M20" s="22"/>
      <c r="S20" s="22"/>
      <c r="U20"/>
      <c r="V20"/>
      <c r="W20"/>
      <c r="Y20" s="22"/>
      <c r="AA20" s="31" t="s">
        <v>29</v>
      </c>
      <c r="AB20" s="32">
        <v>48914</v>
      </c>
      <c r="AC20" s="32">
        <v>15492.000000000002</v>
      </c>
      <c r="AD20" s="22"/>
      <c r="AF20"/>
      <c r="AG20"/>
      <c r="AH20"/>
      <c r="AI20"/>
      <c r="AJ20"/>
      <c r="AK20"/>
      <c r="AL20"/>
      <c r="AM20" s="22"/>
      <c r="AO20"/>
      <c r="AP20"/>
      <c r="AQ20"/>
      <c r="AR20"/>
      <c r="AS20"/>
      <c r="AT20" s="22"/>
      <c r="AV20"/>
      <c r="AW20"/>
      <c r="AX20"/>
      <c r="AY20"/>
      <c r="AZ20"/>
      <c r="BA20" s="22"/>
      <c r="BC20"/>
      <c r="BD20"/>
      <c r="BE20"/>
      <c r="BF20"/>
      <c r="BG20"/>
      <c r="BH20"/>
      <c r="BI20" s="22"/>
    </row>
    <row r="21" spans="5:61">
      <c r="E21" s="22"/>
      <c r="G21" s="31" t="s">
        <v>31</v>
      </c>
      <c r="H21" s="30">
        <v>15818.5</v>
      </c>
      <c r="I21" s="22"/>
      <c r="M21" s="22"/>
      <c r="S21" s="22"/>
      <c r="U21"/>
      <c r="V21"/>
      <c r="W21"/>
      <c r="Y21" s="22"/>
      <c r="AA21" s="31" t="s">
        <v>31</v>
      </c>
      <c r="AB21" s="32">
        <v>23910</v>
      </c>
      <c r="AC21" s="32">
        <v>8091.5</v>
      </c>
      <c r="AD21" s="22"/>
      <c r="AF21"/>
      <c r="AG21"/>
      <c r="AH21"/>
      <c r="AI21"/>
      <c r="AJ21"/>
      <c r="AK21"/>
      <c r="AL21"/>
      <c r="AM21" s="22"/>
      <c r="AO21"/>
      <c r="AP21"/>
      <c r="AQ21"/>
      <c r="AR21"/>
      <c r="AS21"/>
      <c r="AT21" s="22"/>
      <c r="AV21"/>
      <c r="AW21"/>
      <c r="AX21"/>
      <c r="AY21"/>
      <c r="AZ21"/>
      <c r="BA21" s="22"/>
      <c r="BC21"/>
      <c r="BD21"/>
      <c r="BE21"/>
      <c r="BF21"/>
      <c r="BG21"/>
      <c r="BH21"/>
      <c r="BI21" s="22"/>
    </row>
    <row r="22" spans="5:61">
      <c r="E22" s="22"/>
      <c r="G22" s="31" t="s">
        <v>32</v>
      </c>
      <c r="H22" s="30">
        <v>11270.7</v>
      </c>
      <c r="I22" s="22"/>
      <c r="M22" s="22"/>
      <c r="S22" s="22"/>
      <c r="U22"/>
      <c r="V22"/>
      <c r="W22"/>
      <c r="Y22" s="22"/>
      <c r="AA22" s="31" t="s">
        <v>32</v>
      </c>
      <c r="AB22" s="32">
        <v>15861</v>
      </c>
      <c r="AC22" s="32">
        <v>4590.2999999999993</v>
      </c>
      <c r="AD22" s="22"/>
      <c r="AF22"/>
      <c r="AG22"/>
      <c r="AH22"/>
      <c r="AI22"/>
      <c r="AJ22"/>
      <c r="AK22"/>
      <c r="AL22"/>
      <c r="AM22" s="22"/>
      <c r="AO22"/>
      <c r="AP22"/>
      <c r="AQ22"/>
      <c r="AR22"/>
      <c r="AS22"/>
      <c r="AT22" s="22"/>
      <c r="AV22"/>
      <c r="AW22"/>
      <c r="AX22"/>
      <c r="AY22"/>
      <c r="AZ22"/>
      <c r="BA22" s="22"/>
      <c r="BC22"/>
      <c r="BD22"/>
      <c r="BE22"/>
      <c r="BF22"/>
      <c r="BG22"/>
      <c r="BH22"/>
      <c r="BI22" s="22"/>
    </row>
    <row r="23" spans="5:61">
      <c r="E23" s="22"/>
      <c r="G23" s="31" t="s">
        <v>75</v>
      </c>
      <c r="H23" s="30">
        <v>264192.89999999991</v>
      </c>
      <c r="I23" s="22"/>
      <c r="M23" s="22"/>
      <c r="S23" s="22"/>
      <c r="U23"/>
      <c r="V23"/>
      <c r="W23"/>
      <c r="Y23" s="22"/>
      <c r="AA23" s="31" t="s">
        <v>75</v>
      </c>
      <c r="AB23" s="32">
        <v>359038</v>
      </c>
      <c r="AC23" s="32">
        <v>94845.099999999991</v>
      </c>
      <c r="AD23" s="22"/>
      <c r="AF23"/>
      <c r="AG23"/>
      <c r="AH23"/>
      <c r="AI23"/>
      <c r="AJ23"/>
      <c r="AK23"/>
      <c r="AL23"/>
      <c r="AM23" s="22"/>
      <c r="AO23"/>
      <c r="AP23"/>
      <c r="AQ23"/>
      <c r="AR23"/>
      <c r="AS23"/>
      <c r="AT23" s="22"/>
      <c r="AV23"/>
      <c r="AW23"/>
      <c r="AX23"/>
      <c r="AY23"/>
      <c r="AZ23"/>
      <c r="BA23" s="22"/>
      <c r="BC23"/>
      <c r="BD23"/>
      <c r="BE23"/>
      <c r="BF23"/>
      <c r="BG23"/>
      <c r="BH23"/>
      <c r="BI23" s="22"/>
    </row>
    <row r="24" spans="5:61">
      <c r="E24" s="22"/>
      <c r="I24" s="22"/>
      <c r="M24" s="22"/>
      <c r="S24" s="22"/>
      <c r="U24"/>
      <c r="V24"/>
      <c r="W24"/>
      <c r="Y24" s="22"/>
      <c r="AA24"/>
      <c r="AB24"/>
      <c r="AC24"/>
      <c r="AD24" s="22"/>
      <c r="AF24"/>
      <c r="AG24"/>
      <c r="AH24"/>
      <c r="AM24" s="22"/>
      <c r="AO24"/>
      <c r="AP24"/>
      <c r="AQ24"/>
      <c r="AR24"/>
      <c r="AS24"/>
      <c r="AT24" s="22"/>
      <c r="AV24"/>
      <c r="AW24"/>
      <c r="AX24"/>
      <c r="AY24"/>
      <c r="AZ24"/>
      <c r="BA24" s="22"/>
      <c r="BC24"/>
      <c r="BD24"/>
      <c r="BE24"/>
      <c r="BF24"/>
      <c r="BG24"/>
      <c r="BH24"/>
      <c r="BI24" s="22"/>
    </row>
    <row r="25" spans="5:61">
      <c r="E25" s="22"/>
      <c r="I25" s="22"/>
      <c r="M25" s="22"/>
      <c r="S25" s="22"/>
      <c r="U25"/>
      <c r="V25"/>
      <c r="W25"/>
      <c r="Y25" s="22"/>
      <c r="AA25"/>
      <c r="AB25"/>
      <c r="AC25"/>
      <c r="AD25" s="22"/>
      <c r="AF25"/>
      <c r="AG25"/>
      <c r="AH25"/>
      <c r="AM25" s="22"/>
      <c r="AO25"/>
      <c r="AP25"/>
      <c r="AQ25"/>
      <c r="AR25"/>
      <c r="AS25"/>
      <c r="AT25" s="22"/>
      <c r="AV25"/>
      <c r="AW25"/>
      <c r="AX25"/>
      <c r="AY25"/>
      <c r="AZ25"/>
      <c r="BA25" s="22"/>
      <c r="BC25"/>
      <c r="BD25"/>
      <c r="BE25"/>
      <c r="BF25"/>
      <c r="BG25"/>
      <c r="BH25"/>
      <c r="BI25" s="22"/>
    </row>
    <row r="26" spans="5:61">
      <c r="E26" s="22"/>
      <c r="I26" s="22"/>
      <c r="M26" s="22"/>
      <c r="S26" s="22"/>
      <c r="U26"/>
      <c r="V26"/>
      <c r="W26"/>
      <c r="Y26" s="22"/>
      <c r="AA26"/>
      <c r="AB26"/>
      <c r="AC26"/>
      <c r="AD26" s="22"/>
      <c r="AF26"/>
      <c r="AG26"/>
      <c r="AH26"/>
      <c r="AM26" s="22"/>
      <c r="AO26"/>
      <c r="AP26"/>
      <c r="AQ26"/>
      <c r="AR26"/>
      <c r="AS26"/>
      <c r="AT26" s="22"/>
      <c r="AV26"/>
      <c r="AW26"/>
      <c r="AX26"/>
      <c r="AY26"/>
      <c r="AZ26"/>
      <c r="BA26" s="22"/>
      <c r="BC26"/>
      <c r="BD26"/>
      <c r="BE26"/>
      <c r="BF26"/>
      <c r="BG26"/>
      <c r="BH26"/>
      <c r="BI26" s="22"/>
    </row>
    <row r="27" spans="5:61">
      <c r="U27"/>
      <c r="V27"/>
      <c r="W27"/>
      <c r="AA27"/>
      <c r="AB27"/>
      <c r="AC27"/>
      <c r="AF27"/>
      <c r="AG27"/>
      <c r="AH27"/>
      <c r="AO27"/>
      <c r="AP27"/>
      <c r="AQ27"/>
      <c r="AR27"/>
      <c r="AS27"/>
      <c r="AV27"/>
      <c r="AW27"/>
      <c r="AX27"/>
      <c r="AY27"/>
      <c r="AZ27"/>
      <c r="BC27"/>
      <c r="BD27"/>
      <c r="BE27"/>
      <c r="BF27"/>
      <c r="BG27"/>
      <c r="BH27"/>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29D56-D036-A14F-9B10-B95262062C45}">
  <sheetPr>
    <tabColor rgb="FF92D050"/>
  </sheetPr>
  <dimension ref="A1"/>
  <sheetViews>
    <sheetView showGridLines="0" showRowColHeaders="0" tabSelected="1" topLeftCell="A2" zoomScale="161" zoomScaleNormal="256" workbookViewId="0">
      <selection activeCell="W14" sqref="W14"/>
    </sheetView>
  </sheetViews>
  <sheetFormatPr baseColWidth="10" defaultRowHeight="16"/>
  <cols>
    <col min="1" max="16384" width="10.832031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PitvotTable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2023-04-09T11:37:52Z</dcterms:created>
  <dcterms:modified xsi:type="dcterms:W3CDTF">2023-04-10T11:31:22Z</dcterms:modified>
</cp:coreProperties>
</file>