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E:\Project\人才培养方案\docx_handle\test_excel\"/>
    </mc:Choice>
  </mc:AlternateContent>
  <xr:revisionPtr revIDLastSave="0" documentId="13_ncr:1_{AC77EBED-951B-4F0A-BA48-9172700E4DF6}" xr6:coauthVersionLast="47" xr6:coauthVersionMax="47" xr10:uidLastSave="{00000000-0000-0000-0000-000000000000}"/>
  <bookViews>
    <workbookView xWindow="-108" yWindow="-108" windowWidth="23256" windowHeight="12576" tabRatio="661" activeTab="1" xr2:uid="{00000000-000D-0000-FFFF-FFFF00000000}"/>
  </bookViews>
  <sheets>
    <sheet name="教学进程表1" sheetId="5" r:id="rId1"/>
    <sheet name="教学进程表2" sheetId="9" r:id="rId2"/>
    <sheet name="实践教学" sheetId="15" r:id="rId3"/>
    <sheet name="课时学分统计" sheetId="16" r:id="rId4"/>
    <sheet name="附表1.专业群任选模块课程" sheetId="20" r:id="rId5"/>
    <sheet name="附表2.公共任选课（新）" sheetId="21" r:id="rId6"/>
  </sheets>
  <calcPr calcId="191029"/>
</workbook>
</file>

<file path=xl/calcChain.xml><?xml version="1.0" encoding="utf-8"?>
<calcChain xmlns="http://schemas.openxmlformats.org/spreadsheetml/2006/main">
  <c r="C5" i="16" l="1"/>
  <c r="C6" i="16"/>
  <c r="E15" i="16"/>
  <c r="J6" i="16"/>
  <c r="G6" i="16"/>
  <c r="K11" i="15"/>
  <c r="J11" i="15"/>
  <c r="I11" i="15"/>
  <c r="F5" i="16" s="1"/>
  <c r="G11" i="15"/>
  <c r="F6" i="16" s="1"/>
  <c r="C11" i="15"/>
  <c r="B8" i="15"/>
  <c r="B7" i="15"/>
  <c r="B6" i="15"/>
  <c r="B11" i="15" s="1"/>
  <c r="I56" i="9"/>
  <c r="N55" i="9"/>
  <c r="M55" i="9"/>
  <c r="Q54" i="9"/>
  <c r="Q55" i="9" s="1"/>
  <c r="P54" i="9"/>
  <c r="P55" i="9" s="1"/>
  <c r="N54" i="9"/>
  <c r="M54" i="9"/>
  <c r="L54" i="9"/>
  <c r="L55" i="9" s="1"/>
  <c r="J54" i="9"/>
  <c r="Q51" i="9"/>
  <c r="M51" i="9"/>
  <c r="L51" i="9"/>
  <c r="I51" i="9"/>
  <c r="Q50" i="9"/>
  <c r="O50" i="9"/>
  <c r="O51" i="9" s="1"/>
  <c r="N50" i="9"/>
  <c r="N51" i="9" s="1"/>
  <c r="M50" i="9"/>
  <c r="L50" i="9"/>
  <c r="J50" i="9"/>
  <c r="O48" i="9"/>
  <c r="M48" i="9"/>
  <c r="L48" i="9"/>
  <c r="Q47" i="9"/>
  <c r="Q48" i="9" s="1"/>
  <c r="O47" i="9"/>
  <c r="N47" i="9"/>
  <c r="N48" i="9" s="1"/>
  <c r="M47" i="9"/>
  <c r="L47" i="9"/>
  <c r="K47" i="9"/>
  <c r="L58" i="9" s="1"/>
  <c r="J47" i="9"/>
  <c r="Q43" i="9"/>
  <c r="M43" i="9"/>
  <c r="L43" i="9"/>
  <c r="I43" i="9"/>
  <c r="Q42" i="9"/>
  <c r="O42" i="9"/>
  <c r="O43" i="9" s="1"/>
  <c r="N42" i="9"/>
  <c r="N43" i="9" s="1"/>
  <c r="M42" i="9"/>
  <c r="L42" i="9"/>
  <c r="J42" i="9"/>
  <c r="O38" i="9"/>
  <c r="N38" i="9"/>
  <c r="M38" i="9"/>
  <c r="I38" i="9"/>
  <c r="K6" i="16" s="1"/>
  <c r="Q37" i="9"/>
  <c r="Q38" i="9" s="1"/>
  <c r="P37" i="9"/>
  <c r="P38" i="9" s="1"/>
  <c r="N37" i="9"/>
  <c r="M37" i="9"/>
  <c r="L37" i="9"/>
  <c r="L38" i="9" s="1"/>
  <c r="K37" i="9"/>
  <c r="J37" i="9"/>
  <c r="K5" i="16" s="1"/>
  <c r="P34" i="9"/>
  <c r="O34" i="9"/>
  <c r="L34" i="9"/>
  <c r="Q33" i="9"/>
  <c r="Q34" i="9" s="1"/>
  <c r="P33" i="9"/>
  <c r="O33" i="9"/>
  <c r="N33" i="9"/>
  <c r="N34" i="9" s="1"/>
  <c r="M33" i="9"/>
  <c r="M34" i="9" s="1"/>
  <c r="L33" i="9"/>
  <c r="K33" i="9"/>
  <c r="J32" i="9"/>
  <c r="J33" i="9" s="1"/>
  <c r="J31" i="9"/>
  <c r="J30" i="9"/>
  <c r="J29" i="9"/>
  <c r="J28" i="9"/>
  <c r="N27" i="9"/>
  <c r="M27" i="9"/>
  <c r="Q26" i="9"/>
  <c r="Q27" i="9" s="1"/>
  <c r="P26" i="9"/>
  <c r="P27" i="9" s="1"/>
  <c r="O26" i="9"/>
  <c r="N26" i="9"/>
  <c r="M26" i="9"/>
  <c r="L26" i="9"/>
  <c r="L27" i="9" s="1"/>
  <c r="K26" i="9"/>
  <c r="J26" i="9"/>
  <c r="G5" i="16" s="1"/>
  <c r="J24" i="9"/>
  <c r="J17" i="9"/>
  <c r="J13" i="9"/>
  <c r="J11" i="9"/>
  <c r="J9" i="9"/>
  <c r="J7" i="9"/>
  <c r="J5" i="9"/>
  <c r="P46" i="5"/>
  <c r="O46" i="5"/>
  <c r="L46" i="5"/>
  <c r="K46" i="5"/>
  <c r="P45" i="5"/>
  <c r="O45" i="5"/>
  <c r="N45" i="5"/>
  <c r="N46" i="5" s="1"/>
  <c r="M45" i="5"/>
  <c r="M46" i="5" s="1"/>
  <c r="L45" i="5"/>
  <c r="K45" i="5"/>
  <c r="J45" i="5"/>
  <c r="K48" i="5" s="1"/>
  <c r="H45" i="5"/>
  <c r="E6" i="16" s="1"/>
  <c r="I44" i="5"/>
  <c r="I43" i="5"/>
  <c r="I42" i="5"/>
  <c r="I41" i="5"/>
  <c r="I40" i="5"/>
  <c r="I39" i="5"/>
  <c r="I38" i="5"/>
  <c r="I45" i="5" s="1"/>
  <c r="E5" i="16" s="1"/>
  <c r="I37" i="5"/>
  <c r="P36" i="5"/>
  <c r="O36" i="5"/>
  <c r="F24" i="16" s="1"/>
  <c r="N36" i="5"/>
  <c r="M36" i="5"/>
  <c r="L36" i="5"/>
  <c r="C24" i="16" s="1"/>
  <c r="K36" i="5"/>
  <c r="B24" i="16" s="1"/>
  <c r="H36" i="5"/>
  <c r="E14" i="16" s="1"/>
  <c r="P35" i="5"/>
  <c r="O35" i="5"/>
  <c r="N35" i="5"/>
  <c r="M35" i="5"/>
  <c r="L35" i="5"/>
  <c r="K35" i="5"/>
  <c r="J35" i="5"/>
  <c r="I34" i="5"/>
  <c r="I33" i="5"/>
  <c r="I32" i="5"/>
  <c r="I31" i="5"/>
  <c r="I30" i="5"/>
  <c r="I29" i="5"/>
  <c r="I28" i="5"/>
  <c r="I27" i="5"/>
  <c r="I35" i="5" s="1"/>
  <c r="D5" i="16" s="1"/>
  <c r="H26" i="5"/>
  <c r="P25" i="5"/>
  <c r="G23" i="16" s="1"/>
  <c r="O25" i="5"/>
  <c r="F23" i="16" s="1"/>
  <c r="N25" i="5"/>
  <c r="E23" i="16" s="1"/>
  <c r="M25" i="5"/>
  <c r="D23" i="16" s="1"/>
  <c r="L25" i="5"/>
  <c r="C23" i="16" s="1"/>
  <c r="K25" i="5"/>
  <c r="B23" i="16" s="1"/>
  <c r="J25" i="5"/>
  <c r="M9" i="16" s="1"/>
  <c r="I24" i="5"/>
  <c r="I23" i="5"/>
  <c r="I22" i="5"/>
  <c r="I21" i="5"/>
  <c r="I20" i="5"/>
  <c r="I18" i="5"/>
  <c r="I17" i="5"/>
  <c r="I15" i="5"/>
  <c r="I9" i="5"/>
  <c r="I25" i="5" s="1"/>
  <c r="H23" i="16" l="1"/>
  <c r="D24" i="16"/>
  <c r="E24" i="16"/>
  <c r="E18" i="16"/>
  <c r="C8" i="16"/>
  <c r="F48" i="5"/>
  <c r="N5" i="16"/>
  <c r="J5" i="16"/>
  <c r="G58" i="9"/>
  <c r="G15" i="16"/>
  <c r="P26" i="5"/>
  <c r="G24" i="16" s="1"/>
  <c r="D6" i="16"/>
  <c r="N6" i="16" s="1"/>
  <c r="E13" i="16"/>
  <c r="I13" i="16" l="1"/>
  <c r="I18" i="16"/>
  <c r="H24" i="16"/>
  <c r="E19" i="16"/>
  <c r="N7" i="16"/>
  <c r="E9" i="16"/>
  <c r="J9" i="16"/>
  <c r="E17" i="16"/>
  <c r="I17" i="16" s="1"/>
  <c r="E10" i="16" l="1"/>
  <c r="D7" i="16"/>
  <c r="I14" i="16"/>
  <c r="I15" i="16"/>
  <c r="K15" i="16" s="1"/>
  <c r="I16" i="16"/>
  <c r="K8" i="16"/>
  <c r="N8" i="16" s="1"/>
  <c r="K10" i="16"/>
  <c r="K7" i="16"/>
  <c r="J7" i="16"/>
  <c r="F7" i="16"/>
  <c r="C7" i="16"/>
  <c r="E7" i="16"/>
  <c r="G7" i="16"/>
  <c r="F8" i="16"/>
</calcChain>
</file>

<file path=xl/sharedStrings.xml><?xml version="1.0" encoding="utf-8"?>
<sst xmlns="http://schemas.openxmlformats.org/spreadsheetml/2006/main" count="750" uniqueCount="416">
  <si>
    <r>
      <rPr>
        <b/>
        <sz val="16"/>
        <color rgb="FF000000"/>
        <rFont val="宋体"/>
        <charset val="134"/>
      </rPr>
      <t>市场营销专业教学计划安排表</t>
    </r>
    <r>
      <rPr>
        <b/>
        <sz val="16"/>
        <color rgb="FF000000"/>
        <rFont val="Times New Roman"/>
        <family val="1"/>
      </rPr>
      <t xml:space="preserve"> </t>
    </r>
  </si>
  <si>
    <t>执笔：</t>
  </si>
  <si>
    <t>张丽</t>
  </si>
  <si>
    <t>初审：</t>
  </si>
  <si>
    <t>张晓红</t>
  </si>
  <si>
    <t>终审：</t>
  </si>
  <si>
    <t>权小妍</t>
  </si>
  <si>
    <t>表1：课程教学进程表</t>
  </si>
  <si>
    <t>适用班级：</t>
  </si>
  <si>
    <t>学院：</t>
  </si>
  <si>
    <t>数字营销产业学院</t>
  </si>
  <si>
    <t>一、平台课程</t>
  </si>
  <si>
    <t>课程类别</t>
  </si>
  <si>
    <t>序号</t>
  </si>
  <si>
    <t>课程代码</t>
  </si>
  <si>
    <t>课程名称</t>
  </si>
  <si>
    <t>课程类型</t>
  </si>
  <si>
    <t>授课方式</t>
  </si>
  <si>
    <t>学分</t>
  </si>
  <si>
    <t>教学学时</t>
  </si>
  <si>
    <t>各学期教学课时分配</t>
  </si>
  <si>
    <t>教学总学时</t>
  </si>
  <si>
    <t>其中实践
课时</t>
  </si>
  <si>
    <t>说明</t>
  </si>
  <si>
    <t>平台课程</t>
  </si>
  <si>
    <t>公共必修课</t>
  </si>
  <si>
    <t>A000001-3</t>
  </si>
  <si>
    <t>思想道德与法治</t>
  </si>
  <si>
    <t>理论课</t>
  </si>
  <si>
    <t>线下</t>
  </si>
  <si>
    <t>A000201-1</t>
  </si>
  <si>
    <t>体育（Ⅰ）</t>
  </si>
  <si>
    <t>实践课</t>
  </si>
  <si>
    <t>A000202-1</t>
  </si>
  <si>
    <t>体育（Ⅱ）</t>
  </si>
  <si>
    <t>A000203-1</t>
  </si>
  <si>
    <t>体育(Ⅲ)</t>
  </si>
  <si>
    <t>A000038-2</t>
  </si>
  <si>
    <t>毛泽东思想和中国特色社会主义理论体系概论</t>
  </si>
  <si>
    <t>A000079-3</t>
  </si>
  <si>
    <t>习近平新时代中国特色社会主义思想概论</t>
  </si>
  <si>
    <t>A000037-1</t>
  </si>
  <si>
    <t>职业发展与就业指导</t>
  </si>
  <si>
    <t>A000076-2</t>
  </si>
  <si>
    <t>军事理论</t>
  </si>
  <si>
    <t>线上/线下</t>
  </si>
  <si>
    <t>A000077-2</t>
  </si>
  <si>
    <t>心理健康教育</t>
  </si>
  <si>
    <t>A000055-3</t>
  </si>
  <si>
    <t>信息技术</t>
  </si>
  <si>
    <t>理论+实践课</t>
  </si>
  <si>
    <t>A000027-1</t>
  </si>
  <si>
    <t>形势与政策</t>
  </si>
  <si>
    <t>每学期以讲座形式开展</t>
  </si>
  <si>
    <t>A000078-1</t>
  </si>
  <si>
    <t>党史</t>
  </si>
  <si>
    <t>A000069-2</t>
  </si>
  <si>
    <t>新时代高职院校劳动教育</t>
  </si>
  <si>
    <t>A000080-1</t>
  </si>
  <si>
    <t>创新思维与创造力开发</t>
  </si>
  <si>
    <t>项目实战</t>
  </si>
  <si>
    <t>项目化方式上课，不排课</t>
  </si>
  <si>
    <t>A000081-1</t>
  </si>
  <si>
    <t>创业基础与实务</t>
  </si>
  <si>
    <t>A000082-1</t>
  </si>
  <si>
    <t>安全教育</t>
  </si>
  <si>
    <t>国家安全、实训安全、校园安全、网络安全、生活安全等方面，以讲座的形式开设</t>
  </si>
  <si>
    <t>公共必修课学时小计</t>
  </si>
  <si>
    <t>分学期学分小计</t>
  </si>
  <si>
    <t>专业基础课</t>
  </si>
  <si>
    <t>A020016-1</t>
  </si>
  <si>
    <t>虚拟现实基础与商业应用</t>
  </si>
  <si>
    <t>专业基础课+专业核心课共40学分</t>
  </si>
  <si>
    <t>A100001-3</t>
  </si>
  <si>
    <t>市场营销基础</t>
  </si>
  <si>
    <t>A020002-2</t>
  </si>
  <si>
    <t>管理学基础</t>
  </si>
  <si>
    <t>A020013-2</t>
  </si>
  <si>
    <t>商务数据分析与应用</t>
  </si>
  <si>
    <t>A020010-2</t>
  </si>
  <si>
    <t>经济学基础</t>
  </si>
  <si>
    <t>A020012-2</t>
  </si>
  <si>
    <t>财税基础</t>
  </si>
  <si>
    <t>A020017-1</t>
  </si>
  <si>
    <t>供应链管理基础</t>
  </si>
  <si>
    <t>A100002-1</t>
  </si>
  <si>
    <t>电子商务基础</t>
  </si>
  <si>
    <t>课时小计</t>
  </si>
  <si>
    <t>学分小计</t>
  </si>
  <si>
    <t>专业核心课</t>
  </si>
  <si>
    <t>A101001-3</t>
  </si>
  <si>
    <t>市场调查与分析</t>
  </si>
  <si>
    <t>教学做一体化课</t>
  </si>
  <si>
    <t>A101002-3</t>
  </si>
  <si>
    <t>消费者行为分析</t>
  </si>
  <si>
    <t>A101040-3</t>
  </si>
  <si>
    <t>数字营销</t>
  </si>
  <si>
    <t>A101006-3</t>
  </si>
  <si>
    <t>产品规划与服务设计</t>
  </si>
  <si>
    <t>A101005-4</t>
  </si>
  <si>
    <t>品牌策划与推广</t>
  </si>
  <si>
    <t>A101003-4</t>
  </si>
  <si>
    <t>全域营销推广</t>
  </si>
  <si>
    <t>A101004-3</t>
  </si>
  <si>
    <t>复杂销售与招投标</t>
  </si>
  <si>
    <t>A101027-3</t>
  </si>
  <si>
    <t>智能客户服务实务</t>
  </si>
  <si>
    <t>平台课程课时总计</t>
  </si>
  <si>
    <t>①公共必修课程、专业基础课、专业核心课建议线下授课，如有特殊情况，可单独申请线上授课或项目实战教学
②专业基础课+专业核心课共42学分，建议专业基础课不超过16学分
③《创业思维与创造力开发》《创业基础与实务》采用项目实战授课方式，不排课
④《形势与政策》《安全教育》每学期以讲座的形式开展，不排课</t>
  </si>
  <si>
    <t>二、模块课程</t>
  </si>
  <si>
    <t>类别</t>
  </si>
  <si>
    <t>各学期教学时分配</t>
  </si>
  <si>
    <t>其中
实践
课时</t>
  </si>
  <si>
    <t>模块课程</t>
  </si>
  <si>
    <t>公共限选模块</t>
  </si>
  <si>
    <t>A000003-4</t>
  </si>
  <si>
    <t>外语</t>
  </si>
  <si>
    <t>大学英语（一）A</t>
  </si>
  <si>
    <t>A000004-4</t>
  </si>
  <si>
    <t>大学英语（一）B</t>
  </si>
  <si>
    <t>A000006-4</t>
  </si>
  <si>
    <t>大学英语（二）A</t>
  </si>
  <si>
    <t>A000007-2</t>
  </si>
  <si>
    <t>大学英语（二）B</t>
  </si>
  <si>
    <t>A000008-4</t>
  </si>
  <si>
    <t>数学</t>
  </si>
  <si>
    <t>高等数学A</t>
  </si>
  <si>
    <t>A000009-2</t>
  </si>
  <si>
    <t>高等数学B</t>
  </si>
  <si>
    <t>A016050-4</t>
  </si>
  <si>
    <t>语文</t>
  </si>
  <si>
    <t>大学语文</t>
  </si>
  <si>
    <t>应用文写作</t>
  </si>
  <si>
    <t>A000019-2</t>
  </si>
  <si>
    <t>职业素养类</t>
  </si>
  <si>
    <t>沟通与表达</t>
  </si>
  <si>
    <t>A000066-2</t>
  </si>
  <si>
    <t>商务谈判与礼仪</t>
  </si>
  <si>
    <t>A000022-2</t>
  </si>
  <si>
    <t>个人形象设计</t>
  </si>
  <si>
    <t>茶道</t>
  </si>
  <si>
    <t>美育类</t>
  </si>
  <si>
    <t>美育-艺术导论</t>
  </si>
  <si>
    <t>美育-书法鉴赏</t>
  </si>
  <si>
    <t>美育-美术鉴赏</t>
  </si>
  <si>
    <t>美育-影视鉴赏</t>
  </si>
  <si>
    <t>美育-音乐鉴赏</t>
  </si>
  <si>
    <t>中国传统文化类</t>
  </si>
  <si>
    <t>中国传统文化</t>
  </si>
  <si>
    <t>中国商文化</t>
  </si>
  <si>
    <t>科学素养类</t>
  </si>
  <si>
    <t>人工智能基础</t>
  </si>
  <si>
    <t>大数据技术or科学与商业or图书信息检索……</t>
  </si>
  <si>
    <t>公共任选模块</t>
  </si>
  <si>
    <t>线上</t>
  </si>
  <si>
    <t>专业群任选模块1</t>
  </si>
  <si>
    <t>新营销模块</t>
  </si>
  <si>
    <t>新媒体文案策划与撰写</t>
  </si>
  <si>
    <t>理论+实践</t>
  </si>
  <si>
    <t>线下/线上/项目实战</t>
  </si>
  <si>
    <t>商业模式</t>
  </si>
  <si>
    <t>专业群任选模块2</t>
  </si>
  <si>
    <t>微专业模块一</t>
  </si>
  <si>
    <t>课程一</t>
  </si>
  <si>
    <t>课程二</t>
  </si>
  <si>
    <t>课程三</t>
  </si>
  <si>
    <t>专业群任选模块3</t>
  </si>
  <si>
    <t>微专业模块二</t>
  </si>
  <si>
    <t>专业群任选模块4</t>
  </si>
  <si>
    <t>元宇宙商城运营模块</t>
  </si>
  <si>
    <t>课程一 元宇宙商城运营实训</t>
  </si>
  <si>
    <t>专业群任选模块5</t>
  </si>
  <si>
    <t>营销实战校企合作模块</t>
  </si>
  <si>
    <t>行业销售管理</t>
  </si>
  <si>
    <t>消费行为研究与实践</t>
  </si>
  <si>
    <t>专业任选模块学分合计</t>
  </si>
  <si>
    <t>模块课课时总计</t>
  </si>
  <si>
    <r>
      <rPr>
        <sz val="8"/>
        <rFont val="宋体"/>
        <charset val="134"/>
      </rPr>
      <t xml:space="preserve">备注：
①公共限选课语文、数学、外语外建议线下授课，其他公共限选课程可线下或者线上授课
  线上授课方式1：直播课程，直播课程正常排课，开课人数不低于100人，不高于200人。
  线上授课方式2：在线开放课程，已经建设好并在公共平台正式发布的课程可申请，需经过学校教学委员会审核通过，在教务处备案，开课人数不低于100人，无上限。
②专业群任选模块课程可参考“附表1.专业群任选模块课程”进行选择，每个学生共选择5个模块，其中至少选择一个“校企双元育人”类模块课程，至少选择2个非本专业的模块课程
③模块课程可以采用线下/线上/项目化多种授课方式
  线上授课方式1：直播课程，直播课程正常排课，开课人数不低于50人。
  线上授课方式2：在线开放课程，已经建设好并在公共平台正式发布的课程可申请，需经过学校教学委员会审核通过，在教务处备案，开课人数不低于50人，无上限。  
  项目实战授课方式每班开课人数不低于20人。
④公共任选课程共计10学分，学生可参考附表2.公共任选课表进行选择，建议线上授课，线上授课方式参考①；学生在1-6学期修满规定学分即可。
</t>
    </r>
    <r>
      <rPr>
        <sz val="8"/>
        <rFont val="微软雅黑"/>
        <charset val="134"/>
      </rPr>
      <t>⑤专业任选模块二、模块三，学生可参考附表</t>
    </r>
    <r>
      <rPr>
        <sz val="8"/>
        <rFont val="宋体"/>
        <charset val="134"/>
      </rPr>
      <t>1，专业群任选模块课程进行选择</t>
    </r>
  </si>
  <si>
    <t xml:space="preserve">  教学
   周数
学期</t>
  </si>
  <si>
    <t>课堂教学</t>
  </si>
  <si>
    <r>
      <rPr>
        <sz val="11"/>
        <rFont val="宋体"/>
        <charset val="134"/>
      </rPr>
      <t>实</t>
    </r>
    <r>
      <rPr>
        <sz val="11"/>
        <rFont val="Times New Roman"/>
        <family val="1"/>
      </rPr>
      <t xml:space="preserve">        </t>
    </r>
    <r>
      <rPr>
        <sz val="11"/>
        <rFont val="宋体"/>
        <charset val="134"/>
      </rPr>
      <t>践</t>
    </r>
    <r>
      <rPr>
        <sz val="11"/>
        <rFont val="Times New Roman"/>
        <family val="1"/>
      </rPr>
      <t xml:space="preserve">        </t>
    </r>
    <r>
      <rPr>
        <sz val="11"/>
        <rFont val="宋体"/>
        <charset val="134"/>
      </rPr>
      <t>教</t>
    </r>
    <r>
      <rPr>
        <sz val="11"/>
        <rFont val="Times New Roman"/>
        <family val="1"/>
      </rPr>
      <t xml:space="preserve">        </t>
    </r>
    <r>
      <rPr>
        <sz val="11"/>
        <rFont val="宋体"/>
        <charset val="134"/>
      </rPr>
      <t>学</t>
    </r>
  </si>
  <si>
    <t>考试</t>
  </si>
  <si>
    <t>学期
总周数</t>
  </si>
  <si>
    <t>公共实践</t>
  </si>
  <si>
    <t>课程实践</t>
  </si>
  <si>
    <t>实习</t>
  </si>
  <si>
    <t>实习学时</t>
  </si>
  <si>
    <t>军事技能</t>
  </si>
  <si>
    <t>军事技能
学时</t>
  </si>
  <si>
    <t>劳动教育</t>
  </si>
  <si>
    <t>认知实习</t>
  </si>
  <si>
    <t>岗位实习</t>
  </si>
  <si>
    <t>一</t>
  </si>
  <si>
    <t>*</t>
  </si>
  <si>
    <t>※</t>
  </si>
  <si>
    <t>A102025-1</t>
  </si>
  <si>
    <t>二</t>
  </si>
  <si>
    <t>三</t>
  </si>
  <si>
    <t>四</t>
  </si>
  <si>
    <t>五</t>
  </si>
  <si>
    <t xml:space="preserve"> A102999-8  岗位实习</t>
  </si>
  <si>
    <t>六</t>
  </si>
  <si>
    <t xml:space="preserve"> A102999-4  岗位实习</t>
  </si>
  <si>
    <r>
      <rPr>
        <sz val="11"/>
        <rFont val="宋体"/>
        <charset val="134"/>
      </rPr>
      <t>合</t>
    </r>
    <r>
      <rPr>
        <sz val="11"/>
        <rFont val="Times New Roman"/>
        <family val="1"/>
      </rPr>
      <t xml:space="preserve">    </t>
    </r>
    <r>
      <rPr>
        <sz val="11"/>
        <rFont val="宋体"/>
        <charset val="134"/>
      </rPr>
      <t>计</t>
    </r>
  </si>
  <si>
    <t>实践教学场所</t>
  </si>
  <si>
    <t>校内</t>
  </si>
  <si>
    <t>备注：
①认知实习1学分，认识实习指学生由学院组织到实习单位参观、观摩和体验，形成对实习单位和相关岗位的初步认识的活动，建议安排在第1学期或者第2学期
②岗位实习6个月，共计24周（每周0.5学分），共计12个学分，建议安排在第5、6学期</t>
  </si>
  <si>
    <t>表3：课时学分统计表</t>
  </si>
  <si>
    <t>一、课程类别课时学分统计表</t>
  </si>
  <si>
    <t>必修</t>
  </si>
  <si>
    <t>选修</t>
  </si>
  <si>
    <t>合计</t>
  </si>
  <si>
    <t>公共限选课</t>
  </si>
  <si>
    <t>公共任选课</t>
  </si>
  <si>
    <t>专业方向限选课
(专业任选模块)</t>
  </si>
  <si>
    <t>课时</t>
  </si>
  <si>
    <t>学分比例</t>
  </si>
  <si>
    <t>公共基础课课时</t>
  </si>
  <si>
    <t>公共课比例</t>
  </si>
  <si>
    <t>专业课时</t>
  </si>
  <si>
    <t>专业课比例</t>
  </si>
  <si>
    <t>总课时数、理论/实践课时数</t>
  </si>
  <si>
    <t>总课时数</t>
  </si>
  <si>
    <t>理论
课时数</t>
  </si>
  <si>
    <t>实践
课时数</t>
  </si>
  <si>
    <t>理论/实践
课时比例</t>
  </si>
  <si>
    <t>理论课时比例</t>
  </si>
  <si>
    <t>实践课时比例</t>
  </si>
  <si>
    <t>二、培养方案学分统计表</t>
  </si>
  <si>
    <t>学分类别</t>
  </si>
  <si>
    <r>
      <rPr>
        <sz val="11"/>
        <color theme="1"/>
        <rFont val="宋体"/>
        <charset val="134"/>
      </rPr>
      <t>学分</t>
    </r>
    <r>
      <rPr>
        <sz val="11"/>
        <color indexed="8"/>
        <rFont val="Times New Roman"/>
        <family val="1"/>
      </rPr>
      <t xml:space="preserve"> </t>
    </r>
  </si>
  <si>
    <t>占总学分比例</t>
  </si>
  <si>
    <t>备注</t>
  </si>
  <si>
    <t>公共课（含必修、限选、任选）</t>
  </si>
  <si>
    <t>专业课程教学(含课程实践)</t>
  </si>
  <si>
    <t>实践教学</t>
  </si>
  <si>
    <t>专业实践</t>
  </si>
  <si>
    <t>必修课（含军事训练、实训实习）</t>
  </si>
  <si>
    <r>
      <rPr>
        <sz val="11"/>
        <color theme="1"/>
        <rFont val="宋体"/>
        <charset val="134"/>
      </rPr>
      <t>选修课（含公共限选、公共任选</t>
    </r>
    <r>
      <rPr>
        <sz val="11"/>
        <rFont val="宋体"/>
        <charset val="134"/>
      </rPr>
      <t>、专业任选模块）</t>
    </r>
  </si>
  <si>
    <r>
      <rPr>
        <sz val="11"/>
        <color theme="1"/>
        <rFont val="宋体"/>
        <charset val="134"/>
      </rPr>
      <t>总</t>
    </r>
    <r>
      <rPr>
        <sz val="11"/>
        <color indexed="8"/>
        <rFont val="Times New Roman"/>
        <family val="1"/>
      </rPr>
      <t xml:space="preserve">           </t>
    </r>
    <r>
      <rPr>
        <sz val="11"/>
        <color indexed="8"/>
        <rFont val="宋体"/>
        <charset val="134"/>
      </rPr>
      <t>计</t>
    </r>
  </si>
  <si>
    <t>课时分布</t>
  </si>
  <si>
    <t>第1学期</t>
  </si>
  <si>
    <t>第2学期</t>
  </si>
  <si>
    <t>第3学期</t>
  </si>
  <si>
    <t>第4学期</t>
  </si>
  <si>
    <t>第5学期</t>
  </si>
  <si>
    <t>第6学期</t>
  </si>
  <si>
    <t>课程课时</t>
  </si>
  <si>
    <t>课程学分</t>
  </si>
  <si>
    <t>专业群任选模块课程</t>
  </si>
  <si>
    <t>模块名称</t>
  </si>
  <si>
    <t>可选上课方式1</t>
  </si>
  <si>
    <t>可选上课方式2</t>
  </si>
  <si>
    <t>可选上课方式3</t>
  </si>
  <si>
    <t>原所属专业</t>
  </si>
  <si>
    <t>开课学期</t>
  </si>
  <si>
    <t>元宇宙商城运营实训</t>
  </si>
  <si>
    <t>不分专业</t>
  </si>
  <si>
    <t>A102005-6</t>
  </si>
  <si>
    <t>市场营销</t>
  </si>
  <si>
    <t>A103097-3</t>
  </si>
  <si>
    <t>A103098-3</t>
  </si>
  <si>
    <t>品牌策划模块</t>
  </si>
  <si>
    <t>A103023-3</t>
  </si>
  <si>
    <t>品牌策划</t>
  </si>
  <si>
    <t>A103094-3</t>
  </si>
  <si>
    <t>客户体验模块</t>
  </si>
  <si>
    <t>A103093-3</t>
  </si>
  <si>
    <t>A103099-3</t>
  </si>
  <si>
    <t>商务数据分析工具模块</t>
  </si>
  <si>
    <t>数据采集与处理</t>
  </si>
  <si>
    <t>A103027-2</t>
  </si>
  <si>
    <t>SQL与数据分析</t>
  </si>
  <si>
    <t>A103028-2</t>
  </si>
  <si>
    <t>BI与数据可视化</t>
  </si>
  <si>
    <t>A103020-2</t>
  </si>
  <si>
    <t>商务数据分析基础素养模块</t>
  </si>
  <si>
    <t>商务统计</t>
  </si>
  <si>
    <t>A103089-2</t>
  </si>
  <si>
    <t>商务数据分析方法及应用</t>
  </si>
  <si>
    <t>A103088-2</t>
  </si>
  <si>
    <t>商务数据分析技术</t>
  </si>
  <si>
    <t>A103087-2</t>
  </si>
  <si>
    <t>商务数据应用模块</t>
  </si>
  <si>
    <t>电商运营数据分析</t>
  </si>
  <si>
    <t>A103019-2</t>
  </si>
  <si>
    <t>客户数据分析</t>
  </si>
  <si>
    <t>A103014-2</t>
  </si>
  <si>
    <t>供应链数据分析</t>
  </si>
  <si>
    <t>A103086-2</t>
  </si>
  <si>
    <t>新媒体运营模块</t>
  </si>
  <si>
    <t>社群营销</t>
  </si>
  <si>
    <t>电子商务</t>
  </si>
  <si>
    <t>A12S001-3</t>
  </si>
  <si>
    <t>短视频与直播运营</t>
  </si>
  <si>
    <t>A12S002-3</t>
  </si>
  <si>
    <t>商务视觉设计模块</t>
  </si>
  <si>
    <t>商品采编</t>
  </si>
  <si>
    <t>A12S003-2</t>
  </si>
  <si>
    <t>视觉营销</t>
  </si>
  <si>
    <t>A12S004-2</t>
  </si>
  <si>
    <t>新媒体技术</t>
  </si>
  <si>
    <t>A12S005-2</t>
  </si>
  <si>
    <t>跨境电商运营模块</t>
  </si>
  <si>
    <t>跨境电商运营</t>
  </si>
  <si>
    <t>A12S006-2</t>
  </si>
  <si>
    <t>国际商务函电</t>
  </si>
  <si>
    <t>A12S009-2</t>
  </si>
  <si>
    <t>海外社媒推广</t>
  </si>
  <si>
    <t>A12S010-2</t>
  </si>
  <si>
    <t>物流绩效分析模块</t>
  </si>
  <si>
    <t>商务数据分析</t>
  </si>
  <si>
    <t>现代物流管理</t>
  </si>
  <si>
    <t>A110116-3</t>
  </si>
  <si>
    <t>物流成本与绩效管理</t>
  </si>
  <si>
    <t>A110117-3</t>
  </si>
  <si>
    <t>采购规划模块</t>
  </si>
  <si>
    <t>采购与供应管理</t>
  </si>
  <si>
    <t>A110163-2</t>
  </si>
  <si>
    <t>智慧物流与供应链基础</t>
  </si>
  <si>
    <t>A110164-2</t>
  </si>
  <si>
    <t>数字化物流商业运营</t>
  </si>
  <si>
    <t>A110165-2</t>
  </si>
  <si>
    <t>物流运营模块</t>
  </si>
  <si>
    <t>智慧仓配管理</t>
  </si>
  <si>
    <t>A110121-2</t>
  </si>
  <si>
    <t>智慧运输运营</t>
  </si>
  <si>
    <t>A110122-2</t>
  </si>
  <si>
    <t>物流营销与客户关系</t>
  </si>
  <si>
    <t>A110123-2</t>
  </si>
  <si>
    <t>财务管理模块</t>
  </si>
  <si>
    <t>管理会计基础</t>
  </si>
  <si>
    <t>大数据与会计</t>
  </si>
  <si>
    <t>A016042-2</t>
  </si>
  <si>
    <t>企业财务管理</t>
  </si>
  <si>
    <t>A018011-4</t>
  </si>
  <si>
    <t>基础财务模块</t>
  </si>
  <si>
    <t>会计核算实战</t>
  </si>
  <si>
    <t>A017001-4</t>
  </si>
  <si>
    <t>财务数字化</t>
  </si>
  <si>
    <t>A014118-2</t>
  </si>
  <si>
    <t>业务财务模块</t>
  </si>
  <si>
    <t>财务分析</t>
  </si>
  <si>
    <t>A019029-2</t>
  </si>
  <si>
    <t>数字化管理会计</t>
  </si>
  <si>
    <t>A014026-2</t>
  </si>
  <si>
    <t>企业内部控制</t>
  </si>
  <si>
    <t>A01A304-2</t>
  </si>
  <si>
    <t>A102006-2</t>
  </si>
  <si>
    <t>A102007-4</t>
  </si>
  <si>
    <t>数据实战校企合作模块</t>
  </si>
  <si>
    <t>商务数据分析技术实践</t>
  </si>
  <si>
    <t>A102017-2</t>
  </si>
  <si>
    <t>行业分析与市场研究实践</t>
  </si>
  <si>
    <t>A102018-4</t>
  </si>
  <si>
    <t>电商实战校企合作实训模块</t>
  </si>
  <si>
    <t>农产品开发与投放</t>
  </si>
  <si>
    <t>A12S011-2</t>
  </si>
  <si>
    <t>农村电商综合运营</t>
  </si>
  <si>
    <t>A12S012-4</t>
  </si>
  <si>
    <t>物流实战校企合作模块</t>
  </si>
  <si>
    <t>智慧仓配运营实践</t>
  </si>
  <si>
    <t>智慧物流装备装调实战</t>
  </si>
  <si>
    <t>A110721-4</t>
  </si>
  <si>
    <t>会计实战校企合作模块</t>
  </si>
  <si>
    <t>会计基础模拟实战</t>
  </si>
  <si>
    <t>A010211-1</t>
  </si>
  <si>
    <t>管理会计岗位实训</t>
  </si>
  <si>
    <t>A011056-1</t>
  </si>
  <si>
    <t>智能云财务服务</t>
  </si>
  <si>
    <t>A198622-4</t>
  </si>
  <si>
    <t>备注
①专业群内各专业共享至少2个专业模块课程（每个模块6学分，课程/实训门数不限）
②专业群内各专业共享至少1个“校企双元育人”类模块课程（6学分，建议在企业实地校企教师共同授课，实训/课程门数不限），授课方式建议为项目实战
③专业群模块课程可采用线下/线上/项目实战多种授课方式</t>
  </si>
  <si>
    <t>2022级人才培养方案公共选修课申请主题范围</t>
  </si>
  <si>
    <t>主题</t>
  </si>
  <si>
    <t>申报公选课名称</t>
  </si>
  <si>
    <t>创新创业</t>
  </si>
  <si>
    <t>创业实战</t>
  </si>
  <si>
    <t>创新创业素养</t>
  </si>
  <si>
    <t>综合素养</t>
  </si>
  <si>
    <t>节能减排类</t>
  </si>
  <si>
    <t>绿色环保类</t>
  </si>
  <si>
    <t>金融知识类</t>
  </si>
  <si>
    <t>社会责任类</t>
  </si>
  <si>
    <t>人口资源类</t>
  </si>
  <si>
    <t>海洋科学类</t>
  </si>
  <si>
    <t>管理等人文素养类</t>
  </si>
  <si>
    <t>法律素养类</t>
  </si>
  <si>
    <t>大学生教育</t>
  </si>
  <si>
    <t>安全教育类（防火防灾、安全用电、网络安全、信息安全、校园安全等）</t>
  </si>
  <si>
    <t>心理学</t>
  </si>
  <si>
    <t>思想政治</t>
  </si>
  <si>
    <t>大学生恋爱、青春生活</t>
  </si>
  <si>
    <t>图书信息检索及数字化信息资源应用</t>
  </si>
  <si>
    <t>医疗保健</t>
  </si>
  <si>
    <t>跨文化交流</t>
  </si>
  <si>
    <t>中国优秀传统文化</t>
  </si>
  <si>
    <t>诸子百家、中国传统人文精神、道德理念、红色文化等</t>
  </si>
  <si>
    <t>中华文化艺术类，如茶文化、戏剧、戏曲等</t>
  </si>
  <si>
    <t>武术、摔跤、棋类、五禽操、太极拳、梅花桩等中华传统体育项目</t>
  </si>
  <si>
    <t>中华传统美食及制作</t>
  </si>
  <si>
    <t>科学素养</t>
  </si>
  <si>
    <t>科学知识类</t>
  </si>
  <si>
    <t>学科前言类</t>
  </si>
  <si>
    <t>科学方法类</t>
  </si>
  <si>
    <t>科学技术与社会类</t>
  </si>
  <si>
    <t>艺术</t>
  </si>
  <si>
    <t>作品赏析类</t>
  </si>
  <si>
    <t>艺术史类</t>
  </si>
  <si>
    <t>艺术批评类</t>
  </si>
  <si>
    <t>艺术实践类</t>
  </si>
  <si>
    <t>语言</t>
  </si>
  <si>
    <t>职场英语、日语、俄语、韩语等</t>
  </si>
  <si>
    <t>其他</t>
  </si>
  <si>
    <t>说明：
1.公共选修课建议为线上授课，采用线上直播或在线开放课程形式；
2.学分可设置为0.5学分、1学分、1.5学分、2学分（每个学分16课时）；
3.课程名称自定，课程内容需要符合教务处发布“公选课申请参照类别表”，如符合两个主题，可选择其中一个主题进行申请；
4.学生在选课时可任意选择，在规定时间内选够10个学分即可。
5.请申请公选课的老师按照要求提交材料至学院，材料包括课程标准、授课资料、如上课方式为在线开放课程，请提供线上课程链接等。</t>
  </si>
  <si>
    <t>表2：实践教学明细表</t>
    <phoneticPr fontId="37" type="noConversion"/>
  </si>
  <si>
    <t>课时小计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</si>
</sst>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\¥* #,##0.00_-;\-\¥* #,##0.00_-;_-\¥* &quot;-&quot;??_-;_-@_-"/>
    <numFmt numFmtId="177" formatCode="0_);[Red]\(0\)"/>
    <numFmt numFmtId="178" formatCode="0_ "/>
  </numFmts>
  <fonts count="40"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黑体"/>
      <charset val="134"/>
    </font>
    <font>
      <b/>
      <sz val="10"/>
      <name val="FangSong"/>
      <charset val="134"/>
    </font>
    <font>
      <b/>
      <sz val="9"/>
      <name val="FangSong"/>
      <charset val="134"/>
    </font>
    <font>
      <sz val="10"/>
      <name val="FangSong"/>
      <charset val="134"/>
    </font>
    <font>
      <sz val="9"/>
      <name val="FangSong"/>
      <charset val="134"/>
    </font>
    <font>
      <sz val="10"/>
      <name val="仿宋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8"/>
      <name val="宋体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name val="宋体"/>
      <charset val="134"/>
    </font>
    <font>
      <sz val="11"/>
      <color theme="1"/>
      <name val="Times New Roman"/>
      <family val="1"/>
    </font>
    <font>
      <sz val="11"/>
      <color indexed="12"/>
      <name val="宋体"/>
      <charset val="134"/>
    </font>
    <font>
      <sz val="11"/>
      <color rgb="FFFF0000"/>
      <name val="宋体"/>
      <charset val="134"/>
    </font>
    <font>
      <b/>
      <sz val="11"/>
      <name val="宋体"/>
      <charset val="134"/>
    </font>
    <font>
      <b/>
      <sz val="11"/>
      <name val="Times New Roman"/>
      <family val="1"/>
    </font>
    <font>
      <sz val="10"/>
      <name val="Calibri"/>
      <family val="2"/>
    </font>
    <font>
      <b/>
      <sz val="16"/>
      <color rgb="FF000000"/>
      <name val="宋体"/>
      <charset val="134"/>
    </font>
    <font>
      <b/>
      <sz val="16"/>
      <color theme="1"/>
      <name val="宋体"/>
      <charset val="134"/>
    </font>
    <font>
      <b/>
      <sz val="11"/>
      <color theme="1"/>
      <name val="Times New Roman"/>
      <family val="1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  <font>
      <sz val="11"/>
      <color indexed="60"/>
      <name val="宋体"/>
      <charset val="134"/>
    </font>
    <font>
      <sz val="11"/>
      <color indexed="8"/>
      <name val="Times New Roman"/>
      <family val="1"/>
    </font>
    <font>
      <sz val="11"/>
      <color indexed="8"/>
      <name val="宋体"/>
      <charset val="134"/>
    </font>
    <font>
      <sz val="11"/>
      <name val="Times New Roman"/>
      <family val="1"/>
    </font>
    <font>
      <sz val="8"/>
      <name val="微软雅黑"/>
      <charset val="134"/>
    </font>
    <font>
      <b/>
      <sz val="16"/>
      <color rgb="FF000000"/>
      <name val="Times New Roman"/>
      <family val="1"/>
    </font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</borders>
  <cellStyleXfs count="7">
    <xf numFmtId="0" fontId="0" fillId="0" borderId="0">
      <alignment vertical="center"/>
    </xf>
    <xf numFmtId="176" fontId="36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0" fillId="8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76" fontId="36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178" fontId="12" fillId="5" borderId="1" xfId="0" applyNumberFormat="1" applyFont="1" applyFill="1" applyBorder="1" applyAlignment="1">
      <alignment horizontal="center" vertical="center" wrapText="1"/>
    </xf>
    <xf numFmtId="178" fontId="12" fillId="5" borderId="14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0" borderId="1" xfId="0" applyFont="1" applyBorder="1" applyProtection="1">
      <alignment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10" fontId="12" fillId="0" borderId="1" xfId="0" applyNumberFormat="1" applyFont="1" applyBorder="1" applyAlignment="1">
      <alignment vertical="center" wrapText="1"/>
    </xf>
    <xf numFmtId="178" fontId="12" fillId="6" borderId="1" xfId="0" applyNumberFormat="1" applyFont="1" applyFill="1" applyBorder="1" applyAlignment="1">
      <alignment horizontal="center" vertical="center"/>
    </xf>
    <xf numFmtId="178" fontId="12" fillId="6" borderId="1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Border="1" applyAlignment="1">
      <alignment horizontal="center" vertical="center" wrapText="1"/>
    </xf>
    <xf numFmtId="0" fontId="15" fillId="3" borderId="0" xfId="0" applyFont="1" applyFill="1" applyProtection="1">
      <alignment vertical="center"/>
      <protection locked="0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vertical="center" wrapText="1"/>
      <protection locked="0"/>
    </xf>
    <xf numFmtId="0" fontId="18" fillId="3" borderId="1" xfId="0" applyFont="1" applyFill="1" applyBorder="1" applyAlignment="1">
      <alignment horizontal="center" vertical="center"/>
    </xf>
    <xf numFmtId="0" fontId="15" fillId="0" borderId="0" xfId="0" applyFont="1" applyAlignment="1" applyProtection="1">
      <alignment horizontal="righ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9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vertical="center" wrapText="1"/>
      <protection locked="0"/>
    </xf>
    <xf numFmtId="0" fontId="15" fillId="3" borderId="1" xfId="0" applyFont="1" applyFill="1" applyBorder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alignment vertical="center"/>
      <protection locked="0"/>
    </xf>
    <xf numFmtId="49" fontId="1" fillId="3" borderId="1" xfId="0" applyNumberFormat="1" applyFont="1" applyFill="1" applyBorder="1" applyProtection="1">
      <alignment vertical="center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left" vertical="center"/>
    </xf>
    <xf numFmtId="0" fontId="22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Protection="1">
      <alignment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5" fillId="3" borderId="0" xfId="0" applyFont="1" applyFill="1" applyAlignment="1" applyProtection="1">
      <alignment horizontal="right" vertical="center"/>
      <protection locked="0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 applyProtection="1">
      <alignment vertical="center" wrapText="1"/>
      <protection locked="0"/>
    </xf>
    <xf numFmtId="0" fontId="15" fillId="3" borderId="0" xfId="0" applyFont="1" applyFill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vertical="center" wrapText="1"/>
      <protection locked="0"/>
    </xf>
    <xf numFmtId="0" fontId="12" fillId="3" borderId="0" xfId="0" applyFont="1" applyFill="1" applyProtection="1">
      <alignment vertical="center"/>
      <protection locked="0"/>
    </xf>
    <xf numFmtId="0" fontId="13" fillId="3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right" vertical="center"/>
      <protection locked="0"/>
    </xf>
    <xf numFmtId="0" fontId="13" fillId="3" borderId="0" xfId="0" applyFont="1" applyFill="1" applyAlignment="1" applyProtection="1">
      <alignment horizontal="left" vertical="center"/>
      <protection locked="0"/>
    </xf>
    <xf numFmtId="0" fontId="12" fillId="3" borderId="0" xfId="0" applyFont="1" applyFill="1" applyAlignment="1" applyProtection="1">
      <alignment horizontal="right" vertical="center"/>
      <protection locked="0"/>
    </xf>
    <xf numFmtId="0" fontId="17" fillId="3" borderId="0" xfId="0" applyFont="1" applyFill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26" fillId="0" borderId="1" xfId="0" applyFont="1" applyBorder="1" applyAlignment="1" applyProtection="1">
      <alignment horizontal="left" vertical="center"/>
      <protection locked="0"/>
    </xf>
    <xf numFmtId="0" fontId="26" fillId="0" borderId="1" xfId="0" applyFont="1" applyBorder="1" applyAlignment="1">
      <alignment vertical="center" wrapText="1"/>
    </xf>
    <xf numFmtId="0" fontId="26" fillId="3" borderId="1" xfId="0" applyFont="1" applyFill="1" applyBorder="1" applyAlignment="1" applyProtection="1">
      <alignment horizontal="left" vertical="center" wrapText="1"/>
      <protection locked="0"/>
    </xf>
    <xf numFmtId="0" fontId="26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left" vertical="center"/>
      <protection locked="0"/>
    </xf>
    <xf numFmtId="0" fontId="22" fillId="3" borderId="1" xfId="0" applyFont="1" applyFill="1" applyBorder="1" applyAlignment="1">
      <alignment horizontal="left" vertical="center"/>
    </xf>
    <xf numFmtId="0" fontId="27" fillId="3" borderId="1" xfId="0" applyFont="1" applyFill="1" applyBorder="1" applyAlignment="1" applyProtection="1">
      <alignment horizontal="center" vertical="center"/>
      <protection locked="0"/>
    </xf>
    <xf numFmtId="0" fontId="27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>
      <alignment vertical="center"/>
    </xf>
    <xf numFmtId="0" fontId="2" fillId="3" borderId="0" xfId="0" applyFont="1" applyFill="1" applyAlignment="1" applyProtection="1">
      <alignment horizontal="right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9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3" fillId="3" borderId="0" xfId="0" applyFont="1" applyFill="1" applyAlignment="1" applyProtection="1">
      <alignment horizontal="center" vertical="center"/>
      <protection locked="0"/>
    </xf>
    <xf numFmtId="0" fontId="24" fillId="3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right" vertical="center"/>
      <protection locked="0"/>
    </xf>
    <xf numFmtId="0" fontId="13" fillId="3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0" fontId="17" fillId="3" borderId="0" xfId="0" applyFont="1" applyFill="1" applyAlignment="1" applyProtection="1">
      <alignment horizontal="left" vertical="center"/>
      <protection locked="0"/>
    </xf>
    <xf numFmtId="0" fontId="12" fillId="3" borderId="0" xfId="0" applyFont="1" applyFill="1" applyAlignment="1" applyProtection="1">
      <alignment horizontal="right" vertical="center"/>
      <protection locked="0"/>
    </xf>
    <xf numFmtId="0" fontId="12" fillId="3" borderId="0" xfId="0" applyFont="1" applyFill="1" applyAlignment="1" applyProtection="1">
      <alignment horizontal="center" vertical="center"/>
      <protection locked="0"/>
    </xf>
    <xf numFmtId="0" fontId="20" fillId="3" borderId="12" xfId="0" applyFont="1" applyFill="1" applyBorder="1" applyAlignment="1" applyProtection="1">
      <alignment horizontal="left" vertical="center"/>
      <protection locked="0"/>
    </xf>
    <xf numFmtId="0" fontId="20" fillId="3" borderId="12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 textRotation="255"/>
      <protection locked="0"/>
    </xf>
    <xf numFmtId="0" fontId="1" fillId="3" borderId="1" xfId="0" applyFont="1" applyFill="1" applyBorder="1" applyAlignment="1" applyProtection="1">
      <alignment horizontal="center" vertical="center" textRotation="255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>
      <alignment vertical="center"/>
    </xf>
    <xf numFmtId="0" fontId="15" fillId="3" borderId="1" xfId="0" applyFont="1" applyFill="1" applyBorder="1" applyAlignment="1" applyProtection="1">
      <alignment horizontal="center" vertical="center" textRotation="255" wrapText="1"/>
      <protection locked="0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11" fillId="3" borderId="6" xfId="0" applyFont="1" applyFill="1" applyBorder="1" applyAlignment="1" applyProtection="1">
      <alignment horizontal="left" vertical="center" wrapText="1"/>
      <protection locked="0"/>
    </xf>
    <xf numFmtId="0" fontId="11" fillId="3" borderId="6" xfId="0" applyFont="1" applyFill="1" applyBorder="1" applyAlignment="1" applyProtection="1">
      <alignment horizontal="left" vertical="center"/>
      <protection locked="0"/>
    </xf>
    <xf numFmtId="0" fontId="11" fillId="3" borderId="6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20" fillId="3" borderId="0" xfId="0" applyFont="1" applyFill="1" applyAlignment="1" applyProtection="1">
      <alignment horizontal="left" vertical="center"/>
      <protection locked="0"/>
    </xf>
    <xf numFmtId="0" fontId="21" fillId="3" borderId="0" xfId="0" applyFont="1" applyFill="1" applyAlignment="1" applyProtection="1">
      <alignment horizontal="left" vertical="center"/>
      <protection locked="0"/>
    </xf>
    <xf numFmtId="0" fontId="21" fillId="3" borderId="0" xfId="0" applyFont="1" applyFill="1" applyAlignment="1" applyProtection="1">
      <alignment horizontal="center" vertical="center"/>
      <protection locked="0"/>
    </xf>
    <xf numFmtId="0" fontId="15" fillId="3" borderId="4" xfId="0" applyFont="1" applyFill="1" applyBorder="1" applyAlignment="1" applyProtection="1">
      <alignment horizontal="center" vertical="center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0" fontId="15" fillId="3" borderId="2" xfId="0" applyFont="1" applyFill="1" applyBorder="1" applyAlignment="1" applyProtection="1">
      <alignment horizontal="center" vertical="center" textRotation="255"/>
      <protection locked="0"/>
    </xf>
    <xf numFmtId="0" fontId="15" fillId="3" borderId="3" xfId="0" applyFont="1" applyFill="1" applyBorder="1" applyAlignment="1" applyProtection="1">
      <alignment horizontal="center" vertical="center" textRotation="255"/>
      <protection locked="0"/>
    </xf>
    <xf numFmtId="0" fontId="15" fillId="3" borderId="4" xfId="0" applyFont="1" applyFill="1" applyBorder="1" applyAlignment="1" applyProtection="1">
      <alignment horizontal="center" vertical="center" textRotation="255"/>
      <protection locked="0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11" fillId="3" borderId="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15" fillId="3" borderId="2" xfId="0" applyFont="1" applyFill="1" applyBorder="1" applyAlignment="1" applyProtection="1">
      <alignment horizontal="center" vertical="center" textRotation="255" wrapText="1"/>
      <protection locked="0"/>
    </xf>
    <xf numFmtId="0" fontId="15" fillId="3" borderId="3" xfId="0" applyFont="1" applyFill="1" applyBorder="1" applyAlignment="1" applyProtection="1">
      <alignment horizontal="center" vertical="center" textRotation="255" wrapText="1"/>
      <protection locked="0"/>
    </xf>
    <xf numFmtId="0" fontId="15" fillId="3" borderId="4" xfId="0" applyFont="1" applyFill="1" applyBorder="1" applyAlignment="1" applyProtection="1">
      <alignment horizontal="center" vertical="center" textRotation="255" wrapText="1"/>
      <protection locked="0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5" fillId="3" borderId="1" xfId="0" applyFont="1" applyFill="1" applyBorder="1" applyProtection="1">
      <alignment vertical="center"/>
      <protection locked="0"/>
    </xf>
    <xf numFmtId="0" fontId="15" fillId="3" borderId="2" xfId="0" applyFont="1" applyFill="1" applyBorder="1" applyProtection="1">
      <alignment vertical="center"/>
      <protection locked="0"/>
    </xf>
    <xf numFmtId="0" fontId="15" fillId="3" borderId="3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1" fillId="0" borderId="6" xfId="0" applyFont="1" applyBorder="1" applyAlignment="1" applyProtection="1">
      <alignment horizontal="left" vertic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 wrapText="1"/>
      <protection locked="0"/>
    </xf>
    <xf numFmtId="0" fontId="15" fillId="3" borderId="5" xfId="0" applyFont="1" applyFill="1" applyBorder="1" applyAlignment="1" applyProtection="1">
      <alignment horizontal="center" vertical="center" wrapText="1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15" xfId="0" applyFont="1" applyFill="1" applyBorder="1" applyAlignment="1" applyProtection="1">
      <alignment horizontal="center" vertical="center"/>
      <protection locked="0"/>
    </xf>
    <xf numFmtId="0" fontId="15" fillId="3" borderId="16" xfId="0" applyFont="1" applyFill="1" applyBorder="1" applyAlignment="1" applyProtection="1">
      <alignment horizontal="center" vertical="center" wrapText="1"/>
      <protection locked="0"/>
    </xf>
    <xf numFmtId="0" fontId="15" fillId="3" borderId="16" xfId="0" applyFont="1" applyFill="1" applyBorder="1" applyAlignment="1" applyProtection="1">
      <alignment horizontal="center" vertical="center"/>
      <protection locked="0"/>
    </xf>
    <xf numFmtId="176" fontId="15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6" xfId="0" applyFont="1" applyFill="1" applyBorder="1" applyAlignment="1" applyProtection="1">
      <alignment horizontal="left" vertical="center" wrapText="1"/>
      <protection locked="0"/>
    </xf>
    <xf numFmtId="0" fontId="2" fillId="3" borderId="6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76" fontId="12" fillId="0" borderId="5" xfId="1" applyFont="1" applyFill="1" applyBorder="1" applyAlignment="1" applyProtection="1">
      <alignment horizontal="center" vertical="center" wrapText="1"/>
    </xf>
    <xf numFmtId="176" fontId="12" fillId="0" borderId="15" xfId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10" fontId="12" fillId="0" borderId="14" xfId="0" applyNumberFormat="1" applyFont="1" applyBorder="1" applyAlignment="1">
      <alignment horizontal="center" vertical="center" wrapText="1"/>
    </xf>
    <xf numFmtId="10" fontId="12" fillId="0" borderId="15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10" fontId="12" fillId="0" borderId="5" xfId="0" applyNumberFormat="1" applyFont="1" applyBorder="1" applyAlignment="1">
      <alignment horizontal="center" vertical="center" wrapText="1"/>
    </xf>
    <xf numFmtId="178" fontId="12" fillId="0" borderId="14" xfId="0" applyNumberFormat="1" applyFont="1" applyBorder="1" applyAlignment="1">
      <alignment horizontal="center" vertical="center" wrapText="1"/>
    </xf>
    <xf numFmtId="178" fontId="12" fillId="0" borderId="15" xfId="0" applyNumberFormat="1" applyFont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/>
    </xf>
    <xf numFmtId="178" fontId="12" fillId="6" borderId="14" xfId="0" applyNumberFormat="1" applyFont="1" applyFill="1" applyBorder="1" applyAlignment="1">
      <alignment horizontal="center" vertical="center" wrapText="1"/>
    </xf>
    <xf numFmtId="178" fontId="12" fillId="6" borderId="15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10" fontId="12" fillId="0" borderId="14" xfId="0" applyNumberFormat="1" applyFont="1" applyBorder="1" applyAlignment="1">
      <alignment horizontal="center" vertical="center"/>
    </xf>
    <xf numFmtId="10" fontId="12" fillId="0" borderId="5" xfId="0" applyNumberFormat="1" applyFont="1" applyBorder="1" applyAlignment="1">
      <alignment horizontal="center" vertical="center"/>
    </xf>
    <xf numFmtId="10" fontId="12" fillId="0" borderId="15" xfId="0" applyNumberFormat="1" applyFont="1" applyBorder="1" applyAlignment="1">
      <alignment horizontal="center" vertical="center"/>
    </xf>
    <xf numFmtId="10" fontId="12" fillId="6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5" borderId="1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38" fillId="3" borderId="0" xfId="0" applyFont="1" applyFill="1" applyAlignment="1" applyProtection="1">
      <alignment horizontal="center" vertical="center"/>
      <protection locked="0"/>
    </xf>
    <xf numFmtId="10" fontId="12" fillId="6" borderId="14" xfId="0" applyNumberFormat="1" applyFont="1" applyFill="1" applyBorder="1" applyAlignment="1">
      <alignment horizontal="center" vertical="center"/>
    </xf>
    <xf numFmtId="10" fontId="12" fillId="6" borderId="15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 applyProtection="1">
      <alignment horizontal="center" vertical="center"/>
      <protection locked="0"/>
    </xf>
  </cellXfs>
  <cellStyles count="7">
    <cellStyle name="常规" xfId="0" builtinId="0"/>
    <cellStyle name="常规 2" xfId="4" xr:uid="{00000000-0005-0000-0000-000033000000}"/>
    <cellStyle name="常规 2 2" xfId="2" xr:uid="{00000000-0005-0000-0000-00002C000000}"/>
    <cellStyle name="常规 3" xfId="5" xr:uid="{00000000-0005-0000-0000-000034000000}"/>
    <cellStyle name="货币" xfId="1" builtinId="4"/>
    <cellStyle name="货币 2" xfId="6" xr:uid="{00000000-0005-0000-0000-000035000000}"/>
    <cellStyle name="适中 2" xfId="3" xr:uid="{00000000-0005-0000-0000-000030000000}"/>
  </cellStyles>
  <dxfs count="1">
    <dxf>
      <font>
        <b val="0"/>
        <color indexed="9"/>
      </font>
    </dxf>
  </dxfs>
  <tableStyles count="0" defaultTableStyle="TableStyleMedium9" defaultPivotStyle="PivotStyleLight16"/>
  <colors>
    <mruColors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8435" name="Drop Down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1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4"/>
  <sheetViews>
    <sheetView showOutlineSymbols="0" topLeftCell="A6" workbookViewId="0">
      <selection activeCell="C25" sqref="C25:E25"/>
    </sheetView>
  </sheetViews>
  <sheetFormatPr defaultColWidth="8.59765625" defaultRowHeight="14.4" outlineLevelRow="1"/>
  <cols>
    <col min="1" max="1" width="2.8984375" style="39" customWidth="1"/>
    <col min="2" max="2" width="3.19921875" style="39" customWidth="1"/>
    <col min="3" max="3" width="8" style="39" customWidth="1"/>
    <col min="4" max="4" width="11.69921875" style="39" customWidth="1"/>
    <col min="5" max="5" width="24.8984375" style="39" customWidth="1"/>
    <col min="6" max="6" width="12.5" style="75" customWidth="1"/>
    <col min="7" max="7" width="12.19921875" style="75" customWidth="1"/>
    <col min="8" max="8" width="4.69921875" style="74" customWidth="1"/>
    <col min="9" max="9" width="5.19921875" style="39" customWidth="1"/>
    <col min="10" max="10" width="5.09765625" style="39" customWidth="1"/>
    <col min="11" max="11" width="6" style="39" customWidth="1"/>
    <col min="12" max="12" width="6" style="74" customWidth="1"/>
    <col min="13" max="13" width="6" style="76" customWidth="1"/>
    <col min="14" max="16" width="6" style="39" customWidth="1"/>
    <col min="17" max="17" width="18.3984375" style="77" customWidth="1"/>
    <col min="18" max="18" width="17.19921875" style="39" customWidth="1"/>
    <col min="19" max="16384" width="8.59765625" style="39"/>
  </cols>
  <sheetData>
    <row r="1" spans="1:17" ht="20.399999999999999">
      <c r="A1" s="78"/>
      <c r="B1" s="100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7" ht="15.6">
      <c r="A2" s="79"/>
      <c r="B2" s="79"/>
      <c r="C2" s="102" t="s">
        <v>1</v>
      </c>
      <c r="D2" s="102"/>
      <c r="E2" s="81" t="s">
        <v>2</v>
      </c>
      <c r="F2" s="80" t="s">
        <v>3</v>
      </c>
      <c r="G2" s="81" t="s">
        <v>4</v>
      </c>
      <c r="H2" s="103"/>
      <c r="I2" s="103"/>
      <c r="J2" s="103"/>
      <c r="K2" s="79"/>
      <c r="L2" s="103" t="s">
        <v>5</v>
      </c>
      <c r="M2" s="102"/>
      <c r="N2" s="104" t="s">
        <v>6</v>
      </c>
      <c r="O2" s="104"/>
      <c r="P2" s="104"/>
    </row>
    <row r="3" spans="1:17" s="73" customFormat="1">
      <c r="A3" s="82"/>
      <c r="B3" s="105" t="s">
        <v>7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96"/>
    </row>
    <row r="4" spans="1:17" s="73" customFormat="1">
      <c r="A4" s="82"/>
      <c r="B4" s="107" t="s">
        <v>8</v>
      </c>
      <c r="C4" s="108"/>
      <c r="D4" s="108"/>
      <c r="E4" s="83"/>
      <c r="F4" s="109" t="s">
        <v>9</v>
      </c>
      <c r="G4" s="109"/>
      <c r="H4" s="110"/>
      <c r="I4" s="107" t="s">
        <v>10</v>
      </c>
      <c r="J4" s="107"/>
      <c r="K4" s="107"/>
      <c r="L4" s="110"/>
      <c r="M4" s="107"/>
      <c r="N4" s="107"/>
      <c r="O4" s="107"/>
      <c r="P4" s="107"/>
      <c r="Q4" s="96"/>
    </row>
    <row r="5" spans="1:17" s="73" customFormat="1">
      <c r="A5" s="111" t="s">
        <v>11</v>
      </c>
      <c r="B5" s="111"/>
      <c r="C5" s="111"/>
      <c r="D5" s="111"/>
      <c r="E5" s="111"/>
      <c r="F5" s="111"/>
      <c r="G5" s="111"/>
      <c r="H5" s="112"/>
      <c r="I5" s="111"/>
      <c r="J5" s="111"/>
      <c r="K5" s="111"/>
      <c r="L5" s="112"/>
      <c r="M5" s="111"/>
      <c r="N5" s="111"/>
      <c r="O5" s="111"/>
      <c r="P5" s="111"/>
      <c r="Q5" s="96"/>
    </row>
    <row r="6" spans="1:17" s="74" customFormat="1">
      <c r="A6" s="117" t="s">
        <v>12</v>
      </c>
      <c r="B6" s="117"/>
      <c r="C6" s="117" t="s">
        <v>13</v>
      </c>
      <c r="D6" s="121" t="s">
        <v>14</v>
      </c>
      <c r="E6" s="113" t="s">
        <v>15</v>
      </c>
      <c r="F6" s="122" t="s">
        <v>16</v>
      </c>
      <c r="G6" s="122" t="s">
        <v>17</v>
      </c>
      <c r="H6" s="117" t="s">
        <v>18</v>
      </c>
      <c r="I6" s="113" t="s">
        <v>19</v>
      </c>
      <c r="J6" s="113"/>
      <c r="K6" s="113" t="s">
        <v>20</v>
      </c>
      <c r="L6" s="113"/>
      <c r="M6" s="113"/>
      <c r="N6" s="113"/>
      <c r="O6" s="113"/>
      <c r="P6" s="113"/>
      <c r="Q6" s="97"/>
    </row>
    <row r="7" spans="1:17" s="74" customFormat="1">
      <c r="A7" s="117"/>
      <c r="B7" s="117"/>
      <c r="C7" s="117"/>
      <c r="D7" s="121"/>
      <c r="E7" s="113"/>
      <c r="F7" s="122"/>
      <c r="G7" s="122"/>
      <c r="H7" s="117"/>
      <c r="I7" s="122" t="s">
        <v>21</v>
      </c>
      <c r="J7" s="122" t="s">
        <v>22</v>
      </c>
      <c r="K7" s="41">
        <v>1</v>
      </c>
      <c r="L7" s="41">
        <v>2</v>
      </c>
      <c r="M7" s="41">
        <v>3</v>
      </c>
      <c r="N7" s="41">
        <v>4</v>
      </c>
      <c r="O7" s="41">
        <v>5</v>
      </c>
      <c r="P7" s="41">
        <v>6</v>
      </c>
      <c r="Q7" s="97"/>
    </row>
    <row r="8" spans="1:17" s="74" customFormat="1">
      <c r="A8" s="117"/>
      <c r="B8" s="117"/>
      <c r="C8" s="117"/>
      <c r="D8" s="121"/>
      <c r="E8" s="113"/>
      <c r="F8" s="122"/>
      <c r="G8" s="122"/>
      <c r="H8" s="117"/>
      <c r="I8" s="122"/>
      <c r="J8" s="122"/>
      <c r="K8" s="43">
        <v>16</v>
      </c>
      <c r="L8" s="43">
        <v>18</v>
      </c>
      <c r="M8" s="43">
        <v>18</v>
      </c>
      <c r="N8" s="43">
        <v>18</v>
      </c>
      <c r="O8" s="43">
        <v>18</v>
      </c>
      <c r="P8" s="43">
        <v>18</v>
      </c>
      <c r="Q8" s="97" t="s">
        <v>23</v>
      </c>
    </row>
    <row r="9" spans="1:17" s="74" customFormat="1" outlineLevel="1">
      <c r="A9" s="117" t="s">
        <v>24</v>
      </c>
      <c r="B9" s="118" t="s">
        <v>25</v>
      </c>
      <c r="C9" s="59">
        <v>1</v>
      </c>
      <c r="D9" s="54" t="s">
        <v>26</v>
      </c>
      <c r="E9" s="84" t="s">
        <v>27</v>
      </c>
      <c r="F9" s="84" t="s">
        <v>28</v>
      </c>
      <c r="G9" s="84" t="s">
        <v>29</v>
      </c>
      <c r="H9" s="59">
        <v>3</v>
      </c>
      <c r="I9" s="16">
        <f>H9*16</f>
        <v>48</v>
      </c>
      <c r="J9" s="16">
        <v>0</v>
      </c>
      <c r="K9" s="59">
        <v>48</v>
      </c>
      <c r="L9" s="59"/>
      <c r="M9" s="59"/>
      <c r="N9" s="59"/>
      <c r="O9" s="59"/>
      <c r="P9" s="59"/>
      <c r="Q9" s="97"/>
    </row>
    <row r="10" spans="1:17" s="74" customFormat="1" outlineLevel="1">
      <c r="A10" s="117"/>
      <c r="B10" s="118"/>
      <c r="C10" s="59">
        <v>2</v>
      </c>
      <c r="D10" s="54" t="s">
        <v>30</v>
      </c>
      <c r="E10" s="84" t="s">
        <v>31</v>
      </c>
      <c r="F10" s="84" t="s">
        <v>32</v>
      </c>
      <c r="G10" s="84" t="s">
        <v>29</v>
      </c>
      <c r="H10" s="59">
        <v>1</v>
      </c>
      <c r="I10" s="16">
        <v>36</v>
      </c>
      <c r="J10" s="16">
        <v>36</v>
      </c>
      <c r="K10" s="91">
        <v>36</v>
      </c>
      <c r="L10" s="59"/>
      <c r="M10" s="59"/>
      <c r="N10" s="59"/>
      <c r="O10" s="59"/>
      <c r="P10" s="59"/>
      <c r="Q10" s="123"/>
    </row>
    <row r="11" spans="1:17" s="74" customFormat="1" outlineLevel="1">
      <c r="A11" s="117"/>
      <c r="B11" s="118"/>
      <c r="C11" s="59">
        <v>3</v>
      </c>
      <c r="D11" s="54" t="s">
        <v>33</v>
      </c>
      <c r="E11" s="84" t="s">
        <v>34</v>
      </c>
      <c r="F11" s="84" t="s">
        <v>32</v>
      </c>
      <c r="G11" s="84" t="s">
        <v>29</v>
      </c>
      <c r="H11" s="59">
        <v>1</v>
      </c>
      <c r="I11" s="16">
        <v>36</v>
      </c>
      <c r="J11" s="16">
        <v>36</v>
      </c>
      <c r="K11" s="59"/>
      <c r="L11" s="91">
        <v>36</v>
      </c>
      <c r="M11" s="59"/>
      <c r="N11" s="59"/>
      <c r="O11" s="59"/>
      <c r="P11" s="59"/>
      <c r="Q11" s="123"/>
    </row>
    <row r="12" spans="1:17" s="74" customFormat="1" outlineLevel="1">
      <c r="A12" s="117"/>
      <c r="B12" s="118"/>
      <c r="C12" s="59">
        <v>4</v>
      </c>
      <c r="D12" s="54" t="s">
        <v>35</v>
      </c>
      <c r="E12" s="84" t="s">
        <v>36</v>
      </c>
      <c r="F12" s="84" t="s">
        <v>32</v>
      </c>
      <c r="G12" s="84" t="s">
        <v>29</v>
      </c>
      <c r="H12" s="59">
        <v>1</v>
      </c>
      <c r="I12" s="16">
        <v>36</v>
      </c>
      <c r="J12" s="16">
        <v>36</v>
      </c>
      <c r="K12" s="59"/>
      <c r="L12" s="59"/>
      <c r="M12" s="91">
        <v>36</v>
      </c>
      <c r="N12" s="91"/>
      <c r="O12" s="59"/>
      <c r="P12" s="59"/>
      <c r="Q12" s="123"/>
    </row>
    <row r="13" spans="1:17" s="74" customFormat="1" ht="24" outlineLevel="1">
      <c r="A13" s="117"/>
      <c r="B13" s="118"/>
      <c r="C13" s="59">
        <v>5</v>
      </c>
      <c r="D13" s="54" t="s">
        <v>37</v>
      </c>
      <c r="E13" s="84" t="s">
        <v>38</v>
      </c>
      <c r="F13" s="84" t="s">
        <v>28</v>
      </c>
      <c r="G13" s="84" t="s">
        <v>29</v>
      </c>
      <c r="H13" s="59">
        <v>2</v>
      </c>
      <c r="I13" s="16">
        <v>32</v>
      </c>
      <c r="J13" s="16">
        <v>0</v>
      </c>
      <c r="K13" s="59">
        <v>32</v>
      </c>
      <c r="L13" s="59"/>
      <c r="M13" s="59"/>
      <c r="N13" s="59"/>
      <c r="O13" s="59"/>
      <c r="P13" s="59"/>
      <c r="Q13" s="97"/>
    </row>
    <row r="14" spans="1:17" s="74" customFormat="1" ht="24" outlineLevel="1">
      <c r="A14" s="117"/>
      <c r="B14" s="118"/>
      <c r="C14" s="59">
        <v>6</v>
      </c>
      <c r="D14" s="54" t="s">
        <v>39</v>
      </c>
      <c r="E14" s="84" t="s">
        <v>40</v>
      </c>
      <c r="F14" s="84" t="s">
        <v>28</v>
      </c>
      <c r="G14" s="84" t="s">
        <v>29</v>
      </c>
      <c r="H14" s="59">
        <v>3</v>
      </c>
      <c r="I14" s="16">
        <v>48</v>
      </c>
      <c r="J14" s="16">
        <v>0</v>
      </c>
      <c r="K14" s="59"/>
      <c r="L14" s="59">
        <v>48</v>
      </c>
      <c r="M14" s="59"/>
      <c r="N14" s="59"/>
      <c r="O14" s="59"/>
      <c r="P14" s="59"/>
      <c r="Q14" s="97"/>
    </row>
    <row r="15" spans="1:17" s="74" customFormat="1" outlineLevel="1">
      <c r="A15" s="117"/>
      <c r="B15" s="118"/>
      <c r="C15" s="59">
        <v>7</v>
      </c>
      <c r="D15" s="54" t="s">
        <v>41</v>
      </c>
      <c r="E15" s="84" t="s">
        <v>42</v>
      </c>
      <c r="F15" s="84" t="s">
        <v>28</v>
      </c>
      <c r="G15" s="84" t="s">
        <v>29</v>
      </c>
      <c r="H15" s="59">
        <v>1</v>
      </c>
      <c r="I15" s="16">
        <f>H15*16</f>
        <v>16</v>
      </c>
      <c r="J15" s="16">
        <v>0</v>
      </c>
      <c r="K15" s="59"/>
      <c r="L15" s="59"/>
      <c r="M15" s="54"/>
      <c r="N15" s="59">
        <v>16</v>
      </c>
      <c r="O15" s="59"/>
      <c r="P15" s="59"/>
      <c r="Q15" s="97"/>
    </row>
    <row r="16" spans="1:17" s="74" customFormat="1" outlineLevel="1">
      <c r="A16" s="117"/>
      <c r="B16" s="118"/>
      <c r="C16" s="59">
        <v>8</v>
      </c>
      <c r="D16" s="54" t="s">
        <v>43</v>
      </c>
      <c r="E16" s="84" t="s">
        <v>44</v>
      </c>
      <c r="F16" s="84" t="s">
        <v>28</v>
      </c>
      <c r="G16" s="84" t="s">
        <v>45</v>
      </c>
      <c r="H16" s="59">
        <v>2</v>
      </c>
      <c r="I16" s="92">
        <v>36</v>
      </c>
      <c r="J16" s="92">
        <v>0</v>
      </c>
      <c r="K16" s="91">
        <v>36</v>
      </c>
      <c r="L16" s="59"/>
      <c r="M16" s="54"/>
      <c r="N16" s="59"/>
      <c r="O16" s="59"/>
      <c r="P16" s="59"/>
      <c r="Q16" s="97"/>
    </row>
    <row r="17" spans="1:17" s="74" customFormat="1" outlineLevel="1">
      <c r="A17" s="117"/>
      <c r="B17" s="118"/>
      <c r="C17" s="59">
        <v>9</v>
      </c>
      <c r="D17" s="54" t="s">
        <v>46</v>
      </c>
      <c r="E17" s="20" t="s">
        <v>47</v>
      </c>
      <c r="F17" s="84" t="s">
        <v>28</v>
      </c>
      <c r="G17" s="84" t="s">
        <v>29</v>
      </c>
      <c r="H17" s="59">
        <v>2</v>
      </c>
      <c r="I17" s="16">
        <f>H17*16</f>
        <v>32</v>
      </c>
      <c r="J17" s="16">
        <v>0</v>
      </c>
      <c r="K17" s="59"/>
      <c r="L17" s="59">
        <v>32</v>
      </c>
      <c r="M17" s="54"/>
      <c r="N17" s="59"/>
      <c r="O17" s="59"/>
      <c r="P17" s="59"/>
      <c r="Q17" s="97"/>
    </row>
    <row r="18" spans="1:17" s="74" customFormat="1" outlineLevel="1">
      <c r="A18" s="117"/>
      <c r="B18" s="118"/>
      <c r="C18" s="59">
        <v>10</v>
      </c>
      <c r="D18" s="54" t="s">
        <v>48</v>
      </c>
      <c r="E18" s="54" t="s">
        <v>49</v>
      </c>
      <c r="F18" s="84" t="s">
        <v>50</v>
      </c>
      <c r="G18" s="84" t="s">
        <v>45</v>
      </c>
      <c r="H18" s="59">
        <v>3</v>
      </c>
      <c r="I18" s="16">
        <f>H18*16</f>
        <v>48</v>
      </c>
      <c r="J18" s="16">
        <v>16</v>
      </c>
      <c r="K18" s="59">
        <v>48</v>
      </c>
      <c r="L18" s="56"/>
      <c r="M18" s="59"/>
      <c r="N18" s="16"/>
      <c r="O18" s="16"/>
      <c r="P18" s="59"/>
      <c r="Q18" s="97"/>
    </row>
    <row r="19" spans="1:17" s="74" customFormat="1" outlineLevel="1">
      <c r="A19" s="117"/>
      <c r="B19" s="118"/>
      <c r="C19" s="59">
        <v>11</v>
      </c>
      <c r="D19" s="85" t="s">
        <v>51</v>
      </c>
      <c r="E19" s="86" t="s">
        <v>52</v>
      </c>
      <c r="F19" s="87" t="s">
        <v>28</v>
      </c>
      <c r="G19" s="87" t="s">
        <v>45</v>
      </c>
      <c r="H19" s="88">
        <v>1</v>
      </c>
      <c r="I19" s="93">
        <v>40</v>
      </c>
      <c r="J19" s="93">
        <v>0</v>
      </c>
      <c r="K19" s="94">
        <v>8</v>
      </c>
      <c r="L19" s="94">
        <v>8</v>
      </c>
      <c r="M19" s="94">
        <v>8</v>
      </c>
      <c r="N19" s="94">
        <v>8</v>
      </c>
      <c r="O19" s="94">
        <v>8</v>
      </c>
      <c r="P19" s="88"/>
      <c r="Q19" s="98" t="s">
        <v>53</v>
      </c>
    </row>
    <row r="20" spans="1:17" s="74" customFormat="1" outlineLevel="1">
      <c r="A20" s="117"/>
      <c r="B20" s="118"/>
      <c r="C20" s="59">
        <v>12</v>
      </c>
      <c r="D20" s="54" t="s">
        <v>54</v>
      </c>
      <c r="E20" s="20" t="s">
        <v>55</v>
      </c>
      <c r="F20" s="84" t="s">
        <v>28</v>
      </c>
      <c r="G20" s="84" t="s">
        <v>29</v>
      </c>
      <c r="H20" s="59">
        <v>1</v>
      </c>
      <c r="I20" s="16">
        <f>H20*16</f>
        <v>16</v>
      </c>
      <c r="J20" s="16">
        <v>0</v>
      </c>
      <c r="K20" s="59"/>
      <c r="L20" s="59">
        <v>16</v>
      </c>
      <c r="M20" s="59"/>
      <c r="N20" s="59"/>
      <c r="O20" s="59"/>
      <c r="P20" s="59"/>
      <c r="Q20" s="97"/>
    </row>
    <row r="21" spans="1:17" s="74" customFormat="1" outlineLevel="1">
      <c r="A21" s="117"/>
      <c r="B21" s="118"/>
      <c r="C21" s="59">
        <v>13</v>
      </c>
      <c r="D21" s="54" t="s">
        <v>56</v>
      </c>
      <c r="E21" s="20" t="s">
        <v>57</v>
      </c>
      <c r="F21" s="84" t="s">
        <v>50</v>
      </c>
      <c r="G21" s="84" t="s">
        <v>29</v>
      </c>
      <c r="H21" s="59">
        <v>1</v>
      </c>
      <c r="I21" s="16">
        <f>H21*16</f>
        <v>16</v>
      </c>
      <c r="J21" s="16">
        <v>8</v>
      </c>
      <c r="K21" s="59">
        <v>16</v>
      </c>
      <c r="L21" s="59"/>
      <c r="M21" s="59"/>
      <c r="N21" s="59"/>
      <c r="O21" s="59"/>
      <c r="P21" s="59"/>
      <c r="Q21" s="97"/>
    </row>
    <row r="22" spans="1:17" s="74" customFormat="1" outlineLevel="1">
      <c r="A22" s="117"/>
      <c r="B22" s="118"/>
      <c r="C22" s="59">
        <v>14</v>
      </c>
      <c r="D22" s="54" t="s">
        <v>58</v>
      </c>
      <c r="E22" s="54" t="s">
        <v>59</v>
      </c>
      <c r="F22" s="84" t="s">
        <v>50</v>
      </c>
      <c r="G22" s="84" t="s">
        <v>60</v>
      </c>
      <c r="H22" s="59">
        <v>1</v>
      </c>
      <c r="I22" s="16">
        <f>H22*16</f>
        <v>16</v>
      </c>
      <c r="J22" s="16">
        <v>16</v>
      </c>
      <c r="K22" s="59">
        <v>16</v>
      </c>
      <c r="L22" s="59"/>
      <c r="M22" s="54"/>
      <c r="N22" s="59"/>
      <c r="O22" s="59"/>
      <c r="P22" s="59"/>
      <c r="Q22" s="124" t="s">
        <v>61</v>
      </c>
    </row>
    <row r="23" spans="1:17" s="74" customFormat="1" outlineLevel="1">
      <c r="A23" s="117"/>
      <c r="B23" s="118"/>
      <c r="C23" s="59">
        <v>15</v>
      </c>
      <c r="D23" s="54" t="s">
        <v>62</v>
      </c>
      <c r="E23" s="54" t="s">
        <v>63</v>
      </c>
      <c r="F23" s="84" t="s">
        <v>50</v>
      </c>
      <c r="G23" s="84" t="s">
        <v>60</v>
      </c>
      <c r="H23" s="59">
        <v>1</v>
      </c>
      <c r="I23" s="16">
        <f>H23*16</f>
        <v>16</v>
      </c>
      <c r="J23" s="16">
        <v>16</v>
      </c>
      <c r="K23" s="59"/>
      <c r="L23" s="59">
        <v>16</v>
      </c>
      <c r="M23" s="54"/>
      <c r="N23" s="59"/>
      <c r="O23" s="59"/>
      <c r="P23" s="59"/>
      <c r="Q23" s="125"/>
    </row>
    <row r="24" spans="1:17" s="74" customFormat="1" ht="43.2" outlineLevel="1">
      <c r="A24" s="117"/>
      <c r="B24" s="118"/>
      <c r="C24" s="59">
        <v>16</v>
      </c>
      <c r="D24" s="54" t="s">
        <v>64</v>
      </c>
      <c r="E24" s="63" t="s">
        <v>65</v>
      </c>
      <c r="F24" s="84" t="s">
        <v>50</v>
      </c>
      <c r="G24" s="84" t="s">
        <v>45</v>
      </c>
      <c r="H24" s="59">
        <v>1</v>
      </c>
      <c r="I24" s="16">
        <f>H24*16</f>
        <v>16</v>
      </c>
      <c r="J24" s="16">
        <v>0</v>
      </c>
      <c r="K24" s="59">
        <v>4</v>
      </c>
      <c r="L24" s="59">
        <v>4</v>
      </c>
      <c r="M24" s="59">
        <v>4</v>
      </c>
      <c r="N24" s="59">
        <v>4</v>
      </c>
      <c r="O24" s="59"/>
      <c r="P24" s="59"/>
      <c r="Q24" s="97" t="s">
        <v>66</v>
      </c>
    </row>
    <row r="25" spans="1:17" s="74" customFormat="1">
      <c r="A25" s="117"/>
      <c r="B25" s="118"/>
      <c r="C25" s="114" t="s">
        <v>67</v>
      </c>
      <c r="D25" s="114"/>
      <c r="E25" s="114"/>
      <c r="F25" s="56"/>
      <c r="G25" s="56"/>
      <c r="H25" s="72"/>
      <c r="I25" s="71">
        <f t="shared" ref="I25:P25" si="0">SUM(I9:I24)</f>
        <v>488</v>
      </c>
      <c r="J25" s="71">
        <f t="shared" si="0"/>
        <v>164</v>
      </c>
      <c r="K25" s="71">
        <f t="shared" si="0"/>
        <v>244</v>
      </c>
      <c r="L25" s="71">
        <f t="shared" si="0"/>
        <v>160</v>
      </c>
      <c r="M25" s="71">
        <f t="shared" si="0"/>
        <v>48</v>
      </c>
      <c r="N25" s="71">
        <f>N15+N24</f>
        <v>20</v>
      </c>
      <c r="O25" s="71">
        <f t="shared" si="0"/>
        <v>8</v>
      </c>
      <c r="P25" s="71">
        <f t="shared" si="0"/>
        <v>0</v>
      </c>
      <c r="Q25" s="97"/>
    </row>
    <row r="26" spans="1:17" s="74" customFormat="1">
      <c r="A26" s="117"/>
      <c r="B26" s="118"/>
      <c r="C26" s="114" t="s">
        <v>68</v>
      </c>
      <c r="D26" s="114"/>
      <c r="E26" s="114"/>
      <c r="F26" s="56"/>
      <c r="G26" s="56"/>
      <c r="H26" s="71">
        <f>SUM(H9:H24)</f>
        <v>25</v>
      </c>
      <c r="I26" s="71"/>
      <c r="J26" s="71"/>
      <c r="K26" s="71">
        <v>13</v>
      </c>
      <c r="L26" s="71">
        <v>8</v>
      </c>
      <c r="M26" s="71">
        <v>1</v>
      </c>
      <c r="N26" s="71">
        <v>2</v>
      </c>
      <c r="O26" s="71">
        <v>1</v>
      </c>
      <c r="P26" s="71">
        <f>P25/16</f>
        <v>0</v>
      </c>
      <c r="Q26" s="97"/>
    </row>
    <row r="27" spans="1:17" outlineLevel="1">
      <c r="A27" s="117"/>
      <c r="B27" s="118" t="s">
        <v>69</v>
      </c>
      <c r="C27" s="59">
        <v>1</v>
      </c>
      <c r="D27" s="54" t="s">
        <v>70</v>
      </c>
      <c r="E27" s="54" t="s">
        <v>71</v>
      </c>
      <c r="F27" s="84" t="s">
        <v>50</v>
      </c>
      <c r="G27" s="84" t="s">
        <v>29</v>
      </c>
      <c r="H27" s="59">
        <v>1</v>
      </c>
      <c r="I27" s="16">
        <f t="shared" ref="I27:I34" si="1">H27*16</f>
        <v>16</v>
      </c>
      <c r="J27" s="16">
        <v>16</v>
      </c>
      <c r="K27" s="59">
        <v>16</v>
      </c>
      <c r="L27" s="59"/>
      <c r="M27" s="59"/>
      <c r="N27" s="59"/>
      <c r="O27" s="59"/>
      <c r="P27" s="59"/>
      <c r="Q27" s="124" t="s">
        <v>72</v>
      </c>
    </row>
    <row r="28" spans="1:17" outlineLevel="1">
      <c r="A28" s="117"/>
      <c r="B28" s="118"/>
      <c r="C28" s="59">
        <v>2</v>
      </c>
      <c r="D28" s="89" t="s">
        <v>73</v>
      </c>
      <c r="E28" s="54" t="s">
        <v>74</v>
      </c>
      <c r="F28" s="84" t="s">
        <v>50</v>
      </c>
      <c r="G28" s="84" t="s">
        <v>29</v>
      </c>
      <c r="H28" s="59">
        <v>3</v>
      </c>
      <c r="I28" s="16">
        <f t="shared" si="1"/>
        <v>48</v>
      </c>
      <c r="J28" s="16">
        <v>24</v>
      </c>
      <c r="K28" s="59">
        <v>48</v>
      </c>
      <c r="L28" s="59"/>
      <c r="M28" s="59"/>
      <c r="N28" s="59"/>
      <c r="O28" s="59"/>
      <c r="P28" s="59"/>
      <c r="Q28" s="126"/>
    </row>
    <row r="29" spans="1:17" outlineLevel="1">
      <c r="A29" s="117"/>
      <c r="B29" s="118"/>
      <c r="C29" s="59">
        <v>3</v>
      </c>
      <c r="D29" s="89" t="s">
        <v>75</v>
      </c>
      <c r="E29" s="54" t="s">
        <v>76</v>
      </c>
      <c r="F29" s="84" t="s">
        <v>50</v>
      </c>
      <c r="G29" s="84" t="s">
        <v>29</v>
      </c>
      <c r="H29" s="59">
        <v>2</v>
      </c>
      <c r="I29" s="16">
        <f t="shared" si="1"/>
        <v>32</v>
      </c>
      <c r="J29" s="16">
        <v>16</v>
      </c>
      <c r="K29" s="59"/>
      <c r="L29" s="59">
        <v>32</v>
      </c>
      <c r="M29" s="59"/>
      <c r="N29" s="59"/>
      <c r="O29" s="59"/>
      <c r="P29" s="59"/>
      <c r="Q29" s="126"/>
    </row>
    <row r="30" spans="1:17" outlineLevel="1">
      <c r="A30" s="117"/>
      <c r="B30" s="118"/>
      <c r="C30" s="59">
        <v>4</v>
      </c>
      <c r="D30" s="89" t="s">
        <v>77</v>
      </c>
      <c r="E30" s="54" t="s">
        <v>78</v>
      </c>
      <c r="F30" s="84" t="s">
        <v>50</v>
      </c>
      <c r="G30" s="84" t="s">
        <v>29</v>
      </c>
      <c r="H30" s="59">
        <v>2</v>
      </c>
      <c r="I30" s="16">
        <f t="shared" si="1"/>
        <v>32</v>
      </c>
      <c r="J30" s="16">
        <v>16</v>
      </c>
      <c r="K30" s="59"/>
      <c r="L30" s="59">
        <v>32</v>
      </c>
      <c r="M30" s="59"/>
      <c r="N30" s="59"/>
      <c r="O30" s="59"/>
      <c r="P30" s="59"/>
      <c r="Q30" s="126"/>
    </row>
    <row r="31" spans="1:17" outlineLevel="1">
      <c r="A31" s="117"/>
      <c r="B31" s="118"/>
      <c r="C31" s="59">
        <v>5</v>
      </c>
      <c r="D31" s="54" t="s">
        <v>79</v>
      </c>
      <c r="E31" s="84" t="s">
        <v>80</v>
      </c>
      <c r="F31" s="84" t="s">
        <v>50</v>
      </c>
      <c r="G31" s="84" t="s">
        <v>29</v>
      </c>
      <c r="H31" s="59">
        <v>2</v>
      </c>
      <c r="I31" s="16">
        <f t="shared" si="1"/>
        <v>32</v>
      </c>
      <c r="J31" s="16">
        <v>16</v>
      </c>
      <c r="K31" s="59"/>
      <c r="L31" s="41">
        <v>32</v>
      </c>
      <c r="M31" s="59"/>
      <c r="N31" s="59"/>
      <c r="O31" s="59"/>
      <c r="P31" s="59"/>
      <c r="Q31" s="126"/>
    </row>
    <row r="32" spans="1:17" outlineLevel="1">
      <c r="A32" s="117"/>
      <c r="B32" s="118"/>
      <c r="C32" s="59">
        <v>6</v>
      </c>
      <c r="D32" s="54" t="s">
        <v>81</v>
      </c>
      <c r="E32" s="54" t="s">
        <v>82</v>
      </c>
      <c r="F32" s="84" t="s">
        <v>50</v>
      </c>
      <c r="G32" s="84" t="s">
        <v>29</v>
      </c>
      <c r="H32" s="59">
        <v>2</v>
      </c>
      <c r="I32" s="16">
        <f t="shared" si="1"/>
        <v>32</v>
      </c>
      <c r="J32" s="16">
        <v>8</v>
      </c>
      <c r="K32" s="59"/>
      <c r="M32" s="59">
        <v>32</v>
      </c>
      <c r="N32" s="59"/>
      <c r="O32" s="59"/>
      <c r="P32" s="59"/>
      <c r="Q32" s="126"/>
    </row>
    <row r="33" spans="1:17" outlineLevel="1">
      <c r="A33" s="117"/>
      <c r="B33" s="118"/>
      <c r="C33" s="59">
        <v>7</v>
      </c>
      <c r="D33" s="54" t="s">
        <v>83</v>
      </c>
      <c r="E33" s="54" t="s">
        <v>84</v>
      </c>
      <c r="F33" s="84" t="s">
        <v>50</v>
      </c>
      <c r="G33" s="84" t="s">
        <v>29</v>
      </c>
      <c r="H33" s="59">
        <v>1</v>
      </c>
      <c r="I33" s="16">
        <f t="shared" si="1"/>
        <v>16</v>
      </c>
      <c r="J33" s="16">
        <v>8</v>
      </c>
      <c r="K33" s="59"/>
      <c r="L33" s="59"/>
      <c r="M33" s="59">
        <v>16</v>
      </c>
      <c r="N33" s="59"/>
      <c r="O33" s="59"/>
      <c r="P33" s="59"/>
      <c r="Q33" s="126"/>
    </row>
    <row r="34" spans="1:17" outlineLevel="1">
      <c r="A34" s="117"/>
      <c r="B34" s="118"/>
      <c r="C34" s="59">
        <v>8</v>
      </c>
      <c r="D34" s="54" t="s">
        <v>85</v>
      </c>
      <c r="E34" s="54" t="s">
        <v>86</v>
      </c>
      <c r="F34" s="84" t="s">
        <v>50</v>
      </c>
      <c r="G34" s="84" t="s">
        <v>29</v>
      </c>
      <c r="H34" s="59">
        <v>1</v>
      </c>
      <c r="I34" s="16">
        <f t="shared" si="1"/>
        <v>16</v>
      </c>
      <c r="J34" s="16">
        <v>8</v>
      </c>
      <c r="K34" s="59"/>
      <c r="L34" s="59"/>
      <c r="M34" s="59">
        <v>16</v>
      </c>
      <c r="N34" s="59"/>
      <c r="O34" s="59"/>
      <c r="P34" s="59"/>
      <c r="Q34" s="126"/>
    </row>
    <row r="35" spans="1:17">
      <c r="A35" s="117"/>
      <c r="B35" s="118"/>
      <c r="C35" s="114" t="s">
        <v>87</v>
      </c>
      <c r="D35" s="114"/>
      <c r="E35" s="114"/>
      <c r="F35" s="59"/>
      <c r="G35" s="59"/>
      <c r="H35" s="72"/>
      <c r="I35" s="71">
        <f>SUM(I27:I34)</f>
        <v>224</v>
      </c>
      <c r="J35" s="71">
        <f>SUM(J27:J34)</f>
        <v>112</v>
      </c>
      <c r="K35" s="71">
        <f t="shared" ref="K35:P35" si="2">SUM(K27:K34)</f>
        <v>64</v>
      </c>
      <c r="L35" s="71">
        <f t="shared" si="2"/>
        <v>96</v>
      </c>
      <c r="M35" s="71">
        <f t="shared" si="2"/>
        <v>64</v>
      </c>
      <c r="N35" s="71">
        <f t="shared" si="2"/>
        <v>0</v>
      </c>
      <c r="O35" s="71">
        <f t="shared" si="2"/>
        <v>0</v>
      </c>
      <c r="P35" s="71">
        <f t="shared" si="2"/>
        <v>0</v>
      </c>
      <c r="Q35" s="126"/>
    </row>
    <row r="36" spans="1:17">
      <c r="A36" s="117"/>
      <c r="B36" s="118"/>
      <c r="C36" s="114" t="s">
        <v>88</v>
      </c>
      <c r="D36" s="114"/>
      <c r="E36" s="114"/>
      <c r="F36" s="60"/>
      <c r="G36" s="60"/>
      <c r="H36" s="71">
        <f>SUM(H27:H35)</f>
        <v>14</v>
      </c>
      <c r="I36" s="71"/>
      <c r="J36" s="95"/>
      <c r="K36" s="71">
        <f t="shared" ref="K36:P36" si="3">SUM(K27:K34)/16</f>
        <v>4</v>
      </c>
      <c r="L36" s="71">
        <f t="shared" si="3"/>
        <v>6</v>
      </c>
      <c r="M36" s="71">
        <f t="shared" si="3"/>
        <v>4</v>
      </c>
      <c r="N36" s="71">
        <f t="shared" si="3"/>
        <v>0</v>
      </c>
      <c r="O36" s="71">
        <f t="shared" si="3"/>
        <v>0</v>
      </c>
      <c r="P36" s="71">
        <f t="shared" si="3"/>
        <v>0</v>
      </c>
      <c r="Q36" s="126"/>
    </row>
    <row r="37" spans="1:17" ht="24">
      <c r="A37" s="117"/>
      <c r="B37" s="119" t="s">
        <v>89</v>
      </c>
      <c r="C37" s="41">
        <v>1</v>
      </c>
      <c r="D37" s="54" t="s">
        <v>90</v>
      </c>
      <c r="E37" s="54" t="s">
        <v>91</v>
      </c>
      <c r="F37" s="84" t="s">
        <v>92</v>
      </c>
      <c r="G37" s="84" t="s">
        <v>29</v>
      </c>
      <c r="H37" s="59">
        <v>3</v>
      </c>
      <c r="I37" s="16">
        <f t="shared" ref="I37:I44" si="4">H37*16</f>
        <v>48</v>
      </c>
      <c r="J37" s="59">
        <v>24</v>
      </c>
      <c r="K37" s="59"/>
      <c r="L37" s="59">
        <v>48</v>
      </c>
      <c r="M37" s="59"/>
      <c r="N37" s="59"/>
      <c r="O37" s="59"/>
      <c r="P37" s="59"/>
      <c r="Q37" s="126"/>
    </row>
    <row r="38" spans="1:17" s="74" customFormat="1" ht="24">
      <c r="A38" s="117"/>
      <c r="B38" s="120"/>
      <c r="C38" s="41">
        <v>2</v>
      </c>
      <c r="D38" s="54" t="s">
        <v>93</v>
      </c>
      <c r="E38" s="54" t="s">
        <v>94</v>
      </c>
      <c r="F38" s="84" t="s">
        <v>92</v>
      </c>
      <c r="G38" s="84" t="s">
        <v>29</v>
      </c>
      <c r="H38" s="59">
        <v>3</v>
      </c>
      <c r="I38" s="16">
        <f t="shared" si="4"/>
        <v>48</v>
      </c>
      <c r="J38" s="59">
        <v>24</v>
      </c>
      <c r="K38" s="59"/>
      <c r="L38" s="59">
        <v>48</v>
      </c>
      <c r="M38" s="59"/>
      <c r="N38" s="59"/>
      <c r="O38" s="59"/>
      <c r="P38" s="59"/>
      <c r="Q38" s="126"/>
    </row>
    <row r="39" spans="1:17" s="74" customFormat="1" ht="24">
      <c r="A39" s="117"/>
      <c r="B39" s="120"/>
      <c r="C39" s="41">
        <v>3</v>
      </c>
      <c r="D39" s="54" t="s">
        <v>95</v>
      </c>
      <c r="E39" s="54" t="s">
        <v>96</v>
      </c>
      <c r="F39" s="84" t="s">
        <v>92</v>
      </c>
      <c r="G39" s="84" t="s">
        <v>29</v>
      </c>
      <c r="H39" s="59">
        <v>3</v>
      </c>
      <c r="I39" s="16">
        <f t="shared" si="4"/>
        <v>48</v>
      </c>
      <c r="J39" s="59">
        <v>24</v>
      </c>
      <c r="K39" s="59"/>
      <c r="L39" s="59"/>
      <c r="M39" s="59">
        <v>48</v>
      </c>
      <c r="N39" s="59"/>
      <c r="O39" s="59"/>
      <c r="P39" s="59"/>
      <c r="Q39" s="126"/>
    </row>
    <row r="40" spans="1:17" s="74" customFormat="1" ht="24">
      <c r="A40" s="117"/>
      <c r="B40" s="120"/>
      <c r="C40" s="41">
        <v>4</v>
      </c>
      <c r="D40" s="90" t="s">
        <v>97</v>
      </c>
      <c r="E40" s="54" t="s">
        <v>98</v>
      </c>
      <c r="F40" s="84" t="s">
        <v>92</v>
      </c>
      <c r="G40" s="84" t="s">
        <v>29</v>
      </c>
      <c r="H40" s="59">
        <v>3</v>
      </c>
      <c r="I40" s="16">
        <f t="shared" si="4"/>
        <v>48</v>
      </c>
      <c r="J40" s="59">
        <v>24</v>
      </c>
      <c r="K40" s="59"/>
      <c r="L40" s="59"/>
      <c r="M40" s="59">
        <v>48</v>
      </c>
      <c r="N40" s="59"/>
      <c r="O40" s="59"/>
      <c r="P40" s="59"/>
      <c r="Q40" s="126"/>
    </row>
    <row r="41" spans="1:17" s="74" customFormat="1" ht="24">
      <c r="A41" s="117"/>
      <c r="B41" s="120"/>
      <c r="C41" s="41">
        <v>5</v>
      </c>
      <c r="D41" s="54" t="s">
        <v>99</v>
      </c>
      <c r="E41" s="54" t="s">
        <v>100</v>
      </c>
      <c r="F41" s="84" t="s">
        <v>92</v>
      </c>
      <c r="G41" s="84" t="s">
        <v>29</v>
      </c>
      <c r="H41" s="59">
        <v>4</v>
      </c>
      <c r="I41" s="16">
        <f t="shared" si="4"/>
        <v>64</v>
      </c>
      <c r="J41" s="59">
        <v>32</v>
      </c>
      <c r="K41" s="59"/>
      <c r="L41" s="59"/>
      <c r="M41" s="59">
        <v>64</v>
      </c>
      <c r="N41" s="59"/>
      <c r="O41" s="59"/>
      <c r="P41" s="59"/>
      <c r="Q41" s="126"/>
    </row>
    <row r="42" spans="1:17" s="74" customFormat="1" ht="24">
      <c r="A42" s="117"/>
      <c r="B42" s="120"/>
      <c r="C42" s="41">
        <v>6</v>
      </c>
      <c r="D42" s="54" t="s">
        <v>101</v>
      </c>
      <c r="E42" s="54" t="s">
        <v>102</v>
      </c>
      <c r="F42" s="84" t="s">
        <v>92</v>
      </c>
      <c r="G42" s="84" t="s">
        <v>29</v>
      </c>
      <c r="H42" s="59">
        <v>4</v>
      </c>
      <c r="I42" s="16">
        <f t="shared" si="4"/>
        <v>64</v>
      </c>
      <c r="J42" s="59">
        <v>32</v>
      </c>
      <c r="K42" s="59"/>
      <c r="L42" s="59"/>
      <c r="M42" s="59"/>
      <c r="N42" s="59">
        <v>64</v>
      </c>
      <c r="O42" s="59"/>
      <c r="P42" s="59"/>
      <c r="Q42" s="126"/>
    </row>
    <row r="43" spans="1:17" s="74" customFormat="1" ht="24">
      <c r="A43" s="117"/>
      <c r="B43" s="120"/>
      <c r="C43" s="41">
        <v>7</v>
      </c>
      <c r="D43" s="54" t="s">
        <v>103</v>
      </c>
      <c r="E43" s="54" t="s">
        <v>104</v>
      </c>
      <c r="F43" s="84" t="s">
        <v>92</v>
      </c>
      <c r="G43" s="84" t="s">
        <v>29</v>
      </c>
      <c r="H43" s="59">
        <v>3</v>
      </c>
      <c r="I43" s="16">
        <f t="shared" si="4"/>
        <v>48</v>
      </c>
      <c r="J43" s="59">
        <v>24</v>
      </c>
      <c r="K43" s="59"/>
      <c r="L43" s="59"/>
      <c r="M43" s="59"/>
      <c r="N43" s="59">
        <v>48</v>
      </c>
      <c r="O43" s="59"/>
      <c r="P43" s="59"/>
      <c r="Q43" s="126"/>
    </row>
    <row r="44" spans="1:17" s="74" customFormat="1" ht="24">
      <c r="A44" s="117"/>
      <c r="B44" s="120"/>
      <c r="C44" s="41">
        <v>8</v>
      </c>
      <c r="D44" s="54" t="s">
        <v>105</v>
      </c>
      <c r="E44" s="54" t="s">
        <v>106</v>
      </c>
      <c r="F44" s="84" t="s">
        <v>92</v>
      </c>
      <c r="G44" s="84" t="s">
        <v>29</v>
      </c>
      <c r="H44" s="59">
        <v>3</v>
      </c>
      <c r="I44" s="16">
        <f t="shared" si="4"/>
        <v>48</v>
      </c>
      <c r="J44" s="59">
        <v>24</v>
      </c>
      <c r="K44" s="59"/>
      <c r="L44" s="59"/>
      <c r="M44" s="59"/>
      <c r="N44" s="59">
        <v>48</v>
      </c>
      <c r="O44" s="59"/>
      <c r="P44" s="59"/>
      <c r="Q44" s="126"/>
    </row>
    <row r="45" spans="1:17" s="74" customFormat="1">
      <c r="A45" s="117"/>
      <c r="B45" s="120"/>
      <c r="C45" s="113" t="s">
        <v>87</v>
      </c>
      <c r="D45" s="113"/>
      <c r="E45" s="113"/>
      <c r="F45" s="84"/>
      <c r="G45" s="84"/>
      <c r="H45" s="72">
        <f>SUM(H37:H44)</f>
        <v>26</v>
      </c>
      <c r="I45" s="71">
        <f>SUM(I37:I44)</f>
        <v>416</v>
      </c>
      <c r="J45" s="71">
        <f t="shared" ref="J45:P45" si="5">SUM(J37:J44)</f>
        <v>208</v>
      </c>
      <c r="K45" s="71">
        <f t="shared" si="5"/>
        <v>0</v>
      </c>
      <c r="L45" s="71">
        <f t="shared" si="5"/>
        <v>96</v>
      </c>
      <c r="M45" s="71">
        <f t="shared" si="5"/>
        <v>160</v>
      </c>
      <c r="N45" s="71">
        <f t="shared" si="5"/>
        <v>160</v>
      </c>
      <c r="O45" s="71">
        <f t="shared" si="5"/>
        <v>0</v>
      </c>
      <c r="P45" s="71">
        <f t="shared" si="5"/>
        <v>0</v>
      </c>
      <c r="Q45" s="125"/>
    </row>
    <row r="46" spans="1:17" s="74" customFormat="1">
      <c r="A46" s="117"/>
      <c r="B46" s="120"/>
      <c r="C46" s="113" t="s">
        <v>88</v>
      </c>
      <c r="D46" s="113"/>
      <c r="E46" s="113"/>
      <c r="F46" s="84"/>
      <c r="G46" s="84"/>
      <c r="H46" s="71"/>
      <c r="I46" s="72"/>
      <c r="J46" s="72"/>
      <c r="K46" s="71">
        <f t="shared" ref="K46:P46" si="6">K45/16</f>
        <v>0</v>
      </c>
      <c r="L46" s="71">
        <f t="shared" si="6"/>
        <v>6</v>
      </c>
      <c r="M46" s="71">
        <f t="shared" si="6"/>
        <v>10</v>
      </c>
      <c r="N46" s="71">
        <f t="shared" si="6"/>
        <v>10</v>
      </c>
      <c r="O46" s="71">
        <f t="shared" si="6"/>
        <v>0</v>
      </c>
      <c r="P46" s="71">
        <f t="shared" si="6"/>
        <v>0</v>
      </c>
      <c r="Q46" s="97"/>
    </row>
    <row r="47" spans="1:17">
      <c r="A47" s="117"/>
      <c r="B47" s="114" t="s">
        <v>107</v>
      </c>
      <c r="C47" s="114"/>
      <c r="D47" s="114"/>
      <c r="E47" s="114"/>
      <c r="F47" s="115" t="s">
        <v>28</v>
      </c>
      <c r="G47" s="115"/>
      <c r="H47" s="115"/>
      <c r="I47" s="115"/>
      <c r="J47" s="115"/>
      <c r="K47" s="115" t="s">
        <v>32</v>
      </c>
      <c r="L47" s="115"/>
      <c r="M47" s="115"/>
      <c r="N47" s="115"/>
      <c r="O47" s="115"/>
      <c r="P47" s="115"/>
      <c r="Q47" s="99"/>
    </row>
    <row r="48" spans="1:17">
      <c r="A48" s="117"/>
      <c r="B48" s="114"/>
      <c r="C48" s="114"/>
      <c r="D48" s="114"/>
      <c r="E48" s="114"/>
      <c r="F48" s="116">
        <f>I25+I35+I45-K48</f>
        <v>644</v>
      </c>
      <c r="G48" s="116"/>
      <c r="H48" s="116"/>
      <c r="I48" s="116"/>
      <c r="J48" s="116"/>
      <c r="K48" s="116">
        <f>J45+J35+J25</f>
        <v>484</v>
      </c>
      <c r="L48" s="116"/>
      <c r="M48" s="116"/>
      <c r="N48" s="116"/>
      <c r="O48" s="116"/>
      <c r="P48" s="116"/>
      <c r="Q48" s="99"/>
    </row>
    <row r="49" spans="1:17">
      <c r="A49" s="127" t="s">
        <v>108</v>
      </c>
      <c r="B49" s="128"/>
      <c r="C49" s="128"/>
      <c r="D49" s="128"/>
      <c r="E49" s="128"/>
      <c r="F49" s="128"/>
      <c r="G49" s="128"/>
      <c r="H49" s="129"/>
      <c r="I49" s="128"/>
      <c r="J49" s="128"/>
      <c r="K49" s="128"/>
      <c r="L49" s="129"/>
      <c r="M49" s="128"/>
      <c r="N49" s="128"/>
      <c r="O49" s="128"/>
      <c r="P49" s="128"/>
      <c r="Q49" s="128"/>
    </row>
    <row r="50" spans="1:17">
      <c r="A50" s="130"/>
      <c r="B50" s="130"/>
      <c r="C50" s="130"/>
      <c r="D50" s="130"/>
      <c r="E50" s="130"/>
      <c r="F50" s="130"/>
      <c r="G50" s="130"/>
      <c r="H50" s="131"/>
      <c r="I50" s="130"/>
      <c r="J50" s="130"/>
      <c r="K50" s="130"/>
      <c r="L50" s="131"/>
      <c r="M50" s="130"/>
      <c r="N50" s="130"/>
      <c r="O50" s="130"/>
      <c r="P50" s="130"/>
      <c r="Q50" s="130"/>
    </row>
    <row r="51" spans="1:17">
      <c r="A51" s="130"/>
      <c r="B51" s="130"/>
      <c r="C51" s="130"/>
      <c r="D51" s="130"/>
      <c r="E51" s="130"/>
      <c r="F51" s="130"/>
      <c r="G51" s="130"/>
      <c r="H51" s="131"/>
      <c r="I51" s="130"/>
      <c r="J51" s="130"/>
      <c r="K51" s="130"/>
      <c r="L51" s="131"/>
      <c r="M51" s="130"/>
      <c r="N51" s="130"/>
      <c r="O51" s="130"/>
      <c r="P51" s="130"/>
      <c r="Q51" s="130"/>
    </row>
    <row r="52" spans="1:17">
      <c r="A52" s="130"/>
      <c r="B52" s="130"/>
      <c r="C52" s="130"/>
      <c r="D52" s="130"/>
      <c r="E52" s="130"/>
      <c r="F52" s="130"/>
      <c r="G52" s="130"/>
      <c r="H52" s="131"/>
      <c r="I52" s="130"/>
      <c r="J52" s="130"/>
      <c r="K52" s="130"/>
      <c r="L52" s="131"/>
      <c r="M52" s="130"/>
      <c r="N52" s="130"/>
      <c r="O52" s="130"/>
      <c r="P52" s="130"/>
      <c r="Q52" s="130"/>
    </row>
    <row r="53" spans="1:17">
      <c r="A53" s="130"/>
      <c r="B53" s="130"/>
      <c r="C53" s="130"/>
      <c r="D53" s="130"/>
      <c r="E53" s="130"/>
      <c r="F53" s="130"/>
      <c r="G53" s="130"/>
      <c r="H53" s="131"/>
      <c r="I53" s="130"/>
      <c r="J53" s="130"/>
      <c r="K53" s="130"/>
      <c r="L53" s="131"/>
      <c r="M53" s="130"/>
      <c r="N53" s="130"/>
      <c r="O53" s="130"/>
      <c r="P53" s="130"/>
      <c r="Q53" s="130"/>
    </row>
    <row r="54" spans="1:17">
      <c r="A54" s="130"/>
      <c r="B54" s="130"/>
      <c r="C54" s="130"/>
      <c r="D54" s="130"/>
      <c r="E54" s="130"/>
      <c r="F54" s="130"/>
      <c r="G54" s="130"/>
      <c r="H54" s="131"/>
      <c r="I54" s="130"/>
      <c r="J54" s="130"/>
      <c r="K54" s="130"/>
      <c r="L54" s="131"/>
      <c r="M54" s="130"/>
      <c r="N54" s="130"/>
      <c r="O54" s="130"/>
      <c r="P54" s="130"/>
      <c r="Q54" s="130"/>
    </row>
  </sheetData>
  <protectedRanges>
    <protectedRange sqref="D40" name="区域1_1_1_1_1"/>
  </protectedRanges>
  <mergeCells count="40">
    <mergeCell ref="Q10:Q12"/>
    <mergeCell ref="Q22:Q23"/>
    <mergeCell ref="Q27:Q45"/>
    <mergeCell ref="A6:B8"/>
    <mergeCell ref="A49:Q54"/>
    <mergeCell ref="B47:E48"/>
    <mergeCell ref="F48:J48"/>
    <mergeCell ref="K48:P48"/>
    <mergeCell ref="A9:A48"/>
    <mergeCell ref="B9:B26"/>
    <mergeCell ref="B27:B36"/>
    <mergeCell ref="B37:B46"/>
    <mergeCell ref="C36:E36"/>
    <mergeCell ref="C45:E45"/>
    <mergeCell ref="C46:E46"/>
    <mergeCell ref="F47:J47"/>
    <mergeCell ref="K47:P47"/>
    <mergeCell ref="I6:J6"/>
    <mergeCell ref="K6:P6"/>
    <mergeCell ref="C25:E25"/>
    <mergeCell ref="C26:E26"/>
    <mergeCell ref="C35:E35"/>
    <mergeCell ref="C6:C8"/>
    <mergeCell ref="D6:D8"/>
    <mergeCell ref="E6:E8"/>
    <mergeCell ref="F6:F8"/>
    <mergeCell ref="G6:G8"/>
    <mergeCell ref="H6:H8"/>
    <mergeCell ref="I7:I8"/>
    <mergeCell ref="J7:J8"/>
    <mergeCell ref="B3:P3"/>
    <mergeCell ref="B4:D4"/>
    <mergeCell ref="F4:H4"/>
    <mergeCell ref="I4:P4"/>
    <mergeCell ref="A5:P5"/>
    <mergeCell ref="B1:P1"/>
    <mergeCell ref="C2:D2"/>
    <mergeCell ref="H2:J2"/>
    <mergeCell ref="L2:M2"/>
    <mergeCell ref="N2:P2"/>
  </mergeCells>
  <phoneticPr fontId="37" type="noConversion"/>
  <dataValidations count="4">
    <dataValidation type="list" allowBlank="1" showInputMessage="1" showErrorMessage="1" sqref="F13 F14 F31 F9:F12 F15:F18 F22:F24 F28:F30" xr:uid="{00000000-0002-0000-0000-000000000000}">
      <formula1>"理论课,理论+实践课,实践课"</formula1>
    </dataValidation>
    <dataValidation type="list" allowBlank="1" showInputMessage="1" showErrorMessage="1" sqref="G13 G14 G19 G27 G31 G39 G9:G12 G15:G18 G20:G26 G28:G30 G32:G38 G40:G41 G42:G46" xr:uid="{00000000-0002-0000-0000-000001000000}">
      <formula1>"线上,线下,项目实战,线上/线下,线上/项目实战,线下/项目实战,线下/线上/项目实战"</formula1>
    </dataValidation>
    <dataValidation type="list" allowBlank="1" showInputMessage="1" showErrorMessage="1" sqref="F19 F20:F21" xr:uid="{00000000-0002-0000-0000-000002000000}">
      <formula1>"理论课,理论+实践课,专题讲座,教学做一体化课,实践课"</formula1>
    </dataValidation>
    <dataValidation type="list" allowBlank="1" showInputMessage="1" showErrorMessage="1" sqref="F27 F39 F32:F34 F37:F38 F40:F41 F42:F46" xr:uid="{00000000-0002-0000-0000-000003000000}">
      <formula1>"理论课,理论+实践课,教学做一体化课,实践课"</formula1>
    </dataValidation>
  </dataValidations>
  <printOptions horizontalCentered="1" verticalCentered="1"/>
  <pageMargins left="0.196527777777778" right="0.196527777777778" top="0.59027777777777801" bottom="0.59027777777777801" header="0.51180555555555596" footer="0.51180555555555596"/>
  <pageSetup paperSize="9" scale="65" orientation="landscape" horizontalDpi="300" verticalDpi="300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9"/>
  <sheetViews>
    <sheetView tabSelected="1" topLeftCell="A35" workbookViewId="0">
      <selection activeCell="C47" sqref="C47:F47"/>
    </sheetView>
  </sheetViews>
  <sheetFormatPr defaultColWidth="8.59765625" defaultRowHeight="14.4"/>
  <cols>
    <col min="1" max="1" width="3.19921875" style="51" customWidth="1"/>
    <col min="2" max="2" width="6.59765625" style="51" customWidth="1"/>
    <col min="3" max="3" width="2.69921875" style="51" customWidth="1"/>
    <col min="4" max="4" width="9.19921875" style="51" customWidth="1"/>
    <col min="5" max="5" width="8.59765625" style="52" customWidth="1"/>
    <col min="6" max="6" width="29.09765625" style="51" customWidth="1"/>
    <col min="7" max="7" width="11.3984375" style="49" customWidth="1"/>
    <col min="8" max="8" width="19.09765625" style="49" customWidth="1"/>
    <col min="9" max="9" width="7.69921875" style="51" customWidth="1"/>
    <col min="10" max="10" width="6.19921875" style="51" customWidth="1"/>
    <col min="11" max="11" width="6.5" style="51" customWidth="1"/>
    <col min="12" max="17" width="7" style="51" customWidth="1"/>
    <col min="18" max="19" width="9" style="51" customWidth="1"/>
    <col min="20" max="16384" width="8.59765625" style="51"/>
  </cols>
  <sheetData>
    <row r="1" spans="1:17" s="48" customFormat="1" ht="15.75" customHeight="1">
      <c r="A1" s="132" t="s">
        <v>109</v>
      </c>
      <c r="B1" s="133"/>
      <c r="C1" s="133"/>
      <c r="D1" s="133"/>
      <c r="E1" s="133"/>
      <c r="F1" s="133"/>
      <c r="G1" s="134"/>
      <c r="H1" s="134"/>
      <c r="I1" s="133"/>
      <c r="J1" s="133"/>
      <c r="K1" s="133"/>
      <c r="L1" s="133"/>
      <c r="M1" s="133"/>
      <c r="N1" s="133"/>
      <c r="O1" s="133"/>
      <c r="P1" s="133"/>
      <c r="Q1" s="133"/>
    </row>
    <row r="2" spans="1:17" s="49" customFormat="1">
      <c r="A2" s="121" t="s">
        <v>12</v>
      </c>
      <c r="B2" s="117"/>
      <c r="C2" s="117" t="s">
        <v>13</v>
      </c>
      <c r="D2" s="121" t="s">
        <v>14</v>
      </c>
      <c r="E2" s="144" t="s">
        <v>110</v>
      </c>
      <c r="F2" s="154" t="s">
        <v>15</v>
      </c>
      <c r="G2" s="113" t="s">
        <v>16</v>
      </c>
      <c r="H2" s="136" t="s">
        <v>17</v>
      </c>
      <c r="I2" s="117" t="s">
        <v>18</v>
      </c>
      <c r="J2" s="113" t="s">
        <v>19</v>
      </c>
      <c r="K2" s="113"/>
      <c r="L2" s="113" t="s">
        <v>111</v>
      </c>
      <c r="M2" s="113"/>
      <c r="N2" s="113"/>
      <c r="O2" s="113"/>
      <c r="P2" s="113"/>
      <c r="Q2" s="113"/>
    </row>
    <row r="3" spans="1:17" s="49" customFormat="1" ht="18" customHeight="1">
      <c r="A3" s="117"/>
      <c r="B3" s="117"/>
      <c r="C3" s="117"/>
      <c r="D3" s="117"/>
      <c r="E3" s="145"/>
      <c r="F3" s="154"/>
      <c r="G3" s="113"/>
      <c r="H3" s="156"/>
      <c r="I3" s="117"/>
      <c r="J3" s="122" t="s">
        <v>21</v>
      </c>
      <c r="K3" s="122" t="s">
        <v>112</v>
      </c>
      <c r="L3" s="41">
        <v>1</v>
      </c>
      <c r="M3" s="41">
        <v>2</v>
      </c>
      <c r="N3" s="41">
        <v>3</v>
      </c>
      <c r="O3" s="41">
        <v>4</v>
      </c>
      <c r="P3" s="41">
        <v>5</v>
      </c>
      <c r="Q3" s="41">
        <v>6</v>
      </c>
    </row>
    <row r="4" spans="1:17" s="49" customFormat="1" ht="26.25" customHeight="1">
      <c r="A4" s="117"/>
      <c r="B4" s="117"/>
      <c r="C4" s="117"/>
      <c r="D4" s="137"/>
      <c r="E4" s="146"/>
      <c r="F4" s="155"/>
      <c r="G4" s="136"/>
      <c r="H4" s="135"/>
      <c r="I4" s="117"/>
      <c r="J4" s="122"/>
      <c r="K4" s="122"/>
      <c r="L4" s="69">
        <v>16</v>
      </c>
      <c r="M4" s="69">
        <v>18</v>
      </c>
      <c r="N4" s="69">
        <v>18</v>
      </c>
      <c r="O4" s="69">
        <v>18</v>
      </c>
      <c r="P4" s="69">
        <v>18</v>
      </c>
      <c r="Q4" s="69">
        <v>18</v>
      </c>
    </row>
    <row r="5" spans="1:17" ht="15" customHeight="1">
      <c r="A5" s="137" t="s">
        <v>113</v>
      </c>
      <c r="B5" s="117" t="s">
        <v>114</v>
      </c>
      <c r="C5" s="41">
        <v>1</v>
      </c>
      <c r="D5" s="54" t="s">
        <v>115</v>
      </c>
      <c r="E5" s="147" t="s">
        <v>116</v>
      </c>
      <c r="F5" s="20" t="s">
        <v>117</v>
      </c>
      <c r="G5" s="55" t="s">
        <v>28</v>
      </c>
      <c r="H5" s="56" t="s">
        <v>29</v>
      </c>
      <c r="I5" s="157">
        <v>4</v>
      </c>
      <c r="J5" s="160">
        <f>I5*16</f>
        <v>64</v>
      </c>
      <c r="K5" s="16"/>
      <c r="L5" s="157">
        <v>64</v>
      </c>
      <c r="M5" s="157"/>
      <c r="N5" s="157"/>
      <c r="O5" s="157"/>
      <c r="P5" s="157"/>
      <c r="Q5" s="157"/>
    </row>
    <row r="6" spans="1:17">
      <c r="A6" s="138"/>
      <c r="B6" s="117"/>
      <c r="C6" s="41">
        <v>2</v>
      </c>
      <c r="D6" s="54" t="s">
        <v>118</v>
      </c>
      <c r="E6" s="148"/>
      <c r="F6" s="20" t="s">
        <v>119</v>
      </c>
      <c r="G6" s="55" t="s">
        <v>28</v>
      </c>
      <c r="H6" s="56" t="s">
        <v>29</v>
      </c>
      <c r="I6" s="158"/>
      <c r="J6" s="161"/>
      <c r="K6" s="16"/>
      <c r="L6" s="158"/>
      <c r="M6" s="158"/>
      <c r="N6" s="158"/>
      <c r="O6" s="158"/>
      <c r="P6" s="158"/>
      <c r="Q6" s="158"/>
    </row>
    <row r="7" spans="1:17" ht="14.25" customHeight="1">
      <c r="A7" s="138"/>
      <c r="B7" s="117"/>
      <c r="C7" s="41">
        <v>3</v>
      </c>
      <c r="D7" s="54" t="s">
        <v>120</v>
      </c>
      <c r="E7" s="148"/>
      <c r="F7" s="20" t="s">
        <v>121</v>
      </c>
      <c r="G7" s="55" t="s">
        <v>28</v>
      </c>
      <c r="H7" s="56" t="s">
        <v>29</v>
      </c>
      <c r="I7" s="157">
        <v>4</v>
      </c>
      <c r="J7" s="160">
        <f>I7*16</f>
        <v>64</v>
      </c>
      <c r="K7" s="16"/>
      <c r="L7" s="157"/>
      <c r="M7" s="157">
        <v>64</v>
      </c>
      <c r="N7" s="157"/>
      <c r="O7" s="157"/>
      <c r="P7" s="157"/>
      <c r="Q7" s="157"/>
    </row>
    <row r="8" spans="1:17" ht="14.25" customHeight="1">
      <c r="A8" s="138"/>
      <c r="B8" s="117"/>
      <c r="C8" s="41">
        <v>4</v>
      </c>
      <c r="D8" s="54" t="s">
        <v>122</v>
      </c>
      <c r="E8" s="148"/>
      <c r="F8" s="20" t="s">
        <v>123</v>
      </c>
      <c r="G8" s="55" t="s">
        <v>28</v>
      </c>
      <c r="H8" s="56" t="s">
        <v>29</v>
      </c>
      <c r="I8" s="158"/>
      <c r="J8" s="161"/>
      <c r="K8" s="16"/>
      <c r="L8" s="158"/>
      <c r="M8" s="158"/>
      <c r="N8" s="158"/>
      <c r="O8" s="158"/>
      <c r="P8" s="158"/>
      <c r="Q8" s="158"/>
    </row>
    <row r="9" spans="1:17" ht="14.25" customHeight="1">
      <c r="A9" s="138"/>
      <c r="B9" s="117"/>
      <c r="C9" s="41">
        <v>5</v>
      </c>
      <c r="D9" s="54" t="s">
        <v>124</v>
      </c>
      <c r="E9" s="147" t="s">
        <v>125</v>
      </c>
      <c r="F9" s="20" t="s">
        <v>126</v>
      </c>
      <c r="G9" s="55" t="s">
        <v>28</v>
      </c>
      <c r="H9" s="56" t="s">
        <v>29</v>
      </c>
      <c r="I9" s="157">
        <v>4</v>
      </c>
      <c r="J9" s="160">
        <f>I9*16</f>
        <v>64</v>
      </c>
      <c r="K9" s="16"/>
      <c r="L9" s="157"/>
      <c r="M9" s="157">
        <v>64</v>
      </c>
      <c r="N9" s="157"/>
      <c r="O9" s="157"/>
      <c r="P9" s="157"/>
      <c r="Q9" s="157"/>
    </row>
    <row r="10" spans="1:17" ht="14.25" customHeight="1">
      <c r="A10" s="138"/>
      <c r="B10" s="117"/>
      <c r="C10" s="41">
        <v>6</v>
      </c>
      <c r="D10" s="54" t="s">
        <v>127</v>
      </c>
      <c r="E10" s="149"/>
      <c r="F10" s="20" t="s">
        <v>128</v>
      </c>
      <c r="G10" s="55" t="s">
        <v>28</v>
      </c>
      <c r="H10" s="56" t="s">
        <v>29</v>
      </c>
      <c r="I10" s="158"/>
      <c r="J10" s="161"/>
      <c r="K10" s="16"/>
      <c r="L10" s="158"/>
      <c r="M10" s="158"/>
      <c r="N10" s="158"/>
      <c r="O10" s="158"/>
      <c r="P10" s="158"/>
      <c r="Q10" s="158"/>
    </row>
    <row r="11" spans="1:17" ht="14.25" customHeight="1">
      <c r="A11" s="138"/>
      <c r="B11" s="117"/>
      <c r="C11" s="41">
        <v>7</v>
      </c>
      <c r="D11" s="54" t="s">
        <v>129</v>
      </c>
      <c r="E11" s="147" t="s">
        <v>130</v>
      </c>
      <c r="F11" s="20" t="s">
        <v>131</v>
      </c>
      <c r="G11" s="55" t="s">
        <v>28</v>
      </c>
      <c r="H11" s="56" t="s">
        <v>29</v>
      </c>
      <c r="I11" s="157">
        <v>4</v>
      </c>
      <c r="J11" s="160">
        <f>I11*16</f>
        <v>64</v>
      </c>
      <c r="K11" s="16"/>
      <c r="L11" s="157">
        <v>64</v>
      </c>
      <c r="M11" s="157"/>
      <c r="N11" s="157"/>
      <c r="O11" s="157"/>
      <c r="P11" s="157"/>
      <c r="Q11" s="157"/>
    </row>
    <row r="12" spans="1:17" ht="14.25" customHeight="1">
      <c r="A12" s="138"/>
      <c r="B12" s="117"/>
      <c r="C12" s="41">
        <v>8</v>
      </c>
      <c r="D12" s="54"/>
      <c r="E12" s="150"/>
      <c r="F12" s="20" t="s">
        <v>132</v>
      </c>
      <c r="G12" s="55" t="s">
        <v>28</v>
      </c>
      <c r="H12" s="56" t="s">
        <v>29</v>
      </c>
      <c r="I12" s="158"/>
      <c r="J12" s="161"/>
      <c r="K12" s="16"/>
      <c r="L12" s="158"/>
      <c r="M12" s="158"/>
      <c r="N12" s="158"/>
      <c r="O12" s="158"/>
      <c r="P12" s="158"/>
      <c r="Q12" s="158"/>
    </row>
    <row r="13" spans="1:17" ht="14.25" customHeight="1">
      <c r="A13" s="138"/>
      <c r="B13" s="117"/>
      <c r="C13" s="41">
        <v>9</v>
      </c>
      <c r="D13" s="54" t="s">
        <v>133</v>
      </c>
      <c r="E13" s="147" t="s">
        <v>134</v>
      </c>
      <c r="F13" s="20" t="s">
        <v>135</v>
      </c>
      <c r="G13" s="55" t="s">
        <v>28</v>
      </c>
      <c r="H13" s="56" t="s">
        <v>45</v>
      </c>
      <c r="I13" s="157">
        <v>2</v>
      </c>
      <c r="J13" s="160">
        <f>I13*16</f>
        <v>32</v>
      </c>
      <c r="K13" s="16"/>
      <c r="L13" s="157"/>
      <c r="M13" s="157"/>
      <c r="N13" s="157">
        <v>32</v>
      </c>
      <c r="O13" s="157"/>
      <c r="P13" s="157"/>
      <c r="Q13" s="157"/>
    </row>
    <row r="14" spans="1:17" ht="14.25" customHeight="1">
      <c r="A14" s="138"/>
      <c r="B14" s="117"/>
      <c r="C14" s="41">
        <v>10</v>
      </c>
      <c r="D14" s="54" t="s">
        <v>136</v>
      </c>
      <c r="E14" s="148"/>
      <c r="F14" s="20" t="s">
        <v>137</v>
      </c>
      <c r="G14" s="55" t="s">
        <v>28</v>
      </c>
      <c r="H14" s="56" t="s">
        <v>45</v>
      </c>
      <c r="I14" s="159"/>
      <c r="J14" s="162"/>
      <c r="K14" s="16"/>
      <c r="L14" s="159"/>
      <c r="M14" s="159"/>
      <c r="N14" s="159"/>
      <c r="O14" s="159"/>
      <c r="P14" s="159"/>
      <c r="Q14" s="159"/>
    </row>
    <row r="15" spans="1:17" ht="14.25" customHeight="1">
      <c r="A15" s="138"/>
      <c r="B15" s="117"/>
      <c r="C15" s="41">
        <v>11</v>
      </c>
      <c r="D15" s="54" t="s">
        <v>138</v>
      </c>
      <c r="E15" s="148"/>
      <c r="F15" s="20" t="s">
        <v>139</v>
      </c>
      <c r="G15" s="55" t="s">
        <v>28</v>
      </c>
      <c r="H15" s="56" t="s">
        <v>45</v>
      </c>
      <c r="I15" s="159"/>
      <c r="J15" s="162"/>
      <c r="K15" s="16"/>
      <c r="L15" s="159"/>
      <c r="M15" s="159"/>
      <c r="N15" s="159"/>
      <c r="O15" s="159"/>
      <c r="P15" s="159"/>
      <c r="Q15" s="159"/>
    </row>
    <row r="16" spans="1:17" ht="14.25" customHeight="1">
      <c r="A16" s="138"/>
      <c r="B16" s="117"/>
      <c r="C16" s="41">
        <v>12</v>
      </c>
      <c r="D16" s="54"/>
      <c r="E16" s="148"/>
      <c r="F16" s="20" t="s">
        <v>140</v>
      </c>
      <c r="G16" s="55" t="s">
        <v>28</v>
      </c>
      <c r="H16" s="56" t="s">
        <v>45</v>
      </c>
      <c r="I16" s="159"/>
      <c r="J16" s="162"/>
      <c r="K16" s="16"/>
      <c r="L16" s="158"/>
      <c r="M16" s="158"/>
      <c r="N16" s="158"/>
      <c r="O16" s="158"/>
      <c r="P16" s="158"/>
      <c r="Q16" s="158"/>
    </row>
    <row r="17" spans="1:17">
      <c r="A17" s="138"/>
      <c r="B17" s="117"/>
      <c r="C17" s="41">
        <v>13</v>
      </c>
      <c r="D17" s="54"/>
      <c r="E17" s="147" t="s">
        <v>141</v>
      </c>
      <c r="F17" s="20" t="s">
        <v>142</v>
      </c>
      <c r="G17" s="55" t="s">
        <v>28</v>
      </c>
      <c r="H17" s="56" t="s">
        <v>45</v>
      </c>
      <c r="I17" s="157">
        <v>2</v>
      </c>
      <c r="J17" s="160">
        <f>I17*16</f>
        <v>32</v>
      </c>
      <c r="K17" s="16"/>
      <c r="L17" s="157"/>
      <c r="M17" s="157"/>
      <c r="N17" s="157"/>
      <c r="O17" s="157">
        <v>32</v>
      </c>
      <c r="P17" s="157"/>
      <c r="Q17" s="157"/>
    </row>
    <row r="18" spans="1:17">
      <c r="A18" s="138"/>
      <c r="B18" s="117"/>
      <c r="C18" s="41">
        <v>14</v>
      </c>
      <c r="D18" s="54"/>
      <c r="E18" s="151"/>
      <c r="F18" s="20" t="s">
        <v>143</v>
      </c>
      <c r="G18" s="55" t="s">
        <v>28</v>
      </c>
      <c r="H18" s="56" t="s">
        <v>45</v>
      </c>
      <c r="I18" s="159"/>
      <c r="J18" s="162"/>
      <c r="K18" s="16"/>
      <c r="L18" s="159"/>
      <c r="M18" s="159"/>
      <c r="N18" s="159"/>
      <c r="O18" s="159"/>
      <c r="P18" s="159"/>
      <c r="Q18" s="159"/>
    </row>
    <row r="19" spans="1:17">
      <c r="A19" s="138"/>
      <c r="B19" s="117"/>
      <c r="C19" s="41">
        <v>15</v>
      </c>
      <c r="D19" s="54"/>
      <c r="E19" s="151"/>
      <c r="F19" s="20" t="s">
        <v>144</v>
      </c>
      <c r="G19" s="55" t="s">
        <v>28</v>
      </c>
      <c r="H19" s="56" t="s">
        <v>45</v>
      </c>
      <c r="I19" s="159"/>
      <c r="J19" s="162"/>
      <c r="K19" s="16"/>
      <c r="L19" s="159"/>
      <c r="M19" s="159"/>
      <c r="N19" s="159"/>
      <c r="O19" s="159"/>
      <c r="P19" s="159"/>
      <c r="Q19" s="159"/>
    </row>
    <row r="20" spans="1:17">
      <c r="A20" s="138"/>
      <c r="B20" s="117"/>
      <c r="C20" s="41">
        <v>16</v>
      </c>
      <c r="D20" s="54"/>
      <c r="E20" s="151"/>
      <c r="F20" s="20" t="s">
        <v>145</v>
      </c>
      <c r="G20" s="55" t="s">
        <v>28</v>
      </c>
      <c r="H20" s="56" t="s">
        <v>45</v>
      </c>
      <c r="I20" s="159"/>
      <c r="J20" s="162"/>
      <c r="K20" s="16"/>
      <c r="L20" s="159"/>
      <c r="M20" s="159"/>
      <c r="N20" s="159"/>
      <c r="O20" s="159"/>
      <c r="P20" s="159"/>
      <c r="Q20" s="159"/>
    </row>
    <row r="21" spans="1:17">
      <c r="A21" s="138"/>
      <c r="B21" s="117"/>
      <c r="C21" s="41">
        <v>17</v>
      </c>
      <c r="D21" s="54"/>
      <c r="E21" s="149"/>
      <c r="F21" s="20" t="s">
        <v>146</v>
      </c>
      <c r="G21" s="55" t="s">
        <v>28</v>
      </c>
      <c r="H21" s="56" t="s">
        <v>45</v>
      </c>
      <c r="I21" s="158"/>
      <c r="J21" s="161"/>
      <c r="K21" s="16"/>
      <c r="L21" s="158"/>
      <c r="M21" s="158"/>
      <c r="N21" s="158"/>
      <c r="O21" s="158"/>
      <c r="P21" s="158"/>
      <c r="Q21" s="158"/>
    </row>
    <row r="22" spans="1:17">
      <c r="A22" s="138"/>
      <c r="B22" s="117"/>
      <c r="C22" s="41">
        <v>18</v>
      </c>
      <c r="D22" s="54"/>
      <c r="E22" s="147" t="s">
        <v>147</v>
      </c>
      <c r="F22" s="20" t="s">
        <v>148</v>
      </c>
      <c r="G22" s="55" t="s">
        <v>28</v>
      </c>
      <c r="H22" s="56" t="s">
        <v>45</v>
      </c>
      <c r="I22" s="157">
        <v>2</v>
      </c>
      <c r="J22" s="160">
        <v>32</v>
      </c>
      <c r="K22" s="16"/>
      <c r="L22" s="157"/>
      <c r="M22" s="157"/>
      <c r="N22" s="157">
        <v>32</v>
      </c>
      <c r="O22" s="157"/>
      <c r="P22" s="157"/>
      <c r="Q22" s="157"/>
    </row>
    <row r="23" spans="1:17">
      <c r="A23" s="138"/>
      <c r="B23" s="117"/>
      <c r="C23" s="41">
        <v>19</v>
      </c>
      <c r="D23" s="54"/>
      <c r="E23" s="149"/>
      <c r="F23" s="20" t="s">
        <v>149</v>
      </c>
      <c r="G23" s="55" t="s">
        <v>28</v>
      </c>
      <c r="H23" s="56" t="s">
        <v>45</v>
      </c>
      <c r="I23" s="158"/>
      <c r="J23" s="161"/>
      <c r="K23" s="16"/>
      <c r="L23" s="158"/>
      <c r="M23" s="158"/>
      <c r="N23" s="158"/>
      <c r="O23" s="158"/>
      <c r="P23" s="158"/>
      <c r="Q23" s="158"/>
    </row>
    <row r="24" spans="1:17" ht="14.25" customHeight="1">
      <c r="A24" s="138"/>
      <c r="B24" s="117"/>
      <c r="C24" s="41">
        <v>20</v>
      </c>
      <c r="D24" s="54"/>
      <c r="E24" s="147" t="s">
        <v>150</v>
      </c>
      <c r="F24" s="20" t="s">
        <v>151</v>
      </c>
      <c r="G24" s="55" t="s">
        <v>28</v>
      </c>
      <c r="H24" s="56" t="s">
        <v>45</v>
      </c>
      <c r="I24" s="157">
        <v>2</v>
      </c>
      <c r="J24" s="160">
        <f>I24*16</f>
        <v>32</v>
      </c>
      <c r="K24" s="16"/>
      <c r="L24" s="157"/>
      <c r="M24" s="157"/>
      <c r="N24" s="157"/>
      <c r="O24" s="157">
        <v>32</v>
      </c>
      <c r="P24" s="157"/>
      <c r="Q24" s="157"/>
    </row>
    <row r="25" spans="1:17" ht="23.25" customHeight="1">
      <c r="A25" s="138"/>
      <c r="B25" s="117"/>
      <c r="C25" s="41">
        <v>21</v>
      </c>
      <c r="D25" s="54"/>
      <c r="E25" s="150"/>
      <c r="F25" s="57" t="s">
        <v>152</v>
      </c>
      <c r="G25" s="55" t="s">
        <v>28</v>
      </c>
      <c r="H25" s="56" t="s">
        <v>45</v>
      </c>
      <c r="I25" s="158"/>
      <c r="J25" s="161"/>
      <c r="K25" s="16"/>
      <c r="L25" s="158"/>
      <c r="M25" s="158"/>
      <c r="N25" s="158"/>
      <c r="O25" s="158"/>
      <c r="P25" s="158"/>
      <c r="Q25" s="158"/>
    </row>
    <row r="26" spans="1:17" ht="14.25" customHeight="1">
      <c r="A26" s="138"/>
      <c r="B26" s="117"/>
      <c r="C26" s="113" t="s">
        <v>87</v>
      </c>
      <c r="D26" s="135"/>
      <c r="E26" s="135"/>
      <c r="F26" s="135"/>
      <c r="G26" s="58"/>
      <c r="H26" s="58"/>
      <c r="I26" s="70"/>
      <c r="J26" s="71">
        <f>I27*16</f>
        <v>320</v>
      </c>
      <c r="K26" s="71">
        <f>SUM(K5:K17)</f>
        <v>0</v>
      </c>
      <c r="L26" s="70">
        <f>L5+L11</f>
        <v>128</v>
      </c>
      <c r="M26" s="71">
        <f>M7+M9</f>
        <v>128</v>
      </c>
      <c r="N26" s="71">
        <f>SUM(N13:N25)</f>
        <v>64</v>
      </c>
      <c r="O26" s="71">
        <f>O27*16</f>
        <v>0</v>
      </c>
      <c r="P26" s="71">
        <f>SUM(P5:P25)</f>
        <v>0</v>
      </c>
      <c r="Q26" s="71">
        <f>SUM(Q5:Q25)</f>
        <v>0</v>
      </c>
    </row>
    <row r="27" spans="1:17" s="39" customFormat="1" ht="14.25" customHeight="1">
      <c r="A27" s="138"/>
      <c r="B27" s="117"/>
      <c r="C27" s="113" t="s">
        <v>88</v>
      </c>
      <c r="D27" s="113"/>
      <c r="E27" s="113"/>
      <c r="F27" s="113"/>
      <c r="G27" s="56"/>
      <c r="H27" s="58"/>
      <c r="I27" s="71">
        <v>20</v>
      </c>
      <c r="J27" s="72"/>
      <c r="K27" s="72"/>
      <c r="L27" s="71">
        <f>L26/16</f>
        <v>8</v>
      </c>
      <c r="M27" s="71">
        <f>M26/16</f>
        <v>8</v>
      </c>
      <c r="N27" s="71">
        <f>N26/16</f>
        <v>4</v>
      </c>
      <c r="O27" s="71">
        <v>0</v>
      </c>
      <c r="P27" s="71">
        <f>P26/16</f>
        <v>0</v>
      </c>
      <c r="Q27" s="71">
        <f>Q26/16</f>
        <v>0</v>
      </c>
    </row>
    <row r="28" spans="1:17" ht="14.25" customHeight="1">
      <c r="A28" s="138"/>
      <c r="B28" s="118" t="s">
        <v>153</v>
      </c>
      <c r="C28" s="41">
        <v>1</v>
      </c>
      <c r="D28" s="59"/>
      <c r="E28" s="56"/>
      <c r="F28" s="60"/>
      <c r="G28" s="56" t="s">
        <v>28</v>
      </c>
      <c r="H28" s="56" t="s">
        <v>154</v>
      </c>
      <c r="I28" s="59">
        <v>2</v>
      </c>
      <c r="J28" s="16">
        <f>I28*16</f>
        <v>32</v>
      </c>
      <c r="K28" s="59"/>
      <c r="L28" s="59">
        <v>32</v>
      </c>
      <c r="M28" s="59"/>
      <c r="N28" s="59"/>
      <c r="O28" s="59"/>
      <c r="P28" s="59"/>
      <c r="Q28" s="59"/>
    </row>
    <row r="29" spans="1:17" ht="14.25" customHeight="1">
      <c r="A29" s="138"/>
      <c r="B29" s="118"/>
      <c r="C29" s="41">
        <v>2</v>
      </c>
      <c r="D29" s="59"/>
      <c r="E29" s="56"/>
      <c r="F29" s="60"/>
      <c r="G29" s="56" t="s">
        <v>28</v>
      </c>
      <c r="H29" s="56" t="s">
        <v>154</v>
      </c>
      <c r="I29" s="59">
        <v>2</v>
      </c>
      <c r="J29" s="16">
        <f>I29*16</f>
        <v>32</v>
      </c>
      <c r="K29" s="59"/>
      <c r="L29" s="59"/>
      <c r="M29" s="59">
        <v>32</v>
      </c>
      <c r="N29" s="59"/>
      <c r="O29" s="59"/>
      <c r="P29" s="59"/>
      <c r="Q29" s="59"/>
    </row>
    <row r="30" spans="1:17" ht="14.25" customHeight="1">
      <c r="A30" s="138"/>
      <c r="B30" s="118"/>
      <c r="C30" s="41">
        <v>3</v>
      </c>
      <c r="D30" s="59"/>
      <c r="E30" s="56"/>
      <c r="F30" s="60"/>
      <c r="G30" s="56" t="s">
        <v>28</v>
      </c>
      <c r="H30" s="56" t="s">
        <v>154</v>
      </c>
      <c r="I30" s="59">
        <v>2</v>
      </c>
      <c r="J30" s="16">
        <f>I30*16</f>
        <v>32</v>
      </c>
      <c r="K30" s="59"/>
      <c r="L30" s="59"/>
      <c r="M30" s="59"/>
      <c r="N30" s="59">
        <v>32</v>
      </c>
      <c r="O30" s="59"/>
      <c r="P30" s="59"/>
      <c r="Q30" s="59"/>
    </row>
    <row r="31" spans="1:17" ht="14.25" customHeight="1">
      <c r="A31" s="138"/>
      <c r="B31" s="118"/>
      <c r="C31" s="41">
        <v>4</v>
      </c>
      <c r="D31" s="59"/>
      <c r="E31" s="56"/>
      <c r="F31" s="39"/>
      <c r="G31" s="56" t="s">
        <v>28</v>
      </c>
      <c r="H31" s="56" t="s">
        <v>154</v>
      </c>
      <c r="I31" s="59">
        <v>2</v>
      </c>
      <c r="J31" s="16">
        <f>I31*16</f>
        <v>32</v>
      </c>
      <c r="K31" s="59"/>
      <c r="L31" s="59"/>
      <c r="M31" s="59"/>
      <c r="N31" s="59"/>
      <c r="O31" s="59">
        <v>32</v>
      </c>
      <c r="P31" s="59"/>
      <c r="Q31" s="59"/>
    </row>
    <row r="32" spans="1:17" ht="14.25" customHeight="1">
      <c r="A32" s="138"/>
      <c r="B32" s="118"/>
      <c r="C32" s="41">
        <v>5</v>
      </c>
      <c r="D32" s="59"/>
      <c r="E32" s="56"/>
      <c r="F32" s="60"/>
      <c r="G32" s="56" t="s">
        <v>28</v>
      </c>
      <c r="H32" s="56" t="s">
        <v>154</v>
      </c>
      <c r="I32" s="59">
        <v>2</v>
      </c>
      <c r="J32" s="16">
        <f>I32*16</f>
        <v>32</v>
      </c>
      <c r="K32" s="59"/>
      <c r="L32" s="59"/>
      <c r="M32" s="59"/>
      <c r="N32" s="59"/>
      <c r="O32" s="59"/>
      <c r="P32" s="59">
        <v>32</v>
      </c>
      <c r="Q32" s="59"/>
    </row>
    <row r="33" spans="1:17" ht="14.25" customHeight="1">
      <c r="A33" s="138"/>
      <c r="B33" s="118"/>
      <c r="C33" s="113" t="s">
        <v>87</v>
      </c>
      <c r="D33" s="113"/>
      <c r="E33" s="113"/>
      <c r="F33" s="113"/>
      <c r="G33" s="56"/>
      <c r="H33" s="56"/>
      <c r="I33" s="70"/>
      <c r="J33" s="71">
        <f>SUM(J28:J32)</f>
        <v>160</v>
      </c>
      <c r="K33" s="71">
        <f>SUM(K28:K30)</f>
        <v>0</v>
      </c>
      <c r="L33" s="71">
        <f t="shared" ref="L33:Q33" si="0">SUM(L28:L32)</f>
        <v>32</v>
      </c>
      <c r="M33" s="71">
        <f t="shared" si="0"/>
        <v>32</v>
      </c>
      <c r="N33" s="71">
        <f t="shared" si="0"/>
        <v>32</v>
      </c>
      <c r="O33" s="71">
        <f t="shared" si="0"/>
        <v>32</v>
      </c>
      <c r="P33" s="71">
        <f t="shared" si="0"/>
        <v>32</v>
      </c>
      <c r="Q33" s="71">
        <f t="shared" si="0"/>
        <v>0</v>
      </c>
    </row>
    <row r="34" spans="1:17" s="50" customFormat="1" ht="14.25" customHeight="1">
      <c r="A34" s="138"/>
      <c r="B34" s="118"/>
      <c r="C34" s="113" t="s">
        <v>88</v>
      </c>
      <c r="D34" s="113"/>
      <c r="E34" s="113"/>
      <c r="F34" s="113"/>
      <c r="G34" s="59"/>
      <c r="H34" s="59"/>
      <c r="I34" s="71">
        <v>10</v>
      </c>
      <c r="J34" s="72"/>
      <c r="K34" s="72"/>
      <c r="L34" s="71">
        <f t="shared" ref="L34:Q34" si="1">L33/16</f>
        <v>2</v>
      </c>
      <c r="M34" s="71">
        <f t="shared" si="1"/>
        <v>2</v>
      </c>
      <c r="N34" s="71">
        <f t="shared" si="1"/>
        <v>2</v>
      </c>
      <c r="O34" s="71">
        <f t="shared" si="1"/>
        <v>2</v>
      </c>
      <c r="P34" s="71">
        <f t="shared" si="1"/>
        <v>2</v>
      </c>
      <c r="Q34" s="71">
        <f t="shared" si="1"/>
        <v>0</v>
      </c>
    </row>
    <row r="35" spans="1:17" ht="14.25" customHeight="1">
      <c r="A35" s="138"/>
      <c r="B35" s="140" t="s">
        <v>155</v>
      </c>
      <c r="C35" s="41">
        <v>1</v>
      </c>
      <c r="D35" s="61"/>
      <c r="E35" s="152" t="s">
        <v>156</v>
      </c>
      <c r="F35" s="63" t="s">
        <v>157</v>
      </c>
      <c r="G35" s="56" t="s">
        <v>158</v>
      </c>
      <c r="H35" s="56" t="s">
        <v>159</v>
      </c>
      <c r="I35" s="59">
        <v>3</v>
      </c>
      <c r="J35" s="16">
        <v>48</v>
      </c>
      <c r="K35" s="59">
        <v>24</v>
      </c>
      <c r="L35" s="59"/>
      <c r="M35" s="59"/>
      <c r="N35" s="59">
        <v>48</v>
      </c>
      <c r="O35" s="59"/>
      <c r="P35" s="59"/>
      <c r="Q35" s="59"/>
    </row>
    <row r="36" spans="1:17" ht="14.25" customHeight="1">
      <c r="A36" s="138"/>
      <c r="B36" s="141"/>
      <c r="C36" s="41">
        <v>2</v>
      </c>
      <c r="D36" s="61"/>
      <c r="E36" s="153"/>
      <c r="F36" s="63" t="s">
        <v>160</v>
      </c>
      <c r="G36" s="56" t="s">
        <v>158</v>
      </c>
      <c r="H36" s="56" t="s">
        <v>159</v>
      </c>
      <c r="I36" s="59">
        <v>3</v>
      </c>
      <c r="J36" s="16">
        <v>48</v>
      </c>
      <c r="K36" s="59">
        <v>24</v>
      </c>
      <c r="L36" s="59"/>
      <c r="M36" s="59"/>
      <c r="N36" s="59">
        <v>48</v>
      </c>
      <c r="O36" s="59"/>
      <c r="P36" s="59"/>
      <c r="Q36" s="59"/>
    </row>
    <row r="37" spans="1:17" ht="14.25" customHeight="1">
      <c r="A37" s="138"/>
      <c r="B37" s="142"/>
      <c r="C37" s="113" t="s">
        <v>87</v>
      </c>
      <c r="D37" s="113"/>
      <c r="E37" s="113"/>
      <c r="F37" s="113"/>
      <c r="G37" s="56"/>
      <c r="H37" s="56"/>
      <c r="I37" s="70"/>
      <c r="J37" s="71">
        <f>SUM(J35:J36)</f>
        <v>96</v>
      </c>
      <c r="K37" s="71">
        <f>SUM(K35:K36)</f>
        <v>48</v>
      </c>
      <c r="L37" s="70">
        <f>SUM(L35:L36)</f>
        <v>0</v>
      </c>
      <c r="M37" s="71">
        <f>SUM(M35:M36)</f>
        <v>0</v>
      </c>
      <c r="N37" s="71">
        <f>SUM(N35:N36)</f>
        <v>96</v>
      </c>
      <c r="O37" s="71">
        <v>0</v>
      </c>
      <c r="P37" s="71">
        <f>SUM(P35:P36)</f>
        <v>0</v>
      </c>
      <c r="Q37" s="71">
        <f>SUM(Q35:Q36)</f>
        <v>0</v>
      </c>
    </row>
    <row r="38" spans="1:17" ht="14.1" customHeight="1">
      <c r="A38" s="138"/>
      <c r="B38" s="143"/>
      <c r="C38" s="113" t="s">
        <v>88</v>
      </c>
      <c r="D38" s="113"/>
      <c r="E38" s="113"/>
      <c r="F38" s="113"/>
      <c r="G38" s="56"/>
      <c r="H38" s="56"/>
      <c r="I38" s="71">
        <f>SUM(I35:I36)</f>
        <v>6</v>
      </c>
      <c r="J38" s="72"/>
      <c r="K38" s="72"/>
      <c r="L38" s="71">
        <f t="shared" ref="L38:Q38" si="2">L37/16</f>
        <v>0</v>
      </c>
      <c r="M38" s="71">
        <f t="shared" si="2"/>
        <v>0</v>
      </c>
      <c r="N38" s="71">
        <f t="shared" si="2"/>
        <v>6</v>
      </c>
      <c r="O38" s="71">
        <f t="shared" si="2"/>
        <v>0</v>
      </c>
      <c r="P38" s="71">
        <f t="shared" si="2"/>
        <v>0</v>
      </c>
      <c r="Q38" s="71">
        <f t="shared" si="2"/>
        <v>0</v>
      </c>
    </row>
    <row r="39" spans="1:17" ht="14.25" customHeight="1">
      <c r="A39" s="138"/>
      <c r="B39" s="140" t="s">
        <v>161</v>
      </c>
      <c r="C39" s="41">
        <v>1</v>
      </c>
      <c r="D39" s="64"/>
      <c r="E39" s="152" t="s">
        <v>162</v>
      </c>
      <c r="F39" s="65" t="s">
        <v>163</v>
      </c>
      <c r="G39" s="56" t="s">
        <v>158</v>
      </c>
      <c r="H39" s="56" t="s">
        <v>159</v>
      </c>
      <c r="I39" s="59">
        <v>2</v>
      </c>
      <c r="J39" s="16">
        <v>32</v>
      </c>
      <c r="K39" s="59">
        <v>16</v>
      </c>
      <c r="L39" s="59"/>
      <c r="M39" s="59"/>
      <c r="N39" s="59"/>
      <c r="O39" s="59">
        <v>32</v>
      </c>
      <c r="P39" s="53"/>
      <c r="Q39" s="59"/>
    </row>
    <row r="40" spans="1:17">
      <c r="A40" s="138"/>
      <c r="B40" s="142"/>
      <c r="C40" s="41">
        <v>2</v>
      </c>
      <c r="D40" s="64"/>
      <c r="E40" s="153"/>
      <c r="F40" s="65" t="s">
        <v>164</v>
      </c>
      <c r="G40" s="56" t="s">
        <v>158</v>
      </c>
      <c r="H40" s="56" t="s">
        <v>159</v>
      </c>
      <c r="I40" s="59">
        <v>2</v>
      </c>
      <c r="J40" s="16">
        <v>32</v>
      </c>
      <c r="K40" s="59">
        <v>16</v>
      </c>
      <c r="L40" s="59"/>
      <c r="M40" s="59"/>
      <c r="N40" s="59"/>
      <c r="O40" s="59">
        <v>32</v>
      </c>
      <c r="P40" s="53"/>
      <c r="Q40" s="59"/>
    </row>
    <row r="41" spans="1:17">
      <c r="A41" s="138"/>
      <c r="B41" s="142"/>
      <c r="C41" s="41">
        <v>3</v>
      </c>
      <c r="D41" s="64"/>
      <c r="E41" s="153"/>
      <c r="F41" s="65" t="s">
        <v>165</v>
      </c>
      <c r="G41" s="56" t="s">
        <v>158</v>
      </c>
      <c r="H41" s="56" t="s">
        <v>159</v>
      </c>
      <c r="I41" s="59">
        <v>2</v>
      </c>
      <c r="J41" s="16">
        <v>32</v>
      </c>
      <c r="K41" s="59">
        <v>16</v>
      </c>
      <c r="L41" s="59"/>
      <c r="M41" s="59"/>
      <c r="N41" s="59"/>
      <c r="O41" s="59">
        <v>32</v>
      </c>
      <c r="P41" s="53"/>
      <c r="Q41" s="59"/>
    </row>
    <row r="42" spans="1:17" ht="14.25" customHeight="1">
      <c r="A42" s="138"/>
      <c r="B42" s="142"/>
      <c r="C42" s="113" t="s">
        <v>87</v>
      </c>
      <c r="D42" s="113"/>
      <c r="E42" s="113"/>
      <c r="F42" s="113"/>
      <c r="G42" s="56"/>
      <c r="H42" s="56"/>
      <c r="I42" s="70"/>
      <c r="J42" s="71">
        <f>SUM(J39:J41)</f>
        <v>96</v>
      </c>
      <c r="K42" s="71">
        <v>48</v>
      </c>
      <c r="L42" s="71">
        <f>SUM(L39:L40)</f>
        <v>0</v>
      </c>
      <c r="M42" s="71">
        <f>SUM(M39:M40)</f>
        <v>0</v>
      </c>
      <c r="N42" s="71">
        <f>SUM(N39:N40)</f>
        <v>0</v>
      </c>
      <c r="O42" s="71">
        <f>SUM(O39:O41)</f>
        <v>96</v>
      </c>
      <c r="P42" s="71">
        <v>0</v>
      </c>
      <c r="Q42" s="71">
        <f>SUM(Q39:Q40)</f>
        <v>0</v>
      </c>
    </row>
    <row r="43" spans="1:17" ht="14.25" customHeight="1">
      <c r="A43" s="138"/>
      <c r="B43" s="143"/>
      <c r="C43" s="113" t="s">
        <v>88</v>
      </c>
      <c r="D43" s="113"/>
      <c r="E43" s="113"/>
      <c r="F43" s="113"/>
      <c r="G43" s="56"/>
      <c r="H43" s="56"/>
      <c r="I43" s="71">
        <f>SUM(I39:I41)</f>
        <v>6</v>
      </c>
      <c r="J43" s="72"/>
      <c r="K43" s="72"/>
      <c r="L43" s="71">
        <f t="shared" ref="L43:Q43" si="3">L42/16</f>
        <v>0</v>
      </c>
      <c r="M43" s="71">
        <f t="shared" si="3"/>
        <v>0</v>
      </c>
      <c r="N43" s="71">
        <f t="shared" si="3"/>
        <v>0</v>
      </c>
      <c r="O43" s="71">
        <f t="shared" si="3"/>
        <v>6</v>
      </c>
      <c r="P43" s="71">
        <v>0</v>
      </c>
      <c r="Q43" s="71">
        <f t="shared" si="3"/>
        <v>0</v>
      </c>
    </row>
    <row r="44" spans="1:17">
      <c r="A44" s="138"/>
      <c r="B44" s="140" t="s">
        <v>166</v>
      </c>
      <c r="C44" s="41">
        <v>1</v>
      </c>
      <c r="D44" s="66"/>
      <c r="E44" s="152" t="s">
        <v>167</v>
      </c>
      <c r="F44" s="65" t="s">
        <v>163</v>
      </c>
      <c r="G44" s="56" t="s">
        <v>158</v>
      </c>
      <c r="H44" s="56" t="s">
        <v>159</v>
      </c>
      <c r="I44" s="59">
        <v>2</v>
      </c>
      <c r="J44" s="16">
        <v>32</v>
      </c>
      <c r="K44" s="59">
        <v>16</v>
      </c>
      <c r="L44" s="59"/>
      <c r="M44" s="59"/>
      <c r="N44" s="59"/>
      <c r="O44" s="59">
        <v>32</v>
      </c>
      <c r="P44" s="53"/>
      <c r="Q44" s="59"/>
    </row>
    <row r="45" spans="1:17">
      <c r="A45" s="138"/>
      <c r="B45" s="141"/>
      <c r="C45" s="41">
        <v>2</v>
      </c>
      <c r="D45" s="66"/>
      <c r="E45" s="153"/>
      <c r="F45" s="65" t="s">
        <v>164</v>
      </c>
      <c r="G45" s="56" t="s">
        <v>158</v>
      </c>
      <c r="H45" s="56" t="s">
        <v>159</v>
      </c>
      <c r="I45" s="59">
        <v>2</v>
      </c>
      <c r="J45" s="16">
        <v>32</v>
      </c>
      <c r="K45" s="59">
        <v>16</v>
      </c>
      <c r="L45" s="59"/>
      <c r="M45" s="59"/>
      <c r="N45" s="59"/>
      <c r="O45" s="59">
        <v>32</v>
      </c>
      <c r="P45" s="53"/>
      <c r="Q45" s="59"/>
    </row>
    <row r="46" spans="1:17">
      <c r="A46" s="138"/>
      <c r="B46" s="142"/>
      <c r="C46" s="41">
        <v>3</v>
      </c>
      <c r="D46" s="67"/>
      <c r="E46" s="153"/>
      <c r="F46" s="65" t="s">
        <v>165</v>
      </c>
      <c r="G46" s="56" t="s">
        <v>158</v>
      </c>
      <c r="H46" s="56" t="s">
        <v>159</v>
      </c>
      <c r="I46" s="59">
        <v>2</v>
      </c>
      <c r="J46" s="16">
        <v>32</v>
      </c>
      <c r="K46" s="59">
        <v>16</v>
      </c>
      <c r="L46" s="59"/>
      <c r="M46" s="59"/>
      <c r="N46" s="59"/>
      <c r="O46" s="59">
        <v>32</v>
      </c>
      <c r="P46" s="53"/>
      <c r="Q46" s="59"/>
    </row>
    <row r="47" spans="1:17" ht="14.25" customHeight="1">
      <c r="A47" s="138"/>
      <c r="B47" s="142"/>
      <c r="C47" s="248" t="s">
        <v>415</v>
      </c>
      <c r="D47" s="113"/>
      <c r="E47" s="113"/>
      <c r="F47" s="113"/>
      <c r="G47" s="56"/>
      <c r="H47" s="56"/>
      <c r="I47" s="70"/>
      <c r="J47" s="71">
        <f t="shared" ref="J47:O47" si="4">SUM(J44:J46)</f>
        <v>96</v>
      </c>
      <c r="K47" s="71">
        <f t="shared" si="4"/>
        <v>48</v>
      </c>
      <c r="L47" s="71">
        <f t="shared" si="4"/>
        <v>0</v>
      </c>
      <c r="M47" s="71">
        <f t="shared" si="4"/>
        <v>0</v>
      </c>
      <c r="N47" s="71">
        <f t="shared" si="4"/>
        <v>0</v>
      </c>
      <c r="O47" s="71">
        <f t="shared" si="4"/>
        <v>96</v>
      </c>
      <c r="P47" s="71">
        <v>0</v>
      </c>
      <c r="Q47" s="71">
        <f>SUM(Q44:Q46)</f>
        <v>0</v>
      </c>
    </row>
    <row r="48" spans="1:17" ht="14.25" customHeight="1">
      <c r="A48" s="138"/>
      <c r="B48" s="143"/>
      <c r="C48" s="113" t="s">
        <v>88</v>
      </c>
      <c r="D48" s="113"/>
      <c r="E48" s="113"/>
      <c r="F48" s="113"/>
      <c r="G48" s="56"/>
      <c r="H48" s="56"/>
      <c r="I48" s="71">
        <v>6</v>
      </c>
      <c r="J48" s="72"/>
      <c r="K48" s="72"/>
      <c r="L48" s="71">
        <f t="shared" ref="L48:Q48" si="5">L47/16</f>
        <v>0</v>
      </c>
      <c r="M48" s="71">
        <f t="shared" si="5"/>
        <v>0</v>
      </c>
      <c r="N48" s="71">
        <f t="shared" si="5"/>
        <v>0</v>
      </c>
      <c r="O48" s="71">
        <f t="shared" si="5"/>
        <v>6</v>
      </c>
      <c r="P48" s="71">
        <v>0</v>
      </c>
      <c r="Q48" s="71">
        <f t="shared" si="5"/>
        <v>0</v>
      </c>
    </row>
    <row r="49" spans="1:17" ht="45" customHeight="1">
      <c r="A49" s="138"/>
      <c r="B49" s="140" t="s">
        <v>168</v>
      </c>
      <c r="C49" s="41">
        <v>1</v>
      </c>
      <c r="D49" s="66"/>
      <c r="E49" s="62" t="s">
        <v>169</v>
      </c>
      <c r="F49" s="65" t="s">
        <v>170</v>
      </c>
      <c r="G49" s="56" t="s">
        <v>158</v>
      </c>
      <c r="H49" s="56" t="s">
        <v>60</v>
      </c>
      <c r="I49" s="59">
        <v>6</v>
      </c>
      <c r="J49" s="16">
        <v>96</v>
      </c>
      <c r="K49" s="59">
        <v>96</v>
      </c>
      <c r="L49" s="59"/>
      <c r="M49" s="59"/>
      <c r="N49" s="59"/>
      <c r="O49" s="59">
        <v>96</v>
      </c>
      <c r="P49" s="59"/>
      <c r="Q49" s="59"/>
    </row>
    <row r="50" spans="1:17" ht="14.25" customHeight="1">
      <c r="A50" s="138"/>
      <c r="B50" s="142"/>
      <c r="C50" s="113" t="s">
        <v>87</v>
      </c>
      <c r="D50" s="113"/>
      <c r="E50" s="113"/>
      <c r="F50" s="113"/>
      <c r="G50" s="56"/>
      <c r="H50" s="56"/>
      <c r="I50" s="70"/>
      <c r="J50" s="71">
        <f>SUM(J49:J49)</f>
        <v>96</v>
      </c>
      <c r="K50" s="71">
        <v>96</v>
      </c>
      <c r="L50" s="71">
        <f>SUM(L49:L49)</f>
        <v>0</v>
      </c>
      <c r="M50" s="71">
        <f>SUM(M49:M49)</f>
        <v>0</v>
      </c>
      <c r="N50" s="71">
        <f>SUM(N49:N49)</f>
        <v>0</v>
      </c>
      <c r="O50" s="71">
        <f>SUM(O49:O49)</f>
        <v>96</v>
      </c>
      <c r="P50" s="71">
        <v>0</v>
      </c>
      <c r="Q50" s="71">
        <f>SUM(Q49:Q49)</f>
        <v>0</v>
      </c>
    </row>
    <row r="51" spans="1:17" ht="14.25" customHeight="1">
      <c r="A51" s="138"/>
      <c r="B51" s="143"/>
      <c r="C51" s="113" t="s">
        <v>88</v>
      </c>
      <c r="D51" s="113"/>
      <c r="E51" s="113"/>
      <c r="F51" s="113"/>
      <c r="G51" s="56"/>
      <c r="H51" s="56"/>
      <c r="I51" s="71">
        <f>SUM(I49:I49)</f>
        <v>6</v>
      </c>
      <c r="J51" s="72"/>
      <c r="K51" s="72"/>
      <c r="L51" s="71">
        <f t="shared" ref="L51:Q51" si="6">L50/16</f>
        <v>0</v>
      </c>
      <c r="M51" s="71">
        <f t="shared" si="6"/>
        <v>0</v>
      </c>
      <c r="N51" s="71">
        <f t="shared" si="6"/>
        <v>0</v>
      </c>
      <c r="O51" s="71">
        <f t="shared" si="6"/>
        <v>6</v>
      </c>
      <c r="P51" s="71">
        <v>0</v>
      </c>
      <c r="Q51" s="71">
        <f t="shared" si="6"/>
        <v>0</v>
      </c>
    </row>
    <row r="52" spans="1:17" ht="18.899999999999999" customHeight="1">
      <c r="A52" s="138"/>
      <c r="B52" s="140" t="s">
        <v>171</v>
      </c>
      <c r="C52" s="41">
        <v>1</v>
      </c>
      <c r="D52" s="53"/>
      <c r="E52" s="152" t="s">
        <v>172</v>
      </c>
      <c r="F52" s="68" t="s">
        <v>173</v>
      </c>
      <c r="G52" s="56" t="s">
        <v>158</v>
      </c>
      <c r="H52" s="56" t="s">
        <v>159</v>
      </c>
      <c r="I52" s="59">
        <v>2</v>
      </c>
      <c r="J52" s="16">
        <v>32</v>
      </c>
      <c r="K52" s="59">
        <v>16</v>
      </c>
      <c r="L52" s="59"/>
      <c r="M52" s="59"/>
      <c r="N52" s="59"/>
      <c r="O52" s="53"/>
      <c r="P52" s="59">
        <v>32</v>
      </c>
      <c r="Q52" s="59"/>
    </row>
    <row r="53" spans="1:17" ht="21.9" customHeight="1">
      <c r="A53" s="138"/>
      <c r="B53" s="142"/>
      <c r="C53" s="41">
        <v>2</v>
      </c>
      <c r="D53" s="67"/>
      <c r="E53" s="153"/>
      <c r="F53" s="68" t="s">
        <v>174</v>
      </c>
      <c r="G53" s="56" t="s">
        <v>158</v>
      </c>
      <c r="H53" s="56" t="s">
        <v>159</v>
      </c>
      <c r="I53" s="59">
        <v>4</v>
      </c>
      <c r="J53" s="16">
        <v>64</v>
      </c>
      <c r="K53" s="59">
        <v>32</v>
      </c>
      <c r="L53" s="59"/>
      <c r="M53" s="59"/>
      <c r="N53" s="59"/>
      <c r="O53" s="53"/>
      <c r="P53" s="59"/>
      <c r="Q53" s="59">
        <v>64</v>
      </c>
    </row>
    <row r="54" spans="1:17" ht="14.25" customHeight="1">
      <c r="A54" s="138"/>
      <c r="B54" s="142"/>
      <c r="C54" s="113" t="s">
        <v>87</v>
      </c>
      <c r="D54" s="113"/>
      <c r="E54" s="113"/>
      <c r="F54" s="113"/>
      <c r="G54" s="56"/>
      <c r="H54" s="56"/>
      <c r="I54" s="70"/>
      <c r="J54" s="71">
        <f>SUM(J52:J53)</f>
        <v>96</v>
      </c>
      <c r="K54" s="71">
        <v>48</v>
      </c>
      <c r="L54" s="71">
        <f>SUM(L52:L53)</f>
        <v>0</v>
      </c>
      <c r="M54" s="71">
        <f>SUM(M52:M53)</f>
        <v>0</v>
      </c>
      <c r="N54" s="71">
        <f>SUM(N52:N53)</f>
        <v>0</v>
      </c>
      <c r="O54" s="71">
        <v>0</v>
      </c>
      <c r="P54" s="71">
        <f>SUM(P52:P53)</f>
        <v>32</v>
      </c>
      <c r="Q54" s="71">
        <f>SUM(Q52:Q53)</f>
        <v>64</v>
      </c>
    </row>
    <row r="55" spans="1:17" ht="14.25" customHeight="1">
      <c r="A55" s="138"/>
      <c r="B55" s="142"/>
      <c r="C55" s="136" t="s">
        <v>88</v>
      </c>
      <c r="D55" s="136"/>
      <c r="E55" s="136"/>
      <c r="F55" s="136"/>
      <c r="G55" s="56"/>
      <c r="H55" s="56"/>
      <c r="I55" s="71">
        <v>6</v>
      </c>
      <c r="J55" s="72"/>
      <c r="K55" s="72"/>
      <c r="L55" s="71">
        <f t="shared" ref="L55:Q55" si="7">L54/16</f>
        <v>0</v>
      </c>
      <c r="M55" s="71">
        <f t="shared" si="7"/>
        <v>0</v>
      </c>
      <c r="N55" s="71">
        <f t="shared" si="7"/>
        <v>0</v>
      </c>
      <c r="O55" s="71">
        <v>0</v>
      </c>
      <c r="P55" s="71">
        <f>P54/16</f>
        <v>2</v>
      </c>
      <c r="Q55" s="71">
        <f t="shared" si="7"/>
        <v>4</v>
      </c>
    </row>
    <row r="56" spans="1:17" ht="18" customHeight="1">
      <c r="A56" s="138"/>
      <c r="B56" s="113" t="s">
        <v>175</v>
      </c>
      <c r="C56" s="113"/>
      <c r="D56" s="113"/>
      <c r="E56" s="113"/>
      <c r="F56" s="113"/>
      <c r="G56" s="56"/>
      <c r="H56" s="56"/>
      <c r="I56" s="16">
        <f>I55+I51+I48+I43+I38</f>
        <v>30</v>
      </c>
      <c r="J56" s="59"/>
      <c r="K56" s="59"/>
      <c r="L56" s="71"/>
      <c r="M56" s="71"/>
      <c r="N56" s="71"/>
      <c r="O56" s="71"/>
      <c r="P56" s="71"/>
      <c r="Q56" s="71"/>
    </row>
    <row r="57" spans="1:17" ht="12.75" customHeight="1">
      <c r="A57" s="138"/>
      <c r="B57" s="113" t="s">
        <v>176</v>
      </c>
      <c r="C57" s="113"/>
      <c r="D57" s="113"/>
      <c r="E57" s="113"/>
      <c r="F57" s="113"/>
      <c r="G57" s="115" t="s">
        <v>28</v>
      </c>
      <c r="H57" s="115"/>
      <c r="I57" s="115"/>
      <c r="J57" s="115"/>
      <c r="K57" s="115"/>
      <c r="L57" s="115" t="s">
        <v>32</v>
      </c>
      <c r="M57" s="115"/>
      <c r="N57" s="115"/>
      <c r="O57" s="115"/>
      <c r="P57" s="115"/>
      <c r="Q57" s="115"/>
    </row>
    <row r="58" spans="1:17" ht="12" customHeight="1">
      <c r="A58" s="139"/>
      <c r="B58" s="113"/>
      <c r="C58" s="113"/>
      <c r="D58" s="113"/>
      <c r="E58" s="113"/>
      <c r="F58" s="113"/>
      <c r="G58" s="116">
        <f>J26+J33+J37+J42+J47+J50+J54-L58</f>
        <v>672</v>
      </c>
      <c r="H58" s="116"/>
      <c r="I58" s="116"/>
      <c r="J58" s="116"/>
      <c r="K58" s="116"/>
      <c r="L58" s="116">
        <f>K54+K50+K47+K42+K37</f>
        <v>288</v>
      </c>
      <c r="M58" s="116"/>
      <c r="N58" s="116"/>
      <c r="O58" s="116"/>
      <c r="P58" s="116"/>
      <c r="Q58" s="116"/>
    </row>
    <row r="59" spans="1:17" ht="14.1" customHeight="1">
      <c r="A59" s="163" t="s">
        <v>177</v>
      </c>
      <c r="B59" s="163"/>
      <c r="C59" s="163"/>
      <c r="D59" s="163"/>
      <c r="E59" s="163"/>
      <c r="F59" s="163"/>
      <c r="G59" s="164"/>
      <c r="H59" s="164"/>
      <c r="I59" s="163"/>
      <c r="J59" s="163"/>
      <c r="K59" s="163"/>
      <c r="L59" s="163"/>
      <c r="M59" s="163"/>
      <c r="N59" s="163"/>
      <c r="O59" s="163"/>
      <c r="P59" s="163"/>
      <c r="Q59" s="163"/>
    </row>
    <row r="60" spans="1:17">
      <c r="A60" s="165"/>
      <c r="B60" s="165"/>
      <c r="C60" s="165"/>
      <c r="D60" s="165"/>
      <c r="E60" s="165"/>
      <c r="F60" s="165"/>
      <c r="G60" s="166"/>
      <c r="H60" s="166"/>
      <c r="I60" s="165"/>
      <c r="J60" s="165"/>
      <c r="K60" s="165"/>
      <c r="L60" s="165"/>
      <c r="M60" s="165"/>
      <c r="N60" s="165"/>
      <c r="O60" s="165"/>
      <c r="P60" s="165"/>
      <c r="Q60" s="165"/>
    </row>
    <row r="61" spans="1:17">
      <c r="A61" s="165"/>
      <c r="B61" s="165"/>
      <c r="C61" s="165"/>
      <c r="D61" s="165"/>
      <c r="E61" s="165"/>
      <c r="F61" s="165"/>
      <c r="G61" s="166"/>
      <c r="H61" s="166"/>
      <c r="I61" s="165"/>
      <c r="J61" s="165"/>
      <c r="K61" s="165"/>
      <c r="L61" s="165"/>
      <c r="M61" s="165"/>
      <c r="N61" s="165"/>
      <c r="O61" s="165"/>
      <c r="P61" s="165"/>
      <c r="Q61" s="165"/>
    </row>
    <row r="62" spans="1:17">
      <c r="A62" s="165"/>
      <c r="B62" s="165"/>
      <c r="C62" s="165"/>
      <c r="D62" s="165"/>
      <c r="E62" s="165"/>
      <c r="F62" s="165"/>
      <c r="G62" s="166"/>
      <c r="H62" s="166"/>
      <c r="I62" s="165"/>
      <c r="J62" s="165"/>
      <c r="K62" s="165"/>
      <c r="L62" s="165"/>
      <c r="M62" s="165"/>
      <c r="N62" s="165"/>
      <c r="O62" s="165"/>
      <c r="P62" s="165"/>
      <c r="Q62" s="165"/>
    </row>
    <row r="63" spans="1:17">
      <c r="A63" s="165"/>
      <c r="B63" s="165"/>
      <c r="C63" s="165"/>
      <c r="D63" s="165"/>
      <c r="E63" s="165"/>
      <c r="F63" s="165"/>
      <c r="G63" s="166"/>
      <c r="H63" s="166"/>
      <c r="I63" s="165"/>
      <c r="J63" s="165"/>
      <c r="K63" s="165"/>
      <c r="L63" s="165"/>
      <c r="M63" s="165"/>
      <c r="N63" s="165"/>
      <c r="O63" s="165"/>
      <c r="P63" s="165"/>
      <c r="Q63" s="165"/>
    </row>
    <row r="64" spans="1:17" ht="44.25" customHeight="1">
      <c r="A64" s="165"/>
      <c r="B64" s="165"/>
      <c r="C64" s="165"/>
      <c r="D64" s="165"/>
      <c r="E64" s="165"/>
      <c r="F64" s="165"/>
      <c r="G64" s="166"/>
      <c r="H64" s="166"/>
      <c r="I64" s="165"/>
      <c r="J64" s="165"/>
      <c r="K64" s="165"/>
      <c r="L64" s="165"/>
      <c r="M64" s="165"/>
      <c r="N64" s="165"/>
      <c r="O64" s="165"/>
      <c r="P64" s="165"/>
      <c r="Q64" s="165"/>
    </row>
    <row r="79" ht="21.75" customHeight="1"/>
  </sheetData>
  <mergeCells count="117">
    <mergeCell ref="A2:B4"/>
    <mergeCell ref="A59:Q64"/>
    <mergeCell ref="B57:F58"/>
    <mergeCell ref="P5:P6"/>
    <mergeCell ref="P7:P8"/>
    <mergeCell ref="P9:P10"/>
    <mergeCell ref="P11:P12"/>
    <mergeCell ref="P13:P16"/>
    <mergeCell ref="P17:P21"/>
    <mergeCell ref="P22:P23"/>
    <mergeCell ref="P24:P25"/>
    <mergeCell ref="Q5:Q6"/>
    <mergeCell ref="Q7:Q8"/>
    <mergeCell ref="Q9:Q10"/>
    <mergeCell ref="Q11:Q12"/>
    <mergeCell ref="Q13:Q16"/>
    <mergeCell ref="Q17:Q21"/>
    <mergeCell ref="Q22:Q23"/>
    <mergeCell ref="Q24:Q25"/>
    <mergeCell ref="N5:N6"/>
    <mergeCell ref="N7:N8"/>
    <mergeCell ref="N9:N10"/>
    <mergeCell ref="N11:N12"/>
    <mergeCell ref="N13:N16"/>
    <mergeCell ref="N17:N21"/>
    <mergeCell ref="N22:N23"/>
    <mergeCell ref="N24:N25"/>
    <mergeCell ref="O5:O6"/>
    <mergeCell ref="O7:O8"/>
    <mergeCell ref="O9:O10"/>
    <mergeCell ref="O11:O12"/>
    <mergeCell ref="O13:O16"/>
    <mergeCell ref="O17:O21"/>
    <mergeCell ref="O22:O23"/>
    <mergeCell ref="O24:O25"/>
    <mergeCell ref="L5:L6"/>
    <mergeCell ref="L7:L8"/>
    <mergeCell ref="L9:L10"/>
    <mergeCell ref="L11:L12"/>
    <mergeCell ref="L13:L16"/>
    <mergeCell ref="L17:L21"/>
    <mergeCell ref="L22:L23"/>
    <mergeCell ref="L24:L25"/>
    <mergeCell ref="M5:M6"/>
    <mergeCell ref="M7:M8"/>
    <mergeCell ref="M9:M10"/>
    <mergeCell ref="M11:M12"/>
    <mergeCell ref="M13:M16"/>
    <mergeCell ref="M17:M21"/>
    <mergeCell ref="M22:M23"/>
    <mergeCell ref="M24:M25"/>
    <mergeCell ref="J5:J6"/>
    <mergeCell ref="J7:J8"/>
    <mergeCell ref="J9:J10"/>
    <mergeCell ref="J11:J12"/>
    <mergeCell ref="J13:J16"/>
    <mergeCell ref="J17:J21"/>
    <mergeCell ref="J22:J23"/>
    <mergeCell ref="J24:J25"/>
    <mergeCell ref="K3:K4"/>
    <mergeCell ref="G57:K57"/>
    <mergeCell ref="L57:Q57"/>
    <mergeCell ref="G58:K58"/>
    <mergeCell ref="L58:Q58"/>
    <mergeCell ref="A5:A58"/>
    <mergeCell ref="B5:B27"/>
    <mergeCell ref="B28:B34"/>
    <mergeCell ref="B35:B38"/>
    <mergeCell ref="B39:B43"/>
    <mergeCell ref="B44:B48"/>
    <mergeCell ref="B49:B51"/>
    <mergeCell ref="B52:B55"/>
    <mergeCell ref="E5:E8"/>
    <mergeCell ref="E9:E10"/>
    <mergeCell ref="E11:E12"/>
    <mergeCell ref="E13:E16"/>
    <mergeCell ref="E17:E21"/>
    <mergeCell ref="E22:E23"/>
    <mergeCell ref="E24:E25"/>
    <mergeCell ref="E35:E36"/>
    <mergeCell ref="E39:E41"/>
    <mergeCell ref="E44:E46"/>
    <mergeCell ref="E52:E53"/>
    <mergeCell ref="I5:I6"/>
    <mergeCell ref="C42:F42"/>
    <mergeCell ref="C43:F43"/>
    <mergeCell ref="C47:F47"/>
    <mergeCell ref="C48:F48"/>
    <mergeCell ref="C50:F50"/>
    <mergeCell ref="C51:F51"/>
    <mergeCell ref="C54:F54"/>
    <mergeCell ref="C55:F55"/>
    <mergeCell ref="B56:F56"/>
    <mergeCell ref="A1:Q1"/>
    <mergeCell ref="J2:K2"/>
    <mergeCell ref="L2:Q2"/>
    <mergeCell ref="C26:F26"/>
    <mergeCell ref="C27:F27"/>
    <mergeCell ref="C33:F33"/>
    <mergeCell ref="C34:F34"/>
    <mergeCell ref="C37:F37"/>
    <mergeCell ref="C38:F38"/>
    <mergeCell ref="C2:C4"/>
    <mergeCell ref="D2:D4"/>
    <mergeCell ref="E2:E4"/>
    <mergeCell ref="F2:F4"/>
    <mergeCell ref="G2:G4"/>
    <mergeCell ref="H2:H4"/>
    <mergeCell ref="I2:I4"/>
    <mergeCell ref="I7:I8"/>
    <mergeCell ref="I9:I10"/>
    <mergeCell ref="I11:I12"/>
    <mergeCell ref="I13:I16"/>
    <mergeCell ref="I17:I21"/>
    <mergeCell ref="I22:I23"/>
    <mergeCell ref="I24:I25"/>
    <mergeCell ref="J3:J4"/>
  </mergeCells>
  <phoneticPr fontId="37" type="noConversion"/>
  <dataValidations count="3">
    <dataValidation type="list" allowBlank="1" showInputMessage="1" showErrorMessage="1" sqref="H35 H36 H39 H40 H41 H44 H45 H46 H49 H52 H53 H56 H5:H34 H37:H38 H42:H43 H47:H48 H50:H51 H54:H55" xr:uid="{00000000-0002-0000-0100-000000000000}">
      <formula1>"线上,线下,项目实战,线上/线下,线上/项目实战,线下/项目实战,线下/线上/项目实战"</formula1>
    </dataValidation>
    <dataValidation type="list" allowBlank="1" showInputMessage="1" showErrorMessage="1" sqref="G56 G26:G32 G37:G38 G42:G43 G47:G48 G50:G51 G54:G55" xr:uid="{00000000-0002-0000-0100-000001000000}">
      <formula1>"理论课,理论+实践课,教学做一体化课,实践课"</formula1>
    </dataValidation>
    <dataValidation type="list" allowBlank="1" showInputMessage="1" showErrorMessage="1" sqref="G5:G25" xr:uid="{00000000-0002-0000-0100-000002000000}">
      <formula1>"理论课,理论+实践课,实践课"</formula1>
    </dataValidation>
  </dataValidations>
  <printOptions horizontalCentered="1"/>
  <pageMargins left="0.35416666666666702" right="0.35416666666666702" top="0.39305555555555599" bottom="0.39305555555555599" header="0.51180555555555596" footer="0.51180555555555596"/>
  <pageSetup paperSize="9" scale="86" fitToHeight="0" orientation="landscape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5" r:id="rId3" name="Drop Down 3">
              <controlPr defaultSize="0" print="0" autoPict="0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"/>
  <sheetViews>
    <sheetView zoomScale="115" zoomScaleNormal="115" workbookViewId="0">
      <selection activeCell="M5" sqref="M5"/>
    </sheetView>
  </sheetViews>
  <sheetFormatPr defaultColWidth="8.69921875" defaultRowHeight="19.95" customHeight="1"/>
  <cols>
    <col min="1" max="1" width="8.69921875" style="39" customWidth="1"/>
    <col min="2" max="2" width="9.09765625" style="39" customWidth="1"/>
    <col min="3" max="16" width="10.5" style="39" customWidth="1"/>
    <col min="17" max="16384" width="8.69921875" style="39"/>
  </cols>
  <sheetData>
    <row r="1" spans="1:13" ht="19.95" customHeight="1">
      <c r="A1" s="245" t="s">
        <v>414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3" ht="19.95" customHeight="1">
      <c r="A2" s="172" t="s">
        <v>178</v>
      </c>
      <c r="B2" s="122" t="s">
        <v>179</v>
      </c>
      <c r="C2" s="113" t="s">
        <v>180</v>
      </c>
      <c r="D2" s="113"/>
      <c r="E2" s="113"/>
      <c r="F2" s="113"/>
      <c r="G2" s="113"/>
      <c r="H2" s="113"/>
      <c r="I2" s="113"/>
      <c r="J2" s="174" t="s">
        <v>181</v>
      </c>
      <c r="K2" s="122" t="s">
        <v>182</v>
      </c>
    </row>
    <row r="3" spans="1:13" ht="19.95" customHeight="1">
      <c r="A3" s="173"/>
      <c r="B3" s="122"/>
      <c r="C3" s="122" t="s">
        <v>183</v>
      </c>
      <c r="D3" s="122"/>
      <c r="E3" s="122"/>
      <c r="F3" s="122" t="s">
        <v>184</v>
      </c>
      <c r="G3" s="168" t="s">
        <v>185</v>
      </c>
      <c r="H3" s="169"/>
      <c r="I3" s="122" t="s">
        <v>186</v>
      </c>
      <c r="J3" s="174"/>
      <c r="K3" s="122"/>
    </row>
    <row r="4" spans="1:13" ht="62.25" customHeight="1">
      <c r="A4" s="173"/>
      <c r="B4" s="122"/>
      <c r="C4" s="40" t="s">
        <v>187</v>
      </c>
      <c r="D4" s="40" t="s">
        <v>188</v>
      </c>
      <c r="E4" s="40" t="s">
        <v>189</v>
      </c>
      <c r="F4" s="122"/>
      <c r="G4" s="40" t="s">
        <v>190</v>
      </c>
      <c r="H4" s="40" t="s">
        <v>191</v>
      </c>
      <c r="I4" s="122"/>
      <c r="J4" s="174"/>
      <c r="K4" s="122"/>
    </row>
    <row r="5" spans="1:13" ht="19.95" customHeight="1">
      <c r="A5" s="41" t="s">
        <v>192</v>
      </c>
      <c r="B5" s="42">
        <v>16</v>
      </c>
      <c r="C5" s="43">
        <v>2</v>
      </c>
      <c r="D5" s="43">
        <v>112</v>
      </c>
      <c r="E5" s="44" t="s">
        <v>193</v>
      </c>
      <c r="F5" s="45" t="s">
        <v>194</v>
      </c>
      <c r="G5" s="45">
        <v>1</v>
      </c>
      <c r="H5" s="45"/>
      <c r="I5" s="45">
        <v>16</v>
      </c>
      <c r="J5" s="45">
        <v>2</v>
      </c>
      <c r="K5" s="45">
        <v>20</v>
      </c>
      <c r="L5" s="39" t="s">
        <v>195</v>
      </c>
      <c r="M5" s="39" t="s">
        <v>190</v>
      </c>
    </row>
    <row r="6" spans="1:13" ht="19.95" customHeight="1">
      <c r="A6" s="41" t="s">
        <v>196</v>
      </c>
      <c r="B6" s="42">
        <f>K6-SUM(C6:J6)</f>
        <v>18</v>
      </c>
      <c r="C6" s="41"/>
      <c r="D6" s="41"/>
      <c r="E6" s="44" t="s">
        <v>193</v>
      </c>
      <c r="F6" s="45" t="s">
        <v>194</v>
      </c>
      <c r="G6" s="45"/>
      <c r="H6" s="45"/>
      <c r="I6" s="45">
        <v>0</v>
      </c>
      <c r="J6" s="45">
        <v>2</v>
      </c>
      <c r="K6" s="45">
        <v>20</v>
      </c>
    </row>
    <row r="7" spans="1:13" ht="19.95" customHeight="1">
      <c r="A7" s="41" t="s">
        <v>197</v>
      </c>
      <c r="B7" s="42">
        <f>K7-SUM(C7:J7)</f>
        <v>18</v>
      </c>
      <c r="C7" s="41"/>
      <c r="D7" s="41"/>
      <c r="E7" s="44" t="s">
        <v>193</v>
      </c>
      <c r="F7" s="45" t="s">
        <v>194</v>
      </c>
      <c r="G7" s="45"/>
      <c r="H7" s="45"/>
      <c r="I7" s="45">
        <v>0</v>
      </c>
      <c r="J7" s="45">
        <v>2</v>
      </c>
      <c r="K7" s="45">
        <v>20</v>
      </c>
    </row>
    <row r="8" spans="1:13" ht="19.95" customHeight="1">
      <c r="A8" s="41" t="s">
        <v>198</v>
      </c>
      <c r="B8" s="42">
        <f>K8-SUM(C8:J8)</f>
        <v>18</v>
      </c>
      <c r="C8" s="41"/>
      <c r="D8" s="41"/>
      <c r="E8" s="45"/>
      <c r="F8" s="45" t="s">
        <v>194</v>
      </c>
      <c r="G8" s="45"/>
      <c r="H8" s="45"/>
      <c r="I8" s="45">
        <v>0</v>
      </c>
      <c r="J8" s="45">
        <v>2</v>
      </c>
      <c r="K8" s="45">
        <v>20</v>
      </c>
    </row>
    <row r="9" spans="1:13" ht="19.95" customHeight="1">
      <c r="A9" s="41" t="s">
        <v>199</v>
      </c>
      <c r="B9" s="42">
        <v>20</v>
      </c>
      <c r="C9" s="41"/>
      <c r="D9" s="41"/>
      <c r="E9" s="45"/>
      <c r="F9" s="45" t="s">
        <v>194</v>
      </c>
      <c r="G9" s="45"/>
      <c r="H9" s="45">
        <v>8</v>
      </c>
      <c r="I9" s="45">
        <v>384</v>
      </c>
      <c r="J9" s="45">
        <v>0</v>
      </c>
      <c r="K9" s="45">
        <v>20</v>
      </c>
      <c r="L9" s="39" t="s">
        <v>200</v>
      </c>
    </row>
    <row r="10" spans="1:13" ht="19.95" customHeight="1">
      <c r="A10" s="41" t="s">
        <v>201</v>
      </c>
      <c r="B10" s="42">
        <v>20</v>
      </c>
      <c r="C10" s="41"/>
      <c r="D10" s="41"/>
      <c r="E10" s="45"/>
      <c r="F10" s="45" t="s">
        <v>194</v>
      </c>
      <c r="G10" s="45"/>
      <c r="H10" s="45">
        <v>4</v>
      </c>
      <c r="I10" s="45">
        <v>192</v>
      </c>
      <c r="J10" s="45">
        <v>0</v>
      </c>
      <c r="K10" s="45">
        <v>20</v>
      </c>
      <c r="L10" s="39" t="s">
        <v>202</v>
      </c>
    </row>
    <row r="11" spans="1:13" ht="19.95" customHeight="1">
      <c r="A11" s="41" t="s">
        <v>203</v>
      </c>
      <c r="B11" s="44">
        <f>SUM(B5:B10)</f>
        <v>110</v>
      </c>
      <c r="C11" s="43">
        <f>C5</f>
        <v>2</v>
      </c>
      <c r="D11" s="43">
        <v>112</v>
      </c>
      <c r="E11" s="44">
        <v>0</v>
      </c>
      <c r="F11" s="44">
        <v>0</v>
      </c>
      <c r="G11" s="43">
        <f>SUM(G5:G10)</f>
        <v>1</v>
      </c>
      <c r="H11" s="43">
        <v>12</v>
      </c>
      <c r="I11" s="44">
        <f>SUM(I5:I10)</f>
        <v>592</v>
      </c>
      <c r="J11" s="44">
        <f>SUM(J5:J10)</f>
        <v>8</v>
      </c>
      <c r="K11" s="44">
        <f>SUM(K5:K10)</f>
        <v>120</v>
      </c>
    </row>
    <row r="12" spans="1:13" ht="19.95" customHeight="1">
      <c r="A12" s="170" t="s">
        <v>204</v>
      </c>
      <c r="B12" s="171"/>
      <c r="C12" s="40" t="s">
        <v>205</v>
      </c>
      <c r="D12" s="40"/>
      <c r="E12" s="40" t="s">
        <v>205</v>
      </c>
      <c r="F12" s="40"/>
      <c r="G12" s="40"/>
      <c r="H12" s="40"/>
      <c r="I12" s="46"/>
      <c r="J12" s="47"/>
      <c r="K12" s="47"/>
    </row>
    <row r="13" spans="1:13" ht="19.95" customHeight="1">
      <c r="A13" s="175" t="s">
        <v>206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</row>
    <row r="14" spans="1:13" ht="19.95" customHeight="1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</row>
  </sheetData>
  <mergeCells count="12">
    <mergeCell ref="A13:K14"/>
    <mergeCell ref="A1:K1"/>
    <mergeCell ref="C2:I2"/>
    <mergeCell ref="C3:E3"/>
    <mergeCell ref="G3:H3"/>
    <mergeCell ref="A12:B12"/>
    <mergeCell ref="A2:A4"/>
    <mergeCell ref="B2:B4"/>
    <mergeCell ref="F3:F4"/>
    <mergeCell ref="I3:I4"/>
    <mergeCell ref="J2:J4"/>
    <mergeCell ref="K2:K4"/>
  </mergeCells>
  <phoneticPr fontId="37" type="noConversion"/>
  <conditionalFormatting sqref="E5:E7">
    <cfRule type="cellIs" dxfId="0" priority="1" stopIfTrue="1" operator="equal">
      <formula>0</formula>
    </cfRule>
  </conditionalFormatting>
  <dataValidations count="1">
    <dataValidation type="list" allowBlank="1" showInputMessage="1" showErrorMessage="1" sqref="C12:H12" xr:uid="{00000000-0002-0000-0200-000000000000}">
      <formula1>"校内,校外"</formula1>
    </dataValidation>
  </dataValidations>
  <printOptions horizontalCentered="1"/>
  <pageMargins left="0.35416666666666702" right="0.35416666666666702" top="0.78680555555555598" bottom="0.78680555555555598" header="0.51180555555555596" footer="0.51180555555555596"/>
  <pageSetup paperSize="9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4"/>
  <sheetViews>
    <sheetView topLeftCell="A14" workbookViewId="0">
      <selection activeCell="E13" sqref="E13:H13"/>
    </sheetView>
  </sheetViews>
  <sheetFormatPr defaultColWidth="8.69921875" defaultRowHeight="23.4" customHeight="1"/>
  <cols>
    <col min="1" max="1" width="8.69921875" style="22" customWidth="1"/>
    <col min="2" max="2" width="9.8984375" style="22" customWidth="1"/>
    <col min="3" max="3" width="13.19921875" style="22" customWidth="1"/>
    <col min="4" max="4" width="10.69921875" style="22" customWidth="1"/>
    <col min="5" max="6" width="11.8984375" style="22" customWidth="1"/>
    <col min="7" max="7" width="12.09765625" style="22" customWidth="1"/>
    <col min="8" max="8" width="11.09765625" style="22" customWidth="1"/>
    <col min="9" max="9" width="5.8984375" style="23" customWidth="1"/>
    <col min="10" max="10" width="7.8984375" style="22" customWidth="1"/>
    <col min="11" max="12" width="8.5" style="22" customWidth="1"/>
    <col min="13" max="13" width="12.59765625" style="22" customWidth="1"/>
    <col min="14" max="14" width="12.5" style="22" customWidth="1"/>
    <col min="15" max="16384" width="8.69921875" style="22"/>
  </cols>
  <sheetData>
    <row r="1" spans="1:14" ht="25.95" customHeight="1">
      <c r="A1" s="178" t="s">
        <v>207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</row>
    <row r="2" spans="1:14" ht="25.95" customHeight="1">
      <c r="A2" s="179" t="s">
        <v>208</v>
      </c>
      <c r="B2" s="179"/>
      <c r="C2" s="179"/>
      <c r="D2" s="179"/>
      <c r="E2" s="179"/>
      <c r="F2" s="179"/>
      <c r="G2" s="179"/>
      <c r="H2" s="179"/>
      <c r="I2" s="180"/>
      <c r="J2" s="179"/>
      <c r="K2" s="179"/>
      <c r="L2" s="179"/>
      <c r="M2" s="179"/>
      <c r="N2" s="179"/>
    </row>
    <row r="3" spans="1:14" ht="25.95" customHeight="1">
      <c r="A3" s="185" t="s">
        <v>12</v>
      </c>
      <c r="B3" s="185"/>
      <c r="C3" s="181" t="s">
        <v>209</v>
      </c>
      <c r="D3" s="182"/>
      <c r="E3" s="182"/>
      <c r="F3" s="182"/>
      <c r="G3" s="183" t="s">
        <v>210</v>
      </c>
      <c r="H3" s="183"/>
      <c r="I3" s="183"/>
      <c r="J3" s="183"/>
      <c r="K3" s="183"/>
      <c r="L3" s="183"/>
      <c r="M3" s="184"/>
      <c r="N3" s="185" t="s">
        <v>211</v>
      </c>
    </row>
    <row r="4" spans="1:14" ht="28.8">
      <c r="A4" s="185"/>
      <c r="B4" s="185"/>
      <c r="C4" s="24" t="s">
        <v>25</v>
      </c>
      <c r="D4" s="24" t="s">
        <v>69</v>
      </c>
      <c r="E4" s="24" t="s">
        <v>89</v>
      </c>
      <c r="F4" s="24" t="s">
        <v>185</v>
      </c>
      <c r="G4" s="185" t="s">
        <v>212</v>
      </c>
      <c r="H4" s="185"/>
      <c r="I4" s="185"/>
      <c r="J4" s="24" t="s">
        <v>213</v>
      </c>
      <c r="K4" s="181" t="s">
        <v>214</v>
      </c>
      <c r="L4" s="186"/>
      <c r="M4" s="24"/>
      <c r="N4" s="185"/>
    </row>
    <row r="5" spans="1:14" ht="25.95" customHeight="1">
      <c r="A5" s="185" t="s">
        <v>215</v>
      </c>
      <c r="B5" s="185"/>
      <c r="C5" s="24">
        <f>教学进程表1!I25+实践教学!D5</f>
        <v>600</v>
      </c>
      <c r="D5" s="24">
        <f>教学进程表1!I35</f>
        <v>224</v>
      </c>
      <c r="E5" s="24">
        <f>教学进程表1!I45</f>
        <v>416</v>
      </c>
      <c r="F5" s="24">
        <f>实践教学!I11</f>
        <v>592</v>
      </c>
      <c r="G5" s="185">
        <f>教学进程表2!J26</f>
        <v>320</v>
      </c>
      <c r="H5" s="185"/>
      <c r="I5" s="185"/>
      <c r="J5" s="24">
        <f>教学进程表2!J33</f>
        <v>160</v>
      </c>
      <c r="K5" s="181">
        <f>教学进程表2!J37+教学进程表2!J42+教学进程表2!J47+教学进程表2!J50+教学进程表2!J54</f>
        <v>480</v>
      </c>
      <c r="L5" s="186"/>
      <c r="M5" s="24"/>
      <c r="N5" s="24">
        <f>SUM(C5:M5)</f>
        <v>2792</v>
      </c>
    </row>
    <row r="6" spans="1:14" ht="25.95" customHeight="1">
      <c r="A6" s="181" t="s">
        <v>18</v>
      </c>
      <c r="B6" s="186"/>
      <c r="C6" s="25">
        <f>教学进程表1!H26+实践教学!C11</f>
        <v>27</v>
      </c>
      <c r="D6" s="25">
        <f>教学进程表1!H36</f>
        <v>14</v>
      </c>
      <c r="E6" s="25">
        <f>教学进程表1!H45</f>
        <v>26</v>
      </c>
      <c r="F6" s="26">
        <f>实践教学!G11+实践教学!H11</f>
        <v>13</v>
      </c>
      <c r="G6" s="187">
        <f>教学进程表2!I27</f>
        <v>20</v>
      </c>
      <c r="H6" s="188"/>
      <c r="I6" s="189"/>
      <c r="J6" s="25">
        <f>教学进程表2!I34</f>
        <v>10</v>
      </c>
      <c r="K6" s="187">
        <f>教学进程表2!I38+教学进程表2!I43+教学进程表2!I48+教学进程表2!I51+教学进程表2!I55</f>
        <v>30</v>
      </c>
      <c r="L6" s="189"/>
      <c r="M6" s="25"/>
      <c r="N6" s="25">
        <f>SUM(C6:M6)</f>
        <v>140</v>
      </c>
    </row>
    <row r="7" spans="1:14" ht="25.95" customHeight="1">
      <c r="A7" s="185" t="s">
        <v>216</v>
      </c>
      <c r="B7" s="185"/>
      <c r="C7" s="27">
        <f>C6/E19</f>
        <v>0.19285714285714287</v>
      </c>
      <c r="D7" s="27">
        <f>D6/E19</f>
        <v>0.1</v>
      </c>
      <c r="E7" s="27">
        <f>E6/E19</f>
        <v>0.18571428571428572</v>
      </c>
      <c r="F7" s="27">
        <f>F6/E19</f>
        <v>9.285714285714286E-2</v>
      </c>
      <c r="G7" s="190">
        <f>G6/E19</f>
        <v>0.14285714285714285</v>
      </c>
      <c r="H7" s="190"/>
      <c r="I7" s="190"/>
      <c r="J7" s="27">
        <f>J6/E19</f>
        <v>7.1428571428571425E-2</v>
      </c>
      <c r="K7" s="191">
        <f>K6/E19</f>
        <v>0.21428571428571427</v>
      </c>
      <c r="L7" s="192"/>
      <c r="M7" s="27"/>
      <c r="N7" s="27">
        <f>N6/E19</f>
        <v>1</v>
      </c>
    </row>
    <row r="8" spans="1:14" ht="32.25" customHeight="1">
      <c r="A8" s="185" t="s">
        <v>217</v>
      </c>
      <c r="B8" s="185"/>
      <c r="C8" s="193">
        <f>教学进程表1!I25+教学进程表2!J26</f>
        <v>808</v>
      </c>
      <c r="D8" s="193"/>
      <c r="E8" s="27" t="s">
        <v>218</v>
      </c>
      <c r="F8" s="27">
        <f>C8/E9</f>
        <v>0.28939828080229224</v>
      </c>
      <c r="G8" s="191" t="s">
        <v>219</v>
      </c>
      <c r="H8" s="194"/>
      <c r="I8" s="194"/>
      <c r="J8" s="192"/>
      <c r="K8" s="195">
        <f>E9-C8</f>
        <v>1984</v>
      </c>
      <c r="L8" s="196"/>
      <c r="M8" s="35" t="s">
        <v>220</v>
      </c>
      <c r="N8" s="27">
        <f>K8/E9</f>
        <v>0.71060171919770776</v>
      </c>
    </row>
    <row r="9" spans="1:14" ht="27" customHeight="1">
      <c r="A9" s="185" t="s">
        <v>221</v>
      </c>
      <c r="B9" s="185"/>
      <c r="C9" s="190" t="s">
        <v>222</v>
      </c>
      <c r="D9" s="190"/>
      <c r="E9" s="28">
        <f>教学进程表1!F48+教学进程表1!K48+教学进程表2!G58+教学进程表2!L58+实践教学!D11+实践教学!I11</f>
        <v>2792</v>
      </c>
      <c r="F9" s="29"/>
      <c r="G9" s="197" t="s">
        <v>223</v>
      </c>
      <c r="H9" s="198"/>
      <c r="I9" s="199"/>
      <c r="J9" s="36">
        <f>教学进程表1!F48+教学进程表2!G58</f>
        <v>1316</v>
      </c>
      <c r="K9" s="200" t="s">
        <v>224</v>
      </c>
      <c r="L9" s="201"/>
      <c r="M9" s="37">
        <f>教学进程表1!J25+教学进程表1!J35+教学进程表1!J45+教学进程表2!L58+实践教学!D11+实践教学!I11</f>
        <v>1476</v>
      </c>
      <c r="N9" s="38"/>
    </row>
    <row r="10" spans="1:14" ht="32.25" customHeight="1">
      <c r="A10" s="185" t="s">
        <v>225</v>
      </c>
      <c r="B10" s="185"/>
      <c r="C10" s="190" t="s">
        <v>226</v>
      </c>
      <c r="D10" s="190"/>
      <c r="E10" s="27">
        <f>J9/E9</f>
        <v>0.47134670487106017</v>
      </c>
      <c r="F10" s="27"/>
      <c r="G10" s="190" t="s">
        <v>227</v>
      </c>
      <c r="H10" s="190"/>
      <c r="I10" s="190"/>
      <c r="J10" s="190"/>
      <c r="K10" s="202">
        <f>M9/E9</f>
        <v>0.52865329512893988</v>
      </c>
      <c r="L10" s="202"/>
      <c r="M10" s="202"/>
      <c r="N10" s="27"/>
    </row>
    <row r="11" spans="1:14" ht="25.95" customHeight="1">
      <c r="A11" s="203" t="s">
        <v>228</v>
      </c>
      <c r="B11" s="203"/>
      <c r="C11" s="203"/>
      <c r="D11" s="203"/>
      <c r="E11" s="203"/>
      <c r="F11" s="203"/>
      <c r="G11" s="203"/>
      <c r="H11" s="203"/>
      <c r="I11" s="204"/>
      <c r="J11" s="203"/>
      <c r="K11" s="203"/>
      <c r="L11" s="203"/>
      <c r="M11" s="203"/>
      <c r="N11" s="203"/>
    </row>
    <row r="12" spans="1:14" ht="25.95" customHeight="1">
      <c r="A12" s="205" t="s">
        <v>229</v>
      </c>
      <c r="B12" s="205"/>
      <c r="C12" s="205"/>
      <c r="D12" s="205"/>
      <c r="E12" s="206" t="s">
        <v>230</v>
      </c>
      <c r="F12" s="207"/>
      <c r="G12" s="207"/>
      <c r="H12" s="208"/>
      <c r="I12" s="205" t="s">
        <v>231</v>
      </c>
      <c r="J12" s="205"/>
      <c r="K12" s="205"/>
      <c r="L12" s="206" t="s">
        <v>232</v>
      </c>
      <c r="M12" s="207"/>
      <c r="N12" s="208"/>
    </row>
    <row r="13" spans="1:14" ht="31.5" customHeight="1">
      <c r="A13" s="206" t="s">
        <v>233</v>
      </c>
      <c r="B13" s="207"/>
      <c r="C13" s="207"/>
      <c r="D13" s="208"/>
      <c r="E13" s="206">
        <f>C6+G6+J6-实践教学!C5</f>
        <v>55</v>
      </c>
      <c r="F13" s="207"/>
      <c r="G13" s="207"/>
      <c r="H13" s="208"/>
      <c r="I13" s="209">
        <f>E13/E19</f>
        <v>0.39285714285714285</v>
      </c>
      <c r="J13" s="209"/>
      <c r="K13" s="209"/>
      <c r="L13" s="191"/>
      <c r="M13" s="194"/>
      <c r="N13" s="192"/>
    </row>
    <row r="14" spans="1:14" ht="25.95" customHeight="1">
      <c r="A14" s="205" t="s">
        <v>234</v>
      </c>
      <c r="B14" s="205"/>
      <c r="C14" s="205"/>
      <c r="D14" s="205"/>
      <c r="E14" s="206">
        <f>教学进程表1!H36+教学进程表1!H45+教学进程表2!I56+实践教学!H11+实践教学!G11-实践教学!G11-实践教学!H11</f>
        <v>70</v>
      </c>
      <c r="F14" s="207"/>
      <c r="G14" s="207"/>
      <c r="H14" s="208"/>
      <c r="I14" s="209">
        <f>E14/E19</f>
        <v>0.5</v>
      </c>
      <c r="J14" s="209"/>
      <c r="K14" s="209"/>
      <c r="L14" s="210"/>
      <c r="M14" s="211"/>
      <c r="N14" s="212"/>
    </row>
    <row r="15" spans="1:14" ht="25.95" customHeight="1">
      <c r="A15" s="205" t="s">
        <v>235</v>
      </c>
      <c r="B15" s="205"/>
      <c r="C15" s="205" t="s">
        <v>183</v>
      </c>
      <c r="D15" s="205"/>
      <c r="E15" s="30">
        <f>实践教学!C11+实践教学!E11</f>
        <v>2</v>
      </c>
      <c r="F15" s="31"/>
      <c r="G15" s="221">
        <f>SUM(E15:E16)</f>
        <v>15</v>
      </c>
      <c r="H15" s="222"/>
      <c r="I15" s="246">
        <f>E15/E19</f>
        <v>1.4285714285714285E-2</v>
      </c>
      <c r="J15" s="247"/>
      <c r="K15" s="213">
        <f>SUM(I15:J16)</f>
        <v>0.10714285714285715</v>
      </c>
      <c r="L15" s="210"/>
      <c r="M15" s="211"/>
      <c r="N15" s="212"/>
    </row>
    <row r="16" spans="1:14" ht="25.95" customHeight="1">
      <c r="A16" s="205"/>
      <c r="B16" s="205"/>
      <c r="C16" s="205" t="s">
        <v>236</v>
      </c>
      <c r="D16" s="205"/>
      <c r="E16" s="30">
        <v>13</v>
      </c>
      <c r="F16" s="32"/>
      <c r="G16" s="223"/>
      <c r="H16" s="224"/>
      <c r="I16" s="246">
        <f>E16/E19</f>
        <v>9.285714285714286E-2</v>
      </c>
      <c r="J16" s="247"/>
      <c r="K16" s="213"/>
      <c r="L16" s="210"/>
      <c r="M16" s="211"/>
      <c r="N16" s="212"/>
    </row>
    <row r="17" spans="1:14" ht="30" customHeight="1">
      <c r="A17" s="185" t="s">
        <v>237</v>
      </c>
      <c r="B17" s="205"/>
      <c r="C17" s="205"/>
      <c r="D17" s="205"/>
      <c r="E17" s="206">
        <f>C6+D6+E6+F6</f>
        <v>80</v>
      </c>
      <c r="F17" s="207"/>
      <c r="G17" s="207"/>
      <c r="H17" s="208"/>
      <c r="I17" s="209">
        <f>E17/E19</f>
        <v>0.5714285714285714</v>
      </c>
      <c r="J17" s="209"/>
      <c r="K17" s="209"/>
      <c r="L17" s="210"/>
      <c r="M17" s="211"/>
      <c r="N17" s="212"/>
    </row>
    <row r="18" spans="1:14" ht="30" customHeight="1">
      <c r="A18" s="214" t="s">
        <v>238</v>
      </c>
      <c r="B18" s="214"/>
      <c r="C18" s="214"/>
      <c r="D18" s="214"/>
      <c r="E18" s="206">
        <f>G6+J6+K6</f>
        <v>60</v>
      </c>
      <c r="F18" s="207"/>
      <c r="G18" s="207"/>
      <c r="H18" s="208"/>
      <c r="I18" s="209">
        <f>E18/E19</f>
        <v>0.42857142857142855</v>
      </c>
      <c r="J18" s="209"/>
      <c r="K18" s="209"/>
      <c r="L18" s="210"/>
      <c r="M18" s="211"/>
      <c r="N18" s="212"/>
    </row>
    <row r="19" spans="1:14" ht="21.75" customHeight="1">
      <c r="A19" s="205" t="s">
        <v>239</v>
      </c>
      <c r="B19" s="205"/>
      <c r="C19" s="205"/>
      <c r="D19" s="205"/>
      <c r="E19" s="215">
        <f>E13+E14+G15</f>
        <v>140</v>
      </c>
      <c r="F19" s="216"/>
      <c r="G19" s="216"/>
      <c r="H19" s="216"/>
      <c r="I19" s="216"/>
      <c r="J19" s="216"/>
      <c r="K19" s="217"/>
      <c r="L19" s="210"/>
      <c r="M19" s="211"/>
      <c r="N19" s="212"/>
    </row>
    <row r="20" spans="1:14" ht="23.4" customHeight="1">
      <c r="A20" s="218"/>
      <c r="B20" s="218"/>
      <c r="C20" s="218"/>
      <c r="D20" s="218"/>
      <c r="E20" s="218"/>
      <c r="F20" s="218"/>
      <c r="G20" s="218"/>
      <c r="H20" s="218"/>
      <c r="I20" s="219"/>
      <c r="J20" s="218"/>
      <c r="K20" s="218"/>
      <c r="L20" s="218"/>
      <c r="M20" s="218"/>
      <c r="N20" s="218"/>
    </row>
    <row r="21" spans="1:14" ht="23.4" customHeight="1">
      <c r="A21" s="220" t="s">
        <v>240</v>
      </c>
      <c r="B21" s="220"/>
      <c r="C21" s="220"/>
      <c r="D21" s="220"/>
      <c r="E21" s="220"/>
      <c r="F21" s="220"/>
      <c r="G21" s="220"/>
      <c r="H21" s="23"/>
      <c r="I21" s="22"/>
    </row>
    <row r="22" spans="1:14" ht="23.4" customHeight="1">
      <c r="A22" s="33"/>
      <c r="B22" s="34" t="s">
        <v>241</v>
      </c>
      <c r="C22" s="34" t="s">
        <v>242</v>
      </c>
      <c r="D22" s="34" t="s">
        <v>243</v>
      </c>
      <c r="E22" s="34" t="s">
        <v>244</v>
      </c>
      <c r="F22" s="34" t="s">
        <v>245</v>
      </c>
      <c r="G22" s="34" t="s">
        <v>246</v>
      </c>
      <c r="H22" s="23"/>
      <c r="I22" s="22"/>
    </row>
    <row r="23" spans="1:14" ht="23.4" customHeight="1">
      <c r="A23" s="33" t="s">
        <v>247</v>
      </c>
      <c r="B23" s="34">
        <f>教学进程表1!K25+教学进程表1!K35+教学进程表1!K45+教学进程表2!L26+教学进程表2!L33+教学进程表2!L37+教学进程表2!L42+教学进程表2!L47+教学进程表2!L50+教学进程表2!L54+实践教学!D11+实践教学!I5</f>
        <v>596</v>
      </c>
      <c r="C23" s="34">
        <f>教学进程表1!L25+教学进程表1!L35+教学进程表1!L45+教学进程表2!M26+教学进程表2!M33+教学进程表2!M37+教学进程表2!M42+教学进程表2!M54</f>
        <v>512</v>
      </c>
      <c r="D23" s="34">
        <f>教学进程表1!M25+教学进程表1!M35+教学进程表1!M45+教学进程表2!N26+教学进程表2!N33+教学进程表2!N37+教学进程表2!N42+教学进程表2!N47+教学进程表2!N50+教学进程表2!N50+教学进程表2!N54</f>
        <v>464</v>
      </c>
      <c r="E23" s="34">
        <f>教学进程表1!N25+教学进程表1!N35+教学进程表1!N45+教学进程表2!O26+教学进程表2!O33+教学进程表2!O42+教学进程表2!O47+教学进程表2!O50+教学进程表2!O54</f>
        <v>500</v>
      </c>
      <c r="F23" s="34">
        <f>教学进程表1!O25+教学进程表1!O35+教学进程表1!O45+教学进程表2!P26+教学进程表2!P33+教学进程表2!P42+教学进程表2!P47+教学进程表2!P50+教学进程表2!P54+实践教学!I9</f>
        <v>456</v>
      </c>
      <c r="G23" s="34">
        <f>教学进程表1!P25+教学进程表1!P35+教学进程表1!P45+教学进程表2!Q26+教学进程表2!Q33+教学进程表2!Q37+教学进程表2!Q42+教学进程表2!Q47+教学进程表2!Q50+教学进程表2!Q54+实践教学!I10</f>
        <v>256</v>
      </c>
      <c r="H23" s="23">
        <f>SUM(B23:G23)</f>
        <v>2784</v>
      </c>
      <c r="I23" s="22"/>
    </row>
    <row r="24" spans="1:14" ht="23.4" customHeight="1">
      <c r="A24" s="33" t="s">
        <v>248</v>
      </c>
      <c r="B24" s="34">
        <f>教学进程表1!K26+教学进程表1!K36+教学进程表1!K46+教学进程表2!L27+教学进程表2!L34+教学进程表2!L38+教学进程表2!L43+教学进程表2!L48+教学进程表2!L51+教学进程表2!L55+实践教学!C11+实践教学!G11</f>
        <v>30</v>
      </c>
      <c r="C24" s="34">
        <f>教学进程表1!L26+教学进程表1!L36+教学进程表1!L46+教学进程表2!M27+教学进程表2!M34+教学进程表2!M38+教学进程表2!M43+教学进程表2!M48+教学进程表2!M51+教学进程表2!M55</f>
        <v>30</v>
      </c>
      <c r="D24" s="34">
        <f>教学进程表1!M26+教学进程表1!M36+教学进程表1!M46+教学进程表2!N27+教学进程表2!N34+教学进程表2!N38+教学进程表2!N43+教学进程表2!N48+教学进程表2!N51+教学进程表2!N55</f>
        <v>27</v>
      </c>
      <c r="E24" s="34">
        <f>教学进程表1!N26+教学进程表1!N36+教学进程表1!N46+教学进程表2!O27+教学进程表2!O34+教学进程表2!O38+教学进程表2!O43+教学进程表2!O48+教学进程表2!O51+教学进程表2!O55</f>
        <v>32</v>
      </c>
      <c r="F24" s="34">
        <f>教学进程表1!O26+教学进程表1!O36+教学进程表1!O46+教学进程表2!P27+教学进程表2!P34+教学进程表2!P38+教学进程表2!P43+教学进程表2!P48+教学进程表2!P51+教学进程表2!P55+实践教学!H9</f>
        <v>13</v>
      </c>
      <c r="G24" s="34">
        <f>教学进程表1!P26+教学进程表1!P36+教学进程表1!P46+教学进程表2!Q27+教学进程表2!Q34+教学进程表2!Q38+教学进程表2!Q38+教学进程表2!Q43+教学进程表2!Q48+教学进程表2!Q51+教学进程表2!Q55+实践教学!H10</f>
        <v>8</v>
      </c>
      <c r="H24" s="23">
        <f>SUM(B24:G24)</f>
        <v>140</v>
      </c>
      <c r="I24" s="22"/>
    </row>
  </sheetData>
  <mergeCells count="64">
    <mergeCell ref="A15:B16"/>
    <mergeCell ref="G15:H16"/>
    <mergeCell ref="A3:B4"/>
    <mergeCell ref="A19:D19"/>
    <mergeCell ref="E19:K19"/>
    <mergeCell ref="L19:N19"/>
    <mergeCell ref="A20:N20"/>
    <mergeCell ref="A21:G21"/>
    <mergeCell ref="A17:D17"/>
    <mergeCell ref="E17:H17"/>
    <mergeCell ref="I17:K17"/>
    <mergeCell ref="L17:N17"/>
    <mergeCell ref="A18:D18"/>
    <mergeCell ref="E18:H18"/>
    <mergeCell ref="I18:K18"/>
    <mergeCell ref="L18:N18"/>
    <mergeCell ref="C15:D15"/>
    <mergeCell ref="I15:J15"/>
    <mergeCell ref="L15:N15"/>
    <mergeCell ref="C16:D16"/>
    <mergeCell ref="I16:J16"/>
    <mergeCell ref="L16:N16"/>
    <mergeCell ref="K15:K16"/>
    <mergeCell ref="A13:D13"/>
    <mergeCell ref="E13:H13"/>
    <mergeCell ref="I13:K13"/>
    <mergeCell ref="L13:N13"/>
    <mergeCell ref="A14:D14"/>
    <mergeCell ref="E14:H14"/>
    <mergeCell ref="I14:K14"/>
    <mergeCell ref="L14:N14"/>
    <mergeCell ref="A11:N11"/>
    <mergeCell ref="A12:D12"/>
    <mergeCell ref="E12:H12"/>
    <mergeCell ref="I12:K12"/>
    <mergeCell ref="L12:N12"/>
    <mergeCell ref="A9:B9"/>
    <mergeCell ref="C9:D9"/>
    <mergeCell ref="G9:I9"/>
    <mergeCell ref="K9:L9"/>
    <mergeCell ref="A10:B10"/>
    <mergeCell ref="C10:D10"/>
    <mergeCell ref="G10:J10"/>
    <mergeCell ref="K10:M10"/>
    <mergeCell ref="A7:B7"/>
    <mergeCell ref="G7:I7"/>
    <mergeCell ref="K7:L7"/>
    <mergeCell ref="A8:B8"/>
    <mergeCell ref="C8:D8"/>
    <mergeCell ref="G8:J8"/>
    <mergeCell ref="K8:L8"/>
    <mergeCell ref="A5:B5"/>
    <mergeCell ref="G5:I5"/>
    <mergeCell ref="K5:L5"/>
    <mergeCell ref="A6:B6"/>
    <mergeCell ref="G6:I6"/>
    <mergeCell ref="K6:L6"/>
    <mergeCell ref="A1:N1"/>
    <mergeCell ref="A2:N2"/>
    <mergeCell ref="C3:F3"/>
    <mergeCell ref="G3:M3"/>
    <mergeCell ref="G4:I4"/>
    <mergeCell ref="K4:L4"/>
    <mergeCell ref="N3:N4"/>
  </mergeCells>
  <phoneticPr fontId="37" type="noConversion"/>
  <printOptions horizontalCentered="1"/>
  <pageMargins left="0.25" right="0.25" top="0.75" bottom="0.75" header="0.3" footer="0.3"/>
  <pageSetup paperSize="9" scale="59" fitToWidth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6"/>
  <sheetViews>
    <sheetView zoomScale="130" zoomScaleNormal="130" workbookViewId="0">
      <selection activeCell="G21" sqref="G21"/>
    </sheetView>
  </sheetViews>
  <sheetFormatPr defaultColWidth="9" defaultRowHeight="15.6"/>
  <cols>
    <col min="1" max="1" width="6.69921875" style="11" customWidth="1"/>
    <col min="2" max="2" width="17.3984375" style="11" customWidth="1"/>
    <col min="3" max="3" width="21.3984375" style="11" customWidth="1"/>
    <col min="4" max="4" width="7.09765625" style="11" customWidth="1"/>
    <col min="5" max="7" width="13" style="11" customWidth="1"/>
    <col min="8" max="8" width="12.69921875" style="12" customWidth="1"/>
    <col min="9" max="9" width="10.09765625" style="11" customWidth="1"/>
    <col min="10" max="16384" width="9" style="11"/>
  </cols>
  <sheetData>
    <row r="1" spans="1:10">
      <c r="A1" s="225" t="s">
        <v>249</v>
      </c>
      <c r="B1" s="225"/>
      <c r="C1" s="225"/>
      <c r="D1" s="225"/>
      <c r="E1" s="225"/>
      <c r="F1" s="225"/>
      <c r="G1" s="225"/>
      <c r="H1" s="225"/>
    </row>
    <row r="2" spans="1:10" s="10" customFormat="1" ht="18.75" customHeight="1">
      <c r="A2" s="13" t="s">
        <v>13</v>
      </c>
      <c r="B2" s="13" t="s">
        <v>250</v>
      </c>
      <c r="C2" s="14" t="s">
        <v>15</v>
      </c>
      <c r="D2" s="14" t="s">
        <v>18</v>
      </c>
      <c r="E2" s="14" t="s">
        <v>251</v>
      </c>
      <c r="F2" s="14" t="s">
        <v>252</v>
      </c>
      <c r="G2" s="14" t="s">
        <v>253</v>
      </c>
      <c r="H2" s="14" t="s">
        <v>254</v>
      </c>
      <c r="I2" s="16" t="s">
        <v>14</v>
      </c>
      <c r="J2" s="16" t="s">
        <v>255</v>
      </c>
    </row>
    <row r="3" spans="1:10" s="10" customFormat="1" ht="18.75" customHeight="1">
      <c r="A3" s="13">
        <v>1</v>
      </c>
      <c r="B3" s="15" t="s">
        <v>169</v>
      </c>
      <c r="C3" s="15" t="s">
        <v>256</v>
      </c>
      <c r="D3" s="14">
        <v>6</v>
      </c>
      <c r="E3" s="15" t="s">
        <v>60</v>
      </c>
      <c r="F3" s="14"/>
      <c r="G3" s="14"/>
      <c r="H3" s="15" t="s">
        <v>257</v>
      </c>
      <c r="I3" s="16" t="s">
        <v>258</v>
      </c>
      <c r="J3" s="16">
        <v>4</v>
      </c>
    </row>
    <row r="4" spans="1:10">
      <c r="A4" s="226">
        <v>2</v>
      </c>
      <c r="B4" s="227" t="s">
        <v>156</v>
      </c>
      <c r="C4" s="15" t="s">
        <v>157</v>
      </c>
      <c r="D4" s="15">
        <v>3</v>
      </c>
      <c r="E4" s="15" t="s">
        <v>29</v>
      </c>
      <c r="F4" s="15" t="s">
        <v>60</v>
      </c>
      <c r="G4" s="15" t="s">
        <v>154</v>
      </c>
      <c r="H4" s="227" t="s">
        <v>259</v>
      </c>
      <c r="I4" s="16" t="s">
        <v>260</v>
      </c>
      <c r="J4" s="21">
        <v>3</v>
      </c>
    </row>
    <row r="5" spans="1:10">
      <c r="A5" s="226"/>
      <c r="B5" s="227"/>
      <c r="C5" s="15" t="s">
        <v>160</v>
      </c>
      <c r="D5" s="15">
        <v>3</v>
      </c>
      <c r="E5" s="15" t="s">
        <v>29</v>
      </c>
      <c r="F5" s="15" t="s">
        <v>60</v>
      </c>
      <c r="G5" s="15" t="s">
        <v>154</v>
      </c>
      <c r="H5" s="227"/>
      <c r="I5" s="16" t="s">
        <v>261</v>
      </c>
      <c r="J5" s="21">
        <v>3</v>
      </c>
    </row>
    <row r="6" spans="1:10" ht="15" customHeight="1">
      <c r="A6" s="226">
        <v>3</v>
      </c>
      <c r="B6" s="228" t="s">
        <v>262</v>
      </c>
      <c r="C6" s="15" t="s">
        <v>94</v>
      </c>
      <c r="D6" s="15">
        <v>3</v>
      </c>
      <c r="E6" s="15" t="s">
        <v>29</v>
      </c>
      <c r="F6" s="15" t="s">
        <v>60</v>
      </c>
      <c r="G6" s="15" t="s">
        <v>154</v>
      </c>
      <c r="H6" s="227" t="s">
        <v>259</v>
      </c>
      <c r="I6" s="16" t="s">
        <v>263</v>
      </c>
      <c r="J6" s="21">
        <v>4</v>
      </c>
    </row>
    <row r="7" spans="1:10">
      <c r="A7" s="226"/>
      <c r="B7" s="228"/>
      <c r="C7" s="15" t="s">
        <v>264</v>
      </c>
      <c r="D7" s="15">
        <v>3</v>
      </c>
      <c r="E7" s="15" t="s">
        <v>29</v>
      </c>
      <c r="F7" s="15" t="s">
        <v>60</v>
      </c>
      <c r="G7" s="15" t="s">
        <v>154</v>
      </c>
      <c r="H7" s="227"/>
      <c r="I7" s="16" t="s">
        <v>265</v>
      </c>
      <c r="J7" s="21">
        <v>4</v>
      </c>
    </row>
    <row r="8" spans="1:10">
      <c r="A8" s="226">
        <v>4</v>
      </c>
      <c r="B8" s="228" t="s">
        <v>266</v>
      </c>
      <c r="C8" s="17" t="s">
        <v>106</v>
      </c>
      <c r="D8" s="15">
        <v>3</v>
      </c>
      <c r="E8" s="15" t="s">
        <v>29</v>
      </c>
      <c r="F8" s="15" t="s">
        <v>60</v>
      </c>
      <c r="G8" s="15" t="s">
        <v>154</v>
      </c>
      <c r="H8" s="227" t="s">
        <v>259</v>
      </c>
      <c r="I8" s="16" t="s">
        <v>267</v>
      </c>
      <c r="J8" s="21">
        <v>4</v>
      </c>
    </row>
    <row r="9" spans="1:10">
      <c r="A9" s="226"/>
      <c r="B9" s="228"/>
      <c r="C9" s="18" t="s">
        <v>98</v>
      </c>
      <c r="D9" s="19">
        <v>3</v>
      </c>
      <c r="E9" s="15" t="s">
        <v>29</v>
      </c>
      <c r="F9" s="15" t="s">
        <v>60</v>
      </c>
      <c r="G9" s="15" t="s">
        <v>154</v>
      </c>
      <c r="H9" s="227"/>
      <c r="I9" s="16" t="s">
        <v>268</v>
      </c>
      <c r="J9" s="21">
        <v>4</v>
      </c>
    </row>
    <row r="10" spans="1:10">
      <c r="A10" s="226">
        <v>5</v>
      </c>
      <c r="B10" s="228" t="s">
        <v>269</v>
      </c>
      <c r="C10" s="17" t="s">
        <v>270</v>
      </c>
      <c r="D10" s="17">
        <v>2</v>
      </c>
      <c r="E10" s="15" t="s">
        <v>29</v>
      </c>
      <c r="F10" s="15" t="s">
        <v>60</v>
      </c>
      <c r="G10" s="15" t="s">
        <v>154</v>
      </c>
      <c r="H10" s="227" t="s">
        <v>78</v>
      </c>
      <c r="I10" s="16" t="s">
        <v>271</v>
      </c>
      <c r="J10" s="21">
        <v>4</v>
      </c>
    </row>
    <row r="11" spans="1:10">
      <c r="A11" s="226"/>
      <c r="B11" s="228"/>
      <c r="C11" s="17" t="s">
        <v>272</v>
      </c>
      <c r="D11" s="17">
        <v>2</v>
      </c>
      <c r="E11" s="15" t="s">
        <v>29</v>
      </c>
      <c r="F11" s="15" t="s">
        <v>60</v>
      </c>
      <c r="G11" s="15" t="s">
        <v>154</v>
      </c>
      <c r="H11" s="227"/>
      <c r="I11" s="16" t="s">
        <v>273</v>
      </c>
      <c r="J11" s="21">
        <v>4</v>
      </c>
    </row>
    <row r="12" spans="1:10">
      <c r="A12" s="226"/>
      <c r="B12" s="228"/>
      <c r="C12" s="17" t="s">
        <v>274</v>
      </c>
      <c r="D12" s="17">
        <v>2</v>
      </c>
      <c r="E12" s="15" t="s">
        <v>29</v>
      </c>
      <c r="F12" s="15" t="s">
        <v>60</v>
      </c>
      <c r="G12" s="15" t="s">
        <v>154</v>
      </c>
      <c r="H12" s="227"/>
      <c r="I12" s="16" t="s">
        <v>275</v>
      </c>
      <c r="J12" s="21">
        <v>4</v>
      </c>
    </row>
    <row r="13" spans="1:10">
      <c r="A13" s="226">
        <v>6</v>
      </c>
      <c r="B13" s="228" t="s">
        <v>276</v>
      </c>
      <c r="C13" s="17" t="s">
        <v>277</v>
      </c>
      <c r="D13" s="17">
        <v>2</v>
      </c>
      <c r="E13" s="15" t="s">
        <v>29</v>
      </c>
      <c r="F13" s="15" t="s">
        <v>60</v>
      </c>
      <c r="G13" s="15" t="s">
        <v>154</v>
      </c>
      <c r="H13" s="227" t="s">
        <v>78</v>
      </c>
      <c r="I13" s="16" t="s">
        <v>278</v>
      </c>
      <c r="J13" s="21">
        <v>4</v>
      </c>
    </row>
    <row r="14" spans="1:10" ht="15.9" customHeight="1">
      <c r="A14" s="226"/>
      <c r="B14" s="228"/>
      <c r="C14" s="17" t="s">
        <v>279</v>
      </c>
      <c r="D14" s="17">
        <v>2</v>
      </c>
      <c r="E14" s="15" t="s">
        <v>29</v>
      </c>
      <c r="F14" s="15" t="s">
        <v>60</v>
      </c>
      <c r="G14" s="15" t="s">
        <v>154</v>
      </c>
      <c r="H14" s="227"/>
      <c r="I14" s="16" t="s">
        <v>280</v>
      </c>
      <c r="J14" s="21">
        <v>4</v>
      </c>
    </row>
    <row r="15" spans="1:10">
      <c r="A15" s="226"/>
      <c r="B15" s="228"/>
      <c r="C15" s="17" t="s">
        <v>281</v>
      </c>
      <c r="D15" s="17">
        <v>2</v>
      </c>
      <c r="E15" s="15" t="s">
        <v>29</v>
      </c>
      <c r="F15" s="15" t="s">
        <v>60</v>
      </c>
      <c r="G15" s="15" t="s">
        <v>154</v>
      </c>
      <c r="H15" s="227"/>
      <c r="I15" s="16" t="s">
        <v>282</v>
      </c>
      <c r="J15" s="21">
        <v>4</v>
      </c>
    </row>
    <row r="16" spans="1:10">
      <c r="A16" s="227">
        <v>7</v>
      </c>
      <c r="B16" s="228" t="s">
        <v>283</v>
      </c>
      <c r="C16" s="17" t="s">
        <v>284</v>
      </c>
      <c r="D16" s="17">
        <v>2</v>
      </c>
      <c r="E16" s="15" t="s">
        <v>29</v>
      </c>
      <c r="F16" s="15" t="s">
        <v>60</v>
      </c>
      <c r="G16" s="15" t="s">
        <v>154</v>
      </c>
      <c r="H16" s="227" t="s">
        <v>78</v>
      </c>
      <c r="I16" s="16" t="s">
        <v>285</v>
      </c>
      <c r="J16" s="21">
        <v>4</v>
      </c>
    </row>
    <row r="17" spans="1:10">
      <c r="A17" s="226"/>
      <c r="B17" s="228"/>
      <c r="C17" s="17" t="s">
        <v>286</v>
      </c>
      <c r="D17" s="17">
        <v>2</v>
      </c>
      <c r="E17" s="15" t="s">
        <v>29</v>
      </c>
      <c r="F17" s="15" t="s">
        <v>60</v>
      </c>
      <c r="G17" s="15" t="s">
        <v>154</v>
      </c>
      <c r="H17" s="227"/>
      <c r="I17" s="16" t="s">
        <v>287</v>
      </c>
      <c r="J17" s="21">
        <v>4</v>
      </c>
    </row>
    <row r="18" spans="1:10">
      <c r="A18" s="226"/>
      <c r="B18" s="228"/>
      <c r="C18" s="17" t="s">
        <v>288</v>
      </c>
      <c r="D18" s="17">
        <v>2</v>
      </c>
      <c r="E18" s="15" t="s">
        <v>29</v>
      </c>
      <c r="F18" s="15" t="s">
        <v>60</v>
      </c>
      <c r="G18" s="15" t="s">
        <v>154</v>
      </c>
      <c r="H18" s="227"/>
      <c r="I18" s="16" t="s">
        <v>289</v>
      </c>
      <c r="J18" s="21">
        <v>4</v>
      </c>
    </row>
    <row r="19" spans="1:10">
      <c r="A19" s="226">
        <v>8</v>
      </c>
      <c r="B19" s="227" t="s">
        <v>290</v>
      </c>
      <c r="C19" s="17" t="s">
        <v>291</v>
      </c>
      <c r="D19" s="17">
        <v>3</v>
      </c>
      <c r="E19" s="15" t="s">
        <v>29</v>
      </c>
      <c r="F19" s="15" t="s">
        <v>60</v>
      </c>
      <c r="G19" s="15" t="s">
        <v>154</v>
      </c>
      <c r="H19" s="227" t="s">
        <v>292</v>
      </c>
      <c r="I19" s="16" t="s">
        <v>293</v>
      </c>
      <c r="J19" s="21">
        <v>4</v>
      </c>
    </row>
    <row r="20" spans="1:10">
      <c r="A20" s="226"/>
      <c r="B20" s="227"/>
      <c r="C20" s="17" t="s">
        <v>294</v>
      </c>
      <c r="D20" s="17">
        <v>3</v>
      </c>
      <c r="E20" s="15" t="s">
        <v>29</v>
      </c>
      <c r="F20" s="15" t="s">
        <v>60</v>
      </c>
      <c r="G20" s="15" t="s">
        <v>154</v>
      </c>
      <c r="H20" s="227"/>
      <c r="I20" s="16" t="s">
        <v>295</v>
      </c>
      <c r="J20" s="21">
        <v>4</v>
      </c>
    </row>
    <row r="21" spans="1:10">
      <c r="A21" s="226">
        <v>8</v>
      </c>
      <c r="B21" s="228" t="s">
        <v>296</v>
      </c>
      <c r="C21" s="17" t="s">
        <v>297</v>
      </c>
      <c r="D21" s="17">
        <v>2</v>
      </c>
      <c r="E21" s="15" t="s">
        <v>29</v>
      </c>
      <c r="F21" s="15" t="s">
        <v>60</v>
      </c>
      <c r="G21" s="15" t="s">
        <v>154</v>
      </c>
      <c r="H21" s="227" t="s">
        <v>292</v>
      </c>
      <c r="I21" s="16" t="s">
        <v>298</v>
      </c>
      <c r="J21" s="21">
        <v>4</v>
      </c>
    </row>
    <row r="22" spans="1:10">
      <c r="A22" s="226"/>
      <c r="B22" s="228"/>
      <c r="C22" s="17" t="s">
        <v>299</v>
      </c>
      <c r="D22" s="15">
        <v>2</v>
      </c>
      <c r="E22" s="15" t="s">
        <v>29</v>
      </c>
      <c r="F22" s="15" t="s">
        <v>60</v>
      </c>
      <c r="G22" s="15" t="s">
        <v>154</v>
      </c>
      <c r="H22" s="227"/>
      <c r="I22" s="16" t="s">
        <v>300</v>
      </c>
      <c r="J22" s="21">
        <v>4</v>
      </c>
    </row>
    <row r="23" spans="1:10">
      <c r="A23" s="226"/>
      <c r="B23" s="228"/>
      <c r="C23" s="17" t="s">
        <v>301</v>
      </c>
      <c r="D23" s="15">
        <v>2</v>
      </c>
      <c r="E23" s="15" t="s">
        <v>29</v>
      </c>
      <c r="F23" s="15" t="s">
        <v>60</v>
      </c>
      <c r="G23" s="15" t="s">
        <v>154</v>
      </c>
      <c r="H23" s="227"/>
      <c r="I23" s="16" t="s">
        <v>302</v>
      </c>
      <c r="J23" s="21">
        <v>4</v>
      </c>
    </row>
    <row r="24" spans="1:10" ht="15" customHeight="1">
      <c r="A24" s="226">
        <v>10</v>
      </c>
      <c r="B24" s="228" t="s">
        <v>303</v>
      </c>
      <c r="C24" s="17" t="s">
        <v>304</v>
      </c>
      <c r="D24" s="15">
        <v>2</v>
      </c>
      <c r="E24" s="15" t="s">
        <v>29</v>
      </c>
      <c r="F24" s="15" t="s">
        <v>60</v>
      </c>
      <c r="G24" s="15" t="s">
        <v>154</v>
      </c>
      <c r="H24" s="227" t="s">
        <v>292</v>
      </c>
      <c r="I24" s="16" t="s">
        <v>305</v>
      </c>
      <c r="J24" s="21">
        <v>4</v>
      </c>
    </row>
    <row r="25" spans="1:10">
      <c r="A25" s="226"/>
      <c r="B25" s="228"/>
      <c r="C25" s="17" t="s">
        <v>306</v>
      </c>
      <c r="D25" s="15">
        <v>2</v>
      </c>
      <c r="E25" s="15" t="s">
        <v>29</v>
      </c>
      <c r="F25" s="15" t="s">
        <v>60</v>
      </c>
      <c r="G25" s="15" t="s">
        <v>154</v>
      </c>
      <c r="H25" s="227"/>
      <c r="I25" s="16" t="s">
        <v>307</v>
      </c>
      <c r="J25" s="21">
        <v>4</v>
      </c>
    </row>
    <row r="26" spans="1:10">
      <c r="A26" s="226"/>
      <c r="B26" s="228"/>
      <c r="C26" s="17" t="s">
        <v>308</v>
      </c>
      <c r="D26" s="15">
        <v>2</v>
      </c>
      <c r="E26" s="15" t="s">
        <v>29</v>
      </c>
      <c r="F26" s="15" t="s">
        <v>60</v>
      </c>
      <c r="G26" s="15" t="s">
        <v>154</v>
      </c>
      <c r="H26" s="227"/>
      <c r="I26" s="16" t="s">
        <v>309</v>
      </c>
      <c r="J26" s="21">
        <v>4</v>
      </c>
    </row>
    <row r="27" spans="1:10">
      <c r="A27" s="226">
        <v>11</v>
      </c>
      <c r="B27" s="228" t="s">
        <v>310</v>
      </c>
      <c r="C27" s="17" t="s">
        <v>311</v>
      </c>
      <c r="D27" s="15">
        <v>2</v>
      </c>
      <c r="E27" s="15" t="s">
        <v>29</v>
      </c>
      <c r="F27" s="15" t="s">
        <v>60</v>
      </c>
      <c r="G27" s="15" t="s">
        <v>154</v>
      </c>
      <c r="H27" s="227" t="s">
        <v>312</v>
      </c>
      <c r="I27" s="16" t="s">
        <v>313</v>
      </c>
      <c r="J27" s="21">
        <v>4</v>
      </c>
    </row>
    <row r="28" spans="1:10">
      <c r="A28" s="226"/>
      <c r="B28" s="228"/>
      <c r="C28" s="17" t="s">
        <v>314</v>
      </c>
      <c r="D28" s="15">
        <v>2</v>
      </c>
      <c r="E28" s="15" t="s">
        <v>29</v>
      </c>
      <c r="F28" s="15" t="s">
        <v>60</v>
      </c>
      <c r="G28" s="15" t="s">
        <v>154</v>
      </c>
      <c r="H28" s="227"/>
      <c r="I28" s="16" t="s">
        <v>315</v>
      </c>
      <c r="J28" s="21">
        <v>4</v>
      </c>
    </row>
    <row r="29" spans="1:10">
      <c r="A29" s="226">
        <v>12</v>
      </c>
      <c r="B29" s="228" t="s">
        <v>316</v>
      </c>
      <c r="C29" s="17" t="s">
        <v>317</v>
      </c>
      <c r="D29" s="17">
        <v>2</v>
      </c>
      <c r="E29" s="15" t="s">
        <v>29</v>
      </c>
      <c r="F29" s="15" t="s">
        <v>60</v>
      </c>
      <c r="G29" s="15" t="s">
        <v>154</v>
      </c>
      <c r="H29" s="227" t="s">
        <v>312</v>
      </c>
      <c r="I29" s="16" t="s">
        <v>318</v>
      </c>
      <c r="J29" s="21">
        <v>4</v>
      </c>
    </row>
    <row r="30" spans="1:10">
      <c r="A30" s="226"/>
      <c r="B30" s="228"/>
      <c r="C30" s="17" t="s">
        <v>319</v>
      </c>
      <c r="D30" s="17">
        <v>2</v>
      </c>
      <c r="E30" s="15" t="s">
        <v>29</v>
      </c>
      <c r="F30" s="15" t="s">
        <v>60</v>
      </c>
      <c r="G30" s="15" t="s">
        <v>154</v>
      </c>
      <c r="H30" s="227"/>
      <c r="I30" s="16" t="s">
        <v>320</v>
      </c>
      <c r="J30" s="21">
        <v>4</v>
      </c>
    </row>
    <row r="31" spans="1:10">
      <c r="A31" s="226"/>
      <c r="B31" s="228"/>
      <c r="C31" s="17" t="s">
        <v>321</v>
      </c>
      <c r="D31" s="17">
        <v>2</v>
      </c>
      <c r="E31" s="15" t="s">
        <v>29</v>
      </c>
      <c r="F31" s="15" t="s">
        <v>60</v>
      </c>
      <c r="G31" s="15" t="s">
        <v>154</v>
      </c>
      <c r="H31" s="227"/>
      <c r="I31" s="16" t="s">
        <v>322</v>
      </c>
      <c r="J31" s="21">
        <v>4</v>
      </c>
    </row>
    <row r="32" spans="1:10">
      <c r="A32" s="226">
        <v>13</v>
      </c>
      <c r="B32" s="228" t="s">
        <v>323</v>
      </c>
      <c r="C32" s="17" t="s">
        <v>324</v>
      </c>
      <c r="D32" s="15">
        <v>2</v>
      </c>
      <c r="E32" s="15" t="s">
        <v>29</v>
      </c>
      <c r="F32" s="15" t="s">
        <v>60</v>
      </c>
      <c r="G32" s="15" t="s">
        <v>154</v>
      </c>
      <c r="H32" s="227" t="s">
        <v>312</v>
      </c>
      <c r="I32" s="16" t="s">
        <v>325</v>
      </c>
      <c r="J32" s="21">
        <v>4</v>
      </c>
    </row>
    <row r="33" spans="1:10">
      <c r="A33" s="226"/>
      <c r="B33" s="228"/>
      <c r="C33" s="17" t="s">
        <v>326</v>
      </c>
      <c r="D33" s="15">
        <v>2</v>
      </c>
      <c r="E33" s="15" t="s">
        <v>29</v>
      </c>
      <c r="F33" s="15" t="s">
        <v>60</v>
      </c>
      <c r="G33" s="15" t="s">
        <v>154</v>
      </c>
      <c r="H33" s="227"/>
      <c r="I33" s="16" t="s">
        <v>327</v>
      </c>
      <c r="J33" s="21">
        <v>4</v>
      </c>
    </row>
    <row r="34" spans="1:10">
      <c r="A34" s="226"/>
      <c r="B34" s="228"/>
      <c r="C34" s="17" t="s">
        <v>328</v>
      </c>
      <c r="D34" s="15">
        <v>2</v>
      </c>
      <c r="E34" s="15" t="s">
        <v>29</v>
      </c>
      <c r="F34" s="15" t="s">
        <v>60</v>
      </c>
      <c r="G34" s="15" t="s">
        <v>154</v>
      </c>
      <c r="H34" s="227"/>
      <c r="I34" s="16" t="s">
        <v>329</v>
      </c>
      <c r="J34" s="21">
        <v>4</v>
      </c>
    </row>
    <row r="35" spans="1:10">
      <c r="A35" s="226">
        <v>14</v>
      </c>
      <c r="B35" s="227" t="s">
        <v>330</v>
      </c>
      <c r="C35" s="15" t="s">
        <v>331</v>
      </c>
      <c r="D35" s="15">
        <v>2</v>
      </c>
      <c r="E35" s="15" t="s">
        <v>29</v>
      </c>
      <c r="F35" s="15" t="s">
        <v>60</v>
      </c>
      <c r="G35" s="15" t="s">
        <v>154</v>
      </c>
      <c r="H35" s="227" t="s">
        <v>332</v>
      </c>
      <c r="I35" s="16" t="s">
        <v>333</v>
      </c>
      <c r="J35" s="21">
        <v>3</v>
      </c>
    </row>
    <row r="36" spans="1:10">
      <c r="A36" s="226"/>
      <c r="B36" s="227"/>
      <c r="C36" s="15" t="s">
        <v>334</v>
      </c>
      <c r="D36" s="15">
        <v>4</v>
      </c>
      <c r="E36" s="15" t="s">
        <v>29</v>
      </c>
      <c r="F36" s="15" t="s">
        <v>60</v>
      </c>
      <c r="G36" s="15" t="s">
        <v>154</v>
      </c>
      <c r="H36" s="227"/>
      <c r="I36" s="16" t="s">
        <v>335</v>
      </c>
      <c r="J36" s="21">
        <v>4</v>
      </c>
    </row>
    <row r="37" spans="1:10">
      <c r="A37" s="226">
        <v>15</v>
      </c>
      <c r="B37" s="227" t="s">
        <v>336</v>
      </c>
      <c r="C37" s="15" t="s">
        <v>337</v>
      </c>
      <c r="D37" s="15">
        <v>3</v>
      </c>
      <c r="E37" s="15" t="s">
        <v>29</v>
      </c>
      <c r="F37" s="15" t="s">
        <v>60</v>
      </c>
      <c r="G37" s="15" t="s">
        <v>154</v>
      </c>
      <c r="H37" s="227" t="s">
        <v>332</v>
      </c>
      <c r="I37" s="16" t="s">
        <v>338</v>
      </c>
      <c r="J37" s="21">
        <v>4</v>
      </c>
    </row>
    <row r="38" spans="1:10">
      <c r="A38" s="226"/>
      <c r="B38" s="227"/>
      <c r="C38" s="15" t="s">
        <v>339</v>
      </c>
      <c r="D38" s="15">
        <v>3</v>
      </c>
      <c r="E38" s="15" t="s">
        <v>29</v>
      </c>
      <c r="F38" s="15" t="s">
        <v>60</v>
      </c>
      <c r="G38" s="15" t="s">
        <v>154</v>
      </c>
      <c r="H38" s="227"/>
      <c r="I38" s="16" t="s">
        <v>340</v>
      </c>
      <c r="J38" s="21">
        <v>4</v>
      </c>
    </row>
    <row r="39" spans="1:10">
      <c r="A39" s="226">
        <v>16</v>
      </c>
      <c r="B39" s="227" t="s">
        <v>341</v>
      </c>
      <c r="C39" s="15" t="s">
        <v>342</v>
      </c>
      <c r="D39" s="15">
        <v>2</v>
      </c>
      <c r="E39" s="15" t="s">
        <v>29</v>
      </c>
      <c r="F39" s="15" t="s">
        <v>60</v>
      </c>
      <c r="G39" s="15" t="s">
        <v>154</v>
      </c>
      <c r="H39" s="227" t="s">
        <v>332</v>
      </c>
      <c r="I39" s="16" t="s">
        <v>343</v>
      </c>
      <c r="J39" s="21">
        <v>4</v>
      </c>
    </row>
    <row r="40" spans="1:10">
      <c r="A40" s="226"/>
      <c r="B40" s="227"/>
      <c r="C40" s="15" t="s">
        <v>344</v>
      </c>
      <c r="D40" s="15">
        <v>2</v>
      </c>
      <c r="E40" s="15" t="s">
        <v>29</v>
      </c>
      <c r="F40" s="15" t="s">
        <v>60</v>
      </c>
      <c r="G40" s="15" t="s">
        <v>154</v>
      </c>
      <c r="H40" s="227"/>
      <c r="I40" s="16" t="s">
        <v>345</v>
      </c>
      <c r="J40" s="21">
        <v>4</v>
      </c>
    </row>
    <row r="41" spans="1:10">
      <c r="A41" s="226"/>
      <c r="B41" s="227"/>
      <c r="C41" s="15" t="s">
        <v>346</v>
      </c>
      <c r="D41" s="15">
        <v>2</v>
      </c>
      <c r="E41" s="15" t="s">
        <v>29</v>
      </c>
      <c r="F41" s="15" t="s">
        <v>60</v>
      </c>
      <c r="G41" s="15" t="s">
        <v>154</v>
      </c>
      <c r="H41" s="227"/>
      <c r="I41" s="16" t="s">
        <v>347</v>
      </c>
      <c r="J41" s="21">
        <v>4</v>
      </c>
    </row>
    <row r="42" spans="1:10">
      <c r="A42" s="226">
        <v>17</v>
      </c>
      <c r="B42" s="227" t="s">
        <v>172</v>
      </c>
      <c r="C42" s="15" t="s">
        <v>173</v>
      </c>
      <c r="D42" s="15">
        <v>2</v>
      </c>
      <c r="E42" s="15" t="s">
        <v>60</v>
      </c>
      <c r="F42" s="15"/>
      <c r="G42" s="15"/>
      <c r="H42" s="227" t="s">
        <v>259</v>
      </c>
      <c r="I42" s="16" t="s">
        <v>348</v>
      </c>
      <c r="J42" s="21">
        <v>5</v>
      </c>
    </row>
    <row r="43" spans="1:10">
      <c r="A43" s="226"/>
      <c r="B43" s="227"/>
      <c r="C43" s="15" t="s">
        <v>174</v>
      </c>
      <c r="D43" s="15">
        <v>4</v>
      </c>
      <c r="E43" s="15" t="s">
        <v>60</v>
      </c>
      <c r="F43" s="15"/>
      <c r="G43" s="15"/>
      <c r="H43" s="227"/>
      <c r="I43" s="16" t="s">
        <v>349</v>
      </c>
      <c r="J43" s="21">
        <v>6</v>
      </c>
    </row>
    <row r="44" spans="1:10" ht="15" customHeight="1">
      <c r="A44" s="227">
        <v>18</v>
      </c>
      <c r="B44" s="227" t="s">
        <v>350</v>
      </c>
      <c r="C44" s="15" t="s">
        <v>351</v>
      </c>
      <c r="D44" s="15">
        <v>2</v>
      </c>
      <c r="E44" s="15" t="s">
        <v>60</v>
      </c>
      <c r="F44" s="20"/>
      <c r="G44" s="20"/>
      <c r="H44" s="227" t="s">
        <v>78</v>
      </c>
      <c r="I44" s="16" t="s">
        <v>352</v>
      </c>
      <c r="J44" s="21">
        <v>5</v>
      </c>
    </row>
    <row r="45" spans="1:10" ht="17.100000000000001" customHeight="1">
      <c r="A45" s="227"/>
      <c r="B45" s="227"/>
      <c r="C45" s="15" t="s">
        <v>353</v>
      </c>
      <c r="D45" s="15">
        <v>4</v>
      </c>
      <c r="E45" s="15" t="s">
        <v>60</v>
      </c>
      <c r="F45" s="20"/>
      <c r="G45" s="20"/>
      <c r="H45" s="227"/>
      <c r="I45" s="16" t="s">
        <v>354</v>
      </c>
      <c r="J45" s="21">
        <v>6</v>
      </c>
    </row>
    <row r="46" spans="1:10">
      <c r="A46" s="226">
        <v>19</v>
      </c>
      <c r="B46" s="227" t="s">
        <v>355</v>
      </c>
      <c r="C46" s="15" t="s">
        <v>356</v>
      </c>
      <c r="D46" s="15">
        <v>2</v>
      </c>
      <c r="E46" s="15" t="s">
        <v>60</v>
      </c>
      <c r="F46" s="15"/>
      <c r="G46" s="15"/>
      <c r="H46" s="227" t="s">
        <v>292</v>
      </c>
      <c r="I46" s="16" t="s">
        <v>357</v>
      </c>
      <c r="J46" s="21">
        <v>5</v>
      </c>
    </row>
    <row r="47" spans="1:10" ht="15" customHeight="1">
      <c r="A47" s="226"/>
      <c r="B47" s="227"/>
      <c r="C47" s="15" t="s">
        <v>358</v>
      </c>
      <c r="D47" s="15">
        <v>4</v>
      </c>
      <c r="E47" s="15" t="s">
        <v>60</v>
      </c>
      <c r="F47" s="20"/>
      <c r="G47" s="20"/>
      <c r="H47" s="227"/>
      <c r="I47" s="16" t="s">
        <v>359</v>
      </c>
      <c r="J47" s="21">
        <v>6</v>
      </c>
    </row>
    <row r="48" spans="1:10" ht="15" customHeight="1">
      <c r="A48" s="227">
        <v>20</v>
      </c>
      <c r="B48" s="227" t="s">
        <v>360</v>
      </c>
      <c r="C48" s="15" t="s">
        <v>361</v>
      </c>
      <c r="D48" s="15">
        <v>2</v>
      </c>
      <c r="E48" s="15" t="s">
        <v>60</v>
      </c>
      <c r="F48" s="20"/>
      <c r="G48" s="20"/>
      <c r="H48" s="227" t="s">
        <v>312</v>
      </c>
      <c r="I48" s="16" t="s">
        <v>325</v>
      </c>
      <c r="J48" s="21">
        <v>5</v>
      </c>
    </row>
    <row r="49" spans="1:10" ht="15" customHeight="1">
      <c r="A49" s="227"/>
      <c r="B49" s="227"/>
      <c r="C49" s="15" t="s">
        <v>362</v>
      </c>
      <c r="D49" s="15">
        <v>4</v>
      </c>
      <c r="E49" s="15" t="s">
        <v>60</v>
      </c>
      <c r="F49" s="20"/>
      <c r="G49" s="20"/>
      <c r="H49" s="227"/>
      <c r="I49" s="16" t="s">
        <v>363</v>
      </c>
      <c r="J49" s="21">
        <v>6</v>
      </c>
    </row>
    <row r="50" spans="1:10" ht="15" customHeight="1">
      <c r="A50" s="226">
        <v>21</v>
      </c>
      <c r="B50" s="227" t="s">
        <v>364</v>
      </c>
      <c r="C50" s="15" t="s">
        <v>365</v>
      </c>
      <c r="D50" s="15">
        <v>1</v>
      </c>
      <c r="E50" s="15" t="s">
        <v>60</v>
      </c>
      <c r="F50" s="20"/>
      <c r="G50" s="20"/>
      <c r="H50" s="227" t="s">
        <v>332</v>
      </c>
      <c r="I50" s="16" t="s">
        <v>366</v>
      </c>
      <c r="J50" s="21">
        <v>2</v>
      </c>
    </row>
    <row r="51" spans="1:10" ht="15" customHeight="1">
      <c r="A51" s="226"/>
      <c r="B51" s="227"/>
      <c r="C51" s="15" t="s">
        <v>367</v>
      </c>
      <c r="D51" s="15">
        <v>1</v>
      </c>
      <c r="E51" s="15" t="s">
        <v>60</v>
      </c>
      <c r="F51" s="20"/>
      <c r="G51" s="20"/>
      <c r="H51" s="227"/>
      <c r="I51" s="16" t="s">
        <v>368</v>
      </c>
      <c r="J51" s="21">
        <v>4</v>
      </c>
    </row>
    <row r="52" spans="1:10" ht="15" customHeight="1">
      <c r="A52" s="226"/>
      <c r="B52" s="227"/>
      <c r="C52" s="15" t="s">
        <v>369</v>
      </c>
      <c r="D52" s="15">
        <v>4</v>
      </c>
      <c r="E52" s="15" t="s">
        <v>60</v>
      </c>
      <c r="F52" s="20"/>
      <c r="G52" s="20"/>
      <c r="H52" s="227"/>
      <c r="I52" s="16" t="s">
        <v>370</v>
      </c>
      <c r="J52" s="21">
        <v>5</v>
      </c>
    </row>
    <row r="53" spans="1:10">
      <c r="A53" s="229" t="s">
        <v>371</v>
      </c>
      <c r="B53" s="229"/>
      <c r="C53" s="229"/>
      <c r="D53" s="229"/>
      <c r="E53" s="229"/>
      <c r="F53" s="229"/>
      <c r="G53" s="229"/>
      <c r="H53" s="229"/>
    </row>
    <row r="54" spans="1:10">
      <c r="A54" s="229"/>
      <c r="B54" s="229"/>
      <c r="C54" s="229"/>
      <c r="D54" s="229"/>
      <c r="E54" s="229"/>
      <c r="F54" s="229"/>
      <c r="G54" s="229"/>
      <c r="H54" s="229"/>
    </row>
    <row r="55" spans="1:10">
      <c r="A55" s="229"/>
      <c r="B55" s="229"/>
      <c r="C55" s="229"/>
      <c r="D55" s="229"/>
      <c r="E55" s="229"/>
      <c r="F55" s="229"/>
      <c r="G55" s="229"/>
      <c r="H55" s="229"/>
    </row>
    <row r="56" spans="1:10">
      <c r="A56" s="229"/>
      <c r="B56" s="229"/>
      <c r="C56" s="229"/>
      <c r="D56" s="229"/>
      <c r="E56" s="229"/>
      <c r="F56" s="229"/>
      <c r="G56" s="229"/>
      <c r="H56" s="229"/>
    </row>
  </sheetData>
  <mergeCells count="62">
    <mergeCell ref="H50:H52"/>
    <mergeCell ref="A53:H56"/>
    <mergeCell ref="H39:H41"/>
    <mergeCell ref="H42:H43"/>
    <mergeCell ref="H44:H45"/>
    <mergeCell ref="H46:H47"/>
    <mergeCell ref="H48:H49"/>
    <mergeCell ref="H27:H28"/>
    <mergeCell ref="H29:H31"/>
    <mergeCell ref="H32:H34"/>
    <mergeCell ref="H35:H36"/>
    <mergeCell ref="H37:H38"/>
    <mergeCell ref="H13:H15"/>
    <mergeCell ref="H16:H18"/>
    <mergeCell ref="H19:H20"/>
    <mergeCell ref="H21:H23"/>
    <mergeCell ref="H24:H26"/>
    <mergeCell ref="B42:B43"/>
    <mergeCell ref="B44:B45"/>
    <mergeCell ref="B46:B47"/>
    <mergeCell ref="B48:B49"/>
    <mergeCell ref="B50:B52"/>
    <mergeCell ref="A50:A52"/>
    <mergeCell ref="B4:B5"/>
    <mergeCell ref="B6:B7"/>
    <mergeCell ref="B8:B9"/>
    <mergeCell ref="B10:B12"/>
    <mergeCell ref="B13:B15"/>
    <mergeCell ref="B16:B18"/>
    <mergeCell ref="B19:B20"/>
    <mergeCell ref="B21:B23"/>
    <mergeCell ref="B24:B26"/>
    <mergeCell ref="B27:B28"/>
    <mergeCell ref="B29:B31"/>
    <mergeCell ref="B32:B34"/>
    <mergeCell ref="B35:B36"/>
    <mergeCell ref="B37:B38"/>
    <mergeCell ref="B39:B41"/>
    <mergeCell ref="A39:A41"/>
    <mergeCell ref="A42:A43"/>
    <mergeCell ref="A44:A45"/>
    <mergeCell ref="A46:A47"/>
    <mergeCell ref="A48:A49"/>
    <mergeCell ref="A27:A28"/>
    <mergeCell ref="A29:A31"/>
    <mergeCell ref="A32:A34"/>
    <mergeCell ref="A35:A36"/>
    <mergeCell ref="A37:A38"/>
    <mergeCell ref="A13:A15"/>
    <mergeCell ref="A16:A18"/>
    <mergeCell ref="A19:A20"/>
    <mergeCell ref="A21:A23"/>
    <mergeCell ref="A24:A26"/>
    <mergeCell ref="A1:H1"/>
    <mergeCell ref="A4:A5"/>
    <mergeCell ref="A6:A7"/>
    <mergeCell ref="A8:A9"/>
    <mergeCell ref="A10:A12"/>
    <mergeCell ref="H4:H5"/>
    <mergeCell ref="H6:H7"/>
    <mergeCell ref="H8:H9"/>
    <mergeCell ref="H10:H12"/>
  </mergeCells>
  <phoneticPr fontId="37" type="noConversion"/>
  <dataValidations count="1">
    <dataValidation type="list" allowBlank="1" showInputMessage="1" showErrorMessage="1" sqref="E3 E4:G52" xr:uid="{00000000-0002-0000-0400-000000000000}">
      <formula1>"线下,线上,项目实战"</formula1>
    </dataValidation>
  </dataValidations>
  <pageMargins left="0.7" right="0.7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7"/>
  <sheetViews>
    <sheetView topLeftCell="A13" zoomScale="115" zoomScaleNormal="115" workbookViewId="0">
      <selection activeCell="G20" sqref="G20"/>
    </sheetView>
  </sheetViews>
  <sheetFormatPr defaultColWidth="9" defaultRowHeight="12"/>
  <cols>
    <col min="1" max="1" width="6.59765625" style="1" customWidth="1"/>
    <col min="2" max="2" width="17.19921875" style="2" customWidth="1"/>
    <col min="3" max="3" width="30.8984375" style="2" customWidth="1"/>
    <col min="4" max="4" width="24.8984375" style="3" customWidth="1"/>
    <col min="5" max="16384" width="9" style="2"/>
  </cols>
  <sheetData>
    <row r="1" spans="1:4">
      <c r="A1" s="230" t="s">
        <v>372</v>
      </c>
      <c r="B1" s="230"/>
      <c r="C1" s="230"/>
      <c r="D1" s="230"/>
    </row>
    <row r="2" spans="1:4" ht="12" customHeight="1">
      <c r="A2" s="4" t="s">
        <v>13</v>
      </c>
      <c r="B2" s="4" t="s">
        <v>373</v>
      </c>
      <c r="C2" s="4" t="s">
        <v>110</v>
      </c>
      <c r="D2" s="5" t="s">
        <v>374</v>
      </c>
    </row>
    <row r="3" spans="1:4">
      <c r="A3" s="6">
        <v>1</v>
      </c>
      <c r="B3" s="232" t="s">
        <v>375</v>
      </c>
      <c r="C3" s="7" t="s">
        <v>376</v>
      </c>
      <c r="D3" s="8"/>
    </row>
    <row r="4" spans="1:4">
      <c r="A4" s="6">
        <v>2</v>
      </c>
      <c r="B4" s="232"/>
      <c r="C4" s="7" t="s">
        <v>377</v>
      </c>
      <c r="D4" s="8"/>
    </row>
    <row r="5" spans="1:4">
      <c r="A5" s="6">
        <v>3</v>
      </c>
      <c r="B5" s="232" t="s">
        <v>378</v>
      </c>
      <c r="C5" s="7" t="s">
        <v>379</v>
      </c>
      <c r="D5" s="8"/>
    </row>
    <row r="6" spans="1:4">
      <c r="A6" s="6">
        <v>4</v>
      </c>
      <c r="B6" s="232"/>
      <c r="C6" s="7" t="s">
        <v>380</v>
      </c>
      <c r="D6" s="8"/>
    </row>
    <row r="7" spans="1:4">
      <c r="A7" s="6">
        <v>5</v>
      </c>
      <c r="B7" s="232"/>
      <c r="C7" s="7" t="s">
        <v>381</v>
      </c>
      <c r="D7" s="8"/>
    </row>
    <row r="8" spans="1:4">
      <c r="A8" s="6">
        <v>6</v>
      </c>
      <c r="B8" s="232"/>
      <c r="C8" s="7" t="s">
        <v>382</v>
      </c>
      <c r="D8" s="8"/>
    </row>
    <row r="9" spans="1:4">
      <c r="A9" s="6">
        <v>7</v>
      </c>
      <c r="B9" s="232"/>
      <c r="C9" s="7" t="s">
        <v>383</v>
      </c>
      <c r="D9" s="8"/>
    </row>
    <row r="10" spans="1:4">
      <c r="A10" s="6">
        <v>8</v>
      </c>
      <c r="B10" s="232"/>
      <c r="C10" s="7" t="s">
        <v>384</v>
      </c>
      <c r="D10" s="8"/>
    </row>
    <row r="11" spans="1:4">
      <c r="A11" s="6">
        <v>9</v>
      </c>
      <c r="B11" s="232"/>
      <c r="C11" s="7" t="s">
        <v>385</v>
      </c>
      <c r="D11" s="8"/>
    </row>
    <row r="12" spans="1:4">
      <c r="A12" s="6">
        <v>10</v>
      </c>
      <c r="B12" s="232"/>
      <c r="C12" s="7" t="s">
        <v>386</v>
      </c>
      <c r="D12" s="8"/>
    </row>
    <row r="13" spans="1:4" ht="26.25" customHeight="1">
      <c r="A13" s="6">
        <v>11</v>
      </c>
      <c r="B13" s="233" t="s">
        <v>387</v>
      </c>
      <c r="C13" s="7" t="s">
        <v>388</v>
      </c>
      <c r="D13" s="8"/>
    </row>
    <row r="14" spans="1:4">
      <c r="A14" s="6">
        <v>12</v>
      </c>
      <c r="B14" s="234"/>
      <c r="C14" s="7" t="s">
        <v>389</v>
      </c>
      <c r="D14" s="8"/>
    </row>
    <row r="15" spans="1:4">
      <c r="A15" s="6">
        <v>13</v>
      </c>
      <c r="B15" s="234"/>
      <c r="C15" s="7" t="s">
        <v>390</v>
      </c>
      <c r="D15" s="8"/>
    </row>
    <row r="16" spans="1:4">
      <c r="A16" s="6">
        <v>14</v>
      </c>
      <c r="B16" s="234"/>
      <c r="C16" s="7" t="s">
        <v>391</v>
      </c>
      <c r="D16" s="8"/>
    </row>
    <row r="17" spans="1:4">
      <c r="A17" s="6">
        <v>15</v>
      </c>
      <c r="B17" s="234"/>
      <c r="C17" s="7" t="s">
        <v>392</v>
      </c>
      <c r="D17" s="8"/>
    </row>
    <row r="18" spans="1:4">
      <c r="A18" s="6">
        <v>16</v>
      </c>
      <c r="B18" s="234"/>
      <c r="C18" s="7" t="s">
        <v>393</v>
      </c>
      <c r="D18" s="8"/>
    </row>
    <row r="19" spans="1:4">
      <c r="A19" s="6">
        <v>17</v>
      </c>
      <c r="B19" s="235"/>
      <c r="C19" s="7" t="s">
        <v>394</v>
      </c>
      <c r="D19" s="8"/>
    </row>
    <row r="20" spans="1:4" ht="24">
      <c r="A20" s="6">
        <v>18</v>
      </c>
      <c r="B20" s="233" t="s">
        <v>395</v>
      </c>
      <c r="C20" s="7" t="s">
        <v>396</v>
      </c>
      <c r="D20" s="8"/>
    </row>
    <row r="21" spans="1:4" ht="24">
      <c r="A21" s="6">
        <v>19</v>
      </c>
      <c r="B21" s="234"/>
      <c r="C21" s="7" t="s">
        <v>397</v>
      </c>
      <c r="D21" s="8"/>
    </row>
    <row r="22" spans="1:4" ht="24">
      <c r="A22" s="6">
        <v>20</v>
      </c>
      <c r="B22" s="234"/>
      <c r="C22" s="7" t="s">
        <v>398</v>
      </c>
      <c r="D22" s="8"/>
    </row>
    <row r="23" spans="1:4">
      <c r="A23" s="6">
        <v>21</v>
      </c>
      <c r="B23" s="235"/>
      <c r="C23" s="7" t="s">
        <v>399</v>
      </c>
      <c r="D23" s="8"/>
    </row>
    <row r="24" spans="1:4">
      <c r="A24" s="6">
        <v>22</v>
      </c>
      <c r="B24" s="232" t="s">
        <v>400</v>
      </c>
      <c r="C24" s="7" t="s">
        <v>401</v>
      </c>
      <c r="D24" s="8"/>
    </row>
    <row r="25" spans="1:4">
      <c r="A25" s="6">
        <v>23</v>
      </c>
      <c r="B25" s="232"/>
      <c r="C25" s="7" t="s">
        <v>402</v>
      </c>
      <c r="D25" s="8"/>
    </row>
    <row r="26" spans="1:4">
      <c r="A26" s="6">
        <v>24</v>
      </c>
      <c r="B26" s="232"/>
      <c r="C26" s="7" t="s">
        <v>403</v>
      </c>
      <c r="D26" s="8"/>
    </row>
    <row r="27" spans="1:4">
      <c r="A27" s="6">
        <v>25</v>
      </c>
      <c r="B27" s="232"/>
      <c r="C27" s="7" t="s">
        <v>404</v>
      </c>
      <c r="D27" s="8"/>
    </row>
    <row r="28" spans="1:4">
      <c r="A28" s="6">
        <v>26</v>
      </c>
      <c r="B28" s="232" t="s">
        <v>405</v>
      </c>
      <c r="C28" s="7" t="s">
        <v>406</v>
      </c>
      <c r="D28" s="8"/>
    </row>
    <row r="29" spans="1:4">
      <c r="A29" s="6">
        <v>27</v>
      </c>
      <c r="B29" s="232"/>
      <c r="C29" s="7" t="s">
        <v>407</v>
      </c>
      <c r="D29" s="8"/>
    </row>
    <row r="30" spans="1:4">
      <c r="A30" s="6">
        <v>28</v>
      </c>
      <c r="B30" s="232"/>
      <c r="C30" s="7" t="s">
        <v>408</v>
      </c>
      <c r="D30" s="8"/>
    </row>
    <row r="31" spans="1:4">
      <c r="A31" s="6">
        <v>29</v>
      </c>
      <c r="B31" s="232"/>
      <c r="C31" s="7" t="s">
        <v>409</v>
      </c>
      <c r="D31" s="8"/>
    </row>
    <row r="32" spans="1:4">
      <c r="A32" s="6">
        <v>30</v>
      </c>
      <c r="B32" s="6" t="s">
        <v>410</v>
      </c>
      <c r="C32" s="7" t="s">
        <v>411</v>
      </c>
      <c r="D32" s="8"/>
    </row>
    <row r="33" spans="1:4">
      <c r="A33" s="6">
        <v>31</v>
      </c>
      <c r="B33" s="231" t="s">
        <v>412</v>
      </c>
      <c r="C33" s="231"/>
      <c r="D33" s="9"/>
    </row>
    <row r="34" spans="1:4" ht="12" customHeight="1">
      <c r="A34" s="236" t="s">
        <v>413</v>
      </c>
      <c r="B34" s="237"/>
      <c r="C34" s="237"/>
      <c r="D34" s="238"/>
    </row>
    <row r="35" spans="1:4">
      <c r="A35" s="239"/>
      <c r="B35" s="240"/>
      <c r="C35" s="240"/>
      <c r="D35" s="241"/>
    </row>
    <row r="36" spans="1:4">
      <c r="A36" s="239"/>
      <c r="B36" s="240"/>
      <c r="C36" s="240"/>
      <c r="D36" s="241"/>
    </row>
    <row r="37" spans="1:4" ht="66" customHeight="1">
      <c r="A37" s="242"/>
      <c r="B37" s="243"/>
      <c r="C37" s="243"/>
      <c r="D37" s="244"/>
    </row>
  </sheetData>
  <mergeCells count="9">
    <mergeCell ref="A34:D37"/>
    <mergeCell ref="A1:D1"/>
    <mergeCell ref="B33:C33"/>
    <mergeCell ref="B3:B4"/>
    <mergeCell ref="B5:B12"/>
    <mergeCell ref="B13:B19"/>
    <mergeCell ref="B20:B23"/>
    <mergeCell ref="B24:B27"/>
    <mergeCell ref="B28:B31"/>
  </mergeCells>
  <phoneticPr fontId="37" type="noConversion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教学进程表1</vt:lpstr>
      <vt:lpstr>教学进程表2</vt:lpstr>
      <vt:lpstr>实践教学</vt:lpstr>
      <vt:lpstr>课时学分统计</vt:lpstr>
      <vt:lpstr>附表1.专业群任选模块课程</vt:lpstr>
      <vt:lpstr>附表2.公共任选课（新）</vt:lpstr>
    </vt:vector>
  </TitlesOfParts>
  <Company>WWW.YlmF.CoM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HL Wang</cp:lastModifiedBy>
  <cp:revision>1</cp:revision>
  <cp:lastPrinted>2022-06-07T10:04:00Z</cp:lastPrinted>
  <dcterms:created xsi:type="dcterms:W3CDTF">2009-11-17T02:59:00Z</dcterms:created>
  <dcterms:modified xsi:type="dcterms:W3CDTF">2023-02-02T08:46:57Z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C792BA4E9B624B75B60EC0E6C2210035</vt:lpwstr>
  </property>
</Properties>
</file>