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2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C36" i="12" l="1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P38" i="12"/>
  <c r="Q34" i="12"/>
  <c r="R35" i="12"/>
  <c r="R34" i="12"/>
  <c r="P35" i="12"/>
  <c r="P34" i="12"/>
  <c r="O34" i="12"/>
  <c r="N34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73" i="12"/>
  <c r="E74" i="12"/>
  <c r="M34" i="12"/>
  <c r="N24" i="12"/>
  <c r="M64" i="12"/>
  <c r="B6" i="7" l="1"/>
</calcChain>
</file>

<file path=xl/sharedStrings.xml><?xml version="1.0" encoding="utf-8"?>
<sst xmlns="http://schemas.openxmlformats.org/spreadsheetml/2006/main" count="806" uniqueCount="518">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</sst>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8888888888889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67227500817718"/>
          <c:y val="0.22972504650510917"/>
          <c:w val="0.83274282204086192"/>
          <c:h val="0.6026002089544632"/>
        </c:manualLayout>
      </c:layout>
      <c:lineChart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总血量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Sheet2!$C$2:$C$77</c:f>
              <c:numCache>
                <c:formatCode>General</c:formatCode>
                <c:ptCount val="76"/>
                <c:pt idx="0">
                  <c:v>332</c:v>
                </c:pt>
                <c:pt idx="1">
                  <c:v>637</c:v>
                </c:pt>
                <c:pt idx="2">
                  <c:v>1144</c:v>
                </c:pt>
                <c:pt idx="3">
                  <c:v>1755</c:v>
                </c:pt>
                <c:pt idx="4">
                  <c:v>2375</c:v>
                </c:pt>
                <c:pt idx="5">
                  <c:v>3036</c:v>
                </c:pt>
                <c:pt idx="6">
                  <c:v>3796</c:v>
                </c:pt>
                <c:pt idx="7">
                  <c:v>4611</c:v>
                </c:pt>
                <c:pt idx="8">
                  <c:v>5676</c:v>
                </c:pt>
                <c:pt idx="9">
                  <c:v>6480</c:v>
                </c:pt>
                <c:pt idx="10">
                  <c:v>7527</c:v>
                </c:pt>
                <c:pt idx="11">
                  <c:v>8858</c:v>
                </c:pt>
                <c:pt idx="12">
                  <c:v>9844</c:v>
                </c:pt>
                <c:pt idx="13">
                  <c:v>11123</c:v>
                </c:pt>
                <c:pt idx="14">
                  <c:v>12220</c:v>
                </c:pt>
                <c:pt idx="15">
                  <c:v>13640</c:v>
                </c:pt>
                <c:pt idx="16">
                  <c:v>14877</c:v>
                </c:pt>
                <c:pt idx="17">
                  <c:v>16140</c:v>
                </c:pt>
                <c:pt idx="18">
                  <c:v>17766</c:v>
                </c:pt>
                <c:pt idx="19">
                  <c:v>19175</c:v>
                </c:pt>
                <c:pt idx="20">
                  <c:v>20604</c:v>
                </c:pt>
                <c:pt idx="21">
                  <c:v>22120</c:v>
                </c:pt>
                <c:pt idx="22">
                  <c:v>23652</c:v>
                </c:pt>
                <c:pt idx="23">
                  <c:v>25275</c:v>
                </c:pt>
                <c:pt idx="24">
                  <c:v>26950</c:v>
                </c:pt>
                <c:pt idx="25">
                  <c:v>28282</c:v>
                </c:pt>
                <c:pt idx="26">
                  <c:v>30051</c:v>
                </c:pt>
                <c:pt idx="27">
                  <c:v>31457</c:v>
                </c:pt>
                <c:pt idx="28">
                  <c:v>33320</c:v>
                </c:pt>
                <c:pt idx="29">
                  <c:v>33930</c:v>
                </c:pt>
                <c:pt idx="30">
                  <c:v>34977</c:v>
                </c:pt>
                <c:pt idx="31">
                  <c:v>36036</c:v>
                </c:pt>
                <c:pt idx="32">
                  <c:v>36708</c:v>
                </c:pt>
                <c:pt idx="33">
                  <c:v>37788</c:v>
                </c:pt>
                <c:pt idx="34">
                  <c:v>38475</c:v>
                </c:pt>
                <c:pt idx="35">
                  <c:v>39576</c:v>
                </c:pt>
                <c:pt idx="36">
                  <c:v>40278</c:v>
                </c:pt>
                <c:pt idx="37">
                  <c:v>40986</c:v>
                </c:pt>
                <c:pt idx="38">
                  <c:v>41700</c:v>
                </c:pt>
                <c:pt idx="39">
                  <c:v>42420</c:v>
                </c:pt>
                <c:pt idx="40">
                  <c:v>43146</c:v>
                </c:pt>
                <c:pt idx="41">
                  <c:v>43878</c:v>
                </c:pt>
                <c:pt idx="42">
                  <c:v>44616</c:v>
                </c:pt>
                <c:pt idx="43">
                  <c:v>45360</c:v>
                </c:pt>
                <c:pt idx="44">
                  <c:v>46110</c:v>
                </c:pt>
                <c:pt idx="45">
                  <c:v>46428</c:v>
                </c:pt>
                <c:pt idx="46">
                  <c:v>47187</c:v>
                </c:pt>
                <c:pt idx="47">
                  <c:v>47952</c:v>
                </c:pt>
                <c:pt idx="48">
                  <c:v>48276</c:v>
                </c:pt>
                <c:pt idx="49">
                  <c:v>48600</c:v>
                </c:pt>
                <c:pt idx="50">
                  <c:v>49377</c:v>
                </c:pt>
                <c:pt idx="51">
                  <c:v>49704</c:v>
                </c:pt>
                <c:pt idx="52">
                  <c:v>50031</c:v>
                </c:pt>
                <c:pt idx="53">
                  <c:v>50358</c:v>
                </c:pt>
                <c:pt idx="54">
                  <c:v>50685</c:v>
                </c:pt>
                <c:pt idx="55">
                  <c:v>51012</c:v>
                </c:pt>
                <c:pt idx="56">
                  <c:v>51339</c:v>
                </c:pt>
                <c:pt idx="57">
                  <c:v>51673.96320000002</c:v>
                </c:pt>
                <c:pt idx="58">
                  <c:v>51993</c:v>
                </c:pt>
                <c:pt idx="59">
                  <c:v>52320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2B2-81D1-373073C8C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4479"/>
        <c:axId val="231991151"/>
      </c:lineChart>
      <c:catAx>
        <c:axId val="23199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1151"/>
        <c:crosses val="autoZero"/>
        <c:auto val="1"/>
        <c:lblAlgn val="ctr"/>
        <c:lblOffset val="100"/>
        <c:noMultiLvlLbl val="0"/>
      </c:catAx>
      <c:valAx>
        <c:axId val="2319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等级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Sheet2!$E$2:$E$77</c:f>
              <c:numCache>
                <c:formatCode>General</c:formatCode>
                <c:ptCount val="76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68</c:v>
                </c:pt>
                <c:pt idx="21">
                  <c:v>70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79</c:v>
                </c:pt>
                <c:pt idx="26">
                  <c:v>81</c:v>
                </c:pt>
                <c:pt idx="27">
                  <c:v>83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91</c:v>
                </c:pt>
                <c:pt idx="32">
                  <c:v>92</c:v>
                </c:pt>
                <c:pt idx="33">
                  <c:v>94</c:v>
                </c:pt>
                <c:pt idx="34">
                  <c:v>95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109.01680000000005</c:v>
                </c:pt>
                <c:pt idx="58">
                  <c:v>109</c:v>
                </c:pt>
                <c:pt idx="59">
                  <c:v>109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0-4A06-B2C0-06E56FB6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33167"/>
        <c:axId val="239537327"/>
      </c:lineChart>
      <c:catAx>
        <c:axId val="2395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537327"/>
        <c:crosses val="autoZero"/>
        <c:auto val="1"/>
        <c:lblAlgn val="ctr"/>
        <c:lblOffset val="100"/>
        <c:noMultiLvlLbl val="0"/>
      </c:catAx>
      <c:valAx>
        <c:axId val="23953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5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32705.040000000012</c:v>
                </c:pt>
                <c:pt idx="58">
                  <c:v>32700</c:v>
                </c:pt>
                <c:pt idx="59">
                  <c:v>32700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476249</xdr:colOff>
      <xdr:row>0</xdr:row>
      <xdr:rowOff>38100</xdr:rowOff>
    </xdr:from>
    <xdr:to>
      <xdr:col>17</xdr:col>
      <xdr:colOff>190501</xdr:colOff>
      <xdr:row>14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15</xdr:row>
      <xdr:rowOff>133350</xdr:rowOff>
    </xdr:from>
    <xdr:to>
      <xdr:col>17</xdr:col>
      <xdr:colOff>228600</xdr:colOff>
      <xdr:row>30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18</xdr:row>
      <xdr:rowOff>9525</xdr:rowOff>
    </xdr:from>
    <xdr:to>
      <xdr:col>24</xdr:col>
      <xdr:colOff>647700</xdr:colOff>
      <xdr:row>34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C43" sqref="C43"/>
    </sheetView>
  </sheetViews>
  <sheetFormatPr defaultRowHeight="13.5" x14ac:dyDescent="0.15"/>
  <cols>
    <col min="3" max="3" width="28.375" style="36" customWidth="1"/>
    <col min="4" max="4" width="8.5" style="37" customWidth="1"/>
    <col min="5" max="5" width="10.5" bestFit="1" customWidth="1"/>
    <col min="7" max="7" width="13.875" style="44" customWidth="1"/>
    <col min="11" max="11" width="9" style="35"/>
    <col min="14" max="14" width="10.5" customWidth="1"/>
  </cols>
  <sheetData>
    <row r="1" spans="1:14" x14ac:dyDescent="0.15">
      <c r="A1" t="s">
        <v>2</v>
      </c>
      <c r="B1" t="s">
        <v>1</v>
      </c>
      <c r="C1" s="36" t="s">
        <v>0</v>
      </c>
      <c r="D1" s="37" t="s">
        <v>416</v>
      </c>
      <c r="E1" t="s">
        <v>5</v>
      </c>
      <c r="F1" t="s">
        <v>7</v>
      </c>
      <c r="G1" s="44" t="s">
        <v>8</v>
      </c>
      <c r="H1" t="s">
        <v>10</v>
      </c>
      <c r="I1" t="s">
        <v>355</v>
      </c>
      <c r="J1" t="s">
        <v>357</v>
      </c>
      <c r="K1" s="35" t="s">
        <v>393</v>
      </c>
      <c r="L1" t="s">
        <v>398</v>
      </c>
      <c r="M1" t="s">
        <v>452</v>
      </c>
      <c r="N1" t="s">
        <v>503</v>
      </c>
    </row>
    <row r="2" spans="1:14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38">
        <v>1</v>
      </c>
      <c r="G2" s="45" t="s">
        <v>14</v>
      </c>
      <c r="H2" s="38" t="s">
        <v>11</v>
      </c>
      <c r="I2" s="38">
        <v>1001</v>
      </c>
      <c r="J2" s="38">
        <v>0</v>
      </c>
      <c r="K2" s="39" t="s">
        <v>394</v>
      </c>
      <c r="L2" s="38">
        <v>0</v>
      </c>
      <c r="N2" s="38" t="s">
        <v>504</v>
      </c>
    </row>
    <row r="3" spans="1:14" s="38" customFormat="1" x14ac:dyDescent="0.15">
      <c r="A3" s="38">
        <v>200002</v>
      </c>
      <c r="B3" s="38" t="s">
        <v>426</v>
      </c>
      <c r="C3" s="39" t="s">
        <v>427</v>
      </c>
      <c r="D3" s="40">
        <v>20101</v>
      </c>
      <c r="E3" s="38">
        <v>10</v>
      </c>
      <c r="F3" s="38">
        <v>1</v>
      </c>
      <c r="G3" s="45" t="s">
        <v>362</v>
      </c>
      <c r="H3" s="38" t="s">
        <v>11</v>
      </c>
      <c r="I3" s="38">
        <v>1001</v>
      </c>
      <c r="J3" s="38">
        <v>4</v>
      </c>
      <c r="K3" s="39" t="s">
        <v>395</v>
      </c>
      <c r="L3" s="38">
        <v>0</v>
      </c>
      <c r="N3" s="38" t="s">
        <v>504</v>
      </c>
    </row>
    <row r="4" spans="1:14" s="38" customFormat="1" x14ac:dyDescent="0.15">
      <c r="A4" s="38">
        <v>200003</v>
      </c>
      <c r="B4" s="38" t="s">
        <v>486</v>
      </c>
      <c r="C4" s="39" t="s">
        <v>487</v>
      </c>
      <c r="D4" s="40">
        <v>20101</v>
      </c>
      <c r="E4" s="38">
        <v>30</v>
      </c>
      <c r="F4" s="38">
        <v>1</v>
      </c>
      <c r="G4" s="45" t="s">
        <v>362</v>
      </c>
      <c r="H4" s="38" t="s">
        <v>11</v>
      </c>
      <c r="I4" s="38">
        <v>1001</v>
      </c>
      <c r="J4" s="38">
        <v>4</v>
      </c>
      <c r="K4" s="39" t="s">
        <v>395</v>
      </c>
      <c r="L4" s="38">
        <v>0</v>
      </c>
      <c r="N4" s="38" t="s">
        <v>504</v>
      </c>
    </row>
    <row r="5" spans="1:14" s="38" customFormat="1" x14ac:dyDescent="0.15">
      <c r="A5" s="38">
        <v>200004</v>
      </c>
      <c r="B5" s="38" t="s">
        <v>491</v>
      </c>
      <c r="C5" s="39" t="s">
        <v>490</v>
      </c>
      <c r="D5" s="40">
        <v>20101</v>
      </c>
      <c r="E5" s="38">
        <v>60</v>
      </c>
      <c r="F5" s="38">
        <v>1</v>
      </c>
      <c r="G5" s="45" t="s">
        <v>362</v>
      </c>
      <c r="H5" s="38" t="s">
        <v>11</v>
      </c>
      <c r="I5" s="38">
        <v>1001</v>
      </c>
      <c r="J5" s="38">
        <v>4</v>
      </c>
      <c r="K5" s="39" t="s">
        <v>395</v>
      </c>
      <c r="L5" s="38">
        <v>0</v>
      </c>
      <c r="N5" s="38" t="s">
        <v>504</v>
      </c>
    </row>
    <row r="6" spans="1:14" s="38" customFormat="1" x14ac:dyDescent="0.15">
      <c r="A6" s="38">
        <v>200005</v>
      </c>
      <c r="B6" s="38" t="s">
        <v>493</v>
      </c>
      <c r="C6" s="39" t="s">
        <v>492</v>
      </c>
      <c r="D6" s="40">
        <v>20101</v>
      </c>
      <c r="E6" s="38">
        <v>40</v>
      </c>
      <c r="F6" s="38">
        <v>1</v>
      </c>
      <c r="G6" s="45" t="s">
        <v>362</v>
      </c>
      <c r="H6" s="38" t="s">
        <v>11</v>
      </c>
      <c r="I6" s="38">
        <v>1001</v>
      </c>
      <c r="J6" s="38">
        <v>4</v>
      </c>
      <c r="K6" s="39" t="s">
        <v>395</v>
      </c>
      <c r="L6" s="38">
        <v>0</v>
      </c>
      <c r="N6" s="38" t="s">
        <v>504</v>
      </c>
    </row>
    <row r="7" spans="1:14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40</v>
      </c>
      <c r="F7" s="38">
        <v>1</v>
      </c>
      <c r="G7" s="45" t="s">
        <v>362</v>
      </c>
      <c r="H7" s="38" t="s">
        <v>11</v>
      </c>
      <c r="I7" s="38">
        <v>1001</v>
      </c>
      <c r="J7" s="38">
        <v>4</v>
      </c>
      <c r="K7" s="39" t="s">
        <v>394</v>
      </c>
      <c r="L7" s="38">
        <v>0</v>
      </c>
      <c r="N7" s="38" t="s">
        <v>504</v>
      </c>
    </row>
    <row r="8" spans="1:14" s="38" customFormat="1" x14ac:dyDescent="0.15">
      <c r="A8" s="38">
        <v>200007</v>
      </c>
      <c r="B8" s="38" t="s">
        <v>495</v>
      </c>
      <c r="C8" s="39" t="s">
        <v>494</v>
      </c>
      <c r="D8" s="40">
        <v>20101</v>
      </c>
      <c r="E8" s="38">
        <v>100</v>
      </c>
      <c r="F8" s="38">
        <v>1</v>
      </c>
      <c r="G8" s="45" t="s">
        <v>362</v>
      </c>
      <c r="H8" s="38" t="s">
        <v>11</v>
      </c>
      <c r="I8" s="38">
        <v>1001</v>
      </c>
      <c r="J8" s="38">
        <v>4</v>
      </c>
      <c r="K8" s="39" t="s">
        <v>394</v>
      </c>
      <c r="L8" s="38">
        <v>0</v>
      </c>
      <c r="N8" s="38" t="s">
        <v>505</v>
      </c>
    </row>
    <row r="9" spans="1:14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100</v>
      </c>
      <c r="F9" s="38">
        <v>1</v>
      </c>
      <c r="G9" s="45" t="s">
        <v>362</v>
      </c>
      <c r="H9" s="38" t="s">
        <v>11</v>
      </c>
      <c r="I9" s="38">
        <v>1001</v>
      </c>
      <c r="J9" s="38">
        <v>4</v>
      </c>
      <c r="K9" s="39" t="s">
        <v>395</v>
      </c>
      <c r="L9" s="38">
        <v>0</v>
      </c>
      <c r="N9" s="38" t="s">
        <v>504</v>
      </c>
    </row>
    <row r="10" spans="1:14" s="38" customFormat="1" x14ac:dyDescent="0.15">
      <c r="A10" s="38">
        <v>200009</v>
      </c>
      <c r="B10" s="38" t="s">
        <v>496</v>
      </c>
      <c r="C10" s="39" t="s">
        <v>497</v>
      </c>
      <c r="D10" s="40">
        <v>20101</v>
      </c>
      <c r="E10" s="38">
        <v>150</v>
      </c>
      <c r="F10" s="38">
        <v>1</v>
      </c>
      <c r="G10" s="45" t="s">
        <v>499</v>
      </c>
      <c r="H10" s="38" t="s">
        <v>11</v>
      </c>
      <c r="I10" s="38">
        <v>1001</v>
      </c>
      <c r="J10" s="38">
        <v>10</v>
      </c>
      <c r="K10" s="39" t="s">
        <v>395</v>
      </c>
      <c r="L10" s="38">
        <v>0</v>
      </c>
      <c r="N10" s="38" t="s">
        <v>504</v>
      </c>
    </row>
    <row r="11" spans="1:14" s="38" customFormat="1" x14ac:dyDescent="0.15">
      <c r="A11" s="38">
        <v>200010</v>
      </c>
      <c r="B11" s="38" t="s">
        <v>408</v>
      </c>
      <c r="C11" s="39" t="s">
        <v>484</v>
      </c>
      <c r="D11" s="40">
        <v>20101</v>
      </c>
      <c r="E11" s="38">
        <v>100</v>
      </c>
      <c r="F11" s="38">
        <v>1</v>
      </c>
      <c r="G11" s="45" t="s">
        <v>500</v>
      </c>
      <c r="H11" s="38" t="s">
        <v>11</v>
      </c>
      <c r="I11" s="38">
        <v>1001</v>
      </c>
      <c r="J11" s="38">
        <v>4</v>
      </c>
      <c r="K11" s="39" t="s">
        <v>395</v>
      </c>
      <c r="L11" s="38">
        <v>0</v>
      </c>
      <c r="N11" s="38" t="s">
        <v>507</v>
      </c>
    </row>
    <row r="12" spans="1:14" s="38" customFormat="1" x14ac:dyDescent="0.15">
      <c r="A12" s="38">
        <v>200011</v>
      </c>
      <c r="B12" s="38" t="s">
        <v>485</v>
      </c>
      <c r="C12" s="39" t="s">
        <v>417</v>
      </c>
      <c r="D12" s="40">
        <v>20101</v>
      </c>
      <c r="E12" s="38">
        <v>200</v>
      </c>
      <c r="F12" s="38">
        <v>1</v>
      </c>
      <c r="G12" s="45" t="s">
        <v>362</v>
      </c>
      <c r="H12" s="38" t="s">
        <v>11</v>
      </c>
      <c r="I12" s="38">
        <v>1001</v>
      </c>
      <c r="J12" s="38">
        <v>4</v>
      </c>
      <c r="K12" s="39" t="s">
        <v>395</v>
      </c>
      <c r="L12" s="38">
        <v>0</v>
      </c>
      <c r="N12" s="38" t="s">
        <v>504</v>
      </c>
    </row>
    <row r="13" spans="1:14" s="38" customFormat="1" x14ac:dyDescent="0.15">
      <c r="A13" s="38">
        <v>200012</v>
      </c>
      <c r="B13" s="38" t="s">
        <v>489</v>
      </c>
      <c r="C13" s="39" t="s">
        <v>488</v>
      </c>
      <c r="D13" s="40">
        <v>20101</v>
      </c>
      <c r="E13" s="38">
        <v>300</v>
      </c>
      <c r="F13" s="38">
        <v>1</v>
      </c>
      <c r="G13" s="45" t="s">
        <v>498</v>
      </c>
      <c r="H13" s="38" t="s">
        <v>11</v>
      </c>
      <c r="I13" s="38">
        <v>1001</v>
      </c>
      <c r="J13" s="38">
        <v>4</v>
      </c>
      <c r="K13" s="39" t="s">
        <v>395</v>
      </c>
      <c r="L13" s="38">
        <v>1</v>
      </c>
      <c r="N13" s="38" t="s">
        <v>506</v>
      </c>
    </row>
    <row r="14" spans="1:14" s="38" customFormat="1" x14ac:dyDescent="0.15">
      <c r="A14" s="38">
        <v>200013</v>
      </c>
      <c r="B14" s="38" t="s">
        <v>419</v>
      </c>
      <c r="C14" s="39" t="s">
        <v>418</v>
      </c>
      <c r="D14" s="40">
        <v>20101</v>
      </c>
      <c r="E14" s="38">
        <v>400</v>
      </c>
      <c r="F14" s="38">
        <v>2</v>
      </c>
      <c r="G14" s="45" t="s">
        <v>501</v>
      </c>
      <c r="H14" s="38" t="s">
        <v>11</v>
      </c>
      <c r="I14" s="38">
        <v>1001</v>
      </c>
      <c r="J14" s="38">
        <v>4</v>
      </c>
      <c r="K14" s="39" t="s">
        <v>395</v>
      </c>
      <c r="L14" s="38">
        <v>1</v>
      </c>
      <c r="N14" s="38" t="s">
        <v>504</v>
      </c>
    </row>
    <row r="15" spans="1:14" s="38" customFormat="1" x14ac:dyDescent="0.15">
      <c r="A15" s="38">
        <v>200014</v>
      </c>
      <c r="B15" s="38" t="s">
        <v>397</v>
      </c>
      <c r="C15" s="39" t="s">
        <v>396</v>
      </c>
      <c r="D15" s="42" t="s">
        <v>415</v>
      </c>
      <c r="E15" s="38">
        <v>500</v>
      </c>
      <c r="F15" s="38">
        <v>2</v>
      </c>
      <c r="G15" s="45" t="s">
        <v>502</v>
      </c>
      <c r="H15" s="38" t="s">
        <v>11</v>
      </c>
      <c r="I15" s="38">
        <v>1001</v>
      </c>
      <c r="J15" s="38">
        <v>2</v>
      </c>
      <c r="K15" s="39" t="s">
        <v>395</v>
      </c>
      <c r="L15" s="38">
        <v>1</v>
      </c>
      <c r="N15" s="38" t="s">
        <v>505</v>
      </c>
    </row>
    <row r="16" spans="1:14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15">
        <v>1</v>
      </c>
      <c r="G16" s="50" t="s">
        <v>403</v>
      </c>
      <c r="H16" s="15" t="s">
        <v>11</v>
      </c>
      <c r="I16" s="15">
        <v>1001</v>
      </c>
      <c r="J16" s="15">
        <v>4</v>
      </c>
      <c r="K16" s="14" t="s">
        <v>395</v>
      </c>
      <c r="L16" s="15">
        <v>0</v>
      </c>
      <c r="N16" s="15" t="s">
        <v>504</v>
      </c>
    </row>
    <row r="17" spans="1:14" s="15" customFormat="1" x14ac:dyDescent="0.15">
      <c r="A17" s="15">
        <v>200016</v>
      </c>
      <c r="B17" s="15" t="s">
        <v>407</v>
      </c>
      <c r="C17" s="14" t="s">
        <v>405</v>
      </c>
      <c r="D17" s="49">
        <v>20101</v>
      </c>
      <c r="E17" s="15">
        <v>100</v>
      </c>
      <c r="F17" s="15">
        <v>1</v>
      </c>
      <c r="G17" s="50" t="s">
        <v>406</v>
      </c>
      <c r="H17" s="15" t="s">
        <v>11</v>
      </c>
      <c r="I17" s="15">
        <v>1001</v>
      </c>
      <c r="J17" s="15">
        <v>2</v>
      </c>
      <c r="K17" s="14" t="s">
        <v>395</v>
      </c>
      <c r="L17" s="15">
        <v>0</v>
      </c>
      <c r="N17" s="15" t="s">
        <v>504</v>
      </c>
    </row>
    <row r="18" spans="1:14" s="15" customFormat="1" x14ac:dyDescent="0.15">
      <c r="A18" s="15">
        <v>200017</v>
      </c>
      <c r="B18" s="15" t="s">
        <v>410</v>
      </c>
      <c r="C18" s="14" t="s">
        <v>409</v>
      </c>
      <c r="D18" s="49">
        <v>20101</v>
      </c>
      <c r="E18" s="15">
        <v>50</v>
      </c>
      <c r="F18" s="15">
        <v>1</v>
      </c>
      <c r="G18" s="50" t="s">
        <v>403</v>
      </c>
      <c r="H18" s="15" t="s">
        <v>11</v>
      </c>
      <c r="I18" s="15">
        <v>1001</v>
      </c>
      <c r="J18" s="15">
        <v>8</v>
      </c>
      <c r="K18" s="14" t="s">
        <v>395</v>
      </c>
      <c r="L18" s="15">
        <v>0</v>
      </c>
      <c r="N18" s="15" t="s">
        <v>504</v>
      </c>
    </row>
    <row r="19" spans="1:14" s="15" customFormat="1" x14ac:dyDescent="0.15">
      <c r="A19" s="15">
        <v>200018</v>
      </c>
      <c r="B19" s="15" t="s">
        <v>412</v>
      </c>
      <c r="C19" s="14" t="s">
        <v>411</v>
      </c>
      <c r="D19" s="49">
        <v>20101</v>
      </c>
      <c r="E19" s="15">
        <v>20</v>
      </c>
      <c r="F19" s="15">
        <v>1</v>
      </c>
      <c r="G19" s="50" t="s">
        <v>13</v>
      </c>
      <c r="H19" s="15" t="s">
        <v>11</v>
      </c>
      <c r="I19" s="15">
        <v>1001</v>
      </c>
      <c r="J19" s="15">
        <v>4</v>
      </c>
      <c r="K19" s="14" t="s">
        <v>395</v>
      </c>
      <c r="L19" s="15">
        <v>0</v>
      </c>
      <c r="N19" s="15" t="s">
        <v>504</v>
      </c>
    </row>
    <row r="20" spans="1:14" s="15" customFormat="1" x14ac:dyDescent="0.15">
      <c r="A20" s="15">
        <v>200019</v>
      </c>
      <c r="B20" s="15" t="s">
        <v>414</v>
      </c>
      <c r="C20" s="14" t="s">
        <v>413</v>
      </c>
      <c r="D20" s="49">
        <v>20101</v>
      </c>
      <c r="E20" s="15">
        <v>30</v>
      </c>
      <c r="F20" s="15">
        <v>1</v>
      </c>
      <c r="G20" s="50" t="s">
        <v>13</v>
      </c>
      <c r="H20" s="15" t="s">
        <v>11</v>
      </c>
      <c r="I20" s="15">
        <v>1001</v>
      </c>
      <c r="J20" s="15">
        <v>4</v>
      </c>
      <c r="K20" s="14" t="s">
        <v>395</v>
      </c>
      <c r="L20" s="15">
        <v>0</v>
      </c>
      <c r="N20" s="15" t="s">
        <v>504</v>
      </c>
    </row>
    <row r="21" spans="1:14" s="15" customFormat="1" x14ac:dyDescent="0.15">
      <c r="A21" s="15">
        <v>200020</v>
      </c>
      <c r="B21" s="15" t="s">
        <v>479</v>
      </c>
      <c r="C21" s="14" t="s">
        <v>478</v>
      </c>
      <c r="D21" s="49">
        <v>20101</v>
      </c>
      <c r="E21" s="15">
        <v>60</v>
      </c>
      <c r="F21" s="15">
        <v>1</v>
      </c>
      <c r="G21" s="50" t="s">
        <v>480</v>
      </c>
      <c r="H21" s="15" t="s">
        <v>11</v>
      </c>
      <c r="I21" s="15">
        <v>1001</v>
      </c>
      <c r="J21" s="15">
        <v>4</v>
      </c>
      <c r="K21" s="14" t="s">
        <v>395</v>
      </c>
      <c r="L21" s="15">
        <v>0</v>
      </c>
      <c r="N21" s="15" t="s">
        <v>504</v>
      </c>
    </row>
    <row r="22" spans="1:14" s="15" customFormat="1" x14ac:dyDescent="0.15">
      <c r="A22" s="15">
        <v>200021</v>
      </c>
      <c r="B22" s="15" t="s">
        <v>482</v>
      </c>
      <c r="C22" s="14" t="s">
        <v>481</v>
      </c>
      <c r="D22" s="49">
        <v>20101</v>
      </c>
      <c r="E22" s="15">
        <v>60</v>
      </c>
      <c r="F22" s="15">
        <v>2</v>
      </c>
      <c r="G22" s="50" t="s">
        <v>483</v>
      </c>
      <c r="H22" s="15" t="s">
        <v>11</v>
      </c>
      <c r="I22" s="15">
        <v>1001</v>
      </c>
      <c r="J22" s="15">
        <v>4</v>
      </c>
      <c r="K22" s="14" t="s">
        <v>395</v>
      </c>
      <c r="L22" s="15">
        <v>0</v>
      </c>
      <c r="N22" s="15" t="s">
        <v>504</v>
      </c>
    </row>
    <row r="23" spans="1:14" s="13" customFormat="1" x14ac:dyDescent="0.15">
      <c r="A23" s="13">
        <v>200022</v>
      </c>
      <c r="B23" s="13" t="s">
        <v>454</v>
      </c>
      <c r="C23" s="12" t="s">
        <v>453</v>
      </c>
      <c r="D23" s="43">
        <v>20101</v>
      </c>
      <c r="E23" s="13">
        <v>60</v>
      </c>
      <c r="F23" s="13">
        <v>1</v>
      </c>
      <c r="G23" s="46" t="s">
        <v>403</v>
      </c>
      <c r="H23" s="13" t="s">
        <v>11</v>
      </c>
      <c r="I23" s="13">
        <v>1001</v>
      </c>
      <c r="J23" s="13">
        <v>4</v>
      </c>
      <c r="K23" s="12" t="s">
        <v>395</v>
      </c>
      <c r="L23" s="13">
        <v>0</v>
      </c>
      <c r="N23" s="13" t="s">
        <v>504</v>
      </c>
    </row>
    <row r="24" spans="1:14" s="13" customFormat="1" x14ac:dyDescent="0.15">
      <c r="A24" s="13">
        <v>200023</v>
      </c>
      <c r="B24" s="13" t="s">
        <v>455</v>
      </c>
      <c r="C24" s="12" t="s">
        <v>456</v>
      </c>
      <c r="D24" s="43">
        <v>20101</v>
      </c>
      <c r="E24" s="13">
        <v>60</v>
      </c>
      <c r="F24" s="13">
        <v>1</v>
      </c>
      <c r="G24" s="46" t="s">
        <v>457</v>
      </c>
      <c r="H24" s="13" t="s">
        <v>11</v>
      </c>
      <c r="I24" s="13">
        <v>1001</v>
      </c>
      <c r="J24" s="13">
        <v>15</v>
      </c>
      <c r="K24" s="12" t="s">
        <v>394</v>
      </c>
      <c r="L24" s="13">
        <v>0</v>
      </c>
      <c r="N24" s="13" t="s">
        <v>504</v>
      </c>
    </row>
    <row r="25" spans="1:14" s="13" customFormat="1" x14ac:dyDescent="0.15">
      <c r="A25" s="13">
        <v>200024</v>
      </c>
      <c r="B25" s="13" t="s">
        <v>461</v>
      </c>
      <c r="C25" s="12" t="s">
        <v>460</v>
      </c>
      <c r="D25" s="43">
        <v>20101</v>
      </c>
      <c r="E25" s="13">
        <v>60</v>
      </c>
      <c r="F25" s="13">
        <v>1</v>
      </c>
      <c r="G25" s="46" t="s">
        <v>403</v>
      </c>
      <c r="H25" s="13" t="s">
        <v>11</v>
      </c>
      <c r="I25" s="13">
        <v>1001</v>
      </c>
      <c r="J25" s="13">
        <v>4</v>
      </c>
      <c r="K25" s="12" t="s">
        <v>395</v>
      </c>
      <c r="L25" s="13">
        <v>0</v>
      </c>
      <c r="N25" s="13" t="s">
        <v>504</v>
      </c>
    </row>
    <row r="26" spans="1:14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</v>
      </c>
      <c r="F26" s="13">
        <v>1</v>
      </c>
      <c r="G26" s="46" t="s">
        <v>404</v>
      </c>
      <c r="H26" s="13" t="s">
        <v>11</v>
      </c>
      <c r="I26" s="13">
        <v>1001</v>
      </c>
      <c r="J26" s="13">
        <v>8</v>
      </c>
      <c r="K26" s="12" t="s">
        <v>394</v>
      </c>
      <c r="L26" s="13">
        <v>0</v>
      </c>
      <c r="N26" s="13" t="s">
        <v>504</v>
      </c>
    </row>
    <row r="27" spans="1:14" s="13" customFormat="1" x14ac:dyDescent="0.15">
      <c r="A27" s="13">
        <v>200026</v>
      </c>
      <c r="B27" s="13" t="s">
        <v>424</v>
      </c>
      <c r="C27" s="12" t="s">
        <v>425</v>
      </c>
      <c r="D27" s="43">
        <v>20101</v>
      </c>
      <c r="E27" s="13">
        <v>500</v>
      </c>
      <c r="F27" s="13">
        <v>1</v>
      </c>
      <c r="G27" s="46" t="s">
        <v>420</v>
      </c>
      <c r="H27" s="13" t="s">
        <v>11</v>
      </c>
      <c r="I27" s="13">
        <v>1001</v>
      </c>
      <c r="J27" s="13">
        <v>4</v>
      </c>
      <c r="K27" s="12" t="s">
        <v>395</v>
      </c>
      <c r="L27" s="13">
        <v>0</v>
      </c>
      <c r="N27" s="13" t="s">
        <v>504</v>
      </c>
    </row>
    <row r="28" spans="1:14" s="7" customFormat="1" x14ac:dyDescent="0.15">
      <c r="A28" s="7">
        <v>200027</v>
      </c>
      <c r="B28" s="7" t="s">
        <v>431</v>
      </c>
      <c r="C28" s="6" t="s">
        <v>432</v>
      </c>
      <c r="D28" s="51">
        <v>20101</v>
      </c>
      <c r="E28" s="7">
        <v>60</v>
      </c>
      <c r="F28" s="7">
        <v>1</v>
      </c>
      <c r="G28" s="52" t="s">
        <v>430</v>
      </c>
      <c r="H28" s="7" t="s">
        <v>11</v>
      </c>
      <c r="I28" s="7">
        <v>1001</v>
      </c>
      <c r="J28" s="7">
        <v>4</v>
      </c>
      <c r="K28" s="6" t="s">
        <v>395</v>
      </c>
      <c r="L28" s="7">
        <v>0</v>
      </c>
      <c r="N28" s="7" t="s">
        <v>504</v>
      </c>
    </row>
    <row r="29" spans="1:14" s="7" customFormat="1" x14ac:dyDescent="0.15">
      <c r="A29" s="7">
        <v>200028</v>
      </c>
      <c r="B29" s="7" t="s">
        <v>439</v>
      </c>
      <c r="C29" s="6" t="s">
        <v>440</v>
      </c>
      <c r="D29" s="51">
        <v>20101</v>
      </c>
      <c r="E29" s="7">
        <v>60</v>
      </c>
      <c r="F29" s="7">
        <v>1</v>
      </c>
      <c r="G29" s="52" t="s">
        <v>441</v>
      </c>
      <c r="H29" s="7" t="s">
        <v>11</v>
      </c>
      <c r="I29" s="7">
        <v>1001</v>
      </c>
      <c r="J29" s="7">
        <v>4</v>
      </c>
      <c r="K29" s="6" t="s">
        <v>395</v>
      </c>
      <c r="L29" s="7">
        <v>0</v>
      </c>
      <c r="N29" s="7" t="s">
        <v>504</v>
      </c>
    </row>
    <row r="30" spans="1:14" s="7" customFormat="1" x14ac:dyDescent="0.15">
      <c r="A30" s="7">
        <v>200029</v>
      </c>
      <c r="B30" s="7" t="s">
        <v>444</v>
      </c>
      <c r="C30" s="6" t="s">
        <v>442</v>
      </c>
      <c r="D30" s="51">
        <v>20101</v>
      </c>
      <c r="E30" s="7">
        <v>60</v>
      </c>
      <c r="F30" s="7">
        <v>1</v>
      </c>
      <c r="G30" s="52" t="s">
        <v>443</v>
      </c>
      <c r="H30" s="7" t="s">
        <v>11</v>
      </c>
      <c r="I30" s="7">
        <v>1001</v>
      </c>
      <c r="J30" s="7">
        <v>4</v>
      </c>
      <c r="K30" s="6" t="s">
        <v>395</v>
      </c>
      <c r="L30" s="7">
        <v>0</v>
      </c>
      <c r="N30" s="7" t="s">
        <v>504</v>
      </c>
    </row>
    <row r="31" spans="1:14" s="7" customFormat="1" x14ac:dyDescent="0.15">
      <c r="A31" s="7">
        <v>200030</v>
      </c>
      <c r="B31" s="7" t="s">
        <v>459</v>
      </c>
      <c r="C31" s="6" t="s">
        <v>458</v>
      </c>
      <c r="D31" s="51">
        <v>20101</v>
      </c>
      <c r="E31" s="7">
        <v>60</v>
      </c>
      <c r="F31" s="7">
        <v>1</v>
      </c>
      <c r="G31" s="52" t="s">
        <v>403</v>
      </c>
      <c r="H31" s="7" t="s">
        <v>11</v>
      </c>
      <c r="I31" s="7">
        <v>1001</v>
      </c>
      <c r="J31" s="7">
        <v>4</v>
      </c>
      <c r="K31" s="6" t="s">
        <v>395</v>
      </c>
      <c r="L31" s="7">
        <v>0</v>
      </c>
      <c r="N31" s="7" t="s">
        <v>504</v>
      </c>
    </row>
    <row r="32" spans="1:14" s="7" customFormat="1" x14ac:dyDescent="0.15">
      <c r="A32" s="7">
        <v>200031</v>
      </c>
      <c r="B32" s="7" t="s">
        <v>462</v>
      </c>
      <c r="C32" s="6" t="s">
        <v>463</v>
      </c>
      <c r="D32" s="51">
        <v>20101</v>
      </c>
      <c r="E32" s="7">
        <v>60</v>
      </c>
      <c r="F32" s="7">
        <v>1</v>
      </c>
      <c r="G32" s="52" t="s">
        <v>403</v>
      </c>
      <c r="H32" s="7" t="s">
        <v>11</v>
      </c>
      <c r="I32" s="7">
        <v>1001</v>
      </c>
      <c r="J32" s="7">
        <v>4</v>
      </c>
      <c r="K32" s="6" t="s">
        <v>395</v>
      </c>
      <c r="L32" s="7">
        <v>0</v>
      </c>
      <c r="N32" s="7" t="s">
        <v>504</v>
      </c>
    </row>
    <row r="33" spans="1:14" s="7" customFormat="1" x14ac:dyDescent="0.15">
      <c r="A33" s="7">
        <v>200032</v>
      </c>
      <c r="B33" s="7" t="s">
        <v>421</v>
      </c>
      <c r="C33" s="6" t="s">
        <v>422</v>
      </c>
      <c r="D33" s="51">
        <v>20101</v>
      </c>
      <c r="E33" s="7">
        <v>500</v>
      </c>
      <c r="F33" s="7">
        <v>1</v>
      </c>
      <c r="G33" s="52" t="s">
        <v>423</v>
      </c>
      <c r="H33" s="7" t="s">
        <v>11</v>
      </c>
      <c r="I33" s="7">
        <v>1001</v>
      </c>
      <c r="J33" s="7">
        <v>4</v>
      </c>
      <c r="K33" s="6" t="s">
        <v>395</v>
      </c>
      <c r="L33" s="7">
        <v>0</v>
      </c>
      <c r="N33" s="7" t="s">
        <v>504</v>
      </c>
    </row>
    <row r="34" spans="1:14" s="7" customFormat="1" x14ac:dyDescent="0.15">
      <c r="A34" s="7">
        <v>200033</v>
      </c>
      <c r="B34" s="7" t="s">
        <v>429</v>
      </c>
      <c r="C34" s="6" t="s">
        <v>428</v>
      </c>
      <c r="D34" s="51">
        <v>20101</v>
      </c>
      <c r="E34" s="7">
        <v>60</v>
      </c>
      <c r="F34" s="7">
        <v>1</v>
      </c>
      <c r="G34" s="52" t="s">
        <v>430</v>
      </c>
      <c r="H34" s="7" t="s">
        <v>11</v>
      </c>
      <c r="I34" s="7">
        <v>1001</v>
      </c>
      <c r="J34" s="7">
        <v>4</v>
      </c>
      <c r="K34" s="6" t="s">
        <v>395</v>
      </c>
      <c r="L34" s="7">
        <v>0</v>
      </c>
      <c r="N34" s="7" t="s">
        <v>504</v>
      </c>
    </row>
    <row r="35" spans="1:14" s="11" customFormat="1" x14ac:dyDescent="0.15">
      <c r="A35" s="11">
        <v>200034</v>
      </c>
      <c r="B35" s="11" t="s">
        <v>433</v>
      </c>
      <c r="C35" s="10" t="s">
        <v>434</v>
      </c>
      <c r="D35" s="53">
        <v>20101</v>
      </c>
      <c r="E35" s="11">
        <v>60</v>
      </c>
      <c r="F35" s="11">
        <v>1</v>
      </c>
      <c r="G35" s="54" t="s">
        <v>430</v>
      </c>
      <c r="H35" s="11" t="s">
        <v>11</v>
      </c>
      <c r="I35" s="11">
        <v>1001</v>
      </c>
      <c r="J35" s="11">
        <v>4</v>
      </c>
      <c r="K35" s="10" t="s">
        <v>395</v>
      </c>
      <c r="L35" s="11">
        <v>0</v>
      </c>
      <c r="N35" s="11" t="s">
        <v>504</v>
      </c>
    </row>
    <row r="36" spans="1:14" s="11" customFormat="1" x14ac:dyDescent="0.15">
      <c r="A36" s="11">
        <v>200035</v>
      </c>
      <c r="B36" s="11" t="s">
        <v>435</v>
      </c>
      <c r="C36" s="10" t="s">
        <v>436</v>
      </c>
      <c r="D36" s="53">
        <v>20101</v>
      </c>
      <c r="E36" s="11">
        <v>60</v>
      </c>
      <c r="F36" s="11">
        <v>1</v>
      </c>
      <c r="G36" s="54" t="s">
        <v>403</v>
      </c>
      <c r="H36" s="11" t="s">
        <v>11</v>
      </c>
      <c r="I36" s="11">
        <v>1001</v>
      </c>
      <c r="J36" s="11">
        <v>4</v>
      </c>
      <c r="K36" s="10" t="s">
        <v>395</v>
      </c>
      <c r="L36" s="11">
        <v>0</v>
      </c>
      <c r="N36" s="11" t="s">
        <v>504</v>
      </c>
    </row>
    <row r="37" spans="1:14" s="11" customFormat="1" x14ac:dyDescent="0.15">
      <c r="A37" s="11">
        <v>200036</v>
      </c>
      <c r="B37" s="11" t="s">
        <v>437</v>
      </c>
      <c r="C37" s="10" t="s">
        <v>438</v>
      </c>
      <c r="D37" s="53">
        <v>20101</v>
      </c>
      <c r="E37" s="11">
        <v>60</v>
      </c>
      <c r="F37" s="11">
        <v>1</v>
      </c>
      <c r="G37" s="54" t="s">
        <v>403</v>
      </c>
      <c r="H37" s="11" t="s">
        <v>11</v>
      </c>
      <c r="I37" s="11">
        <v>1001</v>
      </c>
      <c r="J37" s="11">
        <v>4</v>
      </c>
      <c r="K37" s="10" t="s">
        <v>395</v>
      </c>
      <c r="L37" s="11">
        <v>0</v>
      </c>
      <c r="N37" s="11" t="s">
        <v>504</v>
      </c>
    </row>
    <row r="38" spans="1:14" s="11" customFormat="1" x14ac:dyDescent="0.15">
      <c r="A38" s="11">
        <v>200037</v>
      </c>
      <c r="B38" s="11" t="s">
        <v>446</v>
      </c>
      <c r="C38" s="10" t="s">
        <v>445</v>
      </c>
      <c r="D38" s="53">
        <v>20101</v>
      </c>
      <c r="E38" s="11">
        <v>60</v>
      </c>
      <c r="F38" s="11">
        <v>1</v>
      </c>
      <c r="G38" s="54" t="s">
        <v>447</v>
      </c>
      <c r="H38" s="11" t="s">
        <v>11</v>
      </c>
      <c r="I38" s="11">
        <v>1001</v>
      </c>
      <c r="J38" s="11">
        <v>4</v>
      </c>
      <c r="K38" s="10" t="s">
        <v>395</v>
      </c>
      <c r="L38" s="11">
        <v>0</v>
      </c>
      <c r="N38" s="11" t="s">
        <v>504</v>
      </c>
    </row>
    <row r="39" spans="1:14" s="11" customFormat="1" x14ac:dyDescent="0.15">
      <c r="A39" s="11">
        <v>200038</v>
      </c>
      <c r="B39" s="11" t="s">
        <v>449</v>
      </c>
      <c r="C39" s="10" t="s">
        <v>448</v>
      </c>
      <c r="D39" s="53">
        <v>20101</v>
      </c>
      <c r="E39" s="11">
        <v>60</v>
      </c>
      <c r="F39" s="11">
        <v>1</v>
      </c>
      <c r="G39" s="54" t="s">
        <v>403</v>
      </c>
      <c r="H39" s="11" t="s">
        <v>11</v>
      </c>
      <c r="I39" s="11">
        <v>1001</v>
      </c>
      <c r="J39" s="11">
        <v>4</v>
      </c>
      <c r="K39" s="10" t="s">
        <v>395</v>
      </c>
      <c r="L39" s="11">
        <v>0</v>
      </c>
      <c r="N39" s="11" t="s">
        <v>504</v>
      </c>
    </row>
    <row r="40" spans="1:14" s="11" customFormat="1" x14ac:dyDescent="0.15">
      <c r="A40" s="11">
        <v>200039</v>
      </c>
      <c r="B40" s="11" t="s">
        <v>451</v>
      </c>
      <c r="C40" s="10" t="s">
        <v>450</v>
      </c>
      <c r="D40" s="53">
        <v>20101</v>
      </c>
      <c r="E40" s="11">
        <v>60</v>
      </c>
      <c r="F40" s="11">
        <v>1</v>
      </c>
      <c r="G40" s="54" t="s">
        <v>508</v>
      </c>
      <c r="H40" s="11" t="s">
        <v>11</v>
      </c>
      <c r="I40" s="11">
        <v>1001</v>
      </c>
      <c r="J40" s="11">
        <v>4</v>
      </c>
      <c r="K40" s="10" t="s">
        <v>395</v>
      </c>
      <c r="L40" s="11">
        <v>0</v>
      </c>
      <c r="M40" s="11">
        <v>1002</v>
      </c>
      <c r="N40" s="11" t="s">
        <v>504</v>
      </c>
    </row>
    <row r="41" spans="1:14" s="11" customFormat="1" x14ac:dyDescent="0.15">
      <c r="A41" s="11">
        <v>200040</v>
      </c>
      <c r="B41" s="11" t="s">
        <v>465</v>
      </c>
      <c r="C41" s="10" t="s">
        <v>464</v>
      </c>
      <c r="D41" s="53">
        <v>20101</v>
      </c>
      <c r="E41" s="11">
        <v>60</v>
      </c>
      <c r="F41" s="11">
        <v>1</v>
      </c>
      <c r="G41" s="54" t="s">
        <v>443</v>
      </c>
      <c r="H41" s="11" t="s">
        <v>11</v>
      </c>
      <c r="I41" s="11">
        <v>1001</v>
      </c>
      <c r="J41" s="11">
        <v>4</v>
      </c>
      <c r="K41" s="10" t="s">
        <v>395</v>
      </c>
      <c r="L41" s="11">
        <v>0</v>
      </c>
      <c r="N41" s="11" t="s">
        <v>504</v>
      </c>
    </row>
    <row r="42" spans="1:14" s="11" customFormat="1" x14ac:dyDescent="0.15">
      <c r="A42" s="11">
        <v>200041</v>
      </c>
      <c r="B42" s="11" t="s">
        <v>470</v>
      </c>
      <c r="C42" s="10" t="s">
        <v>469</v>
      </c>
      <c r="D42" s="53">
        <v>20101</v>
      </c>
      <c r="E42" s="11">
        <v>60</v>
      </c>
      <c r="F42" s="11">
        <v>1</v>
      </c>
      <c r="G42" s="54" t="s">
        <v>403</v>
      </c>
      <c r="H42" s="11" t="s">
        <v>11</v>
      </c>
      <c r="I42" s="11">
        <v>1001</v>
      </c>
      <c r="J42" s="11">
        <v>4</v>
      </c>
      <c r="K42" s="10" t="s">
        <v>395</v>
      </c>
      <c r="L42" s="11">
        <v>0</v>
      </c>
      <c r="N42" s="11" t="s">
        <v>504</v>
      </c>
    </row>
    <row r="43" spans="1:14" s="11" customFormat="1" x14ac:dyDescent="0.15">
      <c r="A43" s="11">
        <v>200042</v>
      </c>
      <c r="B43" s="11" t="s">
        <v>475</v>
      </c>
      <c r="C43" s="10" t="s">
        <v>476</v>
      </c>
      <c r="D43" s="53">
        <v>20101</v>
      </c>
      <c r="E43" s="11">
        <v>60</v>
      </c>
      <c r="F43" s="11">
        <v>2</v>
      </c>
      <c r="G43" s="54" t="s">
        <v>477</v>
      </c>
      <c r="H43" s="11" t="s">
        <v>11</v>
      </c>
      <c r="I43" s="11">
        <v>1001</v>
      </c>
      <c r="J43" s="11">
        <v>4</v>
      </c>
      <c r="K43" s="10" t="s">
        <v>395</v>
      </c>
      <c r="L43" s="11">
        <v>0</v>
      </c>
      <c r="N43" s="11" t="s">
        <v>504</v>
      </c>
    </row>
    <row r="44" spans="1:14" s="11" customFormat="1" x14ac:dyDescent="0.15">
      <c r="A44" s="11">
        <v>200043</v>
      </c>
      <c r="B44" s="11" t="s">
        <v>467</v>
      </c>
      <c r="C44" s="10" t="s">
        <v>466</v>
      </c>
      <c r="D44" s="53">
        <v>20101</v>
      </c>
      <c r="E44" s="11">
        <v>60</v>
      </c>
      <c r="F44" s="11">
        <v>1</v>
      </c>
      <c r="G44" s="54" t="s">
        <v>468</v>
      </c>
      <c r="H44" s="11" t="s">
        <v>11</v>
      </c>
      <c r="I44" s="11">
        <v>1001</v>
      </c>
      <c r="J44" s="11">
        <v>4</v>
      </c>
      <c r="K44" s="10" t="s">
        <v>395</v>
      </c>
      <c r="L44" s="11">
        <v>0</v>
      </c>
      <c r="N44" s="11" t="s"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7" sqref="J27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354</v>
      </c>
      <c r="J1" t="s">
        <v>356</v>
      </c>
      <c r="K1" t="s">
        <v>358</v>
      </c>
      <c r="L1" t="s">
        <v>369</v>
      </c>
      <c r="M1" t="s">
        <v>381</v>
      </c>
    </row>
    <row r="2" spans="1:14" x14ac:dyDescent="0.15">
      <c r="A2">
        <v>100001</v>
      </c>
      <c r="B2" t="s">
        <v>366</v>
      </c>
      <c r="C2" t="s">
        <v>474</v>
      </c>
      <c r="D2">
        <v>11001</v>
      </c>
      <c r="E2">
        <v>50</v>
      </c>
      <c r="F2">
        <v>0</v>
      </c>
      <c r="G2" t="s">
        <v>9</v>
      </c>
      <c r="H2" t="s">
        <v>12</v>
      </c>
      <c r="I2">
        <v>1</v>
      </c>
      <c r="J2">
        <v>120</v>
      </c>
      <c r="K2">
        <v>150</v>
      </c>
      <c r="L2" t="s">
        <v>370</v>
      </c>
      <c r="M2" t="s">
        <v>382</v>
      </c>
    </row>
    <row r="3" spans="1:14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0</v>
      </c>
      <c r="G3" t="s">
        <v>9</v>
      </c>
      <c r="H3" t="s">
        <v>12</v>
      </c>
      <c r="I3">
        <v>1</v>
      </c>
      <c r="J3">
        <v>120</v>
      </c>
      <c r="K3">
        <v>250</v>
      </c>
      <c r="L3" t="s">
        <v>371</v>
      </c>
      <c r="M3" t="s">
        <v>382</v>
      </c>
    </row>
    <row r="4" spans="1:14" x14ac:dyDescent="0.15">
      <c r="A4">
        <v>100003</v>
      </c>
      <c r="B4" t="s">
        <v>471</v>
      </c>
      <c r="C4" t="s">
        <v>472</v>
      </c>
      <c r="D4">
        <v>11001</v>
      </c>
      <c r="E4">
        <v>50</v>
      </c>
      <c r="F4">
        <v>0</v>
      </c>
      <c r="G4" t="s">
        <v>9</v>
      </c>
      <c r="H4" t="s">
        <v>12</v>
      </c>
      <c r="I4">
        <v>1</v>
      </c>
      <c r="J4">
        <v>120</v>
      </c>
      <c r="K4">
        <v>150</v>
      </c>
      <c r="L4" t="s">
        <v>473</v>
      </c>
      <c r="M4" t="s">
        <v>383</v>
      </c>
    </row>
    <row r="5" spans="1:14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0</v>
      </c>
      <c r="G5" t="s">
        <v>9</v>
      </c>
      <c r="H5" t="s">
        <v>12</v>
      </c>
      <c r="I5">
        <v>1</v>
      </c>
      <c r="J5">
        <v>120</v>
      </c>
      <c r="K5">
        <v>150</v>
      </c>
      <c r="L5" t="s">
        <v>372</v>
      </c>
      <c r="M5" t="s">
        <v>384</v>
      </c>
    </row>
    <row r="6" spans="1:14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0</v>
      </c>
      <c r="G6" t="s">
        <v>9</v>
      </c>
      <c r="H6" t="s">
        <v>12</v>
      </c>
      <c r="I6">
        <v>1</v>
      </c>
      <c r="J6">
        <v>120</v>
      </c>
      <c r="K6">
        <v>150</v>
      </c>
      <c r="L6" t="s">
        <v>373</v>
      </c>
      <c r="M6" t="s">
        <v>385</v>
      </c>
    </row>
    <row r="7" spans="1:14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0</v>
      </c>
      <c r="G7" t="s">
        <v>9</v>
      </c>
      <c r="H7" t="s">
        <v>12</v>
      </c>
      <c r="I7">
        <v>1</v>
      </c>
      <c r="J7">
        <v>120</v>
      </c>
      <c r="K7">
        <v>150</v>
      </c>
      <c r="L7" t="s">
        <v>374</v>
      </c>
      <c r="M7" t="s">
        <v>386</v>
      </c>
    </row>
    <row r="8" spans="1:14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0</v>
      </c>
      <c r="G8" t="s">
        <v>9</v>
      </c>
      <c r="H8" t="s">
        <v>12</v>
      </c>
      <c r="I8">
        <v>1</v>
      </c>
      <c r="J8">
        <v>120</v>
      </c>
      <c r="K8">
        <v>150</v>
      </c>
      <c r="L8" t="s">
        <v>375</v>
      </c>
      <c r="M8" t="s">
        <v>387</v>
      </c>
    </row>
    <row r="9" spans="1:14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0</v>
      </c>
      <c r="G9" t="s">
        <v>9</v>
      </c>
      <c r="H9" t="s">
        <v>12</v>
      </c>
      <c r="I9">
        <v>1</v>
      </c>
      <c r="J9">
        <v>120</v>
      </c>
      <c r="K9">
        <v>150</v>
      </c>
      <c r="L9" t="s">
        <v>376</v>
      </c>
      <c r="M9" t="s">
        <v>388</v>
      </c>
    </row>
    <row r="10" spans="1:14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0</v>
      </c>
      <c r="G10" t="s">
        <v>9</v>
      </c>
      <c r="H10" t="s">
        <v>12</v>
      </c>
      <c r="I10">
        <v>1</v>
      </c>
      <c r="J10">
        <v>120</v>
      </c>
      <c r="K10">
        <v>150</v>
      </c>
      <c r="L10" t="s">
        <v>377</v>
      </c>
      <c r="M10" t="s">
        <v>389</v>
      </c>
    </row>
    <row r="11" spans="1:14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0</v>
      </c>
      <c r="G11" t="s">
        <v>9</v>
      </c>
      <c r="H11" t="s">
        <v>12</v>
      </c>
      <c r="I11">
        <v>1</v>
      </c>
      <c r="J11">
        <v>120</v>
      </c>
      <c r="K11">
        <v>150</v>
      </c>
      <c r="L11" t="s">
        <v>378</v>
      </c>
      <c r="M11" t="s">
        <v>390</v>
      </c>
    </row>
    <row r="12" spans="1:14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0</v>
      </c>
      <c r="G12" t="s">
        <v>9</v>
      </c>
      <c r="H12" t="s">
        <v>12</v>
      </c>
      <c r="I12">
        <v>1</v>
      </c>
      <c r="J12">
        <v>120</v>
      </c>
      <c r="K12">
        <v>150</v>
      </c>
      <c r="L12" t="s">
        <v>379</v>
      </c>
      <c r="M12" t="s">
        <v>391</v>
      </c>
    </row>
    <row r="13" spans="1:14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0</v>
      </c>
      <c r="G13" t="s">
        <v>9</v>
      </c>
      <c r="H13" t="s">
        <v>12</v>
      </c>
      <c r="I13">
        <v>1</v>
      </c>
      <c r="J13">
        <v>120</v>
      </c>
      <c r="K13">
        <v>150</v>
      </c>
      <c r="L13" t="s">
        <v>380</v>
      </c>
      <c r="M13" t="s">
        <v>392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workbookViewId="0">
      <selection activeCell="H18" sqref="H18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7" width="10.5" customWidth="1"/>
    <col min="8" max="8" width="9.625" customWidth="1"/>
    <col min="9" max="9" width="5.25" style="16" customWidth="1"/>
    <col min="10" max="10" width="10.5" customWidth="1"/>
  </cols>
  <sheetData>
    <row r="1" spans="2:27" x14ac:dyDescent="0.15">
      <c r="B1" s="58" t="s">
        <v>513</v>
      </c>
      <c r="C1" s="16" t="s">
        <v>514</v>
      </c>
      <c r="D1" t="s">
        <v>516</v>
      </c>
      <c r="E1" s="16" t="s">
        <v>515</v>
      </c>
      <c r="F1" s="16" t="s">
        <v>517</v>
      </c>
      <c r="G1" s="16"/>
      <c r="AA1" s="56"/>
    </row>
    <row r="2" spans="2:27" x14ac:dyDescent="0.15">
      <c r="B2" s="58">
        <v>1</v>
      </c>
      <c r="C2">
        <f>D2 + E2*B2*3</f>
        <v>332</v>
      </c>
      <c r="D2">
        <f>F2*2*E2*2.5</f>
        <v>320</v>
      </c>
      <c r="E2" s="16">
        <f t="shared" ref="E2:E58" si="0">_xlfn.FLOOR.MATH(B2*B2*(-0.0372) + 4.0372*B2)</f>
        <v>4</v>
      </c>
      <c r="F2" s="16">
        <f>_xlfn.FLOOR.MATH(B2*1.62 + 14.63)</f>
        <v>16</v>
      </c>
      <c r="G2" s="16"/>
      <c r="H2" s="58"/>
      <c r="AA2" s="56"/>
    </row>
    <row r="3" spans="2:27" x14ac:dyDescent="0.15">
      <c r="B3" s="58">
        <v>2</v>
      </c>
      <c r="C3">
        <f t="shared" ref="C3:C61" si="1">D3 + E3*B3*3</f>
        <v>637</v>
      </c>
      <c r="D3">
        <f t="shared" ref="D3:D61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AA3" s="56"/>
    </row>
    <row r="4" spans="2:27" x14ac:dyDescent="0.15">
      <c r="B4" s="58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AA4" s="56"/>
    </row>
    <row r="5" spans="2:27" x14ac:dyDescent="0.15">
      <c r="B5" s="58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AA5" s="56"/>
    </row>
    <row r="6" spans="2:27" x14ac:dyDescent="0.15">
      <c r="B6" s="58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AA6" s="56"/>
    </row>
    <row r="7" spans="2:27" x14ac:dyDescent="0.15">
      <c r="B7" s="58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AA7" s="56"/>
    </row>
    <row r="8" spans="2:27" x14ac:dyDescent="0.15">
      <c r="B8" s="58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AA8" s="56"/>
    </row>
    <row r="9" spans="2:27" x14ac:dyDescent="0.15">
      <c r="B9" s="58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AA9" s="56"/>
    </row>
    <row r="10" spans="2:27" x14ac:dyDescent="0.15">
      <c r="B10" s="58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R10" s="58"/>
      <c r="S10" s="58"/>
      <c r="T10" s="58"/>
      <c r="U10" s="58"/>
      <c r="V10" s="58"/>
      <c r="AA10" s="56"/>
    </row>
    <row r="11" spans="2:27" x14ac:dyDescent="0.15">
      <c r="B11" s="58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R11" s="58"/>
      <c r="S11" s="58"/>
      <c r="T11" s="58"/>
      <c r="U11" s="58"/>
      <c r="V11" s="58"/>
      <c r="AA11" s="56"/>
    </row>
    <row r="12" spans="2:27" x14ac:dyDescent="0.15">
      <c r="B12" s="58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R12" s="58"/>
      <c r="S12" s="58"/>
      <c r="T12" s="58"/>
      <c r="U12" s="58"/>
      <c r="V12" s="58"/>
      <c r="AA12" s="56"/>
    </row>
    <row r="13" spans="2:27" x14ac:dyDescent="0.15">
      <c r="B13" s="58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R13" s="58"/>
      <c r="S13" s="58"/>
      <c r="T13" s="58"/>
      <c r="U13" s="58"/>
      <c r="V13" s="58"/>
      <c r="AA13" s="56"/>
    </row>
    <row r="14" spans="2:27" x14ac:dyDescent="0.15">
      <c r="B14" s="58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6"/>
    </row>
    <row r="15" spans="2:27" x14ac:dyDescent="0.15">
      <c r="B15" s="58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P15" s="58"/>
      <c r="Q15" s="58"/>
      <c r="R15" s="60"/>
      <c r="S15" s="60"/>
      <c r="T15" s="60"/>
      <c r="U15" s="60"/>
      <c r="V15" s="60"/>
      <c r="W15" s="60"/>
      <c r="X15" s="60"/>
      <c r="Y15" s="60"/>
      <c r="Z15" s="58"/>
      <c r="AA15" s="56"/>
    </row>
    <row r="16" spans="2:27" x14ac:dyDescent="0.15">
      <c r="B16" s="58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P16" s="58"/>
      <c r="Q16" s="58"/>
      <c r="R16" s="60"/>
      <c r="S16" s="60"/>
      <c r="T16" s="60"/>
      <c r="U16" s="60"/>
      <c r="V16" s="60"/>
      <c r="W16" s="60"/>
      <c r="X16" s="60"/>
      <c r="Y16" s="60"/>
      <c r="Z16" s="58"/>
      <c r="AA16" s="56"/>
    </row>
    <row r="17" spans="2:27" x14ac:dyDescent="0.15">
      <c r="B17" s="58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P17" s="58"/>
      <c r="Q17" s="58"/>
      <c r="R17" s="60"/>
      <c r="S17" s="60"/>
      <c r="T17" s="60"/>
      <c r="U17" s="60"/>
      <c r="V17" s="60"/>
      <c r="W17" s="60"/>
      <c r="X17" s="60"/>
      <c r="Y17" s="60"/>
      <c r="Z17" s="58"/>
      <c r="AA17" s="56"/>
    </row>
    <row r="18" spans="2:27" x14ac:dyDescent="0.15">
      <c r="B18" s="58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P18" s="58"/>
      <c r="Q18" s="58"/>
      <c r="R18" s="60"/>
      <c r="S18" s="60"/>
      <c r="T18" s="60"/>
      <c r="U18" s="60"/>
      <c r="V18" s="60"/>
      <c r="W18" s="60"/>
      <c r="X18" s="60"/>
      <c r="Y18" s="60"/>
      <c r="Z18" s="58"/>
      <c r="AA18" s="56"/>
    </row>
    <row r="19" spans="2:27" x14ac:dyDescent="0.15">
      <c r="B19" s="58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P19" s="58"/>
      <c r="Q19" s="58"/>
      <c r="R19" s="60"/>
      <c r="S19" s="60"/>
      <c r="T19" s="60"/>
      <c r="U19" s="60"/>
      <c r="V19" s="60"/>
      <c r="W19" s="60"/>
      <c r="X19" s="60"/>
      <c r="Y19" s="60"/>
      <c r="Z19" s="58"/>
      <c r="AA19" s="56"/>
    </row>
    <row r="20" spans="2:27" x14ac:dyDescent="0.15">
      <c r="B20" s="58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P20" s="58"/>
      <c r="Q20" s="58"/>
      <c r="R20" s="60"/>
      <c r="S20" s="60"/>
      <c r="T20" s="60"/>
      <c r="U20" s="60"/>
      <c r="V20" s="60"/>
      <c r="W20" s="60"/>
      <c r="X20" s="60"/>
      <c r="Y20" s="60"/>
      <c r="Z20" s="58"/>
      <c r="AA20" s="56"/>
    </row>
    <row r="21" spans="2:27" x14ac:dyDescent="0.15">
      <c r="B21" s="58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P21" s="58"/>
      <c r="Q21" s="58"/>
      <c r="R21" s="60"/>
      <c r="S21" s="60"/>
      <c r="T21" s="60"/>
      <c r="U21" s="60"/>
      <c r="V21" s="60"/>
      <c r="W21" s="60"/>
      <c r="X21" s="60"/>
      <c r="Y21" s="60"/>
      <c r="Z21" s="58"/>
      <c r="AA21" s="56"/>
    </row>
    <row r="22" spans="2:27" x14ac:dyDescent="0.15">
      <c r="B22" s="58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L22" s="58"/>
      <c r="M22" s="58"/>
      <c r="N22" s="58"/>
      <c r="O22" s="58"/>
      <c r="P22" s="58"/>
      <c r="Q22" s="58"/>
      <c r="R22" s="60"/>
      <c r="S22" s="60"/>
      <c r="T22" s="60"/>
      <c r="U22" s="60"/>
      <c r="V22" s="60"/>
      <c r="W22" s="60"/>
      <c r="X22" s="60"/>
      <c r="Y22" s="60"/>
      <c r="Z22" s="58"/>
      <c r="AA22" s="56"/>
    </row>
    <row r="23" spans="2:27" x14ac:dyDescent="0.15">
      <c r="B23" s="58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L23" s="58"/>
      <c r="M23" s="58"/>
      <c r="N23" s="58"/>
      <c r="O23" s="58"/>
      <c r="P23" s="58"/>
      <c r="Q23" s="58"/>
      <c r="R23" s="60"/>
      <c r="S23" s="60"/>
      <c r="T23" s="60"/>
      <c r="U23" s="60"/>
      <c r="V23" s="60"/>
      <c r="W23" s="60"/>
      <c r="X23" s="60"/>
      <c r="Y23" s="60"/>
      <c r="Z23" s="58"/>
      <c r="AA23" s="56"/>
    </row>
    <row r="24" spans="2:27" x14ac:dyDescent="0.15">
      <c r="B24" s="58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L24" s="58"/>
      <c r="M24" s="58"/>
      <c r="N24" s="58">
        <f>-132/3540</f>
        <v>-3.7288135593220341E-2</v>
      </c>
      <c r="O24" s="58"/>
      <c r="P24" s="58"/>
      <c r="Q24" s="58"/>
      <c r="R24" s="60"/>
      <c r="S24" s="60"/>
      <c r="T24" s="60"/>
      <c r="U24" s="60"/>
      <c r="V24" s="60"/>
      <c r="W24" s="60"/>
      <c r="X24" s="60"/>
      <c r="Y24" s="60"/>
      <c r="Z24" s="58"/>
      <c r="AA24" s="56"/>
    </row>
    <row r="25" spans="2:27" x14ac:dyDescent="0.15">
      <c r="B25" s="58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P25" s="58"/>
      <c r="Q25" s="58"/>
      <c r="R25" s="60"/>
      <c r="S25" s="60"/>
      <c r="T25" s="60"/>
      <c r="U25" s="60"/>
      <c r="V25" s="60"/>
      <c r="W25" s="60"/>
      <c r="X25" s="60"/>
      <c r="Y25" s="60"/>
      <c r="Z25" s="58"/>
      <c r="AA25" s="56"/>
    </row>
    <row r="26" spans="2:27" x14ac:dyDescent="0.15">
      <c r="B26" s="58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6"/>
    </row>
    <row r="27" spans="2:27" x14ac:dyDescent="0.15">
      <c r="B27" s="58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Q27" s="58"/>
      <c r="R27" s="58"/>
      <c r="S27" s="58"/>
      <c r="T27" s="58"/>
      <c r="U27" s="58"/>
      <c r="V27" s="58"/>
      <c r="AA27" s="56"/>
    </row>
    <row r="28" spans="2:27" x14ac:dyDescent="0.15">
      <c r="B28" s="58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Q28" s="58"/>
      <c r="R28" s="58"/>
      <c r="S28" s="58"/>
      <c r="T28" s="58"/>
      <c r="U28" s="58"/>
      <c r="V28" s="58"/>
      <c r="AA28" s="56"/>
    </row>
    <row r="29" spans="2:27" x14ac:dyDescent="0.15">
      <c r="B29" s="58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AA29" s="56"/>
    </row>
    <row r="30" spans="2:27" x14ac:dyDescent="0.15">
      <c r="B30" s="58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AA30" s="56"/>
    </row>
    <row r="31" spans="2:27" x14ac:dyDescent="0.15">
      <c r="B31" s="58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AA31" s="56"/>
    </row>
    <row r="32" spans="2:27" x14ac:dyDescent="0.15">
      <c r="B32" s="58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AA32" s="56"/>
    </row>
    <row r="33" spans="1:27" x14ac:dyDescent="0.15">
      <c r="B33" s="58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AA33" s="56"/>
    </row>
    <row r="34" spans="1:27" x14ac:dyDescent="0.15">
      <c r="B34" s="58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M34">
        <f>-132/3540</f>
        <v>-3.7288135593220341E-2</v>
      </c>
      <c r="N34">
        <f>108*108-27*16</f>
        <v>11232</v>
      </c>
      <c r="O34">
        <f>3600-60*27</f>
        <v>1980</v>
      </c>
      <c r="P34">
        <f>1980/11232</f>
        <v>0.17628205128205129</v>
      </c>
      <c r="Q34">
        <f>-70/354</f>
        <v>-0.19774011299435029</v>
      </c>
      <c r="R34">
        <f>67/3599</f>
        <v>1.8616282300639067E-2</v>
      </c>
      <c r="AA34" s="56"/>
    </row>
    <row r="35" spans="1:27" x14ac:dyDescent="0.15">
      <c r="B35" s="58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P35">
        <f>15-4*0.176</f>
        <v>14.295999999999999</v>
      </c>
      <c r="R35">
        <f>13-0.018</f>
        <v>12.981999999999999</v>
      </c>
      <c r="AA35" s="56"/>
    </row>
    <row r="36" spans="1:27" x14ac:dyDescent="0.15">
      <c r="B36" s="58">
        <v>35</v>
      </c>
      <c r="C36">
        <f>D36 + E36*B36*3</f>
        <v>38475</v>
      </c>
      <c r="D36">
        <f t="shared" si="2"/>
        <v>28500</v>
      </c>
      <c r="E36" s="16">
        <f t="shared" si="0"/>
        <v>95</v>
      </c>
      <c r="F36" s="16">
        <v>60</v>
      </c>
      <c r="AA36" s="56"/>
    </row>
    <row r="37" spans="1:27" x14ac:dyDescent="0.15">
      <c r="B37" s="58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AA37" s="56"/>
    </row>
    <row r="38" spans="1:27" x14ac:dyDescent="0.15">
      <c r="B38" s="58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P38">
        <f>47/29</f>
        <v>1.6206896551724137</v>
      </c>
      <c r="AA38" s="56"/>
    </row>
    <row r="39" spans="1:27" x14ac:dyDescent="0.15">
      <c r="B39" s="58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P39">
        <v>14.62</v>
      </c>
      <c r="AA39" s="56"/>
    </row>
    <row r="40" spans="1:27" x14ac:dyDescent="0.15">
      <c r="B40" s="58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AA40" s="56"/>
    </row>
    <row r="41" spans="1:27" x14ac:dyDescent="0.15">
      <c r="B41" s="58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AA41" s="56"/>
    </row>
    <row r="42" spans="1:27" s="48" customFormat="1" x14ac:dyDescent="0.15">
      <c r="A42" s="47"/>
      <c r="B42" s="58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6"/>
    </row>
    <row r="43" spans="1:27" x14ac:dyDescent="0.15">
      <c r="B43" s="58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AA43" s="56"/>
    </row>
    <row r="44" spans="1:27" x14ac:dyDescent="0.15">
      <c r="B44" s="58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AA44" s="56"/>
    </row>
    <row r="45" spans="1:27" x14ac:dyDescent="0.15">
      <c r="B45" s="58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AA45" s="56"/>
    </row>
    <row r="46" spans="1:27" x14ac:dyDescent="0.15">
      <c r="B46" s="58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AA46" s="56"/>
    </row>
    <row r="47" spans="1:27" x14ac:dyDescent="0.15">
      <c r="B47" s="58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AA47" s="56"/>
    </row>
    <row r="48" spans="1:27" x14ac:dyDescent="0.15">
      <c r="B48" s="58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AA48" s="56"/>
    </row>
    <row r="49" spans="2:27" x14ac:dyDescent="0.15">
      <c r="B49" s="58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AA49" s="56"/>
    </row>
    <row r="50" spans="2:27" x14ac:dyDescent="0.15">
      <c r="B50" s="58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AA50" s="56"/>
    </row>
    <row r="51" spans="2:27" x14ac:dyDescent="0.15">
      <c r="B51" s="58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AA51" s="56"/>
    </row>
    <row r="52" spans="2:27" x14ac:dyDescent="0.15">
      <c r="B52" s="58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AA52" s="56"/>
    </row>
    <row r="53" spans="2:27" x14ac:dyDescent="0.15">
      <c r="B53" s="58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AA53" s="56"/>
    </row>
    <row r="54" spans="2:27" x14ac:dyDescent="0.15">
      <c r="B54" s="58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AA54" s="56"/>
    </row>
    <row r="55" spans="2:27" x14ac:dyDescent="0.15">
      <c r="B55" s="58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AA55" s="56"/>
    </row>
    <row r="56" spans="2:27" x14ac:dyDescent="0.15">
      <c r="B56" s="58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AA56" s="56"/>
    </row>
    <row r="57" spans="2:27" x14ac:dyDescent="0.15">
      <c r="B57" s="58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AA57" s="56"/>
    </row>
    <row r="58" spans="2:27" x14ac:dyDescent="0.15">
      <c r="B58" s="58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AA58" s="56"/>
    </row>
    <row r="59" spans="2:27" x14ac:dyDescent="0.15">
      <c r="B59" s="58">
        <v>58</v>
      </c>
      <c r="C59">
        <f t="shared" si="1"/>
        <v>51673.96320000002</v>
      </c>
      <c r="D59">
        <f t="shared" si="2"/>
        <v>32705.040000000012</v>
      </c>
      <c r="E59" s="16">
        <f t="shared" ref="E3:E66" si="4">B59*B59*(-0.0372) + 4.0372*B59</f>
        <v>109.01680000000005</v>
      </c>
      <c r="F59" s="16">
        <v>60</v>
      </c>
      <c r="AA59" s="56"/>
    </row>
    <row r="60" spans="2:27" x14ac:dyDescent="0.15">
      <c r="B60" s="58">
        <v>59</v>
      </c>
      <c r="C60">
        <f t="shared" si="1"/>
        <v>51993</v>
      </c>
      <c r="D60">
        <f t="shared" si="2"/>
        <v>32700</v>
      </c>
      <c r="E60" s="16">
        <v>109</v>
      </c>
      <c r="F60" s="16">
        <v>60</v>
      </c>
      <c r="AA60" s="56"/>
    </row>
    <row r="61" spans="2:27" x14ac:dyDescent="0.15">
      <c r="B61" s="58">
        <v>60</v>
      </c>
      <c r="C61">
        <f t="shared" si="1"/>
        <v>52320</v>
      </c>
      <c r="D61">
        <f t="shared" si="2"/>
        <v>32700</v>
      </c>
      <c r="E61" s="16">
        <v>109</v>
      </c>
      <c r="F61" s="16">
        <v>60</v>
      </c>
      <c r="AA61" s="56"/>
    </row>
    <row r="62" spans="2:27" x14ac:dyDescent="0.15">
      <c r="B62" s="58"/>
      <c r="D62" s="57"/>
      <c r="F62" s="57"/>
      <c r="G62" s="57"/>
      <c r="H62" s="57"/>
      <c r="I62" s="62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2:27" x14ac:dyDescent="0.15">
      <c r="B63" s="58"/>
      <c r="L63" t="s">
        <v>510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6"/>
    </row>
    <row r="64" spans="2:27" x14ac:dyDescent="0.15">
      <c r="B64" s="58"/>
      <c r="L64" t="s">
        <v>511</v>
      </c>
      <c r="M64">
        <f>130/4</f>
        <v>32.5</v>
      </c>
      <c r="P64" s="11"/>
      <c r="Q64" s="47"/>
      <c r="R64" s="59"/>
      <c r="S64" s="59"/>
      <c r="T64" s="59"/>
      <c r="U64" s="59"/>
      <c r="V64" s="59"/>
      <c r="W64" s="59"/>
      <c r="X64" s="59"/>
      <c r="Y64" s="59"/>
      <c r="Z64" s="5"/>
      <c r="AA64" s="56"/>
    </row>
    <row r="65" spans="2:27" x14ac:dyDescent="0.15">
      <c r="B65" s="58"/>
      <c r="L65" s="16" t="s">
        <v>512</v>
      </c>
      <c r="P65" s="11"/>
      <c r="Q65" s="11"/>
      <c r="R65" s="59"/>
      <c r="S65" s="59"/>
      <c r="T65" s="59"/>
      <c r="U65" s="59">
        <v>1</v>
      </c>
      <c r="V65" s="59"/>
      <c r="W65" s="59"/>
      <c r="X65" s="59"/>
      <c r="Y65" s="4"/>
      <c r="Z65" s="5"/>
      <c r="AA65" s="56"/>
    </row>
    <row r="66" spans="2:27" x14ac:dyDescent="0.15">
      <c r="B66" s="58"/>
      <c r="L66" s="16">
        <v>10</v>
      </c>
      <c r="M66" s="37">
        <v>210</v>
      </c>
      <c r="P66" s="11"/>
      <c r="Q66" s="11"/>
      <c r="R66" s="10"/>
      <c r="S66" s="59"/>
      <c r="T66" s="59"/>
      <c r="U66" s="59"/>
      <c r="V66" s="59"/>
      <c r="W66" s="59"/>
      <c r="X66" s="4"/>
      <c r="Y66" s="4"/>
      <c r="Z66" s="5"/>
      <c r="AA66" s="56"/>
    </row>
    <row r="67" spans="2:27" x14ac:dyDescent="0.15">
      <c r="B67" s="58"/>
      <c r="P67" s="11"/>
      <c r="Q67" s="11"/>
      <c r="R67" s="10"/>
      <c r="S67" s="10"/>
      <c r="T67" s="59"/>
      <c r="U67" s="59"/>
      <c r="V67" s="59"/>
      <c r="W67" s="4"/>
      <c r="X67" s="4"/>
      <c r="Y67" s="4"/>
      <c r="Z67" s="5"/>
      <c r="AA67" s="56"/>
    </row>
    <row r="68" spans="2:27" x14ac:dyDescent="0.15">
      <c r="B68" s="58"/>
      <c r="P68" s="11"/>
      <c r="Q68" s="11"/>
      <c r="R68" s="10"/>
      <c r="S68" s="10"/>
      <c r="T68" s="10"/>
      <c r="U68" s="59"/>
      <c r="V68" s="4"/>
      <c r="W68" s="4"/>
      <c r="X68" s="4"/>
      <c r="Y68" s="4"/>
      <c r="Z68" s="5"/>
      <c r="AA68" s="56"/>
    </row>
    <row r="69" spans="2:27" x14ac:dyDescent="0.15">
      <c r="B69" s="58"/>
      <c r="P69" s="11"/>
      <c r="Q69" s="11"/>
      <c r="R69" s="10">
        <v>2</v>
      </c>
      <c r="S69" s="10"/>
      <c r="T69" s="10"/>
      <c r="U69" s="60"/>
      <c r="V69" s="4"/>
      <c r="W69" s="4"/>
      <c r="X69" s="4">
        <v>4</v>
      </c>
      <c r="Y69" s="4"/>
      <c r="Z69" s="5"/>
      <c r="AA69" s="56"/>
    </row>
    <row r="70" spans="2:27" x14ac:dyDescent="0.15">
      <c r="B70" s="58"/>
      <c r="P70" s="11" t="s">
        <v>509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6"/>
    </row>
    <row r="71" spans="2:27" x14ac:dyDescent="0.15">
      <c r="B71" s="58"/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6"/>
    </row>
    <row r="72" spans="2:27" x14ac:dyDescent="0.15">
      <c r="B72" s="58"/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6"/>
    </row>
    <row r="73" spans="2:27" x14ac:dyDescent="0.15">
      <c r="E73" s="16">
        <f t="shared" ref="E67:E74" si="5">B73*B73*(-0.0372) + 4.0372*B73</f>
        <v>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6"/>
    </row>
    <row r="74" spans="2:27" x14ac:dyDescent="0.15">
      <c r="E74" s="16">
        <f t="shared" si="5"/>
        <v>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6"/>
    </row>
    <row r="75" spans="2:27" x14ac:dyDescent="0.15"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6"/>
    </row>
    <row r="76" spans="2:27" x14ac:dyDescent="0.15">
      <c r="C76" s="48"/>
      <c r="D76" s="48"/>
      <c r="E76" s="61"/>
      <c r="F76" s="48"/>
      <c r="G76" s="48"/>
      <c r="H76" s="48"/>
      <c r="I76" s="61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C77" s="48"/>
      <c r="D77" s="48"/>
      <c r="E77" s="61"/>
      <c r="F77" s="48"/>
      <c r="G77" s="48"/>
      <c r="H77" s="48"/>
      <c r="I77" s="61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55" t="s">
        <v>93</v>
      </c>
      <c r="B9" t="s">
        <v>91</v>
      </c>
      <c r="C9" t="s">
        <v>96</v>
      </c>
    </row>
    <row r="10" spans="1:3" x14ac:dyDescent="0.15">
      <c r="A10" s="55"/>
      <c r="B10" t="s">
        <v>94</v>
      </c>
    </row>
    <row r="11" spans="1:3" x14ac:dyDescent="0.15">
      <c r="A11" s="55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2023-07-13T13:07:30Z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