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codeName="ThisWorkbook"/>
  <xr:revisionPtr revIDLastSave="0" documentId="13_ncr:1_{05543A5A-5BEB-4559-A53B-4B56BC9FADAC}" xr6:coauthVersionLast="47" xr6:coauthVersionMax="47" xr10:uidLastSave="{00000000-0000-0000-0000-000000000000}"/>
  <bookViews>
    <workbookView xWindow="-108" yWindow="-108" windowWidth="23256" windowHeight="12576" xr2:uid="{00000000-000D-0000-FFFF-FFFF00000000}"/>
  </bookViews>
  <sheets>
    <sheet name="项目日程安排" sheetId="11" r:id="rId1"/>
    <sheet name="关于" sheetId="12" r:id="rId2"/>
  </sheets>
  <definedNames>
    <definedName name="_xlnm.Print_Titles" localSheetId="0">项目日程安排!$4:$6</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 name="显示周数">项目日程安排!$E$4</definedName>
    <definedName name="项目开始">项目日程安排!$E$3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1" i="11" l="1"/>
  <c r="H48" i="11"/>
  <c r="F44" i="11"/>
  <c r="E45" i="11" s="1"/>
  <c r="F45" i="11" s="1"/>
  <c r="F35" i="11"/>
  <c r="H35" i="11" s="1"/>
  <c r="F36" i="11"/>
  <c r="H36" i="11" s="1"/>
  <c r="F27" i="11"/>
  <c r="H27" i="11" s="1"/>
  <c r="F28" i="11"/>
  <c r="H28" i="11" s="1"/>
  <c r="F29" i="11"/>
  <c r="H29" i="11" s="1"/>
  <c r="F40" i="11"/>
  <c r="F39" i="11"/>
  <c r="F38" i="11"/>
  <c r="H38" i="11" s="1"/>
  <c r="F37" i="11"/>
  <c r="H37" i="11" s="1"/>
  <c r="H34" i="11"/>
  <c r="F33" i="11"/>
  <c r="F32" i="11"/>
  <c r="F31" i="11"/>
  <c r="F30" i="11"/>
  <c r="H30" i="11" s="1"/>
  <c r="E25" i="11"/>
  <c r="F25" i="11" s="1"/>
  <c r="E21" i="11"/>
  <c r="F21" i="11" s="1"/>
  <c r="E22" i="11" s="1"/>
  <c r="F22" i="11" s="1"/>
  <c r="F16" i="11"/>
  <c r="F17" i="11"/>
  <c r="E13" i="11"/>
  <c r="F13" i="11" s="1"/>
  <c r="H26" i="11"/>
  <c r="H7" i="11"/>
  <c r="E46" i="11" l="1"/>
  <c r="F46" i="11" s="1"/>
  <c r="E9" i="11"/>
  <c r="F19" i="11" s="1"/>
  <c r="E20" i="11" s="1"/>
  <c r="F20" i="11" l="1"/>
  <c r="H20" i="11" s="1"/>
  <c r="E10" i="11"/>
  <c r="I5" i="11"/>
  <c r="H25" i="11"/>
  <c r="H23" i="11"/>
  <c r="H19" i="11"/>
  <c r="H18" i="11"/>
  <c r="H14" i="11"/>
  <c r="H8" i="11"/>
  <c r="H9" i="11" l="1"/>
  <c r="F10" i="11"/>
  <c r="I6" i="11"/>
  <c r="H10" i="11" l="1"/>
  <c r="H24" i="11"/>
  <c r="H21" i="11"/>
  <c r="H15" i="11"/>
  <c r="H13" i="11"/>
  <c r="F11" i="11"/>
  <c r="E12" i="11" s="1"/>
  <c r="J5" i="11"/>
  <c r="K5" i="11" s="1"/>
  <c r="L5" i="11" s="1"/>
  <c r="M5" i="11" s="1"/>
  <c r="N5" i="11" s="1"/>
  <c r="O5" i="11" s="1"/>
  <c r="P5" i="11" s="1"/>
  <c r="I4" i="11"/>
  <c r="H22" i="11" l="1"/>
  <c r="H16" i="11"/>
  <c r="H11" i="11"/>
  <c r="F12" i="11"/>
  <c r="H12" i="11" s="1"/>
  <c r="P4" i="11"/>
  <c r="Q5" i="11"/>
  <c r="R5" i="11" s="1"/>
  <c r="S5" i="11" s="1"/>
  <c r="T5" i="11" s="1"/>
  <c r="U5" i="11" s="1"/>
  <c r="V5" i="11" s="1"/>
  <c r="W5" i="11" s="1"/>
  <c r="J6" i="11"/>
  <c r="H17"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<sst xmlns="http://schemas.openxmlformats.org/spreadsheetml/2006/main" count="115" uniqueCount="90">
  <si>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</si>
  <si>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</si>
  <si>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</si>
  <si>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</si>
  <si>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</si>
  <si>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</si>
  <si>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</si>
  <si>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</si>
  <si>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</si>
  <si>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</si>
  <si>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</si>
  <si>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</si>
  <si>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任务</t>
  </si>
  <si>
    <t>项目开始：</t>
  </si>
  <si>
    <t>显示周数：</t>
  </si>
  <si>
    <t>进度</t>
  </si>
  <si>
    <t>开始日期</t>
  </si>
  <si>
    <t>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</si>
  <si>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</si>
  <si>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</si>
  <si>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</si>
  <si>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</si>
  <si>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</si>
  <si>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</si>
  <si>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</si>
  <si>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考勤记录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</si>
  <si>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</si>
  <si>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</si>
  <si>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</si>
  <si>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</si>
  <si>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</si>
  <si>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</si>
  <si>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</si>
  <si>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</si>
  <si>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</si>
  <si>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分配到</t>
    <phoneticPr fontId="26" type="noConversion"/>
  </si>
  <si>
    <t>一族一谱管理系统</t>
    <phoneticPr fontId="26" type="noConversion"/>
  </si>
  <si>
    <t>软件小组：第六软件小组</t>
    <phoneticPr fontId="26" type="noConversion"/>
  </si>
  <si>
    <t>组长：王聪</t>
    <phoneticPr fontId="26" type="noConversion"/>
  </si>
  <si>
    <t>前期调研和人员分工</t>
    <phoneticPr fontId="26" type="noConversion"/>
  </si>
  <si>
    <t>电话调查和微信沟通</t>
    <phoneticPr fontId="26" type="noConversion"/>
  </si>
  <si>
    <t>曾德龙</t>
    <phoneticPr fontId="26" type="noConversion"/>
  </si>
  <si>
    <t>确定软件开发的内容</t>
    <phoneticPr fontId="26" type="noConversion"/>
  </si>
  <si>
    <t>王聪、曾德龙、蔡楷欣、程钰涵、陈冠旭、郑湘萍、曾欣</t>
  </si>
  <si>
    <t>王聪、曾德龙、蔡楷欣、程钰涵、陈冠旭、郑湘萍、曾欣</t>
    <phoneticPr fontId="26" type="noConversion"/>
  </si>
  <si>
    <t>确定人员分工</t>
    <phoneticPr fontId="26" type="noConversion"/>
  </si>
  <si>
    <t>王聪、曾德龙、蔡楷欣、郑湘萍</t>
    <phoneticPr fontId="26" type="noConversion"/>
  </si>
  <si>
    <t>准备编写需求分析分档</t>
    <phoneticPr fontId="26" type="noConversion"/>
  </si>
  <si>
    <t>王聪、郑湘萍、曾欣</t>
    <phoneticPr fontId="26" type="noConversion"/>
  </si>
  <si>
    <t>撰写相关文档</t>
    <phoneticPr fontId="26" type="noConversion"/>
  </si>
  <si>
    <t>王聪、曾德龙、陈冠旭、郑湘萍、曾欣</t>
    <phoneticPr fontId="26" type="noConversion"/>
  </si>
  <si>
    <t>编写需求分析文档</t>
    <phoneticPr fontId="26" type="noConversion"/>
  </si>
  <si>
    <t>组内检查讨论</t>
    <phoneticPr fontId="26" type="noConversion"/>
  </si>
  <si>
    <t>郑湘萍、曾欣</t>
    <phoneticPr fontId="26" type="noConversion"/>
  </si>
  <si>
    <t>审核并修改</t>
    <phoneticPr fontId="26" type="noConversion"/>
  </si>
  <si>
    <t>概要设计</t>
    <phoneticPr fontId="26" type="noConversion"/>
  </si>
  <si>
    <t>需求分析</t>
    <phoneticPr fontId="26" type="noConversion"/>
  </si>
  <si>
    <t>讨论设计数据库</t>
    <phoneticPr fontId="26" type="noConversion"/>
  </si>
  <si>
    <t>曾德龙、蔡楷欣、陈冠旭、程钰涵</t>
    <phoneticPr fontId="26" type="noConversion"/>
  </si>
  <si>
    <t>编写数据库设计手册</t>
    <phoneticPr fontId="26" type="noConversion"/>
  </si>
  <si>
    <t>曾德龙、蔡楷欣</t>
    <phoneticPr fontId="26" type="noConversion"/>
  </si>
  <si>
    <t>概要设计说明书</t>
    <phoneticPr fontId="26" type="noConversion"/>
  </si>
  <si>
    <t>审核检查</t>
    <phoneticPr fontId="26" type="noConversion"/>
  </si>
  <si>
    <t>郑湘萍、曾欣、王聪、陈冠旭、程钰涵</t>
    <phoneticPr fontId="26" type="noConversion"/>
  </si>
  <si>
    <t>王聪、曾德龙</t>
    <phoneticPr fontId="26" type="noConversion"/>
  </si>
  <si>
    <t>详细设计</t>
    <phoneticPr fontId="26" type="noConversion"/>
  </si>
  <si>
    <t>详细设计说明书</t>
    <phoneticPr fontId="26" type="noConversion"/>
  </si>
  <si>
    <t>王聪、陈冠旭</t>
    <phoneticPr fontId="26" type="noConversion"/>
  </si>
  <si>
    <t>软件编码</t>
    <phoneticPr fontId="26" type="noConversion"/>
  </si>
  <si>
    <t>微信小程序-登录</t>
    <phoneticPr fontId="26" type="noConversion"/>
  </si>
  <si>
    <t>微信小程序-消息</t>
    <phoneticPr fontId="26" type="noConversion"/>
  </si>
  <si>
    <t>微信小程序-族谱树</t>
    <phoneticPr fontId="26" type="noConversion"/>
  </si>
  <si>
    <t>微信小程序-族谱书</t>
    <phoneticPr fontId="26" type="noConversion"/>
  </si>
  <si>
    <t>陈冠旭</t>
    <phoneticPr fontId="26" type="noConversion"/>
  </si>
  <si>
    <t>网页端-登录</t>
    <phoneticPr fontId="26" type="noConversion"/>
  </si>
  <si>
    <t>网页端-显示族谱树</t>
    <phoneticPr fontId="26" type="noConversion"/>
  </si>
  <si>
    <t>网页端-增加、删除</t>
    <phoneticPr fontId="26" type="noConversion"/>
  </si>
  <si>
    <t>程钰涵</t>
    <phoneticPr fontId="26" type="noConversion"/>
  </si>
  <si>
    <t>蔡楷欣</t>
    <phoneticPr fontId="26" type="noConversion"/>
  </si>
  <si>
    <t>蔡楷欣、程钰涵</t>
    <phoneticPr fontId="26" type="noConversion"/>
  </si>
  <si>
    <t>功能测试</t>
    <phoneticPr fontId="26" type="noConversion"/>
  </si>
  <si>
    <t>应用实施</t>
    <phoneticPr fontId="26" type="noConversion"/>
  </si>
  <si>
    <t>用户手册</t>
    <phoneticPr fontId="26" type="noConversion"/>
  </si>
  <si>
    <t>end</t>
    <phoneticPr fontId="26" type="noConversion"/>
  </si>
  <si>
    <t>曾欣</t>
    <phoneticPr fontId="26" type="noConversion"/>
  </si>
  <si>
    <t>王聪</t>
    <phoneticPr fontId="26" type="noConversion"/>
  </si>
  <si>
    <t>郑湘萍</t>
    <phoneticPr fontId="26" type="noConversion"/>
  </si>
  <si>
    <t>技术文档和测试记录</t>
    <phoneticPr fontId="26" type="noConversion"/>
  </si>
  <si>
    <t>王聪、曾德龙、蔡楷欣、陈冠旭、程钰涵、郑湘萍、曾欣</t>
    <phoneticPr fontId="26" type="noConversion"/>
  </si>
  <si>
    <t>陈冠旭、曾德龙、蔡楷欣</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</si>
</sst>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dd\,\ m/d/yyyy"/>
    <numFmt numFmtId="180" formatCode="d"/>
    <numFmt numFmtId="181" formatCode="yyyy&quot;年&quot;m&quot;月&quot;d&quot;日&quot;;@"/>
    <numFmt numFmtId="182" formatCode="yyyy/m/d;@"/>
  </numFmts>
  <fonts count="35" x14ac:knownFonts="1">
    <font>
      <sz val="11"/>
      <color theme="1"/>
      <name val="Microsoft YaHei UI"/>
      <family val="2"/>
      <charset val="134"/>
    </font>
    <font>
      <sz val="10"/>
      <name val="宋体"/>
      <family val="2"/>
      <scheme val="minor"/>
    </font>
    <font>
      <b/>
      <sz val="10"/>
      <name val="宋体"/>
      <family val="2"/>
      <scheme val="minor"/>
    </font>
    <font>
      <sz val="20"/>
      <name val="宋体"/>
      <family val="2"/>
      <scheme val="major"/>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8"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7" fillId="0" borderId="0" applyNumberFormat="0" applyFill="0" applyBorder="0" applyAlignment="0" applyProtection="0">
      <alignment vertical="top"/>
      <protection locked="0"/>
    </xf>
    <xf numFmtId="9" fontId="4" fillId="0" borderId="0" applyFont="0" applyFill="0" applyBorder="0" applyAlignment="0" applyProtection="0"/>
    <xf numFmtId="0" fontId="5" fillId="0" borderId="0"/>
    <xf numFmtId="177" fontId="4" fillId="0" borderId="3" applyFont="0" applyFill="0" applyAlignment="0" applyProtection="0"/>
    <xf numFmtId="0" fontId="9"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4" fillId="0" borderId="0" applyNumberFormat="0" applyFill="0" applyProtection="0">
      <alignment horizontal="right" indent="1"/>
    </xf>
    <xf numFmtId="179" fontId="4" fillId="0" borderId="3">
      <alignment horizontal="center" vertical="center"/>
    </xf>
    <xf numFmtId="178" fontId="4" fillId="0" borderId="2" applyFill="0">
      <alignment horizontal="center" vertical="center"/>
    </xf>
    <xf numFmtId="0" fontId="4" fillId="0" borderId="2" applyFill="0">
      <alignment horizontal="center" vertical="center"/>
    </xf>
    <xf numFmtId="0" fontId="4" fillId="0" borderId="2" applyFill="0">
      <alignment horizontal="left" vertical="center" indent="2"/>
    </xf>
    <xf numFmtId="0" fontId="8" fillId="0" borderId="0" applyNumberFormat="0" applyFill="0" applyBorder="0" applyAlignment="0" applyProtection="0"/>
    <xf numFmtId="176"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11" fillId="0" borderId="0" applyNumberFormat="0" applyFill="0" applyBorder="0" applyAlignment="0" applyProtection="0"/>
    <xf numFmtId="0" fontId="6" fillId="13" borderId="0" applyNumberFormat="0" applyBorder="0" applyAlignment="0" applyProtection="0"/>
    <xf numFmtId="0" fontId="7" fillId="14" borderId="0" applyNumberFormat="0" applyBorder="0" applyAlignment="0" applyProtection="0"/>
    <xf numFmtId="0" fontId="20" fillId="15" borderId="0" applyNumberFormat="0" applyBorder="0" applyAlignment="0" applyProtection="0"/>
    <xf numFmtId="0" fontId="18" fillId="16" borderId="11" applyNumberFormat="0" applyAlignment="0" applyProtection="0"/>
    <xf numFmtId="0" fontId="19" fillId="17" borderId="12" applyNumberFormat="0" applyAlignment="0" applyProtection="0"/>
    <xf numFmtId="0" fontId="16" fillId="17" borderId="11" applyNumberFormat="0" applyAlignment="0" applyProtection="0"/>
    <xf numFmtId="0" fontId="21" fillId="0" borderId="13" applyNumberFormat="0" applyFill="0" applyAlignment="0" applyProtection="0"/>
    <xf numFmtId="0" fontId="12" fillId="18" borderId="14" applyNumberFormat="0" applyAlignment="0" applyProtection="0"/>
    <xf numFmtId="0" fontId="15" fillId="0" borderId="0" applyNumberFormat="0" applyFill="0" applyBorder="0" applyAlignment="0" applyProtection="0"/>
    <xf numFmtId="0" fontId="4" fillId="19" borderId="15" applyNumberFormat="0" applyFont="0" applyAlignment="0" applyProtection="0"/>
    <xf numFmtId="0" fontId="14" fillId="0" borderId="0" applyNumberFormat="0" applyFill="0" applyBorder="0" applyAlignment="0" applyProtection="0"/>
    <xf numFmtId="0" fontId="13" fillId="0" borderId="16" applyNumberFormat="0" applyFill="0" applyAlignment="0" applyProtection="0"/>
    <xf numFmtId="0" fontId="5"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5"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5"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4" fillId="43" borderId="0" applyNumberFormat="0" applyBorder="0" applyAlignment="0" applyProtection="0"/>
  </cellStyleXfs>
  <cellXfs count="98">
    <xf numFmtId="0" fontId="0" fillId="0" borderId="0" xfId="0"/>
    <xf numFmtId="0" fontId="1" fillId="0" borderId="0" xfId="0" applyFont="1"/>
    <xf numFmtId="0" fontId="1" fillId="0" borderId="0" xfId="0" applyFont="1" applyAlignment="1">
      <alignment vertical="top"/>
    </xf>
    <xf numFmtId="0" fontId="2" fillId="0" borderId="0" xfId="0" applyFont="1" applyAlignment="1">
      <alignment horizontal="left" vertical="center"/>
    </xf>
    <xf numFmtId="0" fontId="3" fillId="0" borderId="0" xfId="0" applyFont="1"/>
    <xf numFmtId="0" fontId="1" fillId="0" borderId="0" xfId="0" applyFont="1" applyAlignment="1">
      <alignment horizontal="left" vertical="top"/>
    </xf>
    <xf numFmtId="0" fontId="17" fillId="0" borderId="0" xfId="1" applyAlignment="1" applyProtection="1">
      <alignment horizontal="left" vertical="top"/>
    </xf>
    <xf numFmtId="0" fontId="0" fillId="0" borderId="0" xfId="0" applyAlignment="1">
      <alignment vertical="top" wrapText="1"/>
    </xf>
    <xf numFmtId="0" fontId="22" fillId="0" borderId="0" xfId="0" applyFont="1" applyAlignment="1">
      <alignment horizontal="left"/>
    </xf>
    <xf numFmtId="0" fontId="23" fillId="0" borderId="0" xfId="0" applyFont="1"/>
    <xf numFmtId="0" fontId="23" fillId="0" borderId="0" xfId="0" applyFont="1" applyAlignment="1">
      <alignment horizontal="center"/>
    </xf>
    <xf numFmtId="0" fontId="23" fillId="0" borderId="0" xfId="0" applyFont="1" applyAlignment="1">
      <alignment horizontal="center" vertical="center"/>
    </xf>
    <xf numFmtId="0" fontId="24" fillId="0" borderId="0" xfId="0" applyFont="1"/>
    <xf numFmtId="0" fontId="25" fillId="0" borderId="0" xfId="1" applyFont="1" applyProtection="1">
      <alignment vertical="top"/>
    </xf>
    <xf numFmtId="0" fontId="27" fillId="12" borderId="1" xfId="0" applyFont="1" applyFill="1" applyBorder="1" applyAlignment="1">
      <alignment horizontal="left" vertical="center" indent="1"/>
    </xf>
    <xf numFmtId="0" fontId="27" fillId="12" borderId="1" xfId="0" applyFont="1" applyFill="1" applyBorder="1" applyAlignment="1">
      <alignment horizontal="center" vertical="center" wrapText="1"/>
    </xf>
    <xf numFmtId="0" fontId="28" fillId="11" borderId="8" xfId="0" applyFont="1" applyFill="1" applyBorder="1" applyAlignment="1">
      <alignment horizontal="center" vertical="center" shrinkToFit="1"/>
    </xf>
    <xf numFmtId="0" fontId="13" fillId="7" borderId="2" xfId="0" applyFont="1" applyFill="1" applyBorder="1" applyAlignment="1">
      <alignment horizontal="left" vertical="center" indent="1"/>
    </xf>
    <xf numFmtId="9" fontId="29" fillId="7" borderId="2" xfId="2" applyFont="1" applyFill="1" applyBorder="1" applyAlignment="1">
      <alignment horizontal="center" vertical="center"/>
    </xf>
    <xf numFmtId="178" fontId="29" fillId="7" borderId="2" xfId="0" applyNumberFormat="1" applyFont="1" applyFill="1" applyBorder="1" applyAlignment="1">
      <alignment horizontal="center" vertical="center"/>
    </xf>
    <xf numFmtId="0" fontId="29" fillId="0" borderId="2" xfId="0" applyFont="1" applyBorder="1" applyAlignment="1">
      <alignment horizontal="center" vertical="center"/>
    </xf>
    <xf numFmtId="9" fontId="29" fillId="2" borderId="2" xfId="2" applyFont="1" applyFill="1" applyBorder="1" applyAlignment="1">
      <alignment horizontal="center" vertical="center"/>
    </xf>
    <xf numFmtId="0" fontId="13" fillId="8" borderId="2" xfId="0" applyFont="1" applyFill="1" applyBorder="1" applyAlignment="1">
      <alignment horizontal="left" vertical="center" indent="1"/>
    </xf>
    <xf numFmtId="9" fontId="29" fillId="8" borderId="2" xfId="2" applyFont="1" applyFill="1" applyBorder="1" applyAlignment="1">
      <alignment horizontal="center" vertical="center"/>
    </xf>
    <xf numFmtId="9" fontId="29" fillId="3" borderId="2" xfId="2" applyFont="1" applyFill="1" applyBorder="1" applyAlignment="1">
      <alignment horizontal="center" vertical="center"/>
    </xf>
    <xf numFmtId="0" fontId="13" fillId="5" borderId="2" xfId="0" applyFont="1" applyFill="1" applyBorder="1" applyAlignment="1">
      <alignment horizontal="left" vertical="center" indent="1"/>
    </xf>
    <xf numFmtId="9" fontId="29" fillId="5" borderId="2" xfId="2" applyFont="1" applyFill="1" applyBorder="1" applyAlignment="1">
      <alignment horizontal="center" vertical="center"/>
    </xf>
    <xf numFmtId="9" fontId="29" fillId="10" borderId="2" xfId="2" applyFont="1" applyFill="1" applyBorder="1" applyAlignment="1">
      <alignment horizontal="center" vertical="center"/>
    </xf>
    <xf numFmtId="0" fontId="13" fillId="4" borderId="2" xfId="0" applyFont="1" applyFill="1" applyBorder="1" applyAlignment="1">
      <alignment horizontal="left" vertical="center" indent="1"/>
    </xf>
    <xf numFmtId="9" fontId="29" fillId="4" borderId="2" xfId="2" applyFont="1" applyFill="1" applyBorder="1" applyAlignment="1">
      <alignment horizontal="center" vertical="center"/>
    </xf>
    <xf numFmtId="9" fontId="29" fillId="9" borderId="2" xfId="2" applyFont="1" applyFill="1" applyBorder="1" applyAlignment="1">
      <alignment horizontal="center" vertical="center"/>
    </xf>
    <xf numFmtId="0" fontId="23" fillId="0" borderId="0" xfId="0" applyFont="1" applyAlignment="1">
      <alignment vertical="top"/>
    </xf>
    <xf numFmtId="0" fontId="30" fillId="0" borderId="0" xfId="0" applyFont="1" applyAlignment="1">
      <alignment horizontal="left" vertical="center"/>
    </xf>
    <xf numFmtId="0" fontId="31" fillId="0" borderId="0" xfId="0" applyFont="1" applyAlignment="1">
      <alignmen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5" fillId="0" borderId="0" xfId="3" applyFont="1" applyAlignment="1">
      <alignment wrapText="1"/>
    </xf>
    <xf numFmtId="0" fontId="9" fillId="0" borderId="0" xfId="5" applyFont="1" applyAlignment="1">
      <alignment horizontal="left"/>
    </xf>
    <xf numFmtId="0" fontId="4" fillId="0" borderId="0" xfId="0" applyFont="1"/>
    <xf numFmtId="0" fontId="5" fillId="0" borderId="0" xfId="3" applyFont="1"/>
    <xf numFmtId="0" fontId="10" fillId="0" borderId="0" xfId="6" applyFont="1"/>
    <xf numFmtId="0" fontId="4" fillId="0" borderId="0" xfId="0" applyFont="1" applyAlignment="1">
      <alignment horizontal="center"/>
    </xf>
    <xf numFmtId="0" fontId="10" fillId="0" borderId="0" xfId="7" applyFont="1">
      <alignment vertical="top"/>
    </xf>
    <xf numFmtId="0" fontId="4" fillId="0" borderId="3" xfId="0" applyFont="1" applyBorder="1" applyAlignment="1">
      <alignment horizontal="center" vertical="center"/>
    </xf>
    <xf numFmtId="0" fontId="4" fillId="0" borderId="0" xfId="0" applyFont="1" applyAlignment="1">
      <alignment wrapText="1"/>
    </xf>
    <xf numFmtId="0" fontId="4" fillId="0" borderId="9" xfId="0" applyFont="1" applyBorder="1" applyAlignment="1">
      <alignment vertical="center"/>
    </xf>
    <xf numFmtId="0" fontId="4" fillId="7" borderId="2" xfId="11" applyFont="1" applyFill="1">
      <alignment horizontal="center" vertical="center"/>
    </xf>
    <xf numFmtId="178" fontId="4" fillId="7" borderId="2" xfId="0" applyNumberFormat="1" applyFont="1" applyFill="1" applyBorder="1" applyAlignment="1">
      <alignment horizontal="center" vertical="center"/>
    </xf>
    <xf numFmtId="0" fontId="4" fillId="0" borderId="0" xfId="0" applyFont="1" applyAlignment="1">
      <alignment vertical="center"/>
    </xf>
    <xf numFmtId="0" fontId="4" fillId="2" borderId="2" xfId="12" applyFont="1" applyFill="1">
      <alignment horizontal="left" vertical="center" indent="2"/>
    </xf>
    <xf numFmtId="0" fontId="4" fillId="2" borderId="2" xfId="11" applyFont="1" applyFill="1">
      <alignment horizontal="center" vertical="center"/>
    </xf>
    <xf numFmtId="0" fontId="4" fillId="0" borderId="9" xfId="0" applyFont="1" applyBorder="1" applyAlignment="1">
      <alignment horizontal="right" vertical="center"/>
    </xf>
    <xf numFmtId="0" fontId="4" fillId="8" borderId="2" xfId="11" applyFont="1" applyFill="1">
      <alignment horizontal="center" vertical="center"/>
    </xf>
    <xf numFmtId="0" fontId="4" fillId="3" borderId="2" xfId="12" applyFont="1" applyFill="1">
      <alignment horizontal="left" vertical="center" indent="2"/>
    </xf>
    <xf numFmtId="0" fontId="4" fillId="3" borderId="2" xfId="11" applyFont="1" applyFill="1">
      <alignment horizontal="center" vertical="center"/>
    </xf>
    <xf numFmtId="0" fontId="4" fillId="5" borderId="2" xfId="11" applyFont="1" applyFill="1">
      <alignment horizontal="center" vertical="center"/>
    </xf>
    <xf numFmtId="0" fontId="4" fillId="10" borderId="2" xfId="12" applyFont="1" applyFill="1">
      <alignment horizontal="left" vertical="center" indent="2"/>
    </xf>
    <xf numFmtId="0" fontId="4" fillId="10" borderId="2" xfId="11" applyFont="1" applyFill="1">
      <alignment horizontal="center" vertical="center"/>
    </xf>
    <xf numFmtId="0" fontId="4" fillId="4" borderId="2" xfId="11" applyFont="1" applyFill="1">
      <alignment horizontal="center" vertical="center"/>
    </xf>
    <xf numFmtId="0" fontId="4" fillId="9" borderId="2" xfId="12" applyFont="1" applyFill="1">
      <alignment horizontal="left" vertical="center" indent="2"/>
    </xf>
    <xf numFmtId="0" fontId="4" fillId="9" borderId="2" xfId="11" applyFont="1" applyFill="1">
      <alignment horizontal="center" vertical="center"/>
    </xf>
    <xf numFmtId="180" fontId="26" fillId="6" borderId="6" xfId="0" applyNumberFormat="1" applyFont="1" applyFill="1" applyBorder="1" applyAlignment="1">
      <alignment horizontal="center" vertical="center"/>
    </xf>
    <xf numFmtId="180" fontId="26" fillId="6" borderId="0" xfId="0" applyNumberFormat="1" applyFont="1" applyFill="1" applyAlignment="1">
      <alignment horizontal="center" vertical="center"/>
    </xf>
    <xf numFmtId="180" fontId="26" fillId="6" borderId="7" xfId="0" applyNumberFormat="1" applyFont="1" applyFill="1" applyBorder="1" applyAlignment="1">
      <alignment horizontal="center" vertical="center"/>
    </xf>
    <xf numFmtId="0" fontId="13" fillId="44" borderId="2" xfId="0" applyFont="1" applyFill="1" applyBorder="1" applyAlignment="1">
      <alignment horizontal="left" vertical="center" indent="1"/>
    </xf>
    <xf numFmtId="0" fontId="4" fillId="44" borderId="2" xfId="11" applyFont="1" applyFill="1">
      <alignment horizontal="center" vertical="center"/>
    </xf>
    <xf numFmtId="9" fontId="29" fillId="44" borderId="2" xfId="2" applyFont="1" applyFill="1" applyBorder="1" applyAlignment="1">
      <alignment horizontal="center" vertical="center"/>
    </xf>
    <xf numFmtId="0" fontId="4" fillId="44" borderId="2" xfId="12" applyFont="1" applyFill="1">
      <alignment horizontal="left" vertical="center" indent="2"/>
    </xf>
    <xf numFmtId="0" fontId="4" fillId="2" borderId="2" xfId="11" applyFont="1" applyFill="1" applyAlignment="1">
      <alignment horizontal="center" vertical="center" wrapText="1"/>
    </xf>
    <xf numFmtId="182" fontId="4" fillId="2" borderId="2" xfId="10" applyNumberFormat="1" applyFill="1">
      <alignment horizontal="center" vertical="center"/>
    </xf>
    <xf numFmtId="182" fontId="4" fillId="8" borderId="2" xfId="0" applyNumberFormat="1" applyFont="1" applyFill="1" applyBorder="1" applyAlignment="1">
      <alignment horizontal="center" vertical="center"/>
    </xf>
    <xf numFmtId="182" fontId="29" fillId="8" borderId="2" xfId="0" applyNumberFormat="1" applyFont="1" applyFill="1" applyBorder="1" applyAlignment="1">
      <alignment horizontal="center" vertical="center"/>
    </xf>
    <xf numFmtId="182" fontId="4" fillId="3" borderId="2" xfId="10" applyNumberFormat="1" applyFill="1">
      <alignment horizontal="center" vertical="center"/>
    </xf>
    <xf numFmtId="182" fontId="4" fillId="5" borderId="2" xfId="0" applyNumberFormat="1" applyFont="1" applyFill="1" applyBorder="1" applyAlignment="1">
      <alignment horizontal="center" vertical="center"/>
    </xf>
    <xf numFmtId="182" fontId="29" fillId="5" borderId="2" xfId="0" applyNumberFormat="1" applyFont="1" applyFill="1" applyBorder="1" applyAlignment="1">
      <alignment horizontal="center" vertical="center"/>
    </xf>
    <xf numFmtId="182" fontId="4" fillId="10" borderId="2" xfId="10" applyNumberFormat="1" applyFill="1">
      <alignment horizontal="center" vertical="center"/>
    </xf>
    <xf numFmtId="182" fontId="4" fillId="4" borderId="2" xfId="0" applyNumberFormat="1" applyFont="1" applyFill="1" applyBorder="1" applyAlignment="1">
      <alignment horizontal="center" vertical="center"/>
    </xf>
    <xf numFmtId="182" fontId="29" fillId="4" borderId="2" xfId="0" applyNumberFormat="1" applyFont="1" applyFill="1" applyBorder="1" applyAlignment="1">
      <alignment horizontal="center" vertical="center"/>
    </xf>
    <xf numFmtId="182" fontId="4" fillId="9" borderId="2" xfId="10" applyNumberFormat="1" applyFill="1">
      <alignment horizontal="center" vertical="center"/>
    </xf>
    <xf numFmtId="182" fontId="4" fillId="44" borderId="2" xfId="0" applyNumberFormat="1" applyFont="1" applyFill="1" applyBorder="1" applyAlignment="1">
      <alignment horizontal="center" vertical="center"/>
    </xf>
    <xf numFmtId="182" fontId="29" fillId="44" borderId="2" xfId="0" applyNumberFormat="1" applyFont="1" applyFill="1" applyBorder="1" applyAlignment="1">
      <alignment horizontal="center" vertical="center"/>
    </xf>
    <xf numFmtId="182" fontId="4" fillId="44" borderId="2" xfId="10" applyNumberFormat="1" applyFill="1">
      <alignment horizontal="center" vertical="center"/>
    </xf>
    <xf numFmtId="0" fontId="4" fillId="3" borderId="2" xfId="11" applyFont="1" applyFill="1" applyAlignment="1">
      <alignment horizontal="center" vertical="center" wrapText="1"/>
    </xf>
    <xf numFmtId="0" fontId="13" fillId="45" borderId="2" xfId="0" applyFont="1" applyFill="1" applyBorder="1" applyAlignment="1">
      <alignment horizontal="left" vertical="center" indent="1"/>
    </xf>
    <xf numFmtId="0" fontId="4" fillId="45" borderId="2" xfId="11" applyFont="1" applyFill="1">
      <alignment horizontal="center" vertical="center"/>
    </xf>
    <xf numFmtId="9" fontId="29" fillId="45" borderId="2" xfId="2" applyFont="1" applyFill="1" applyBorder="1" applyAlignment="1">
      <alignment horizontal="center" vertical="center"/>
    </xf>
    <xf numFmtId="182" fontId="4" fillId="45" borderId="2" xfId="0" applyNumberFormat="1" applyFont="1" applyFill="1" applyBorder="1" applyAlignment="1">
      <alignment horizontal="center" vertical="center"/>
    </xf>
    <xf numFmtId="182" fontId="29" fillId="45" borderId="2" xfId="0" applyNumberFormat="1" applyFont="1" applyFill="1" applyBorder="1" applyAlignment="1">
      <alignment horizontal="center" vertical="center"/>
    </xf>
    <xf numFmtId="0" fontId="4" fillId="45" borderId="2" xfId="12" applyFont="1" applyFill="1">
      <alignment horizontal="left" vertical="center" indent="2"/>
    </xf>
    <xf numFmtId="182" fontId="4" fillId="45" borderId="2" xfId="10" applyNumberFormat="1" applyFill="1">
      <alignment horizontal="center" vertical="center"/>
    </xf>
    <xf numFmtId="181" fontId="4" fillId="6" borderId="4" xfId="0" applyNumberFormat="1" applyFont="1" applyFill="1" applyBorder="1" applyAlignment="1">
      <alignment horizontal="left" vertical="center" wrapText="1" indent="1"/>
    </xf>
    <xf numFmtId="181" fontId="4" fillId="6" borderId="1" xfId="0" applyNumberFormat="1" applyFont="1" applyFill="1" applyBorder="1" applyAlignment="1">
      <alignment horizontal="left" vertical="center" wrapText="1" indent="1"/>
    </xf>
    <xf numFmtId="181" fontId="4" fillId="6" borderId="5" xfId="0" applyNumberFormat="1" applyFont="1" applyFill="1" applyBorder="1" applyAlignment="1">
      <alignment horizontal="left" vertical="center" wrapText="1" indent="1"/>
    </xf>
    <xf numFmtId="14" fontId="4" fillId="0" borderId="3" xfId="9" applyNumberFormat="1" applyFont="1">
      <alignment horizontal="center" vertical="center"/>
    </xf>
    <xf numFmtId="0" fontId="4" fillId="0" borderId="0" xfId="8" applyFont="1">
      <alignment horizontal="right" indent="1"/>
    </xf>
    <xf numFmtId="0" fontId="4" fillId="0" borderId="7" xfId="8" applyFont="1" applyBorder="1">
      <alignment horizontal="right" indent="1"/>
    </xf>
    <xf numFmtId="0" fontId="4" fillId="0" borderId="10" xfId="0" applyFont="1" applyBorder="1"/>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00000000-0005-0000-0000-00000C000000}"/>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00000000-0005-0000-0000-00000A000000}"/>
    <cellStyle name="日期" xfId="10" xr:uid="{00000000-0005-0000-0000-000001000000}"/>
    <cellStyle name="适中" xfId="20" builtinId="28" customBuiltin="1"/>
    <cellStyle name="输出" xfId="22" builtinId="21" customBuiltin="1"/>
    <cellStyle name="输入" xfId="21" builtinId="20" customBuiltin="1"/>
    <cellStyle name="项目开始" xfId="9" xr:uid="{00000000-0005-0000-0000-000009000000}"/>
    <cellStyle name="姓名" xfId="11" xr:uid="{00000000-0005-0000-0000-000006000000}"/>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8"/>
  <sheetViews>
    <sheetView showGridLines="0" tabSelected="1" showRuler="0" zoomScale="70" zoomScaleNormal="70" zoomScalePageLayoutView="70" workbookViewId="0">
      <pane ySplit="6" topLeftCell="A37" activePane="bottomLeft" state="frozen"/>
      <selection pane="bottomLeft" activeCell="C47" sqref="C47"/>
    </sheetView>
  </sheetViews>
  <sheetFormatPr defaultColWidth="8.90625" defaultRowHeight="30" customHeight="1" x14ac:dyDescent="0.35"/>
  <cols>
    <col min="1" max="1" width="2.81640625" style="40" customWidth="1"/>
    <col min="2" max="2" width="19.90625" style="39" customWidth="1"/>
    <col min="3" max="3" width="47.36328125" style="39" bestFit="1" customWidth="1"/>
    <col min="4" max="4" width="10.81640625" style="39" customWidth="1"/>
    <col min="5" max="5" width="10.54296875" style="42" customWidth="1"/>
    <col min="6" max="6" width="10.54296875" style="39" customWidth="1"/>
    <col min="7" max="7" width="2.81640625" style="39" customWidth="1"/>
    <col min="8" max="8" width="6.1796875" style="39" hidden="1" customWidth="1"/>
    <col min="9" max="63" width="2.6328125" style="39" customWidth="1"/>
    <col min="64" max="64" width="3.08984375" style="39" bestFit="1" customWidth="1"/>
    <col min="65" max="65" width="9" style="39" customWidth="1"/>
    <col min="66" max="66" width="7.36328125" style="39"/>
    <col min="67" max="68" width="7.36328125" style="39" customWidth="1"/>
    <col min="69" max="70" width="8.6328125" style="39" customWidth="1"/>
    <col min="71" max="71" width="8.90625" style="39" customWidth="1"/>
    <col min="72" max="16384" width="8.90625" style="39"/>
  </cols>
  <sheetData>
    <row r="1" spans="1:64" ht="30" customHeight="1" x14ac:dyDescent="0.7">
      <c r="A1" s="37" t="s">
        <v>0</v>
      </c>
      <c r="B1" s="38" t="s">
        <v>36</v>
      </c>
      <c r="C1" s="8"/>
      <c r="D1" s="9"/>
      <c r="E1" s="10"/>
      <c r="F1" s="11"/>
      <c r="H1" s="9"/>
      <c r="I1" s="12"/>
    </row>
    <row r="2" spans="1:64" ht="30" customHeight="1" x14ac:dyDescent="0.4">
      <c r="A2" s="40" t="s">
        <v>1</v>
      </c>
      <c r="B2" s="41" t="s">
        <v>37</v>
      </c>
      <c r="I2" s="13"/>
    </row>
    <row r="3" spans="1:64" ht="30" customHeight="1" x14ac:dyDescent="0.35">
      <c r="A3" s="40" t="s">
        <v>2</v>
      </c>
      <c r="B3" s="43" t="s">
        <v>38</v>
      </c>
      <c r="C3" s="95" t="s">
        <v>13</v>
      </c>
      <c r="D3" s="96"/>
      <c r="E3" s="94">
        <v>44276</v>
      </c>
      <c r="F3" s="94"/>
    </row>
    <row r="4" spans="1:64" ht="30" customHeight="1" x14ac:dyDescent="0.35">
      <c r="A4" s="37" t="s">
        <v>3</v>
      </c>
      <c r="C4" s="95" t="s">
        <v>14</v>
      </c>
      <c r="D4" s="96"/>
      <c r="E4" s="44">
        <v>1</v>
      </c>
      <c r="I4" s="91">
        <f>I5</f>
        <v>44277</v>
      </c>
      <c r="J4" s="92"/>
      <c r="K4" s="92"/>
      <c r="L4" s="92"/>
      <c r="M4" s="92"/>
      <c r="N4" s="92"/>
      <c r="O4" s="93"/>
      <c r="P4" s="91">
        <f>P5</f>
        <v>44284</v>
      </c>
      <c r="Q4" s="92"/>
      <c r="R4" s="92"/>
      <c r="S4" s="92"/>
      <c r="T4" s="92"/>
      <c r="U4" s="92"/>
      <c r="V4" s="93"/>
      <c r="W4" s="91">
        <f>W5</f>
        <v>44291</v>
      </c>
      <c r="X4" s="92"/>
      <c r="Y4" s="92"/>
      <c r="Z4" s="92"/>
      <c r="AA4" s="92"/>
      <c r="AB4" s="92"/>
      <c r="AC4" s="93"/>
      <c r="AD4" s="91">
        <f>AD5</f>
        <v>44298</v>
      </c>
      <c r="AE4" s="92"/>
      <c r="AF4" s="92"/>
      <c r="AG4" s="92"/>
      <c r="AH4" s="92"/>
      <c r="AI4" s="92"/>
      <c r="AJ4" s="93"/>
      <c r="AK4" s="91">
        <f>AK5</f>
        <v>44305</v>
      </c>
      <c r="AL4" s="92"/>
      <c r="AM4" s="92"/>
      <c r="AN4" s="92"/>
      <c r="AO4" s="92"/>
      <c r="AP4" s="92"/>
      <c r="AQ4" s="93"/>
      <c r="AR4" s="91">
        <f>AR5</f>
        <v>44312</v>
      </c>
      <c r="AS4" s="92"/>
      <c r="AT4" s="92"/>
      <c r="AU4" s="92"/>
      <c r="AV4" s="92"/>
      <c r="AW4" s="92"/>
      <c r="AX4" s="93"/>
      <c r="AY4" s="91">
        <f>AY5</f>
        <v>44319</v>
      </c>
      <c r="AZ4" s="92"/>
      <c r="BA4" s="92"/>
      <c r="BB4" s="92"/>
      <c r="BC4" s="92"/>
      <c r="BD4" s="92"/>
      <c r="BE4" s="93"/>
      <c r="BF4" s="91">
        <f>BF5</f>
        <v>44326</v>
      </c>
      <c r="BG4" s="92"/>
      <c r="BH4" s="92"/>
      <c r="BI4" s="92"/>
      <c r="BJ4" s="92"/>
      <c r="BK4" s="92"/>
      <c r="BL4" s="93"/>
    </row>
    <row r="5" spans="1:64" ht="15" customHeight="1" x14ac:dyDescent="0.35">
      <c r="A5" s="37" t="s">
        <v>4</v>
      </c>
      <c r="B5" s="97"/>
      <c r="C5" s="97"/>
      <c r="D5" s="97"/>
      <c r="E5" s="97"/>
      <c r="F5" s="97"/>
      <c r="G5" s="97"/>
      <c r="I5" s="62">
        <f>项目开始-WEEKDAY(项目开始,1)+2+7*(显示周数-1)</f>
        <v>44277</v>
      </c>
      <c r="J5" s="63">
        <f>I5+1</f>
        <v>44278</v>
      </c>
      <c r="K5" s="63">
        <f t="shared" ref="K5:AX5" si="0">J5+1</f>
        <v>44279</v>
      </c>
      <c r="L5" s="63">
        <f t="shared" si="0"/>
        <v>44280</v>
      </c>
      <c r="M5" s="63">
        <f t="shared" si="0"/>
        <v>44281</v>
      </c>
      <c r="N5" s="63">
        <f t="shared" si="0"/>
        <v>44282</v>
      </c>
      <c r="O5" s="64">
        <f t="shared" si="0"/>
        <v>44283</v>
      </c>
      <c r="P5" s="62">
        <f>O5+1</f>
        <v>44284</v>
      </c>
      <c r="Q5" s="63">
        <f>P5+1</f>
        <v>44285</v>
      </c>
      <c r="R5" s="63">
        <f t="shared" si="0"/>
        <v>44286</v>
      </c>
      <c r="S5" s="63">
        <f t="shared" si="0"/>
        <v>44287</v>
      </c>
      <c r="T5" s="63">
        <f t="shared" si="0"/>
        <v>44288</v>
      </c>
      <c r="U5" s="63">
        <f t="shared" si="0"/>
        <v>44289</v>
      </c>
      <c r="V5" s="64">
        <f t="shared" si="0"/>
        <v>44290</v>
      </c>
      <c r="W5" s="62">
        <f>V5+1</f>
        <v>44291</v>
      </c>
      <c r="X5" s="63">
        <f>W5+1</f>
        <v>44292</v>
      </c>
      <c r="Y5" s="63">
        <f t="shared" si="0"/>
        <v>44293</v>
      </c>
      <c r="Z5" s="63">
        <f t="shared" si="0"/>
        <v>44294</v>
      </c>
      <c r="AA5" s="63">
        <f t="shared" si="0"/>
        <v>44295</v>
      </c>
      <c r="AB5" s="63">
        <f t="shared" si="0"/>
        <v>44296</v>
      </c>
      <c r="AC5" s="64">
        <f t="shared" si="0"/>
        <v>44297</v>
      </c>
      <c r="AD5" s="62">
        <f>AC5+1</f>
        <v>44298</v>
      </c>
      <c r="AE5" s="63">
        <f>AD5+1</f>
        <v>44299</v>
      </c>
      <c r="AF5" s="63">
        <f t="shared" si="0"/>
        <v>44300</v>
      </c>
      <c r="AG5" s="63">
        <f t="shared" si="0"/>
        <v>44301</v>
      </c>
      <c r="AH5" s="63">
        <f t="shared" si="0"/>
        <v>44302</v>
      </c>
      <c r="AI5" s="63">
        <f t="shared" si="0"/>
        <v>44303</v>
      </c>
      <c r="AJ5" s="64">
        <f t="shared" si="0"/>
        <v>44304</v>
      </c>
      <c r="AK5" s="62">
        <f>AJ5+1</f>
        <v>44305</v>
      </c>
      <c r="AL5" s="63">
        <f>AK5+1</f>
        <v>44306</v>
      </c>
      <c r="AM5" s="63">
        <f t="shared" si="0"/>
        <v>44307</v>
      </c>
      <c r="AN5" s="63">
        <f t="shared" si="0"/>
        <v>44308</v>
      </c>
      <c r="AO5" s="63">
        <f t="shared" si="0"/>
        <v>44309</v>
      </c>
      <c r="AP5" s="63">
        <f t="shared" si="0"/>
        <v>44310</v>
      </c>
      <c r="AQ5" s="64">
        <f t="shared" si="0"/>
        <v>44311</v>
      </c>
      <c r="AR5" s="62">
        <f>AQ5+1</f>
        <v>44312</v>
      </c>
      <c r="AS5" s="63">
        <f>AR5+1</f>
        <v>44313</v>
      </c>
      <c r="AT5" s="63">
        <f t="shared" si="0"/>
        <v>44314</v>
      </c>
      <c r="AU5" s="63">
        <f t="shared" si="0"/>
        <v>44315</v>
      </c>
      <c r="AV5" s="63">
        <f t="shared" si="0"/>
        <v>44316</v>
      </c>
      <c r="AW5" s="63">
        <f t="shared" si="0"/>
        <v>44317</v>
      </c>
      <c r="AX5" s="64">
        <f t="shared" si="0"/>
        <v>44318</v>
      </c>
      <c r="AY5" s="62">
        <f>AX5+1</f>
        <v>44319</v>
      </c>
      <c r="AZ5" s="63">
        <f>AY5+1</f>
        <v>44320</v>
      </c>
      <c r="BA5" s="63">
        <f t="shared" ref="BA5:BE5" si="1">AZ5+1</f>
        <v>44321</v>
      </c>
      <c r="BB5" s="63">
        <f t="shared" si="1"/>
        <v>44322</v>
      </c>
      <c r="BC5" s="63">
        <f t="shared" si="1"/>
        <v>44323</v>
      </c>
      <c r="BD5" s="63">
        <f t="shared" si="1"/>
        <v>44324</v>
      </c>
      <c r="BE5" s="64">
        <f t="shared" si="1"/>
        <v>44325</v>
      </c>
      <c r="BF5" s="62">
        <f>BE5+1</f>
        <v>44326</v>
      </c>
      <c r="BG5" s="63">
        <f>BF5+1</f>
        <v>44327</v>
      </c>
      <c r="BH5" s="63">
        <f t="shared" ref="BH5:BL5" si="2">BG5+1</f>
        <v>44328</v>
      </c>
      <c r="BI5" s="63">
        <f t="shared" si="2"/>
        <v>44329</v>
      </c>
      <c r="BJ5" s="63">
        <f t="shared" si="2"/>
        <v>44330</v>
      </c>
      <c r="BK5" s="63">
        <f t="shared" si="2"/>
        <v>44331</v>
      </c>
      <c r="BL5" s="64">
        <f t="shared" si="2"/>
        <v>44332</v>
      </c>
    </row>
    <row r="6" spans="1:64" ht="30" customHeight="1" thickBot="1" x14ac:dyDescent="0.4">
      <c r="A6" s="37" t="s">
        <v>5</v>
      </c>
      <c r="B6" s="14" t="s">
        <v>12</v>
      </c>
      <c r="C6" s="15" t="s">
        <v>35</v>
      </c>
      <c r="D6" s="15" t="s">
        <v>15</v>
      </c>
      <c r="E6" s="15" t="s">
        <v>16</v>
      </c>
      <c r="F6" s="15" t="s">
        <v>18</v>
      </c>
      <c r="G6" s="15"/>
      <c r="H6" s="15" t="s">
        <v>19</v>
      </c>
      <c r="I6" s="16" t="str">
        <f t="shared" ref="I6" si="3">LEFT(TEXT(I5,"ddd"),1)</f>
        <v>M</v>
      </c>
      <c r="J6" s="16" t="str">
        <f t="shared" ref="J6:AR6" si="4">LEFT(TEXT(J5,"ddd"),1)</f>
        <v>T</v>
      </c>
      <c r="K6" s="16" t="str">
        <f t="shared" si="4"/>
        <v>W</v>
      </c>
      <c r="L6" s="16" t="str">
        <f t="shared" si="4"/>
        <v>T</v>
      </c>
      <c r="M6" s="16" t="str">
        <f t="shared" si="4"/>
        <v>F</v>
      </c>
      <c r="N6" s="16" t="str">
        <f t="shared" si="4"/>
        <v>S</v>
      </c>
      <c r="O6" s="16" t="str">
        <f t="shared" si="4"/>
        <v>S</v>
      </c>
      <c r="P6" s="16" t="str">
        <f t="shared" si="4"/>
        <v>M</v>
      </c>
      <c r="Q6" s="16" t="str">
        <f t="shared" si="4"/>
        <v>T</v>
      </c>
      <c r="R6" s="16" t="str">
        <f t="shared" si="4"/>
        <v>W</v>
      </c>
      <c r="S6" s="16" t="str">
        <f t="shared" si="4"/>
        <v>T</v>
      </c>
      <c r="T6" s="16" t="str">
        <f t="shared" si="4"/>
        <v>F</v>
      </c>
      <c r="U6" s="16" t="str">
        <f t="shared" si="4"/>
        <v>S</v>
      </c>
      <c r="V6" s="16" t="str">
        <f t="shared" si="4"/>
        <v>S</v>
      </c>
      <c r="W6" s="16" t="str">
        <f t="shared" si="4"/>
        <v>M</v>
      </c>
      <c r="X6" s="16" t="str">
        <f t="shared" si="4"/>
        <v>T</v>
      </c>
      <c r="Y6" s="16" t="str">
        <f t="shared" si="4"/>
        <v>W</v>
      </c>
      <c r="Z6" s="16" t="str">
        <f t="shared" si="4"/>
        <v>T</v>
      </c>
      <c r="AA6" s="16" t="str">
        <f t="shared" si="4"/>
        <v>F</v>
      </c>
      <c r="AB6" s="16" t="str">
        <f t="shared" si="4"/>
        <v>S</v>
      </c>
      <c r="AC6" s="16" t="str">
        <f t="shared" si="4"/>
        <v>S</v>
      </c>
      <c r="AD6" s="16" t="str">
        <f t="shared" si="4"/>
        <v>M</v>
      </c>
      <c r="AE6" s="16" t="str">
        <f t="shared" si="4"/>
        <v>T</v>
      </c>
      <c r="AF6" s="16" t="str">
        <f t="shared" si="4"/>
        <v>W</v>
      </c>
      <c r="AG6" s="16" t="str">
        <f t="shared" si="4"/>
        <v>T</v>
      </c>
      <c r="AH6" s="16" t="str">
        <f t="shared" si="4"/>
        <v>F</v>
      </c>
      <c r="AI6" s="16" t="str">
        <f t="shared" si="4"/>
        <v>S</v>
      </c>
      <c r="AJ6" s="16" t="str">
        <f t="shared" si="4"/>
        <v>S</v>
      </c>
      <c r="AK6" s="16" t="str">
        <f t="shared" si="4"/>
        <v>M</v>
      </c>
      <c r="AL6" s="16" t="str">
        <f t="shared" si="4"/>
        <v>T</v>
      </c>
      <c r="AM6" s="16" t="str">
        <f t="shared" si="4"/>
        <v>W</v>
      </c>
      <c r="AN6" s="16" t="str">
        <f t="shared" si="4"/>
        <v>T</v>
      </c>
      <c r="AO6" s="16" t="str">
        <f t="shared" si="4"/>
        <v>F</v>
      </c>
      <c r="AP6" s="16" t="str">
        <f t="shared" si="4"/>
        <v>S</v>
      </c>
      <c r="AQ6" s="16" t="str">
        <f t="shared" si="4"/>
        <v>S</v>
      </c>
      <c r="AR6" s="16" t="str">
        <f t="shared" si="4"/>
        <v>M</v>
      </c>
      <c r="AS6" s="16" t="str">
        <f t="shared" ref="AS6:BL6" si="5">LEFT(TEXT(AS5,"ddd"),1)</f>
        <v>T</v>
      </c>
      <c r="AT6" s="16" t="str">
        <f t="shared" si="5"/>
        <v>W</v>
      </c>
      <c r="AU6" s="16" t="str">
        <f t="shared" si="5"/>
        <v>T</v>
      </c>
      <c r="AV6" s="16" t="str">
        <f t="shared" si="5"/>
        <v>F</v>
      </c>
      <c r="AW6" s="16" t="str">
        <f t="shared" si="5"/>
        <v>S</v>
      </c>
      <c r="AX6" s="16" t="str">
        <f t="shared" si="5"/>
        <v>S</v>
      </c>
      <c r="AY6" s="16" t="str">
        <f t="shared" si="5"/>
        <v>M</v>
      </c>
      <c r="AZ6" s="16" t="str">
        <f t="shared" si="5"/>
        <v>T</v>
      </c>
      <c r="BA6" s="16" t="str">
        <f t="shared" si="5"/>
        <v>W</v>
      </c>
      <c r="BB6" s="16" t="str">
        <f t="shared" si="5"/>
        <v>T</v>
      </c>
      <c r="BC6" s="16" t="str">
        <f t="shared" si="5"/>
        <v>F</v>
      </c>
      <c r="BD6" s="16" t="str">
        <f t="shared" si="5"/>
        <v>S</v>
      </c>
      <c r="BE6" s="16" t="str">
        <f t="shared" si="5"/>
        <v>S</v>
      </c>
      <c r="BF6" s="16" t="str">
        <f t="shared" si="5"/>
        <v>M</v>
      </c>
      <c r="BG6" s="16" t="str">
        <f t="shared" si="5"/>
        <v>T</v>
      </c>
      <c r="BH6" s="16" t="str">
        <f t="shared" si="5"/>
        <v>W</v>
      </c>
      <c r="BI6" s="16" t="str">
        <f t="shared" si="5"/>
        <v>T</v>
      </c>
      <c r="BJ6" s="16" t="str">
        <f t="shared" si="5"/>
        <v>F</v>
      </c>
      <c r="BK6" s="16" t="str">
        <f t="shared" si="5"/>
        <v>S</v>
      </c>
      <c r="BL6" s="16" t="str">
        <f t="shared" si="5"/>
        <v>S</v>
      </c>
    </row>
    <row r="7" spans="1:64" ht="30" hidden="1" customHeight="1" thickBot="1" x14ac:dyDescent="0.4">
      <c r="A7" s="40" t="s">
        <v>6</v>
      </c>
      <c r="C7" s="45"/>
      <c r="E7" s="39"/>
      <c r="H7" s="39" t="str">
        <f>IF(OR(ISBLANK(task_start),ISBLANK(task_end)),"",task_end-task_start+1)</f>
        <v/>
      </c>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row>
    <row r="8" spans="1:64" s="49" customFormat="1" ht="30" customHeight="1" thickBot="1" x14ac:dyDescent="0.4">
      <c r="A8" s="37" t="s">
        <v>7</v>
      </c>
      <c r="B8" s="17" t="s">
        <v>39</v>
      </c>
      <c r="C8" s="47"/>
      <c r="D8" s="18"/>
      <c r="E8" s="48"/>
      <c r="F8" s="19"/>
      <c r="G8" s="20"/>
      <c r="H8" s="20" t="str">
        <f t="shared" ref="H8:H48" si="6">IF(OR(ISBLANK(task_start),ISBLANK(task_end)),"",task_end-task_start+1)</f>
        <v/>
      </c>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row>
    <row r="9" spans="1:64" s="49" customFormat="1" ht="30" customHeight="1" thickBot="1" x14ac:dyDescent="0.4">
      <c r="A9" s="37" t="s">
        <v>8</v>
      </c>
      <c r="B9" s="50" t="s">
        <v>40</v>
      </c>
      <c r="C9" s="51" t="s">
        <v>41</v>
      </c>
      <c r="D9" s="21">
        <v>1</v>
      </c>
      <c r="E9" s="70">
        <f>项目开始</f>
        <v>44276</v>
      </c>
      <c r="F9" s="70">
        <v>44279</v>
      </c>
      <c r="G9" s="20"/>
      <c r="H9" s="20">
        <f t="shared" si="6"/>
        <v>4</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row>
    <row r="10" spans="1:64" s="49" customFormat="1" ht="30" customHeight="1" thickBot="1" x14ac:dyDescent="0.4">
      <c r="A10" s="37" t="s">
        <v>9</v>
      </c>
      <c r="B10" s="50" t="s">
        <v>42</v>
      </c>
      <c r="C10" s="69" t="s">
        <v>44</v>
      </c>
      <c r="D10" s="21">
        <v>1</v>
      </c>
      <c r="E10" s="70">
        <f>F9</f>
        <v>44279</v>
      </c>
      <c r="F10" s="70">
        <f>E10+2</f>
        <v>44281</v>
      </c>
      <c r="G10" s="20"/>
      <c r="H10" s="20">
        <f>IF(OR(ISBLANK(task_start),ISBLANK(task_end)),"",task_end-task_start+1)</f>
        <v>3</v>
      </c>
      <c r="I10" s="46"/>
      <c r="J10" s="46"/>
      <c r="K10" s="46"/>
      <c r="L10" s="46"/>
      <c r="M10" s="46"/>
      <c r="N10" s="46"/>
      <c r="O10" s="46"/>
      <c r="P10" s="46"/>
      <c r="Q10" s="46"/>
      <c r="R10" s="46"/>
      <c r="S10" s="46"/>
      <c r="T10" s="46"/>
      <c r="U10" s="52"/>
      <c r="V10" s="52"/>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row>
    <row r="11" spans="1:64" s="49" customFormat="1" ht="30" customHeight="1" thickBot="1" x14ac:dyDescent="0.4">
      <c r="A11" s="40"/>
      <c r="B11" s="50" t="s">
        <v>45</v>
      </c>
      <c r="C11" s="51" t="s">
        <v>46</v>
      </c>
      <c r="D11" s="21">
        <v>1</v>
      </c>
      <c r="E11" s="70">
        <v>44279</v>
      </c>
      <c r="F11" s="70">
        <f>E11+4</f>
        <v>44283</v>
      </c>
      <c r="G11" s="20"/>
      <c r="H11" s="20">
        <f t="shared" si="6"/>
        <v>5</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row>
    <row r="12" spans="1:64" s="49" customFormat="1" ht="30" customHeight="1" thickBot="1" x14ac:dyDescent="0.4">
      <c r="A12" s="40"/>
      <c r="B12" s="50" t="s">
        <v>47</v>
      </c>
      <c r="C12" s="51" t="s">
        <v>48</v>
      </c>
      <c r="D12" s="21">
        <v>1</v>
      </c>
      <c r="E12" s="70">
        <f>F11</f>
        <v>44283</v>
      </c>
      <c r="F12" s="70">
        <f>E12+5</f>
        <v>44288</v>
      </c>
      <c r="G12" s="20"/>
      <c r="H12" s="20">
        <f t="shared" si="6"/>
        <v>6</v>
      </c>
      <c r="I12" s="46"/>
      <c r="J12" s="46"/>
      <c r="K12" s="46"/>
      <c r="L12" s="46"/>
      <c r="M12" s="46"/>
      <c r="N12" s="46"/>
      <c r="O12" s="46"/>
      <c r="P12" s="46"/>
      <c r="Q12" s="46"/>
      <c r="R12" s="46"/>
      <c r="S12" s="46"/>
      <c r="T12" s="46"/>
      <c r="U12" s="46"/>
      <c r="V12" s="46"/>
      <c r="W12" s="46"/>
      <c r="X12" s="46"/>
      <c r="Y12" s="52"/>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row>
    <row r="13" spans="1:64" s="49" customFormat="1" ht="30" customHeight="1" thickBot="1" x14ac:dyDescent="0.4">
      <c r="A13" s="40"/>
      <c r="B13" s="50" t="s">
        <v>49</v>
      </c>
      <c r="C13" s="51" t="s">
        <v>50</v>
      </c>
      <c r="D13" s="21">
        <v>1</v>
      </c>
      <c r="E13" s="70">
        <f>项目开始</f>
        <v>44276</v>
      </c>
      <c r="F13" s="70">
        <f>E13+13</f>
        <v>44289</v>
      </c>
      <c r="G13" s="20"/>
      <c r="H13" s="20">
        <f t="shared" si="6"/>
        <v>14</v>
      </c>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row>
    <row r="14" spans="1:64" s="49" customFormat="1" ht="30" customHeight="1" thickBot="1" x14ac:dyDescent="0.4">
      <c r="A14" s="37" t="s">
        <v>10</v>
      </c>
      <c r="B14" s="22" t="s">
        <v>56</v>
      </c>
      <c r="C14" s="53"/>
      <c r="D14" s="23"/>
      <c r="E14" s="71"/>
      <c r="F14" s="72"/>
      <c r="G14" s="20"/>
      <c r="H14" s="20" t="str">
        <f t="shared" si="6"/>
        <v/>
      </c>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row>
    <row r="15" spans="1:64" s="49" customFormat="1" ht="30" customHeight="1" thickBot="1" x14ac:dyDescent="0.4">
      <c r="A15" s="37"/>
      <c r="B15" s="54" t="s">
        <v>51</v>
      </c>
      <c r="C15" s="55" t="s">
        <v>53</v>
      </c>
      <c r="D15" s="24">
        <v>1</v>
      </c>
      <c r="E15" s="73">
        <v>44285</v>
      </c>
      <c r="F15" s="73">
        <v>44301</v>
      </c>
      <c r="G15" s="20"/>
      <c r="H15" s="20">
        <f t="shared" si="6"/>
        <v>17</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row>
    <row r="16" spans="1:64" s="49" customFormat="1" ht="30" customHeight="1" thickBot="1" x14ac:dyDescent="0.4">
      <c r="A16" s="40"/>
      <c r="B16" s="54" t="s">
        <v>52</v>
      </c>
      <c r="C16" s="83" t="s">
        <v>43</v>
      </c>
      <c r="D16" s="24">
        <v>1</v>
      </c>
      <c r="E16" s="73">
        <v>44299</v>
      </c>
      <c r="F16" s="73">
        <f>E16+2</f>
        <v>44301</v>
      </c>
      <c r="G16" s="20"/>
      <c r="H16" s="20">
        <f t="shared" si="6"/>
        <v>3</v>
      </c>
      <c r="I16" s="46"/>
      <c r="J16" s="46"/>
      <c r="K16" s="46"/>
      <c r="L16" s="46"/>
      <c r="M16" s="46"/>
      <c r="N16" s="46"/>
      <c r="O16" s="46"/>
      <c r="P16" s="46"/>
      <c r="Q16" s="46"/>
      <c r="R16" s="46"/>
      <c r="S16" s="46"/>
      <c r="T16" s="46"/>
      <c r="U16" s="52"/>
      <c r="V16" s="52"/>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row>
    <row r="17" spans="1:64" s="49" customFormat="1" ht="30" customHeight="1" thickBot="1" x14ac:dyDescent="0.4">
      <c r="A17" s="40"/>
      <c r="B17" s="54" t="s">
        <v>54</v>
      </c>
      <c r="C17" s="83" t="s">
        <v>44</v>
      </c>
      <c r="D17" s="24">
        <v>1</v>
      </c>
      <c r="E17" s="73">
        <v>44300</v>
      </c>
      <c r="F17" s="73">
        <f>E17+3</f>
        <v>44303</v>
      </c>
      <c r="G17" s="20"/>
      <c r="H17" s="20">
        <f t="shared" si="6"/>
        <v>4</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row>
    <row r="18" spans="1:64" s="49" customFormat="1" ht="30" customHeight="1" thickBot="1" x14ac:dyDescent="0.4">
      <c r="A18" s="40" t="s">
        <v>11</v>
      </c>
      <c r="B18" s="25" t="s">
        <v>55</v>
      </c>
      <c r="C18" s="56"/>
      <c r="D18" s="26"/>
      <c r="E18" s="74"/>
      <c r="F18" s="75"/>
      <c r="G18" s="20"/>
      <c r="H18" s="20" t="str">
        <f t="shared" si="6"/>
        <v/>
      </c>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row>
    <row r="19" spans="1:64" s="49" customFormat="1" ht="30" customHeight="1" thickBot="1" x14ac:dyDescent="0.4">
      <c r="A19" s="40"/>
      <c r="B19" s="57" t="s">
        <v>57</v>
      </c>
      <c r="C19" s="58" t="s">
        <v>58</v>
      </c>
      <c r="D19" s="27">
        <v>1</v>
      </c>
      <c r="E19" s="76">
        <v>44297</v>
      </c>
      <c r="F19" s="76">
        <f>E19+5</f>
        <v>44302</v>
      </c>
      <c r="G19" s="20"/>
      <c r="H19" s="20">
        <f t="shared" si="6"/>
        <v>6</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s="49" customFormat="1" ht="30" customHeight="1" thickBot="1" x14ac:dyDescent="0.4">
      <c r="A20" s="40"/>
      <c r="B20" s="57" t="s">
        <v>59</v>
      </c>
      <c r="C20" s="58" t="s">
        <v>60</v>
      </c>
      <c r="D20" s="27">
        <v>1</v>
      </c>
      <c r="E20" s="76">
        <f>F19+1</f>
        <v>44303</v>
      </c>
      <c r="F20" s="76">
        <f>E20+4</f>
        <v>44307</v>
      </c>
      <c r="G20" s="20"/>
      <c r="H20" s="20">
        <f t="shared" si="6"/>
        <v>5</v>
      </c>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row>
    <row r="21" spans="1:64" s="49" customFormat="1" ht="30" customHeight="1" thickBot="1" x14ac:dyDescent="0.4">
      <c r="A21" s="40"/>
      <c r="B21" s="57" t="s">
        <v>61</v>
      </c>
      <c r="C21" s="58" t="s">
        <v>63</v>
      </c>
      <c r="D21" s="27">
        <v>1</v>
      </c>
      <c r="E21" s="76">
        <f>E19+3</f>
        <v>44300</v>
      </c>
      <c r="F21" s="76">
        <f>E21+8</f>
        <v>44308</v>
      </c>
      <c r="G21" s="20"/>
      <c r="H21" s="20">
        <f t="shared" si="6"/>
        <v>9</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row>
    <row r="22" spans="1:64" s="49" customFormat="1" ht="30" customHeight="1" thickBot="1" x14ac:dyDescent="0.4">
      <c r="A22" s="40"/>
      <c r="B22" s="57" t="s">
        <v>62</v>
      </c>
      <c r="C22" s="58" t="s">
        <v>64</v>
      </c>
      <c r="D22" s="27">
        <v>1</v>
      </c>
      <c r="E22" s="76">
        <f>F21-3</f>
        <v>44305</v>
      </c>
      <c r="F22" s="76">
        <f>E22+5</f>
        <v>44310</v>
      </c>
      <c r="G22" s="20"/>
      <c r="H22" s="20">
        <f t="shared" si="6"/>
        <v>6</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row>
    <row r="23" spans="1:64" s="49" customFormat="1" ht="30" customHeight="1" thickBot="1" x14ac:dyDescent="0.4">
      <c r="A23" s="40" t="s">
        <v>11</v>
      </c>
      <c r="B23" s="28" t="s">
        <v>65</v>
      </c>
      <c r="C23" s="59"/>
      <c r="D23" s="29"/>
      <c r="E23" s="77"/>
      <c r="F23" s="78"/>
      <c r="G23" s="20"/>
      <c r="H23" s="20" t="str">
        <f t="shared" si="6"/>
        <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row>
    <row r="24" spans="1:64" s="49" customFormat="1" ht="30" customHeight="1" thickBot="1" x14ac:dyDescent="0.4">
      <c r="A24" s="40"/>
      <c r="B24" s="60" t="s">
        <v>66</v>
      </c>
      <c r="C24" s="61" t="s">
        <v>53</v>
      </c>
      <c r="D24" s="30">
        <v>1</v>
      </c>
      <c r="E24" s="79">
        <v>44311</v>
      </c>
      <c r="F24" s="79">
        <v>44322</v>
      </c>
      <c r="G24" s="20"/>
      <c r="H24" s="20">
        <f t="shared" si="6"/>
        <v>12</v>
      </c>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row>
    <row r="25" spans="1:64" s="49" customFormat="1" ht="30" customHeight="1" thickBot="1" x14ac:dyDescent="0.4">
      <c r="A25" s="40"/>
      <c r="B25" s="60" t="s">
        <v>62</v>
      </c>
      <c r="C25" s="61" t="s">
        <v>67</v>
      </c>
      <c r="D25" s="30">
        <v>1</v>
      </c>
      <c r="E25" s="79">
        <f>F24-3</f>
        <v>44319</v>
      </c>
      <c r="F25" s="79">
        <f>E25+5</f>
        <v>44324</v>
      </c>
      <c r="G25" s="20"/>
      <c r="H25" s="20">
        <f t="shared" si="6"/>
        <v>6</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row>
    <row r="26" spans="1:64" s="49" customFormat="1" ht="30" customHeight="1" thickBot="1" x14ac:dyDescent="0.4">
      <c r="A26" s="40" t="s">
        <v>11</v>
      </c>
      <c r="B26" s="65" t="s">
        <v>68</v>
      </c>
      <c r="C26" s="66"/>
      <c r="D26" s="67"/>
      <c r="E26" s="80"/>
      <c r="F26" s="81"/>
      <c r="G26" s="20"/>
      <c r="H26" s="20" t="str">
        <f t="shared" si="6"/>
        <v/>
      </c>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row>
    <row r="27" spans="1:64" s="49" customFormat="1" ht="30" customHeight="1" thickBot="1" x14ac:dyDescent="0.4">
      <c r="A27" s="40"/>
      <c r="B27" s="68" t="s">
        <v>69</v>
      </c>
      <c r="C27" s="66" t="s">
        <v>64</v>
      </c>
      <c r="D27" s="67">
        <v>1</v>
      </c>
      <c r="E27" s="82">
        <v>44318</v>
      </c>
      <c r="F27" s="82">
        <f>E27+16</f>
        <v>44334</v>
      </c>
      <c r="G27" s="20"/>
      <c r="H27" s="20">
        <f t="shared" si="6"/>
        <v>17</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row>
    <row r="28" spans="1:64" s="49" customFormat="1" ht="30" customHeight="1" thickBot="1" x14ac:dyDescent="0.4">
      <c r="A28" s="40"/>
      <c r="B28" s="68" t="s">
        <v>70</v>
      </c>
      <c r="C28" s="66" t="s">
        <v>73</v>
      </c>
      <c r="D28" s="67">
        <v>1</v>
      </c>
      <c r="E28" s="82">
        <v>44326</v>
      </c>
      <c r="F28" s="82">
        <f>E28+18</f>
        <v>44344</v>
      </c>
      <c r="G28" s="20"/>
      <c r="H28" s="20">
        <f t="shared" si="6"/>
        <v>19</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row>
    <row r="29" spans="1:64" s="49" customFormat="1" ht="30" customHeight="1" thickBot="1" x14ac:dyDescent="0.4">
      <c r="A29" s="40"/>
      <c r="B29" s="68" t="s">
        <v>71</v>
      </c>
      <c r="C29" s="66" t="s">
        <v>41</v>
      </c>
      <c r="D29" s="67">
        <v>1</v>
      </c>
      <c r="E29" s="82">
        <v>44318</v>
      </c>
      <c r="F29" s="82">
        <f>E29+23</f>
        <v>44341</v>
      </c>
      <c r="G29" s="20"/>
      <c r="H29" s="20">
        <f t="shared" si="6"/>
        <v>24</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row>
    <row r="30" spans="1:64" s="49" customFormat="1" ht="30" customHeight="1" thickBot="1" x14ac:dyDescent="0.4">
      <c r="A30" s="40"/>
      <c r="B30" s="68" t="s">
        <v>72</v>
      </c>
      <c r="C30" s="66" t="s">
        <v>41</v>
      </c>
      <c r="D30" s="67">
        <v>1</v>
      </c>
      <c r="E30" s="82">
        <v>44331</v>
      </c>
      <c r="F30" s="82">
        <f>E30+16</f>
        <v>44347</v>
      </c>
      <c r="G30" s="20"/>
      <c r="H30" s="20">
        <f t="shared" si="6"/>
        <v>17</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row>
    <row r="31" spans="1:64" s="49" customFormat="1" ht="30" customHeight="1" thickBot="1" x14ac:dyDescent="0.4">
      <c r="A31" s="40"/>
      <c r="B31" s="68" t="s">
        <v>74</v>
      </c>
      <c r="C31" s="66" t="s">
        <v>77</v>
      </c>
      <c r="D31" s="67">
        <v>1</v>
      </c>
      <c r="E31" s="82">
        <v>44325</v>
      </c>
      <c r="F31" s="82">
        <f>E31+19</f>
        <v>44344</v>
      </c>
      <c r="G31" s="20"/>
      <c r="H31" s="20"/>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row>
    <row r="32" spans="1:64" s="49" customFormat="1" ht="30" customHeight="1" thickBot="1" x14ac:dyDescent="0.4">
      <c r="A32" s="40"/>
      <c r="B32" s="68" t="s">
        <v>75</v>
      </c>
      <c r="C32" s="66" t="s">
        <v>78</v>
      </c>
      <c r="D32" s="67">
        <v>1</v>
      </c>
      <c r="E32" s="82">
        <v>44320</v>
      </c>
      <c r="F32" s="82">
        <f>E32+22</f>
        <v>44342</v>
      </c>
      <c r="G32" s="20"/>
      <c r="H32" s="20"/>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row>
    <row r="33" spans="1:64" s="49" customFormat="1" ht="30" customHeight="1" thickBot="1" x14ac:dyDescent="0.4">
      <c r="A33" s="40"/>
      <c r="B33" s="68" t="s">
        <v>76</v>
      </c>
      <c r="C33" s="66" t="s">
        <v>79</v>
      </c>
      <c r="D33" s="67">
        <v>1</v>
      </c>
      <c r="E33" s="82">
        <v>44333</v>
      </c>
      <c r="F33" s="82">
        <f>E33+20</f>
        <v>44353</v>
      </c>
      <c r="G33" s="20"/>
      <c r="H33" s="20"/>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s="49" customFormat="1" ht="30" customHeight="1" thickBot="1" x14ac:dyDescent="0.4">
      <c r="A34" s="40" t="s">
        <v>11</v>
      </c>
      <c r="B34" s="84" t="s">
        <v>80</v>
      </c>
      <c r="C34" s="85"/>
      <c r="D34" s="86"/>
      <c r="E34" s="87"/>
      <c r="F34" s="88"/>
      <c r="G34" s="20"/>
      <c r="H34" s="20" t="str">
        <f t="shared" si="6"/>
        <v/>
      </c>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row>
    <row r="35" spans="1:64" s="49" customFormat="1" ht="30" customHeight="1" thickBot="1" x14ac:dyDescent="0.4">
      <c r="A35" s="40"/>
      <c r="B35" s="89" t="s">
        <v>69</v>
      </c>
      <c r="C35" s="85" t="s">
        <v>64</v>
      </c>
      <c r="D35" s="86">
        <v>1</v>
      </c>
      <c r="E35" s="90">
        <v>44331</v>
      </c>
      <c r="F35" s="90">
        <f>E35+29</f>
        <v>44360</v>
      </c>
      <c r="G35" s="20"/>
      <c r="H35" s="20">
        <f t="shared" si="6"/>
        <v>30</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row>
    <row r="36" spans="1:64" s="49" customFormat="1" ht="30" customHeight="1" thickBot="1" x14ac:dyDescent="0.4">
      <c r="A36" s="40"/>
      <c r="B36" s="89" t="s">
        <v>70</v>
      </c>
      <c r="C36" s="85" t="s">
        <v>86</v>
      </c>
      <c r="D36" s="86">
        <v>1</v>
      </c>
      <c r="E36" s="90">
        <v>44357</v>
      </c>
      <c r="F36" s="90">
        <f>E36+10</f>
        <v>44367</v>
      </c>
      <c r="G36" s="20"/>
      <c r="H36" s="20">
        <f t="shared" si="6"/>
        <v>11</v>
      </c>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row>
    <row r="37" spans="1:64" s="49" customFormat="1" ht="30" customHeight="1" thickBot="1" x14ac:dyDescent="0.4">
      <c r="A37" s="40"/>
      <c r="B37" s="89" t="s">
        <v>71</v>
      </c>
      <c r="C37" s="85" t="s">
        <v>84</v>
      </c>
      <c r="D37" s="86">
        <v>1</v>
      </c>
      <c r="E37" s="90">
        <v>44336</v>
      </c>
      <c r="F37" s="90">
        <f>E37+23</f>
        <v>44359</v>
      </c>
      <c r="G37" s="20"/>
      <c r="H37" s="20">
        <f t="shared" si="6"/>
        <v>24</v>
      </c>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row>
    <row r="38" spans="1:64" s="49" customFormat="1" ht="30" customHeight="1" thickBot="1" x14ac:dyDescent="0.4">
      <c r="A38" s="40"/>
      <c r="B38" s="89" t="s">
        <v>72</v>
      </c>
      <c r="C38" s="85" t="s">
        <v>85</v>
      </c>
      <c r="D38" s="86">
        <v>1</v>
      </c>
      <c r="E38" s="90">
        <v>44341</v>
      </c>
      <c r="F38" s="90">
        <f>E38+16</f>
        <v>44357</v>
      </c>
      <c r="G38" s="20"/>
      <c r="H38" s="20">
        <f t="shared" si="6"/>
        <v>17</v>
      </c>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row>
    <row r="39" spans="1:64" s="49" customFormat="1" ht="30" customHeight="1" thickBot="1" x14ac:dyDescent="0.4">
      <c r="A39" s="40"/>
      <c r="B39" s="89" t="s">
        <v>74</v>
      </c>
      <c r="C39" s="85" t="s">
        <v>77</v>
      </c>
      <c r="D39" s="86">
        <v>1</v>
      </c>
      <c r="E39" s="90">
        <v>44341</v>
      </c>
      <c r="F39" s="90">
        <f>E39+19</f>
        <v>44360</v>
      </c>
      <c r="G39" s="20"/>
      <c r="H39" s="20"/>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row>
    <row r="40" spans="1:64" s="49" customFormat="1" ht="30" customHeight="1" thickBot="1" x14ac:dyDescent="0.4">
      <c r="A40" s="40"/>
      <c r="B40" s="89" t="s">
        <v>75</v>
      </c>
      <c r="C40" s="85" t="s">
        <v>78</v>
      </c>
      <c r="D40" s="86">
        <v>1</v>
      </c>
      <c r="E40" s="90">
        <v>44336</v>
      </c>
      <c r="F40" s="90">
        <f>E40+22</f>
        <v>44358</v>
      </c>
      <c r="G40" s="20"/>
      <c r="H40" s="20"/>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row>
    <row r="41" spans="1:64" s="49" customFormat="1" ht="30" customHeight="1" thickBot="1" x14ac:dyDescent="0.4">
      <c r="A41" s="40"/>
      <c r="B41" s="89" t="s">
        <v>76</v>
      </c>
      <c r="C41" s="85" t="s">
        <v>79</v>
      </c>
      <c r="D41" s="86">
        <v>1</v>
      </c>
      <c r="E41" s="90">
        <v>44345</v>
      </c>
      <c r="F41" s="90">
        <f>E41+20</f>
        <v>44365</v>
      </c>
      <c r="G41" s="20"/>
      <c r="H41" s="20"/>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row>
    <row r="42" spans="1:64" s="49" customFormat="1" ht="30" customHeight="1" thickBot="1" x14ac:dyDescent="0.4">
      <c r="A42" s="40"/>
      <c r="B42" s="89" t="s">
        <v>87</v>
      </c>
      <c r="C42" s="85" t="s">
        <v>88</v>
      </c>
      <c r="D42" s="86">
        <v>1</v>
      </c>
      <c r="E42" s="90">
        <v>44331</v>
      </c>
      <c r="F42" s="90">
        <v>44000</v>
      </c>
      <c r="G42" s="20"/>
      <c r="H42" s="20"/>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row>
    <row r="43" spans="1:64" s="49" customFormat="1" ht="30" customHeight="1" thickBot="1" x14ac:dyDescent="0.4">
      <c r="A43" s="40"/>
      <c r="B43" s="22" t="s">
        <v>81</v>
      </c>
      <c r="C43" s="53"/>
      <c r="D43" s="23"/>
      <c r="E43" s="71"/>
      <c r="F43" s="72"/>
      <c r="G43" s="20"/>
      <c r="H43" s="20"/>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row>
    <row r="44" spans="1:64" s="49" customFormat="1" ht="30" customHeight="1" thickBot="1" x14ac:dyDescent="0.4">
      <c r="A44" s="40"/>
      <c r="B44" s="54" t="s">
        <v>82</v>
      </c>
      <c r="C44" s="55" t="s">
        <v>89</v>
      </c>
      <c r="D44" s="24">
        <v>1</v>
      </c>
      <c r="E44" s="73">
        <v>44367</v>
      </c>
      <c r="F44" s="73">
        <f>E44+8</f>
        <v>44375</v>
      </c>
      <c r="G44" s="20"/>
      <c r="H44" s="20"/>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row>
    <row r="45" spans="1:64" s="49" customFormat="1" ht="30" customHeight="1" thickBot="1" x14ac:dyDescent="0.4">
      <c r="A45" s="40"/>
      <c r="B45" s="54" t="s">
        <v>52</v>
      </c>
      <c r="C45" s="83" t="s">
        <v>44</v>
      </c>
      <c r="D45" s="24">
        <v>1</v>
      </c>
      <c r="E45" s="73">
        <f>F44-2</f>
        <v>44373</v>
      </c>
      <c r="F45" s="73">
        <f>E45+3</f>
        <v>44376</v>
      </c>
      <c r="G45" s="20"/>
      <c r="H45" s="20"/>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row>
    <row r="46" spans="1:64" s="49" customFormat="1" ht="30" customHeight="1" thickBot="1" x14ac:dyDescent="0.4">
      <c r="A46" s="40"/>
      <c r="B46" s="54" t="s">
        <v>54</v>
      </c>
      <c r="C46" s="83" t="s">
        <v>44</v>
      </c>
      <c r="D46" s="24">
        <v>1</v>
      </c>
      <c r="E46" s="73">
        <f>F44+1</f>
        <v>44376</v>
      </c>
      <c r="F46" s="73">
        <f>E46+3</f>
        <v>44379</v>
      </c>
      <c r="G46" s="20"/>
      <c r="H46" s="20"/>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row>
    <row r="47" spans="1:64" s="49" customFormat="1" ht="30" customHeight="1" thickBot="1" x14ac:dyDescent="0.4">
      <c r="A47" s="40"/>
      <c r="B47" s="54"/>
      <c r="C47" s="83"/>
      <c r="D47" s="24"/>
      <c r="E47" s="73"/>
      <c r="F47" s="73"/>
      <c r="G47" s="20"/>
      <c r="H47" s="20"/>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row>
    <row r="48" spans="1:64" s="49" customFormat="1" ht="30" customHeight="1" thickBot="1" x14ac:dyDescent="0.4">
      <c r="A48" s="40"/>
      <c r="B48" s="89" t="s">
        <v>83</v>
      </c>
      <c r="C48" s="85"/>
      <c r="D48" s="86"/>
      <c r="E48" s="90" t="s">
        <v>17</v>
      </c>
      <c r="F48" s="90" t="s">
        <v>17</v>
      </c>
      <c r="G48" s="20"/>
      <c r="H48" s="20" t="e">
        <f t="shared" si="6"/>
        <v>#VALUE!</v>
      </c>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6" type="noConversion"/>
  <conditionalFormatting sqref="D7:D25">
    <cfRule type="dataBar" priority="2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5">
    <cfRule type="expression" dxfId="11" priority="48">
      <formula>AND(TODAY()&gt;=I$5,TODAY()&lt;J$5)</formula>
    </cfRule>
  </conditionalFormatting>
  <conditionalFormatting sqref="I7:BL25">
    <cfRule type="expression" dxfId="10" priority="42">
      <formula>AND(task_start&lt;=I$5,ROUNDDOWN((task_end-task_start+1)*task_progress,0)+task_start-1&gt;=I$5)</formula>
    </cfRule>
    <cfRule type="expression" dxfId="9" priority="43" stopIfTrue="1">
      <formula>AND(task_end&gt;=I$5,task_start&lt;J$5)</formula>
    </cfRule>
  </conditionalFormatting>
  <conditionalFormatting sqref="D26:D30">
    <cfRule type="dataBar" priority="12">
      <dataBar>
        <cfvo type="num" val="0"/>
        <cfvo type="num" val="1"/>
        <color theme="0" tint="-0.249977111117893"/>
      </dataBar>
      <extLst>
        <ext xmlns:x14="http://schemas.microsoft.com/office/spreadsheetml/2009/9/main" uri="{B025F937-C7B1-47D3-B67F-A62EFF666E3E}">
          <x14:id>{B262B32D-DB79-4D96-B063-DC2EAF3EB15E}</x14:id>
        </ext>
      </extLst>
    </cfRule>
  </conditionalFormatting>
  <conditionalFormatting sqref="I26:BL33">
    <cfRule type="expression" dxfId="8" priority="15">
      <formula>AND(TODAY()&gt;=I$5,TODAY()&lt;J$5)</formula>
    </cfRule>
  </conditionalFormatting>
  <conditionalFormatting sqref="I26:BL33">
    <cfRule type="expression" dxfId="7" priority="13">
      <formula>AND(task_start&lt;=I$5,ROUNDDOWN((task_end-task_start+1)*task_progress,0)+task_start-1&gt;=I$5)</formula>
    </cfRule>
    <cfRule type="expression" dxfId="6" priority="14" stopIfTrue="1">
      <formula>AND(task_end&gt;=I$5,task_start&lt;J$5)</formula>
    </cfRule>
  </conditionalFormatting>
  <conditionalFormatting sqref="D31:D33">
    <cfRule type="dataBar" priority="11">
      <dataBar>
        <cfvo type="num" val="0"/>
        <cfvo type="num" val="1"/>
        <color theme="0" tint="-0.249977111117893"/>
      </dataBar>
      <extLst>
        <ext xmlns:x14="http://schemas.microsoft.com/office/spreadsheetml/2009/9/main" uri="{B025F937-C7B1-47D3-B67F-A62EFF666E3E}">
          <x14:id>{B5DE8939-64B3-44EE-9316-143599BEF3DB}</x14:id>
        </ext>
      </extLst>
    </cfRule>
  </conditionalFormatting>
  <conditionalFormatting sqref="D34:D38 D48">
    <cfRule type="dataBar" priority="7">
      <dataBar>
        <cfvo type="num" val="0"/>
        <cfvo type="num" val="1"/>
        <color theme="0" tint="-0.249977111117893"/>
      </dataBar>
      <extLst>
        <ext xmlns:x14="http://schemas.microsoft.com/office/spreadsheetml/2009/9/main" uri="{B025F937-C7B1-47D3-B67F-A62EFF666E3E}">
          <x14:id>{C54039FF-983F-44F7-9636-79BA6C210BF4}</x14:id>
        </ext>
      </extLst>
    </cfRule>
  </conditionalFormatting>
  <conditionalFormatting sqref="I34:BL44 I46:BL48">
    <cfRule type="expression" dxfId="5" priority="10">
      <formula>AND(TODAY()&gt;=I$5,TODAY()&lt;J$5)</formula>
    </cfRule>
  </conditionalFormatting>
  <conditionalFormatting sqref="I34:BL44 I46:BL48">
    <cfRule type="expression" dxfId="4" priority="8">
      <formula>AND(task_start&lt;=I$5,ROUNDDOWN((task_end-task_start+1)*task_progress,0)+task_start-1&gt;=I$5)</formula>
    </cfRule>
    <cfRule type="expression" dxfId="3" priority="9" stopIfTrue="1">
      <formula>AND(task_end&gt;=I$5,task_start&lt;J$5)</formula>
    </cfRule>
  </conditionalFormatting>
  <conditionalFormatting sqref="D39:D42">
    <cfRule type="dataBar" priority="6">
      <dataBar>
        <cfvo type="num" val="0"/>
        <cfvo type="num" val="1"/>
        <color theme="0" tint="-0.249977111117893"/>
      </dataBar>
      <extLst>
        <ext xmlns:x14="http://schemas.microsoft.com/office/spreadsheetml/2009/9/main" uri="{B025F937-C7B1-47D3-B67F-A62EFF666E3E}">
          <x14:id>{D033914D-9AD8-4524-ABFA-C05B0EDFC793}</x14:id>
        </ext>
      </extLst>
    </cfRule>
  </conditionalFormatting>
  <conditionalFormatting sqref="D43:D47">
    <cfRule type="dataBar" priority="1">
      <dataBar>
        <cfvo type="num" val="0"/>
        <cfvo type="num" val="1"/>
        <color theme="0" tint="-0.249977111117893"/>
      </dataBar>
      <extLst>
        <ext xmlns:x14="http://schemas.microsoft.com/office/spreadsheetml/2009/9/main" uri="{B025F937-C7B1-47D3-B67F-A62EFF666E3E}">
          <x14:id>{8B107D61-7EDA-4CB6-8488-82AD2E406F79}</x14:id>
        </ext>
      </extLst>
    </cfRule>
  </conditionalFormatting>
  <conditionalFormatting sqref="I45:BL45">
    <cfRule type="expression" dxfId="2" priority="5">
      <formula>AND(TODAY()&gt;=I$5,TODAY()&lt;J$5)</formula>
    </cfRule>
  </conditionalFormatting>
  <conditionalFormatting sqref="I45:BL45">
    <cfRule type="expression" dxfId="1" priority="3">
      <formula>AND(task_start&lt;=I$5,ROUNDDOWN((task_end-task_start+1)*task_progress,0)+task_start-1&gt;=I$5)</formula>
    </cfRule>
    <cfRule type="expression" dxfId="0" priority="4" stopIfTrue="1">
      <formula>AND(task_end&gt;=I$5,task_start&lt;J$5)</formula>
    </cfRule>
  </conditionalFormatting>
  <dataValidations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2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xm:sqref>
        </x14:conditionalFormatting>
        <x14:conditionalFormatting xmlns:xm="http://schemas.microsoft.com/office/excel/2006/main">
          <x14:cfRule type="dataBar" id="{B262B32D-DB79-4D96-B063-DC2EAF3EB15E}">
            <x14:dataBar minLength="0" maxLength="100" gradient="0">
              <x14:cfvo type="num">
                <xm:f>0</xm:f>
              </x14:cfvo>
              <x14:cfvo type="num">
                <xm:f>1</xm:f>
              </x14:cfvo>
              <x14:negativeFillColor rgb="FFFF0000"/>
              <x14:axisColor rgb="FF000000"/>
            </x14:dataBar>
          </x14:cfRule>
          <xm:sqref>D26:D30</xm:sqref>
        </x14:conditionalFormatting>
        <x14:conditionalFormatting xmlns:xm="http://schemas.microsoft.com/office/excel/2006/main">
          <x14:cfRule type="dataBar" id="{B5DE8939-64B3-44EE-9316-143599BEF3DB}">
            <x14:dataBar minLength="0" maxLength="100" gradient="0">
              <x14:cfvo type="num">
                <xm:f>0</xm:f>
              </x14:cfvo>
              <x14:cfvo type="num">
                <xm:f>1</xm:f>
              </x14:cfvo>
              <x14:negativeFillColor rgb="FFFF0000"/>
              <x14:axisColor rgb="FF000000"/>
            </x14:dataBar>
          </x14:cfRule>
          <xm:sqref>D31:D33</xm:sqref>
        </x14:conditionalFormatting>
        <x14:conditionalFormatting xmlns:xm="http://schemas.microsoft.com/office/excel/2006/main">
          <x14:cfRule type="dataBar" id="{C54039FF-983F-44F7-9636-79BA6C210BF4}">
            <x14:dataBar minLength="0" maxLength="100" gradient="0">
              <x14:cfvo type="num">
                <xm:f>0</xm:f>
              </x14:cfvo>
              <x14:cfvo type="num">
                <xm:f>1</xm:f>
              </x14:cfvo>
              <x14:negativeFillColor rgb="FFFF0000"/>
              <x14:axisColor rgb="FF000000"/>
            </x14:dataBar>
          </x14:cfRule>
          <xm:sqref>D34:D38 D48</xm:sqref>
        </x14:conditionalFormatting>
        <x14:conditionalFormatting xmlns:xm="http://schemas.microsoft.com/office/excel/2006/main">
          <x14:cfRule type="dataBar" id="{D033914D-9AD8-4524-ABFA-C05B0EDFC793}">
            <x14:dataBar minLength="0" maxLength="100" gradient="0">
              <x14:cfvo type="num">
                <xm:f>0</xm:f>
              </x14:cfvo>
              <x14:cfvo type="num">
                <xm:f>1</xm:f>
              </x14:cfvo>
              <x14:negativeFillColor rgb="FFFF0000"/>
              <x14:axisColor rgb="FF000000"/>
            </x14:dataBar>
          </x14:cfRule>
          <xm:sqref>D39:D42</xm:sqref>
        </x14:conditionalFormatting>
        <x14:conditionalFormatting xmlns:xm="http://schemas.microsoft.com/office/excel/2006/main">
          <x14:cfRule type="dataBar" id="{8B107D61-7EDA-4CB6-8488-82AD2E406F79}">
            <x14:dataBar minLength="0" maxLength="100" gradient="0">
              <x14:cfvo type="num">
                <xm:f>0</xm:f>
              </x14:cfvo>
              <x14:cfvo type="num">
                <xm:f>1</xm:f>
              </x14:cfvo>
              <x14:negativeFillColor rgb="FFFF0000"/>
              <x14:axisColor rgb="FF000000"/>
            </x14:dataBar>
          </x14:cfRule>
          <xm:sqref>D43:D47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election activeCell="A10" sqref="A10"/>
    </sheetView>
  </sheetViews>
  <sheetFormatPr defaultColWidth="9.1796875" defaultRowHeight="12" x14ac:dyDescent="0.15"/>
  <cols>
    <col min="1" max="1" width="87.1796875" style="2" customWidth="1"/>
    <col min="2" max="16384" width="9.1796875" style="1"/>
  </cols>
  <sheetData>
    <row r="1" spans="1:2" ht="46.5" customHeight="1" x14ac:dyDescent="0.35">
      <c r="A1" s="31"/>
      <c r="B1" s="9"/>
    </row>
    <row r="2" spans="1:2" s="3" customFormat="1" ht="17.399999999999999" x14ac:dyDescent="0.35">
      <c r="A2" s="32" t="s">
        <v>20</v>
      </c>
      <c r="B2" s="32"/>
    </row>
    <row r="3" spans="1:2" s="5" customFormat="1" ht="27" customHeight="1" x14ac:dyDescent="0.35">
      <c r="A3" s="33" t="s">
        <v>21</v>
      </c>
      <c r="B3" s="33"/>
    </row>
    <row r="4" spans="1:2" s="4" customFormat="1" ht="27.6" x14ac:dyDescent="0.55000000000000004">
      <c r="A4" s="34" t="s">
        <v>22</v>
      </c>
      <c r="B4" s="35"/>
    </row>
    <row r="5" spans="1:2" ht="57" customHeight="1" x14ac:dyDescent="0.35">
      <c r="A5" s="36" t="s">
        <v>23</v>
      </c>
      <c r="B5" s="9"/>
    </row>
    <row r="6" spans="1:2" ht="26.25" customHeight="1" x14ac:dyDescent="0.35">
      <c r="A6" s="34" t="s">
        <v>24</v>
      </c>
      <c r="B6" s="9"/>
    </row>
    <row r="7" spans="1:2" s="2" customFormat="1" ht="204.9" customHeight="1" x14ac:dyDescent="0.35">
      <c r="A7" s="7" t="s">
        <v>25</v>
      </c>
      <c r="B7" s="31"/>
    </row>
    <row r="8" spans="1:2" s="4" customFormat="1" ht="27.6" x14ac:dyDescent="0.55000000000000004">
      <c r="A8" s="34" t="s">
        <v>26</v>
      </c>
      <c r="B8" s="35"/>
    </row>
    <row r="9" spans="1:2" ht="31.2" x14ac:dyDescent="0.35">
      <c r="A9" s="36" t="s">
        <v>27</v>
      </c>
      <c r="B9" s="9"/>
    </row>
    <row r="10" spans="1:2" s="2" customFormat="1" ht="27.9" customHeight="1" x14ac:dyDescent="0.35">
      <c r="A10" s="6" t="s">
        <v>28</v>
      </c>
      <c r="B10" s="31"/>
    </row>
    <row r="11" spans="1:2" s="4" customFormat="1" ht="27.6" x14ac:dyDescent="0.55000000000000004">
      <c r="A11" s="34" t="s">
        <v>29</v>
      </c>
      <c r="B11" s="35"/>
    </row>
    <row r="12" spans="1:2" ht="15.6" x14ac:dyDescent="0.35">
      <c r="A12" s="36" t="s">
        <v>30</v>
      </c>
      <c r="B12" s="9"/>
    </row>
    <row r="13" spans="1:2" s="2" customFormat="1" ht="27.9" customHeight="1" x14ac:dyDescent="0.35">
      <c r="A13" s="6" t="s">
        <v>31</v>
      </c>
      <c r="B13" s="31"/>
    </row>
    <row r="14" spans="1:2" s="4" customFormat="1" ht="27.6" x14ac:dyDescent="0.55000000000000004">
      <c r="A14" s="34" t="s">
        <v>32</v>
      </c>
      <c r="B14" s="35"/>
    </row>
    <row r="15" spans="1:2" ht="49.5" customHeight="1" x14ac:dyDescent="0.35">
      <c r="A15" s="36" t="s">
        <v>33</v>
      </c>
      <c r="B15" s="9"/>
    </row>
    <row r="16" spans="1:2" ht="46.8" x14ac:dyDescent="0.35">
      <c r="A16" s="36" t="s">
        <v>34</v>
      </c>
      <c r="B16" s="9"/>
    </row>
  </sheetData>
  <phoneticPr fontId="26"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项目日程安排!Print_Titles</vt:lpstr>
      <vt:lpstr>项目日程安排!task_end</vt:lpstr>
      <vt:lpstr>项目日程安排!task_progress</vt:lpstr>
      <vt:lpstr>项目日程安排!task_start</vt:lpstr>
      <vt:lpstr>显示周数</vt:lpstr>
      <vt:lpstr>项目开始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2021-07-07T14:17:43Z</dcterms:modified>
</cp:coreProperties>
</file>