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nping/work/projects/blueberry/service_starter/db/model/"/>
    </mc:Choice>
  </mc:AlternateContent>
  <xr:revisionPtr revIDLastSave="0" documentId="13_ncr:1_{A36D66A7-FA15-0D44-B227-3501CE79256F}" xr6:coauthVersionLast="43" xr6:coauthVersionMax="43" xr10:uidLastSave="{00000000-0000-0000-0000-000000000000}"/>
  <bookViews>
    <workbookView xWindow="0" yWindow="460" windowWidth="25600" windowHeight="14180" xr2:uid="{7F77F5F8-1C91-CE46-B772-1760AFD20BD5}"/>
  </bookViews>
  <sheets>
    <sheet name="数据字典dictionary" sheetId="1" r:id="rId1"/>
    <sheet name="标签Tag" sheetId="3" r:id="rId2"/>
    <sheet name="楼盘plot" sheetId="2" r:id="rId3"/>
    <sheet name="二手房" sheetId="4" r:id="rId4"/>
    <sheet name="新房" sheetId="5" r:id="rId5"/>
    <sheet name="租房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6" i="1" l="1"/>
  <c r="I17" i="1"/>
  <c r="H16" i="1"/>
  <c r="H17" i="1"/>
  <c r="I14" i="1"/>
  <c r="I15" i="1"/>
  <c r="H14" i="1"/>
  <c r="H15" i="1"/>
  <c r="H13" i="1"/>
  <c r="I13" i="1"/>
  <c r="I12" i="1"/>
  <c r="H12" i="1"/>
  <c r="I8" i="1"/>
  <c r="I9" i="1"/>
  <c r="I10" i="1"/>
  <c r="I11" i="1"/>
  <c r="H8" i="1"/>
  <c r="H9" i="1"/>
  <c r="H10" i="1"/>
  <c r="H11" i="1"/>
  <c r="H7" i="1" l="1"/>
  <c r="I7" i="1" s="1"/>
  <c r="H6" i="1"/>
  <c r="I6" i="1" s="1"/>
  <c r="I3" i="1" l="1"/>
  <c r="I2" i="1"/>
  <c r="H5" i="1" l="1"/>
  <c r="I5" i="1" s="1"/>
  <c r="H4" i="1"/>
  <c r="I4" i="1" s="1"/>
  <c r="AB4" i="6" l="1"/>
  <c r="AC4" i="6"/>
  <c r="AD4" i="6"/>
  <c r="AB5" i="6"/>
  <c r="AC5" i="6"/>
  <c r="AD5" i="6"/>
  <c r="AB6" i="6"/>
  <c r="AC6" i="6"/>
  <c r="AD6" i="6"/>
  <c r="AB7" i="6"/>
  <c r="AC7" i="6"/>
  <c r="AD7" i="6"/>
  <c r="AB8" i="6"/>
  <c r="AC8" i="6"/>
  <c r="AD8" i="6"/>
  <c r="AB9" i="6"/>
  <c r="AC9" i="6"/>
  <c r="AD9" i="6"/>
  <c r="AB10" i="6"/>
  <c r="AC10" i="6"/>
  <c r="AD10" i="6"/>
  <c r="AB11" i="6"/>
  <c r="AC11" i="6"/>
  <c r="AD11" i="6"/>
  <c r="AB12" i="6"/>
  <c r="AC12" i="6"/>
  <c r="AD12" i="6"/>
  <c r="AB13" i="6"/>
  <c r="AC13" i="6"/>
  <c r="AD13" i="6"/>
  <c r="AB14" i="6"/>
  <c r="AC14" i="6"/>
  <c r="AD14" i="6"/>
  <c r="AB15" i="6"/>
  <c r="AC15" i="6"/>
  <c r="AD15" i="6"/>
  <c r="AB16" i="6"/>
  <c r="AC16" i="6"/>
  <c r="AD16" i="6"/>
  <c r="AB17" i="6"/>
  <c r="AC17" i="6"/>
  <c r="AD17" i="6"/>
  <c r="AB18" i="6"/>
  <c r="AC18" i="6"/>
  <c r="AD18" i="6"/>
  <c r="AB19" i="6"/>
  <c r="AC19" i="6"/>
  <c r="AD19" i="6"/>
  <c r="AD3" i="6"/>
  <c r="AG3" i="4"/>
  <c r="AC3" i="6"/>
  <c r="AB3" i="6"/>
  <c r="R4" i="5"/>
  <c r="R5" i="5"/>
  <c r="R6" i="5"/>
  <c r="R3" i="5"/>
  <c r="Q4" i="5"/>
  <c r="Q5" i="5"/>
  <c r="Q6" i="5"/>
  <c r="Q3" i="5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" i="4"/>
  <c r="AD4" i="4" l="1"/>
  <c r="AE4" i="4"/>
  <c r="AD5" i="4"/>
  <c r="AE5" i="4"/>
  <c r="AD6" i="4"/>
  <c r="AE6" i="4"/>
  <c r="AD7" i="4"/>
  <c r="AE7" i="4"/>
  <c r="AD8" i="4"/>
  <c r="AE8" i="4"/>
  <c r="AD9" i="4"/>
  <c r="AE9" i="4"/>
  <c r="AD10" i="4"/>
  <c r="AE10" i="4"/>
  <c r="AD11" i="4"/>
  <c r="AE11" i="4"/>
  <c r="AD12" i="4"/>
  <c r="AE12" i="4"/>
  <c r="AD13" i="4"/>
  <c r="AE13" i="4"/>
  <c r="AD14" i="4"/>
  <c r="AE14" i="4"/>
  <c r="AD15" i="4"/>
  <c r="AE15" i="4"/>
  <c r="AD16" i="4"/>
  <c r="AE16" i="4"/>
  <c r="AD17" i="4"/>
  <c r="AE17" i="4"/>
  <c r="AD18" i="4"/>
  <c r="AE18" i="4"/>
  <c r="AD19" i="4"/>
  <c r="AE19" i="4"/>
  <c r="AD20" i="4"/>
  <c r="AE20" i="4"/>
  <c r="AD21" i="4"/>
  <c r="AE21" i="4"/>
  <c r="AD22" i="4"/>
  <c r="AE22" i="4"/>
  <c r="AD23" i="4"/>
  <c r="AE23" i="4"/>
  <c r="AD24" i="4"/>
  <c r="AE24" i="4"/>
  <c r="AD25" i="4"/>
  <c r="AE25" i="4"/>
  <c r="AD26" i="4"/>
  <c r="AE26" i="4"/>
  <c r="AD27" i="4"/>
  <c r="AE27" i="4"/>
  <c r="AD28" i="4"/>
  <c r="AE28" i="4"/>
  <c r="AD29" i="4"/>
  <c r="AE29" i="4"/>
  <c r="AD30" i="4"/>
  <c r="AE30" i="4"/>
  <c r="AD31" i="4"/>
  <c r="AE31" i="4"/>
  <c r="AD32" i="4"/>
  <c r="AE32" i="4"/>
  <c r="AD33" i="4"/>
  <c r="AE33" i="4"/>
  <c r="AD34" i="4"/>
  <c r="AE34" i="4"/>
  <c r="AD35" i="4"/>
  <c r="AE35" i="4"/>
  <c r="AD36" i="4"/>
  <c r="AE36" i="4"/>
  <c r="AE3" i="4"/>
  <c r="AD3" i="4"/>
  <c r="E12" i="3" l="1"/>
  <c r="E11" i="3"/>
  <c r="E4" i="3"/>
  <c r="E5" i="3"/>
  <c r="E6" i="3"/>
  <c r="E7" i="3"/>
  <c r="E8" i="3"/>
  <c r="E9" i="3"/>
  <c r="E10" i="3"/>
  <c r="E3" i="3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4" i="2"/>
  <c r="K5" i="2"/>
  <c r="K6" i="2"/>
  <c r="K7" i="2"/>
  <c r="K8" i="2"/>
  <c r="K9" i="2"/>
  <c r="K10" i="2"/>
  <c r="K11" i="2"/>
  <c r="K12" i="2"/>
  <c r="K13" i="2"/>
  <c r="K14" i="2"/>
  <c r="K15" i="2"/>
  <c r="K3" i="2" l="1"/>
</calcChain>
</file>

<file path=xl/sharedStrings.xml><?xml version="1.0" encoding="utf-8"?>
<sst xmlns="http://schemas.openxmlformats.org/spreadsheetml/2006/main" count="573" uniqueCount="190">
  <si>
    <t>租房方式</t>
  </si>
  <si>
    <t>租房</t>
  </si>
  <si>
    <t>新房</t>
  </si>
  <si>
    <t>二手房</t>
  </si>
  <si>
    <t>删除状态</t>
  </si>
  <si>
    <t>有效</t>
  </si>
  <si>
    <t>删除</t>
  </si>
  <si>
    <t>房东委托</t>
  </si>
  <si>
    <t>公用</t>
  </si>
  <si>
    <t>朝向</t>
  </si>
  <si>
    <t>装修</t>
  </si>
  <si>
    <t>备注</t>
  </si>
  <si>
    <t>类别</t>
  </si>
  <si>
    <t>类别代码</t>
  </si>
  <si>
    <t>名称</t>
  </si>
  <si>
    <t>值</t>
  </si>
  <si>
    <t>启用</t>
  </si>
  <si>
    <t>停用</t>
  </si>
  <si>
    <t>产证年限</t>
  </si>
  <si>
    <t>房屋类型</t>
  </si>
  <si>
    <t>模块</t>
  </si>
  <si>
    <t>truncate table dictionary;</t>
  </si>
  <si>
    <t>是否启用</t>
  </si>
  <si>
    <t>province_code, city_code, country_code, area_id, area_name, plot_name, longitude, latitude</t>
  </si>
  <si>
    <t>城市代码</t>
  </si>
  <si>
    <t>省份代码</t>
  </si>
  <si>
    <t>区县代码</t>
  </si>
  <si>
    <t>区域ID</t>
  </si>
  <si>
    <t>区域名称</t>
  </si>
  <si>
    <t>楼盘名称</t>
  </si>
  <si>
    <t>经度</t>
  </si>
  <si>
    <t>纬度</t>
  </si>
  <si>
    <t>松江大学城</t>
  </si>
  <si>
    <t>御上海</t>
  </si>
  <si>
    <t>truncate table plot;</t>
  </si>
  <si>
    <t>地址</t>
  </si>
  <si>
    <t>谷阳北路2399弄</t>
  </si>
  <si>
    <t>路劲佘山院子</t>
  </si>
  <si>
    <t>泰晤士小镇</t>
  </si>
  <si>
    <t>紫东新苑</t>
  </si>
  <si>
    <t>久阳文华府邸</t>
  </si>
  <si>
    <t>路劲佘山院子别墅</t>
  </si>
  <si>
    <t>文翔名苑</t>
  </si>
  <si>
    <t>九龙仓兰宫</t>
  </si>
  <si>
    <t>东鼎名人府邸(松江)</t>
  </si>
  <si>
    <t>鼎信公寓</t>
  </si>
  <si>
    <t>万科梦想派</t>
  </si>
  <si>
    <t>开元新都</t>
  </si>
  <si>
    <t>龙湖佘山公馆</t>
  </si>
  <si>
    <t>崇南公路599弄</t>
  </si>
  <si>
    <t>三新北路900弄</t>
  </si>
  <si>
    <t>新松江路1388弄</t>
  </si>
  <si>
    <t>新松江路2218弄</t>
  </si>
  <si>
    <t>文翔路3088弄</t>
  </si>
  <si>
    <t>谷阳北路2388弄</t>
  </si>
  <si>
    <t>滨湖路310弄</t>
  </si>
  <si>
    <t>谷阳北路1251弄</t>
  </si>
  <si>
    <t>淡家浜街88弄</t>
  </si>
  <si>
    <t>新松江路926弄</t>
  </si>
  <si>
    <t>人民北路2908弄</t>
  </si>
  <si>
    <t>松江老城</t>
  </si>
  <si>
    <t>新理想花园</t>
  </si>
  <si>
    <t>江中公寓</t>
  </si>
  <si>
    <t>永丰苑</t>
  </si>
  <si>
    <t>维罗纳贵都</t>
  </si>
  <si>
    <t>荣乐西路758弄</t>
  </si>
  <si>
    <t>南期昌路458弄</t>
  </si>
  <si>
    <t>富永路425弄</t>
  </si>
  <si>
    <t>荣乐西路266弄</t>
  </si>
  <si>
    <t>南湖</t>
  </si>
  <si>
    <t>万达华府</t>
  </si>
  <si>
    <t>世茂璀璨时代</t>
  </si>
  <si>
    <t>荣盛百合花园</t>
  </si>
  <si>
    <t>龙之梦悦庭</t>
  </si>
  <si>
    <t>丽江半岛</t>
  </si>
  <si>
    <t>路劲金茂府</t>
  </si>
  <si>
    <t>东方普罗旺斯</t>
  </si>
  <si>
    <t>宝格丽公馆</t>
  </si>
  <si>
    <t>嘉富好第坊</t>
  </si>
  <si>
    <t>荣盛·祥云府</t>
  </si>
  <si>
    <t>石榴·湘湖湾</t>
  </si>
  <si>
    <t>巴黎都市</t>
  </si>
  <si>
    <t>嘉城绿都</t>
  </si>
  <si>
    <t># id, create_time, created_by, update_time, updated_by, del_flag, tag_type, tag_name, tag_description</t>
  </si>
  <si>
    <t>标签类型</t>
  </si>
  <si>
    <t>标签名称</t>
  </si>
  <si>
    <t>标签描述</t>
  </si>
  <si>
    <t>近地铁</t>
  </si>
  <si>
    <t>方圆1.2公里内，有对应的地铁路线</t>
  </si>
  <si>
    <t>学区房</t>
  </si>
  <si>
    <t>热门重点小学对口的小区房源</t>
  </si>
  <si>
    <t>独家委托</t>
  </si>
  <si>
    <t>有钥匙</t>
  </si>
  <si>
    <t>拎包入住</t>
  </si>
  <si>
    <t>繁华地段</t>
  </si>
  <si>
    <t>首次出租</t>
  </si>
  <si>
    <t>全装全配</t>
  </si>
  <si>
    <t>truncate table tag;</t>
  </si>
  <si>
    <t>广告</t>
  </si>
  <si>
    <t>预付5万抵用20万！</t>
  </si>
  <si>
    <t>对口东华小学</t>
  </si>
  <si>
    <t>province_code,city_code,country_code,area_id,area_name,plot_id,plot_name,plot_address,year,status,number_no,is_favorite,square,contacter_name,contacter_phone,proprietor_name,proprietor_phone,asking_price,last_updated_date,flat_rooms,flat_livings,flat_baths,building_no,floor,total_floor,room_no,orientation,property_right,decoration,house_type,house_origin,property_old,is_sole,remark  FROM secondhand_house</t>
  </si>
  <si>
    <t>年份</t>
  </si>
  <si>
    <t>状态</t>
  </si>
  <si>
    <t>编号</t>
  </si>
  <si>
    <t>平方</t>
  </si>
  <si>
    <t>是否推荐</t>
  </si>
  <si>
    <t>联系人</t>
  </si>
  <si>
    <t>联系人手机号</t>
  </si>
  <si>
    <t>庄先生</t>
  </si>
  <si>
    <t>张先生</t>
  </si>
  <si>
    <t>蒋先生</t>
  </si>
  <si>
    <t>高女士</t>
  </si>
  <si>
    <t>王先生</t>
  </si>
  <si>
    <t>业主</t>
  </si>
  <si>
    <t>业主手机号</t>
  </si>
  <si>
    <t>王国栋</t>
  </si>
  <si>
    <t>张三丰</t>
  </si>
  <si>
    <t>蒋大卫</t>
  </si>
  <si>
    <t>高胜美</t>
  </si>
  <si>
    <t>挂牌价</t>
  </si>
  <si>
    <t>室</t>
  </si>
  <si>
    <t>卫</t>
  </si>
  <si>
    <t>厅</t>
  </si>
  <si>
    <t>楼号</t>
  </si>
  <si>
    <t>楼层</t>
  </si>
  <si>
    <t>总楼层</t>
  </si>
  <si>
    <t>房号</t>
  </si>
  <si>
    <t>产权</t>
  </si>
  <si>
    <t>70年</t>
  </si>
  <si>
    <t>房源来源</t>
  </si>
  <si>
    <t>张三</t>
  </si>
  <si>
    <t>李四</t>
  </si>
  <si>
    <t>是否唯一</t>
  </si>
  <si>
    <t>业主比较友好</t>
  </si>
  <si>
    <t>周六可看房</t>
  </si>
  <si>
    <t>Here</t>
  </si>
  <si>
    <t>标签</t>
  </si>
  <si>
    <t>独家委托,有钥匙</t>
  </si>
  <si>
    <t>有钥匙,独家委托</t>
  </si>
  <si>
    <t>truncate table secondhand_house;</t>
  </si>
  <si>
    <t>楼盘地址</t>
  </si>
  <si>
    <t>参考均价</t>
  </si>
  <si>
    <t>参考总价</t>
  </si>
  <si>
    <t>开盘日期</t>
  </si>
  <si>
    <t>2019-03-20</t>
  </si>
  <si>
    <t>交付日期</t>
  </si>
  <si>
    <t>2020-01-31</t>
  </si>
  <si>
    <t>101001,101002</t>
  </si>
  <si>
    <t>101001,101003</t>
  </si>
  <si>
    <t>101001,101003,101004</t>
  </si>
  <si>
    <t>101001,101005</t>
  </si>
  <si>
    <t>地产商</t>
  </si>
  <si>
    <t>万科</t>
  </si>
  <si>
    <t>保利</t>
  </si>
  <si>
    <t>万达</t>
  </si>
  <si>
    <t>中远</t>
  </si>
  <si>
    <t>近地铁,学区房</t>
  </si>
  <si>
    <t>广告标签</t>
  </si>
  <si>
    <t>province_code, city_code, country_code, area_id, area_name, plot_id, plot_name, plot_address, status, reference_average_price, reference_amount_min, reference_amount_max,is_favorite, open_date, deliver_date, property_right, house_type, realestate_developer, remark, tag, ad_tag, created_by</t>
  </si>
  <si>
    <t>2019-04-30</t>
  </si>
  <si>
    <t>2019-05-30</t>
  </si>
  <si>
    <t>2019-06-30</t>
  </si>
  <si>
    <t>2020-03-31</t>
  </si>
  <si>
    <t>2020-02-28</t>
  </si>
  <si>
    <t>2020-04-30</t>
  </si>
  <si>
    <t>truncate table new_house;</t>
  </si>
  <si>
    <t>面积</t>
  </si>
  <si>
    <t>租金</t>
  </si>
  <si>
    <t>付租方式</t>
  </si>
  <si>
    <t>拎包入住,繁华地段</t>
  </si>
  <si>
    <t>繁华地段,首次出租</t>
  </si>
  <si>
    <t>繁华地段,全装全配</t>
  </si>
  <si>
    <t>truncate table rent_house;</t>
  </si>
  <si>
    <t>province_code, city_code, country_code, area_id, area_name, plot_id, plot_name, plot_address,  number_no, year, status, is_favorite, flat_rooms, flat_livings, flat_baths,square, rent, contacter_name, contacter_phone, proprietor_name, proprietor_phone, building_no, floor, total_floor, room_no, orientation, rent_type, decoration, pay_type, house_origin, remark, tag, created_by</t>
  </si>
  <si>
    <t>APP</t>
  </si>
  <si>
    <t>消息状态</t>
  </si>
  <si>
    <t>收到</t>
  </si>
  <si>
    <t>队列</t>
  </si>
  <si>
    <t>发送</t>
  </si>
  <si>
    <t>成功</t>
  </si>
  <si>
    <t>取消</t>
  </si>
  <si>
    <t>失败</t>
  </si>
  <si>
    <t>消息大类</t>
  </si>
  <si>
    <t>SMS</t>
  </si>
  <si>
    <t>EMAIL</t>
  </si>
  <si>
    <t>消息小类</t>
  </si>
  <si>
    <t>HTML</t>
  </si>
  <si>
    <t>PLAIN</t>
  </si>
  <si>
    <t>邮件内容类型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</si>
</sst>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quotePrefix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C2B13-3C20-0447-81A3-E11BB3A5A6D9}">
  <dimension ref="B1:I17"/>
  <sheetViews>
    <sheetView tabSelected="1" workbookViewId="0">
      <selection activeCell="G20" sqref="G20"/>
    </sheetView>
  </sheetViews>
  <sheetFormatPr baseColWidth="10" defaultRowHeight="16" x14ac:dyDescent="0.2"/>
  <cols>
    <col min="3" max="3" width="14.5" customWidth="1"/>
  </cols>
  <sheetData>
    <row r="1" spans="2:9" x14ac:dyDescent="0.2">
      <c r="B1" t="s">
        <v>20</v>
      </c>
      <c r="C1" t="s">
        <v>12</v>
      </c>
      <c r="D1" t="s">
        <v>13</v>
      </c>
      <c r="E1" t="s">
        <v>14</v>
      </c>
      <c r="F1" t="s">
        <v>15</v>
      </c>
      <c r="G1" t="s">
        <v>11</v>
      </c>
      <c r="I1" t="s">
        <v>21</v>
      </c>
    </row>
    <row r="2" spans="2:9" x14ac:dyDescent="0.2">
      <c r="B2" t="s">
        <v>8</v>
      </c>
      <c r="C2" t="s">
        <v>4</v>
      </c>
      <c r="D2">
        <v>1000</v>
      </c>
      <c r="E2" s="1" t="s">
        <v>5</v>
      </c>
      <c r="F2">
        <v>0</v>
      </c>
      <c r="H2">
        <v>0</v>
      </c>
      <c r="I2" t="str">
        <f>CONCATENATE("INSERT INTO `dictionary`(`created_by`, `enable`,`module`, `type_name`,`type_code`, `name`,`value`,`remark`)  VALUES (-1,'100801','"&amp;B2&amp;"', '"&amp;C2&amp;"','"&amp;D2&amp;"','"&amp;E2&amp;"', '"&amp;H2&amp;"',  '"&amp;G2&amp;"');")</f>
        <v>INSERT INTO `dictionary`(`created_by`, `enable`,`module`, `type_name`,`type_code`, `name`,`value`,`remark`)  VALUES (-1,'100801','公用', '删除状态','1000','有效', '0',  '');</v>
      </c>
    </row>
    <row r="3" spans="2:9" x14ac:dyDescent="0.2">
      <c r="B3" t="s">
        <v>8</v>
      </c>
      <c r="C3" t="s">
        <v>4</v>
      </c>
      <c r="D3">
        <v>1000</v>
      </c>
      <c r="E3" s="1" t="s">
        <v>6</v>
      </c>
      <c r="F3">
        <v>1</v>
      </c>
      <c r="H3">
        <v>1</v>
      </c>
      <c r="I3" t="str">
        <f t="shared" ref="I3:I5" si="0">CONCATENATE("INSERT INTO `dictionary`(`created_by`, `enable`,`module`, `type_name`,`type_code`, `name`,`value`,`remark`)  VALUES (-1,'100801','"&amp;B3&amp;"', '"&amp;C3&amp;"','"&amp;D3&amp;"','"&amp;E3&amp;"', '"&amp;H3&amp;"',  '"&amp;G3&amp;"');")</f>
        <v>INSERT INTO `dictionary`(`created_by`, `enable`,`module`, `type_name`,`type_code`, `name`,`value`,`remark`)  VALUES (-1,'100801','公用', '删除状态','1000','删除', '1',  '');</v>
      </c>
    </row>
    <row r="4" spans="2:9" x14ac:dyDescent="0.2">
      <c r="B4" t="s">
        <v>8</v>
      </c>
      <c r="C4" t="s">
        <v>22</v>
      </c>
      <c r="D4">
        <v>1008</v>
      </c>
      <c r="E4" s="1" t="s">
        <v>16</v>
      </c>
      <c r="F4">
        <v>1</v>
      </c>
      <c r="H4">
        <f t="shared" ref="H4:H5" si="1">D4*100+F4</f>
        <v>100801</v>
      </c>
      <c r="I4" t="str">
        <f t="shared" si="0"/>
        <v>INSERT INTO `dictionary`(`created_by`, `enable`,`module`, `type_name`,`type_code`, `name`,`value`,`remark`)  VALUES (-1,'100801','公用', '是否启用','1008','启用', '100801',  '');</v>
      </c>
    </row>
    <row r="5" spans="2:9" x14ac:dyDescent="0.2">
      <c r="B5" t="s">
        <v>8</v>
      </c>
      <c r="C5" t="s">
        <v>22</v>
      </c>
      <c r="D5">
        <v>1008</v>
      </c>
      <c r="E5" s="1" t="s">
        <v>17</v>
      </c>
      <c r="F5">
        <v>2</v>
      </c>
      <c r="H5">
        <f t="shared" si="1"/>
        <v>100802</v>
      </c>
      <c r="I5" t="str">
        <f t="shared" si="0"/>
        <v>INSERT INTO `dictionary`(`created_by`, `enable`,`module`, `type_name`,`type_code`, `name`,`value`,`remark`)  VALUES (-1,'100801','公用', '是否启用','1008','停用', '100802',  '');</v>
      </c>
    </row>
    <row r="6" spans="2:9" x14ac:dyDescent="0.2">
      <c r="B6" t="s">
        <v>175</v>
      </c>
      <c r="C6" t="s">
        <v>176</v>
      </c>
      <c r="D6">
        <v>1020</v>
      </c>
      <c r="E6" s="1" t="s">
        <v>177</v>
      </c>
      <c r="F6">
        <v>1</v>
      </c>
      <c r="H6">
        <f t="shared" ref="H6:H17" si="2">D6*100+F6</f>
        <v>102001</v>
      </c>
      <c r="I6" t="str">
        <f t="shared" ref="I6:I17" si="3">CONCATENATE("INSERT INTO `dictionary`(`created_by`, `enable`,`module`, `type_name`,`type_code`, `name`,`value`,`remark`)  VALUES (-1,'100801','"&amp;B6&amp;"', '"&amp;C6&amp;"','"&amp;D6&amp;"','"&amp;E6&amp;"', '"&amp;H6&amp;"',  '"&amp;G6&amp;"');")</f>
        <v>INSERT INTO `dictionary`(`created_by`, `enable`,`module`, `type_name`,`type_code`, `name`,`value`,`remark`)  VALUES (-1,'100801','APP', '消息状态','1020','收到', '102001',  '');</v>
      </c>
    </row>
    <row r="7" spans="2:9" x14ac:dyDescent="0.2">
      <c r="B7" t="s">
        <v>175</v>
      </c>
      <c r="C7" t="s">
        <v>176</v>
      </c>
      <c r="D7">
        <v>1020</v>
      </c>
      <c r="E7" s="1" t="s">
        <v>178</v>
      </c>
      <c r="F7">
        <v>2</v>
      </c>
      <c r="H7">
        <f t="shared" si="2"/>
        <v>102002</v>
      </c>
      <c r="I7" t="str">
        <f t="shared" si="3"/>
        <v>INSERT INTO `dictionary`(`created_by`, `enable`,`module`, `type_name`,`type_code`, `name`,`value`,`remark`)  VALUES (-1,'100801','APP', '消息状态','1020','队列', '102002',  '');</v>
      </c>
    </row>
    <row r="8" spans="2:9" x14ac:dyDescent="0.2">
      <c r="B8" t="s">
        <v>175</v>
      </c>
      <c r="C8" t="s">
        <v>176</v>
      </c>
      <c r="D8">
        <v>1020</v>
      </c>
      <c r="E8" s="1" t="s">
        <v>179</v>
      </c>
      <c r="F8">
        <v>3</v>
      </c>
      <c r="H8">
        <f t="shared" si="2"/>
        <v>102003</v>
      </c>
      <c r="I8" t="str">
        <f t="shared" si="3"/>
        <v>INSERT INTO `dictionary`(`created_by`, `enable`,`module`, `type_name`,`type_code`, `name`,`value`,`remark`)  VALUES (-1,'100801','APP', '消息状态','1020','发送', '102003',  '');</v>
      </c>
    </row>
    <row r="9" spans="2:9" x14ac:dyDescent="0.2">
      <c r="B9" t="s">
        <v>175</v>
      </c>
      <c r="C9" t="s">
        <v>176</v>
      </c>
      <c r="D9">
        <v>1020</v>
      </c>
      <c r="E9" s="1" t="s">
        <v>180</v>
      </c>
      <c r="F9">
        <v>4</v>
      </c>
      <c r="H9">
        <f t="shared" si="2"/>
        <v>102004</v>
      </c>
      <c r="I9" t="str">
        <f t="shared" si="3"/>
        <v>INSERT INTO `dictionary`(`created_by`, `enable`,`module`, `type_name`,`type_code`, `name`,`value`,`remark`)  VALUES (-1,'100801','APP', '消息状态','1020','成功', '102004',  '');</v>
      </c>
    </row>
    <row r="10" spans="2:9" x14ac:dyDescent="0.2">
      <c r="B10" t="s">
        <v>175</v>
      </c>
      <c r="C10" t="s">
        <v>176</v>
      </c>
      <c r="D10">
        <v>1020</v>
      </c>
      <c r="E10" s="1" t="s">
        <v>181</v>
      </c>
      <c r="F10">
        <v>5</v>
      </c>
      <c r="H10">
        <f t="shared" si="2"/>
        <v>102005</v>
      </c>
      <c r="I10" t="str">
        <f t="shared" si="3"/>
        <v>INSERT INTO `dictionary`(`created_by`, `enable`,`module`, `type_name`,`type_code`, `name`,`value`,`remark`)  VALUES (-1,'100801','APP', '消息状态','1020','取消', '102005',  '');</v>
      </c>
    </row>
    <row r="11" spans="2:9" x14ac:dyDescent="0.2">
      <c r="B11" t="s">
        <v>175</v>
      </c>
      <c r="C11" t="s">
        <v>176</v>
      </c>
      <c r="D11">
        <v>1020</v>
      </c>
      <c r="E11" s="1" t="s">
        <v>182</v>
      </c>
      <c r="F11">
        <v>6</v>
      </c>
      <c r="H11">
        <f t="shared" si="2"/>
        <v>102006</v>
      </c>
      <c r="I11" t="str">
        <f t="shared" si="3"/>
        <v>INSERT INTO `dictionary`(`created_by`, `enable`,`module`, `type_name`,`type_code`, `name`,`value`,`remark`)  VALUES (-1,'100801','APP', '消息状态','1020','失败', '102006',  '');</v>
      </c>
    </row>
    <row r="12" spans="2:9" x14ac:dyDescent="0.2">
      <c r="B12" t="s">
        <v>175</v>
      </c>
      <c r="C12" t="s">
        <v>183</v>
      </c>
      <c r="D12">
        <v>1021</v>
      </c>
      <c r="E12" s="1" t="s">
        <v>184</v>
      </c>
      <c r="F12">
        <v>1</v>
      </c>
      <c r="H12">
        <f t="shared" si="2"/>
        <v>102101</v>
      </c>
      <c r="I12" t="str">
        <f t="shared" si="3"/>
        <v>INSERT INTO `dictionary`(`created_by`, `enable`,`module`, `type_name`,`type_code`, `name`,`value`,`remark`)  VALUES (-1,'100801','APP', '消息大类','1021','SMS', '102101',  '');</v>
      </c>
    </row>
    <row r="13" spans="2:9" x14ac:dyDescent="0.2">
      <c r="B13" t="s">
        <v>175</v>
      </c>
      <c r="C13" t="s">
        <v>183</v>
      </c>
      <c r="D13">
        <v>1021</v>
      </c>
      <c r="E13" s="1" t="s">
        <v>185</v>
      </c>
      <c r="F13">
        <v>2</v>
      </c>
      <c r="H13">
        <f t="shared" si="2"/>
        <v>102102</v>
      </c>
      <c r="I13" t="str">
        <f t="shared" si="3"/>
        <v>INSERT INTO `dictionary`(`created_by`, `enable`,`module`, `type_name`,`type_code`, `name`,`value`,`remark`)  VALUES (-1,'100801','APP', '消息大类','1021','EMAIL', '102102',  '');</v>
      </c>
    </row>
    <row r="14" spans="2:9" x14ac:dyDescent="0.2">
      <c r="B14" t="s">
        <v>175</v>
      </c>
      <c r="C14" t="s">
        <v>186</v>
      </c>
      <c r="D14">
        <v>1022</v>
      </c>
      <c r="E14" s="1" t="s">
        <v>184</v>
      </c>
      <c r="F14">
        <v>1</v>
      </c>
      <c r="H14">
        <f t="shared" si="2"/>
        <v>102201</v>
      </c>
      <c r="I14" t="str">
        <f t="shared" si="3"/>
        <v>INSERT INTO `dictionary`(`created_by`, `enable`,`module`, `type_name`,`type_code`, `name`,`value`,`remark`)  VALUES (-1,'100801','APP', '消息小类','1022','SMS', '102201',  '');</v>
      </c>
    </row>
    <row r="15" spans="2:9" x14ac:dyDescent="0.2">
      <c r="B15" t="s">
        <v>175</v>
      </c>
      <c r="C15" t="s">
        <v>186</v>
      </c>
      <c r="D15">
        <v>1022</v>
      </c>
      <c r="E15" s="1" t="s">
        <v>185</v>
      </c>
      <c r="F15">
        <v>2</v>
      </c>
      <c r="H15">
        <f t="shared" si="2"/>
        <v>102202</v>
      </c>
      <c r="I15" t="str">
        <f t="shared" si="3"/>
        <v>INSERT INTO `dictionary`(`created_by`, `enable`,`module`, `type_name`,`type_code`, `name`,`value`,`remark`)  VALUES (-1,'100801','APP', '消息小类','1022','EMAIL', '102202',  '');</v>
      </c>
    </row>
    <row r="16" spans="2:9" x14ac:dyDescent="0.2">
      <c r="B16" t="s">
        <v>175</v>
      </c>
      <c r="C16" t="s">
        <v>189</v>
      </c>
      <c r="D16">
        <v>1023</v>
      </c>
      <c r="E16" s="1" t="s">
        <v>187</v>
      </c>
      <c r="F16">
        <v>1</v>
      </c>
      <c r="H16">
        <f t="shared" si="2"/>
        <v>102301</v>
      </c>
      <c r="I16" t="str">
        <f t="shared" si="3"/>
        <v>INSERT INTO `dictionary`(`created_by`, `enable`,`module`, `type_name`,`type_code`, `name`,`value`,`remark`)  VALUES (-1,'100801','APP', '邮件内容类型','1023','HTML', '102301',  '');</v>
      </c>
    </row>
    <row r="17" spans="2:9" x14ac:dyDescent="0.2">
      <c r="B17" t="s">
        <v>175</v>
      </c>
      <c r="C17" t="s">
        <v>189</v>
      </c>
      <c r="D17">
        <v>1023</v>
      </c>
      <c r="E17" s="1" t="s">
        <v>188</v>
      </c>
      <c r="F17">
        <v>2</v>
      </c>
      <c r="H17">
        <f t="shared" si="2"/>
        <v>102302</v>
      </c>
      <c r="I17" t="str">
        <f t="shared" si="3"/>
        <v>INSERT INTO `dictionary`(`created_by`, `enable`,`module`, `type_name`,`type_code`, `name`,`value`,`remark`)  VALUES (-1,'100801','APP', '邮件内容类型','1023','PLAIN', '102302',  '');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054B6-319E-6E44-834E-81427BFBEFB4}">
  <dimension ref="A1:E12"/>
  <sheetViews>
    <sheetView workbookViewId="0">
      <selection activeCell="C5" sqref="C5:C8"/>
    </sheetView>
  </sheetViews>
  <sheetFormatPr baseColWidth="10" defaultRowHeight="16" x14ac:dyDescent="0.2"/>
  <cols>
    <col min="3" max="3" width="15.33203125" customWidth="1"/>
    <col min="4" max="4" width="36.33203125" customWidth="1"/>
  </cols>
  <sheetData>
    <row r="1" spans="1:5" x14ac:dyDescent="0.2">
      <c r="B1" t="s">
        <v>83</v>
      </c>
    </row>
    <row r="2" spans="1:5" x14ac:dyDescent="0.2">
      <c r="B2" t="s">
        <v>84</v>
      </c>
      <c r="C2" t="s">
        <v>85</v>
      </c>
      <c r="D2" t="s">
        <v>86</v>
      </c>
      <c r="E2" t="s">
        <v>97</v>
      </c>
    </row>
    <row r="3" spans="1:5" x14ac:dyDescent="0.2">
      <c r="A3" t="s">
        <v>2</v>
      </c>
      <c r="B3">
        <v>101101</v>
      </c>
      <c r="C3" t="s">
        <v>87</v>
      </c>
      <c r="D3" t="s">
        <v>88</v>
      </c>
      <c r="E3" t="str">
        <f>"insert into tag(created_by,tag_type,tag_name,tag_description) values(-1,'"&amp;B3&amp;"', '"&amp;C3&amp;"','"&amp;D3&amp;"');"</f>
        <v>insert into tag(created_by,tag_type,tag_name,tag_description) values(-1,'101101', '近地铁','方圆1.2公里内，有对应的地铁路线');</v>
      </c>
    </row>
    <row r="4" spans="1:5" x14ac:dyDescent="0.2">
      <c r="B4">
        <v>101101</v>
      </c>
      <c r="C4" t="s">
        <v>89</v>
      </c>
      <c r="D4" t="s">
        <v>90</v>
      </c>
      <c r="E4" t="str">
        <f t="shared" ref="E4:E12" si="0">"insert into tag(created_by,tag_type,tag_name,tag_description) values(-1,'"&amp;B4&amp;"', '"&amp;C4&amp;"','"&amp;D4&amp;"');"</f>
        <v>insert into tag(created_by,tag_type,tag_name,tag_description) values(-1,'101101', '学区房','热门重点小学对口的小区房源');</v>
      </c>
    </row>
    <row r="5" spans="1:5" x14ac:dyDescent="0.2">
      <c r="A5" t="s">
        <v>1</v>
      </c>
      <c r="B5">
        <v>101102</v>
      </c>
      <c r="C5" t="s">
        <v>93</v>
      </c>
      <c r="E5" t="str">
        <f t="shared" si="0"/>
        <v>insert into tag(created_by,tag_type,tag_name,tag_description) values(-1,'101102', '拎包入住','');</v>
      </c>
    </row>
    <row r="6" spans="1:5" x14ac:dyDescent="0.2">
      <c r="B6">
        <v>101102</v>
      </c>
      <c r="C6" t="s">
        <v>94</v>
      </c>
      <c r="E6" t="str">
        <f t="shared" si="0"/>
        <v>insert into tag(created_by,tag_type,tag_name,tag_description) values(-1,'101102', '繁华地段','');</v>
      </c>
    </row>
    <row r="7" spans="1:5" x14ac:dyDescent="0.2">
      <c r="B7">
        <v>101102</v>
      </c>
      <c r="C7" t="s">
        <v>95</v>
      </c>
      <c r="E7" t="str">
        <f t="shared" si="0"/>
        <v>insert into tag(created_by,tag_type,tag_name,tag_description) values(-1,'101102', '首次出租','');</v>
      </c>
    </row>
    <row r="8" spans="1:5" x14ac:dyDescent="0.2">
      <c r="B8">
        <v>101102</v>
      </c>
      <c r="C8" t="s">
        <v>96</v>
      </c>
      <c r="E8" t="str">
        <f t="shared" si="0"/>
        <v>insert into tag(created_by,tag_type,tag_name,tag_description) values(-1,'101102', '全装全配','');</v>
      </c>
    </row>
    <row r="9" spans="1:5" x14ac:dyDescent="0.2">
      <c r="A9" t="s">
        <v>3</v>
      </c>
      <c r="B9">
        <v>101103</v>
      </c>
      <c r="C9" t="s">
        <v>91</v>
      </c>
      <c r="E9" t="str">
        <f t="shared" si="0"/>
        <v>insert into tag(created_by,tag_type,tag_name,tag_description) values(-1,'101103', '独家委托','');</v>
      </c>
    </row>
    <row r="10" spans="1:5" x14ac:dyDescent="0.2">
      <c r="B10">
        <v>101103</v>
      </c>
      <c r="C10" t="s">
        <v>92</v>
      </c>
      <c r="E10" t="str">
        <f t="shared" si="0"/>
        <v>insert into tag(created_by,tag_type,tag_name,tag_description) values(-1,'101103', '有钥匙','');</v>
      </c>
    </row>
    <row r="11" spans="1:5" x14ac:dyDescent="0.2">
      <c r="A11" t="s">
        <v>98</v>
      </c>
      <c r="B11">
        <v>101104</v>
      </c>
      <c r="C11" t="s">
        <v>99</v>
      </c>
      <c r="E11" t="str">
        <f t="shared" si="0"/>
        <v>insert into tag(created_by,tag_type,tag_name,tag_description) values(-1,'101104', '预付5万抵用20万！','');</v>
      </c>
    </row>
    <row r="12" spans="1:5" x14ac:dyDescent="0.2">
      <c r="B12">
        <v>101104</v>
      </c>
      <c r="C12" t="s">
        <v>100</v>
      </c>
      <c r="E12" t="str">
        <f t="shared" si="0"/>
        <v>insert into tag(created_by,tag_type,tag_name,tag_description) values(-1,'101104', '对口东华小学','');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DD767-4603-2443-86E0-FF7ED84B68EA}">
  <dimension ref="A1:K32"/>
  <sheetViews>
    <sheetView workbookViewId="0">
      <selection activeCell="G3" sqref="G3:H19"/>
    </sheetView>
  </sheetViews>
  <sheetFormatPr baseColWidth="10" defaultRowHeight="16" x14ac:dyDescent="0.2"/>
  <cols>
    <col min="7" max="7" width="20" customWidth="1"/>
    <col min="8" max="8" width="18.33203125" customWidth="1"/>
  </cols>
  <sheetData>
    <row r="1" spans="1:11" x14ac:dyDescent="0.2">
      <c r="B1" t="s">
        <v>23</v>
      </c>
    </row>
    <row r="2" spans="1:11" x14ac:dyDescent="0.2">
      <c r="B2" t="s">
        <v>25</v>
      </c>
      <c r="C2" t="s">
        <v>24</v>
      </c>
      <c r="D2" t="s">
        <v>26</v>
      </c>
      <c r="E2" t="s">
        <v>27</v>
      </c>
      <c r="F2" t="s">
        <v>28</v>
      </c>
      <c r="G2" t="s">
        <v>29</v>
      </c>
      <c r="H2" t="s">
        <v>35</v>
      </c>
      <c r="I2" t="s">
        <v>30</v>
      </c>
      <c r="J2" t="s">
        <v>31</v>
      </c>
      <c r="K2" t="s">
        <v>34</v>
      </c>
    </row>
    <row r="3" spans="1:11" x14ac:dyDescent="0.2">
      <c r="A3">
        <v>1</v>
      </c>
      <c r="B3">
        <v>310000</v>
      </c>
      <c r="C3">
        <v>310100</v>
      </c>
      <c r="D3">
        <v>310117</v>
      </c>
      <c r="F3" t="s">
        <v>32</v>
      </c>
      <c r="G3" t="s">
        <v>33</v>
      </c>
      <c r="H3" t="s">
        <v>36</v>
      </c>
      <c r="I3">
        <v>121.00001</v>
      </c>
      <c r="J3">
        <v>31.988887999999999</v>
      </c>
      <c r="K3" t="str">
        <f>"insert into plot(created_by,province_code, city_code, country_code, area_id, area_name, plot_name, address,longitude, latitude) values(-1,'"&amp;B3&amp;"', '"&amp;C3&amp;"','"&amp;D3&amp;"',(select id from area where area_name = '"&amp;F3&amp;"'),'"&amp;F3&amp;"', '"&amp;G3&amp;"',  '"&amp;H3&amp;"',"&amp;I3&amp;","&amp;J3&amp;");"</f>
        <v>insert into plot(created_by,province_code, city_code, country_code, area_id, area_name, plot_name, address,longitude, latitude) values(-1,'310000', '310100','310117',(select id from area where area_name = '松江大学城'),'松江大学城', '御上海',  '谷阳北路2399弄',121.00001,31.988888);</v>
      </c>
    </row>
    <row r="4" spans="1:11" x14ac:dyDescent="0.2">
      <c r="A4">
        <v>2</v>
      </c>
      <c r="B4">
        <v>310000</v>
      </c>
      <c r="C4">
        <v>310100</v>
      </c>
      <c r="D4">
        <v>310117</v>
      </c>
      <c r="F4" t="s">
        <v>32</v>
      </c>
      <c r="G4" t="s">
        <v>37</v>
      </c>
      <c r="H4" t="s">
        <v>49</v>
      </c>
      <c r="I4">
        <v>122.00001</v>
      </c>
      <c r="J4">
        <v>32.988888000000003</v>
      </c>
      <c r="K4" t="str">
        <f t="shared" ref="K4:K32" si="0">"insert into plot(created_by,province_code, city_code, country_code, area_id, area_name, plot_name, address,longitude, latitude) values(-1,'"&amp;B4&amp;"', '"&amp;C4&amp;"','"&amp;D4&amp;"',(select id from area where area_name = '"&amp;F4&amp;"'),'"&amp;F4&amp;"', '"&amp;G4&amp;"',  '"&amp;H4&amp;"',"&amp;I4&amp;","&amp;J4&amp;");"</f>
        <v>insert into plot(created_by,province_code, city_code, country_code, area_id, area_name, plot_name, address,longitude, latitude) values(-1,'310000', '310100','310117',(select id from area where area_name = '松江大学城'),'松江大学城', '路劲佘山院子',  '崇南公路599弄',122.00001,32.988888);</v>
      </c>
    </row>
    <row r="5" spans="1:11" x14ac:dyDescent="0.2">
      <c r="A5">
        <v>3</v>
      </c>
      <c r="B5">
        <v>310000</v>
      </c>
      <c r="C5">
        <v>310100</v>
      </c>
      <c r="D5">
        <v>310117</v>
      </c>
      <c r="F5" t="s">
        <v>32</v>
      </c>
      <c r="G5" t="s">
        <v>38</v>
      </c>
      <c r="H5" t="s">
        <v>50</v>
      </c>
      <c r="I5">
        <v>123.00001</v>
      </c>
      <c r="J5">
        <v>33.988888000000003</v>
      </c>
      <c r="K5" t="str">
        <f t="shared" si="0"/>
        <v>insert into plot(created_by,province_code, city_code, country_code, area_id, area_name, plot_name, address,longitude, latitude) values(-1,'310000', '310100','310117',(select id from area where area_name = '松江大学城'),'松江大学城', '泰晤士小镇',  '三新北路900弄',123.00001,33.988888);</v>
      </c>
    </row>
    <row r="6" spans="1:11" x14ac:dyDescent="0.2">
      <c r="A6">
        <v>4</v>
      </c>
      <c r="B6">
        <v>310000</v>
      </c>
      <c r="C6">
        <v>310100</v>
      </c>
      <c r="D6">
        <v>310117</v>
      </c>
      <c r="F6" t="s">
        <v>32</v>
      </c>
      <c r="G6" t="s">
        <v>39</v>
      </c>
      <c r="H6" t="s">
        <v>51</v>
      </c>
      <c r="I6">
        <v>124.00001</v>
      </c>
      <c r="J6">
        <v>34.988888000000003</v>
      </c>
      <c r="K6" t="str">
        <f t="shared" si="0"/>
        <v>insert into plot(created_by,province_code, city_code, country_code, area_id, area_name, plot_name, address,longitude, latitude) values(-1,'310000', '310100','310117',(select id from area where area_name = '松江大学城'),'松江大学城', '紫东新苑',  '新松江路1388弄',124.00001,34.988888);</v>
      </c>
    </row>
    <row r="7" spans="1:11" x14ac:dyDescent="0.2">
      <c r="A7">
        <v>5</v>
      </c>
      <c r="B7">
        <v>310000</v>
      </c>
      <c r="C7">
        <v>310100</v>
      </c>
      <c r="D7">
        <v>310117</v>
      </c>
      <c r="F7" t="s">
        <v>32</v>
      </c>
      <c r="G7" t="s">
        <v>40</v>
      </c>
      <c r="H7" t="s">
        <v>52</v>
      </c>
      <c r="I7">
        <v>125.00001</v>
      </c>
      <c r="J7">
        <v>35.988888000000003</v>
      </c>
      <c r="K7" t="str">
        <f t="shared" si="0"/>
        <v>insert into plot(created_by,province_code, city_code, country_code, area_id, area_name, plot_name, address,longitude, latitude) values(-1,'310000', '310100','310117',(select id from area where area_name = '松江大学城'),'松江大学城', '久阳文华府邸',  '新松江路2218弄',125.00001,35.988888);</v>
      </c>
    </row>
    <row r="8" spans="1:11" x14ac:dyDescent="0.2">
      <c r="A8">
        <v>6</v>
      </c>
      <c r="B8">
        <v>310000</v>
      </c>
      <c r="C8">
        <v>310100</v>
      </c>
      <c r="D8">
        <v>310117</v>
      </c>
      <c r="F8" t="s">
        <v>32</v>
      </c>
      <c r="G8" t="s">
        <v>41</v>
      </c>
      <c r="H8" t="s">
        <v>49</v>
      </c>
      <c r="I8">
        <v>126.00001</v>
      </c>
      <c r="J8">
        <v>36.988888000000003</v>
      </c>
      <c r="K8" t="str">
        <f t="shared" si="0"/>
        <v>insert into plot(created_by,province_code, city_code, country_code, area_id, area_name, plot_name, address,longitude, latitude) values(-1,'310000', '310100','310117',(select id from area where area_name = '松江大学城'),'松江大学城', '路劲佘山院子别墅',  '崇南公路599弄',126.00001,36.988888);</v>
      </c>
    </row>
    <row r="9" spans="1:11" x14ac:dyDescent="0.2">
      <c r="A9">
        <v>7</v>
      </c>
      <c r="B9">
        <v>310000</v>
      </c>
      <c r="C9">
        <v>310100</v>
      </c>
      <c r="D9">
        <v>310117</v>
      </c>
      <c r="F9" t="s">
        <v>32</v>
      </c>
      <c r="G9" t="s">
        <v>42</v>
      </c>
      <c r="H9" t="s">
        <v>53</v>
      </c>
      <c r="I9">
        <v>127.00001</v>
      </c>
      <c r="J9">
        <v>37.988888000000003</v>
      </c>
      <c r="K9" t="str">
        <f t="shared" si="0"/>
        <v>insert into plot(created_by,province_code, city_code, country_code, area_id, area_name, plot_name, address,longitude, latitude) values(-1,'310000', '310100','310117',(select id from area where area_name = '松江大学城'),'松江大学城', '文翔名苑',  '文翔路3088弄',127.00001,37.988888);</v>
      </c>
    </row>
    <row r="10" spans="1:11" x14ac:dyDescent="0.2">
      <c r="A10">
        <v>8</v>
      </c>
      <c r="B10">
        <v>310000</v>
      </c>
      <c r="C10">
        <v>310100</v>
      </c>
      <c r="D10">
        <v>310117</v>
      </c>
      <c r="F10" t="s">
        <v>32</v>
      </c>
      <c r="G10" t="s">
        <v>43</v>
      </c>
      <c r="H10" t="s">
        <v>54</v>
      </c>
      <c r="I10">
        <v>128.00001</v>
      </c>
      <c r="J10">
        <v>38.988888000000003</v>
      </c>
      <c r="K10" t="str">
        <f t="shared" si="0"/>
        <v>insert into plot(created_by,province_code, city_code, country_code, area_id, area_name, plot_name, address,longitude, latitude) values(-1,'310000', '310100','310117',(select id from area where area_name = '松江大学城'),'松江大学城', '九龙仓兰宫',  '谷阳北路2388弄',128.00001,38.988888);</v>
      </c>
    </row>
    <row r="11" spans="1:11" x14ac:dyDescent="0.2">
      <c r="A11">
        <v>9</v>
      </c>
      <c r="B11">
        <v>310000</v>
      </c>
      <c r="C11">
        <v>310100</v>
      </c>
      <c r="D11">
        <v>310117</v>
      </c>
      <c r="F11" t="s">
        <v>32</v>
      </c>
      <c r="G11" t="s">
        <v>44</v>
      </c>
      <c r="H11" t="s">
        <v>55</v>
      </c>
      <c r="I11">
        <v>129.00001</v>
      </c>
      <c r="J11">
        <v>39.988888000000003</v>
      </c>
      <c r="K11" t="str">
        <f t="shared" si="0"/>
        <v>insert into plot(created_by,province_code, city_code, country_code, area_id, area_name, plot_name, address,longitude, latitude) values(-1,'310000', '310100','310117',(select id from area where area_name = '松江大学城'),'松江大学城', '东鼎名人府邸(松江)',  '滨湖路310弄',129.00001,39.988888);</v>
      </c>
    </row>
    <row r="12" spans="1:11" x14ac:dyDescent="0.2">
      <c r="A12">
        <v>10</v>
      </c>
      <c r="B12">
        <v>310000</v>
      </c>
      <c r="C12">
        <v>310100</v>
      </c>
      <c r="D12">
        <v>310117</v>
      </c>
      <c r="F12" t="s">
        <v>32</v>
      </c>
      <c r="G12" t="s">
        <v>45</v>
      </c>
      <c r="H12" t="s">
        <v>56</v>
      </c>
      <c r="I12">
        <v>130.00001</v>
      </c>
      <c r="J12">
        <v>40.988888000000003</v>
      </c>
      <c r="K12" t="str">
        <f t="shared" si="0"/>
        <v>insert into plot(created_by,province_code, city_code, country_code, area_id, area_name, plot_name, address,longitude, latitude) values(-1,'310000', '310100','310117',(select id from area where area_name = '松江大学城'),'松江大学城', '鼎信公寓',  '谷阳北路1251弄',130.00001,40.988888);</v>
      </c>
    </row>
    <row r="13" spans="1:11" x14ac:dyDescent="0.2">
      <c r="A13">
        <v>11</v>
      </c>
      <c r="B13">
        <v>310000</v>
      </c>
      <c r="C13">
        <v>310100</v>
      </c>
      <c r="D13">
        <v>310117</v>
      </c>
      <c r="F13" t="s">
        <v>32</v>
      </c>
      <c r="G13" t="s">
        <v>46</v>
      </c>
      <c r="H13" t="s">
        <v>57</v>
      </c>
      <c r="I13">
        <v>131.00001</v>
      </c>
      <c r="J13">
        <v>41.988888000000003</v>
      </c>
      <c r="K13" t="str">
        <f t="shared" si="0"/>
        <v>insert into plot(created_by,province_code, city_code, country_code, area_id, area_name, plot_name, address,longitude, latitude) values(-1,'310000', '310100','310117',(select id from area where area_name = '松江大学城'),'松江大学城', '万科梦想派',  '淡家浜街88弄',131.00001,41.988888);</v>
      </c>
    </row>
    <row r="14" spans="1:11" x14ac:dyDescent="0.2">
      <c r="A14">
        <v>12</v>
      </c>
      <c r="B14">
        <v>310000</v>
      </c>
      <c r="C14">
        <v>310100</v>
      </c>
      <c r="D14">
        <v>310117</v>
      </c>
      <c r="F14" t="s">
        <v>32</v>
      </c>
      <c r="G14" t="s">
        <v>47</v>
      </c>
      <c r="H14" t="s">
        <v>58</v>
      </c>
      <c r="I14">
        <v>132.00001</v>
      </c>
      <c r="J14">
        <v>42.988888000000003</v>
      </c>
      <c r="K14" t="str">
        <f t="shared" si="0"/>
        <v>insert into plot(created_by,province_code, city_code, country_code, area_id, area_name, plot_name, address,longitude, latitude) values(-1,'310000', '310100','310117',(select id from area where area_name = '松江大学城'),'松江大学城', '开元新都',  '新松江路926弄',132.00001,42.988888);</v>
      </c>
    </row>
    <row r="15" spans="1:11" x14ac:dyDescent="0.2">
      <c r="A15">
        <v>13</v>
      </c>
      <c r="B15">
        <v>310000</v>
      </c>
      <c r="C15">
        <v>310100</v>
      </c>
      <c r="D15">
        <v>310117</v>
      </c>
      <c r="F15" t="s">
        <v>32</v>
      </c>
      <c r="G15" t="s">
        <v>48</v>
      </c>
      <c r="H15" t="s">
        <v>59</v>
      </c>
      <c r="I15">
        <v>133.00001</v>
      </c>
      <c r="J15">
        <v>43.988888000000003</v>
      </c>
      <c r="K15" t="str">
        <f t="shared" si="0"/>
        <v>insert into plot(created_by,province_code, city_code, country_code, area_id, area_name, plot_name, address,longitude, latitude) values(-1,'310000', '310100','310117',(select id from area where area_name = '松江大学城'),'松江大学城', '龙湖佘山公馆',  '人民北路2908弄',133.00001,43.988888);</v>
      </c>
    </row>
    <row r="16" spans="1:11" x14ac:dyDescent="0.2">
      <c r="A16">
        <v>14</v>
      </c>
      <c r="B16">
        <v>310000</v>
      </c>
      <c r="C16">
        <v>310100</v>
      </c>
      <c r="D16">
        <v>310117</v>
      </c>
      <c r="F16" t="s">
        <v>60</v>
      </c>
      <c r="G16" t="s">
        <v>61</v>
      </c>
      <c r="H16" t="s">
        <v>65</v>
      </c>
      <c r="I16">
        <v>133.00001</v>
      </c>
      <c r="J16">
        <v>43.988888000000003</v>
      </c>
      <c r="K16" t="str">
        <f t="shared" si="0"/>
        <v>insert into plot(created_by,province_code, city_code, country_code, area_id, area_name, plot_name, address,longitude, latitude) values(-1,'310000', '310100','310117',(select id from area where area_name = '松江老城'),'松江老城', '新理想花园',  '荣乐西路758弄',133.00001,43.988888);</v>
      </c>
    </row>
    <row r="17" spans="1:11" x14ac:dyDescent="0.2">
      <c r="A17">
        <v>15</v>
      </c>
      <c r="B17">
        <v>310000</v>
      </c>
      <c r="C17">
        <v>310100</v>
      </c>
      <c r="D17">
        <v>310117</v>
      </c>
      <c r="F17" t="s">
        <v>60</v>
      </c>
      <c r="G17" t="s">
        <v>62</v>
      </c>
      <c r="H17" t="s">
        <v>66</v>
      </c>
      <c r="I17">
        <v>133.00001</v>
      </c>
      <c r="J17">
        <v>43.988888000000003</v>
      </c>
      <c r="K17" t="str">
        <f t="shared" si="0"/>
        <v>insert into plot(created_by,province_code, city_code, country_code, area_id, area_name, plot_name, address,longitude, latitude) values(-1,'310000', '310100','310117',(select id from area where area_name = '松江老城'),'松江老城', '江中公寓',  '南期昌路458弄',133.00001,43.988888);</v>
      </c>
    </row>
    <row r="18" spans="1:11" x14ac:dyDescent="0.2">
      <c r="A18">
        <v>16</v>
      </c>
      <c r="B18">
        <v>310000</v>
      </c>
      <c r="C18">
        <v>310100</v>
      </c>
      <c r="D18">
        <v>310117</v>
      </c>
      <c r="F18" t="s">
        <v>60</v>
      </c>
      <c r="G18" t="s">
        <v>63</v>
      </c>
      <c r="H18" t="s">
        <v>67</v>
      </c>
      <c r="I18">
        <v>133.00001</v>
      </c>
      <c r="J18">
        <v>43.988888000000003</v>
      </c>
      <c r="K18" t="str">
        <f t="shared" si="0"/>
        <v>insert into plot(created_by,province_code, city_code, country_code, area_id, area_name, plot_name, address,longitude, latitude) values(-1,'310000', '310100','310117',(select id from area where area_name = '松江老城'),'松江老城', '永丰苑',  '富永路425弄',133.00001,43.988888);</v>
      </c>
    </row>
    <row r="19" spans="1:11" x14ac:dyDescent="0.2">
      <c r="A19">
        <v>17</v>
      </c>
      <c r="B19">
        <v>310000</v>
      </c>
      <c r="C19">
        <v>310100</v>
      </c>
      <c r="D19">
        <v>310117</v>
      </c>
      <c r="F19" t="s">
        <v>60</v>
      </c>
      <c r="G19" t="s">
        <v>64</v>
      </c>
      <c r="H19" t="s">
        <v>68</v>
      </c>
      <c r="I19">
        <v>133.00001</v>
      </c>
      <c r="J19">
        <v>43.988888000000003</v>
      </c>
      <c r="K19" t="str">
        <f t="shared" si="0"/>
        <v>insert into plot(created_by,province_code, city_code, country_code, area_id, area_name, plot_name, address,longitude, latitude) values(-1,'310000', '310100','310117',(select id from area where area_name = '松江老城'),'松江老城', '维罗纳贵都',  '荣乐西路266弄',133.00001,43.988888);</v>
      </c>
    </row>
    <row r="20" spans="1:11" x14ac:dyDescent="0.2">
      <c r="A20">
        <v>18</v>
      </c>
      <c r="B20">
        <v>330000</v>
      </c>
      <c r="C20">
        <v>330400</v>
      </c>
      <c r="D20">
        <v>330402</v>
      </c>
      <c r="F20" s="2" t="s">
        <v>69</v>
      </c>
      <c r="G20" t="s">
        <v>70</v>
      </c>
      <c r="I20">
        <v>133.00001</v>
      </c>
      <c r="J20">
        <v>43.988888000000003</v>
      </c>
      <c r="K20" t="str">
        <f t="shared" si="0"/>
        <v>insert into plot(created_by,province_code, city_code, country_code, area_id, area_name, plot_name, address,longitude, latitude) values(-1,'330000', '330400','330402',(select id from area where area_name = '南湖'),'南湖', '万达华府',  '',133.00001,43.988888);</v>
      </c>
    </row>
    <row r="21" spans="1:11" x14ac:dyDescent="0.2">
      <c r="A21">
        <v>19</v>
      </c>
      <c r="B21">
        <v>330000</v>
      </c>
      <c r="C21">
        <v>330400</v>
      </c>
      <c r="D21">
        <v>330402</v>
      </c>
      <c r="F21" s="2" t="s">
        <v>69</v>
      </c>
      <c r="G21" t="s">
        <v>71</v>
      </c>
      <c r="I21">
        <v>133.00001</v>
      </c>
      <c r="J21">
        <v>43.988888000000003</v>
      </c>
      <c r="K21" t="str">
        <f t="shared" si="0"/>
        <v>insert into plot(created_by,province_code, city_code, country_code, area_id, area_name, plot_name, address,longitude, latitude) values(-1,'330000', '330400','330402',(select id from area where area_name = '南湖'),'南湖', '世茂璀璨时代',  '',133.00001,43.988888);</v>
      </c>
    </row>
    <row r="22" spans="1:11" x14ac:dyDescent="0.2">
      <c r="A22">
        <v>20</v>
      </c>
      <c r="B22">
        <v>330000</v>
      </c>
      <c r="C22">
        <v>330400</v>
      </c>
      <c r="D22">
        <v>330402</v>
      </c>
      <c r="F22" s="2" t="s">
        <v>69</v>
      </c>
      <c r="G22" t="s">
        <v>72</v>
      </c>
      <c r="I22">
        <v>133.00001</v>
      </c>
      <c r="J22">
        <v>43.988888000000003</v>
      </c>
      <c r="K22" t="str">
        <f t="shared" si="0"/>
        <v>insert into plot(created_by,province_code, city_code, country_code, area_id, area_name, plot_name, address,longitude, latitude) values(-1,'330000', '330400','330402',(select id from area where area_name = '南湖'),'南湖', '荣盛百合花园',  '',133.00001,43.988888);</v>
      </c>
    </row>
    <row r="23" spans="1:11" x14ac:dyDescent="0.2">
      <c r="A23">
        <v>21</v>
      </c>
      <c r="B23">
        <v>330000</v>
      </c>
      <c r="C23">
        <v>330400</v>
      </c>
      <c r="D23">
        <v>330402</v>
      </c>
      <c r="F23" s="2" t="s">
        <v>69</v>
      </c>
      <c r="G23" t="s">
        <v>73</v>
      </c>
      <c r="I23">
        <v>133.00001</v>
      </c>
      <c r="J23">
        <v>43.988888000000003</v>
      </c>
      <c r="K23" t="str">
        <f t="shared" si="0"/>
        <v>insert into plot(created_by,province_code, city_code, country_code, area_id, area_name, plot_name, address,longitude, latitude) values(-1,'330000', '330400','330402',(select id from area where area_name = '南湖'),'南湖', '龙之梦悦庭',  '',133.00001,43.988888);</v>
      </c>
    </row>
    <row r="24" spans="1:11" x14ac:dyDescent="0.2">
      <c r="A24">
        <v>22</v>
      </c>
      <c r="B24">
        <v>330000</v>
      </c>
      <c r="C24">
        <v>330400</v>
      </c>
      <c r="D24">
        <v>330402</v>
      </c>
      <c r="F24" s="2" t="s">
        <v>69</v>
      </c>
      <c r="G24" t="s">
        <v>74</v>
      </c>
      <c r="I24">
        <v>133.00001</v>
      </c>
      <c r="J24">
        <v>43.988888000000003</v>
      </c>
      <c r="K24" t="str">
        <f t="shared" si="0"/>
        <v>insert into plot(created_by,province_code, city_code, country_code, area_id, area_name, plot_name, address,longitude, latitude) values(-1,'330000', '330400','330402',(select id from area where area_name = '南湖'),'南湖', '丽江半岛',  '',133.00001,43.988888);</v>
      </c>
    </row>
    <row r="25" spans="1:11" x14ac:dyDescent="0.2">
      <c r="A25">
        <v>23</v>
      </c>
      <c r="B25">
        <v>330000</v>
      </c>
      <c r="C25">
        <v>330400</v>
      </c>
      <c r="D25">
        <v>330402</v>
      </c>
      <c r="F25" s="2" t="s">
        <v>69</v>
      </c>
      <c r="G25" t="s">
        <v>75</v>
      </c>
      <c r="I25">
        <v>133.00001</v>
      </c>
      <c r="J25">
        <v>43.988888000000003</v>
      </c>
      <c r="K25" t="str">
        <f t="shared" si="0"/>
        <v>insert into plot(created_by,province_code, city_code, country_code, area_id, area_name, plot_name, address,longitude, latitude) values(-1,'330000', '330400','330402',(select id from area where area_name = '南湖'),'南湖', '路劲金茂府',  '',133.00001,43.988888);</v>
      </c>
    </row>
    <row r="26" spans="1:11" x14ac:dyDescent="0.2">
      <c r="A26">
        <v>24</v>
      </c>
      <c r="B26">
        <v>330000</v>
      </c>
      <c r="C26">
        <v>330400</v>
      </c>
      <c r="D26">
        <v>330402</v>
      </c>
      <c r="F26" s="2" t="s">
        <v>69</v>
      </c>
      <c r="G26" t="s">
        <v>76</v>
      </c>
      <c r="I26">
        <v>133.00001</v>
      </c>
      <c r="J26">
        <v>43.988888000000003</v>
      </c>
      <c r="K26" t="str">
        <f t="shared" si="0"/>
        <v>insert into plot(created_by,province_code, city_code, country_code, area_id, area_name, plot_name, address,longitude, latitude) values(-1,'330000', '330400','330402',(select id from area where area_name = '南湖'),'南湖', '东方普罗旺斯',  '',133.00001,43.988888);</v>
      </c>
    </row>
    <row r="27" spans="1:11" x14ac:dyDescent="0.2">
      <c r="A27">
        <v>25</v>
      </c>
      <c r="B27">
        <v>330000</v>
      </c>
      <c r="C27">
        <v>330400</v>
      </c>
      <c r="D27">
        <v>330402</v>
      </c>
      <c r="F27" s="2" t="s">
        <v>69</v>
      </c>
      <c r="G27" t="s">
        <v>77</v>
      </c>
      <c r="I27">
        <v>133.00001</v>
      </c>
      <c r="J27">
        <v>43.988888000000003</v>
      </c>
      <c r="K27" t="str">
        <f t="shared" si="0"/>
        <v>insert into plot(created_by,province_code, city_code, country_code, area_id, area_name, plot_name, address,longitude, latitude) values(-1,'330000', '330400','330402',(select id from area where area_name = '南湖'),'南湖', '宝格丽公馆',  '',133.00001,43.988888);</v>
      </c>
    </row>
    <row r="28" spans="1:11" x14ac:dyDescent="0.2">
      <c r="A28">
        <v>26</v>
      </c>
      <c r="B28">
        <v>330000</v>
      </c>
      <c r="C28">
        <v>330400</v>
      </c>
      <c r="D28">
        <v>330402</v>
      </c>
      <c r="F28" s="2" t="s">
        <v>69</v>
      </c>
      <c r="G28" t="s">
        <v>78</v>
      </c>
      <c r="I28">
        <v>133.00001</v>
      </c>
      <c r="J28">
        <v>43.988888000000003</v>
      </c>
      <c r="K28" t="str">
        <f t="shared" si="0"/>
        <v>insert into plot(created_by,province_code, city_code, country_code, area_id, area_name, plot_name, address,longitude, latitude) values(-1,'330000', '330400','330402',(select id from area where area_name = '南湖'),'南湖', '嘉富好第坊',  '',133.00001,43.988888);</v>
      </c>
    </row>
    <row r="29" spans="1:11" x14ac:dyDescent="0.2">
      <c r="A29">
        <v>27</v>
      </c>
      <c r="B29">
        <v>330000</v>
      </c>
      <c r="C29">
        <v>330400</v>
      </c>
      <c r="D29">
        <v>330402</v>
      </c>
      <c r="F29" s="2" t="s">
        <v>69</v>
      </c>
      <c r="G29" t="s">
        <v>79</v>
      </c>
      <c r="I29">
        <v>133.00001</v>
      </c>
      <c r="J29">
        <v>43.988888000000003</v>
      </c>
      <c r="K29" t="str">
        <f t="shared" si="0"/>
        <v>insert into plot(created_by,province_code, city_code, country_code, area_id, area_name, plot_name, address,longitude, latitude) values(-1,'330000', '330400','330402',(select id from area where area_name = '南湖'),'南湖', '荣盛·祥云府',  '',133.00001,43.988888);</v>
      </c>
    </row>
    <row r="30" spans="1:11" x14ac:dyDescent="0.2">
      <c r="A30">
        <v>28</v>
      </c>
      <c r="B30">
        <v>330000</v>
      </c>
      <c r="C30">
        <v>330400</v>
      </c>
      <c r="D30">
        <v>330402</v>
      </c>
      <c r="F30" s="2" t="s">
        <v>69</v>
      </c>
      <c r="G30" t="s">
        <v>80</v>
      </c>
      <c r="I30">
        <v>133.00001</v>
      </c>
      <c r="J30">
        <v>43.988888000000003</v>
      </c>
      <c r="K30" t="str">
        <f t="shared" si="0"/>
        <v>insert into plot(created_by,province_code, city_code, country_code, area_id, area_name, plot_name, address,longitude, latitude) values(-1,'330000', '330400','330402',(select id from area where area_name = '南湖'),'南湖', '石榴·湘湖湾',  '',133.00001,43.988888);</v>
      </c>
    </row>
    <row r="31" spans="1:11" x14ac:dyDescent="0.2">
      <c r="A31">
        <v>29</v>
      </c>
      <c r="B31">
        <v>330000</v>
      </c>
      <c r="C31">
        <v>330400</v>
      </c>
      <c r="D31">
        <v>330402</v>
      </c>
      <c r="F31" s="2" t="s">
        <v>69</v>
      </c>
      <c r="G31" t="s">
        <v>81</v>
      </c>
      <c r="I31">
        <v>133.00001</v>
      </c>
      <c r="J31">
        <v>43.988888000000003</v>
      </c>
      <c r="K31" t="str">
        <f t="shared" si="0"/>
        <v>insert into plot(created_by,province_code, city_code, country_code, area_id, area_name, plot_name, address,longitude, latitude) values(-1,'330000', '330400','330402',(select id from area where area_name = '南湖'),'南湖', '巴黎都市',  '',133.00001,43.988888);</v>
      </c>
    </row>
    <row r="32" spans="1:11" x14ac:dyDescent="0.2">
      <c r="A32">
        <v>30</v>
      </c>
      <c r="B32">
        <v>330000</v>
      </c>
      <c r="C32">
        <v>330400</v>
      </c>
      <c r="D32">
        <v>330402</v>
      </c>
      <c r="F32" s="2" t="s">
        <v>69</v>
      </c>
      <c r="G32" t="s">
        <v>82</v>
      </c>
      <c r="I32">
        <v>133.00001</v>
      </c>
      <c r="J32">
        <v>43.988888000000003</v>
      </c>
      <c r="K32" t="str">
        <f t="shared" si="0"/>
        <v>insert into plot(created_by,province_code, city_code, country_code, area_id, area_name, plot_name, address,longitude, latitude) values(-1,'330000', '330400','330402',(select id from area where area_name = '南湖'),'南湖', '嘉城绿都',  '',133.00001,43.988888);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600F4-AF48-084D-A77D-39D84D3D1F0F}">
  <dimension ref="B1:AG36"/>
  <sheetViews>
    <sheetView topLeftCell="T1" workbookViewId="0">
      <selection activeCell="AG3" sqref="AG3"/>
    </sheetView>
  </sheetViews>
  <sheetFormatPr baseColWidth="10" defaultRowHeight="16" x14ac:dyDescent="0.2"/>
  <cols>
    <col min="2" max="3" width="15.33203125" customWidth="1"/>
    <col min="10" max="10" width="12.1640625" bestFit="1" customWidth="1"/>
    <col min="12" max="12" width="14.83203125" customWidth="1"/>
    <col min="28" max="29" width="18.1640625" customWidth="1"/>
    <col min="30" max="32" width="24.1640625" customWidth="1"/>
  </cols>
  <sheetData>
    <row r="1" spans="2:33" x14ac:dyDescent="0.2">
      <c r="B1" t="s">
        <v>101</v>
      </c>
      <c r="AG1" t="s">
        <v>136</v>
      </c>
    </row>
    <row r="2" spans="2:33" x14ac:dyDescent="0.2">
      <c r="B2" t="s">
        <v>29</v>
      </c>
      <c r="C2" t="s">
        <v>35</v>
      </c>
      <c r="D2" t="s">
        <v>102</v>
      </c>
      <c r="E2" t="s">
        <v>103</v>
      </c>
      <c r="F2" t="s">
        <v>104</v>
      </c>
      <c r="G2" t="s">
        <v>106</v>
      </c>
      <c r="H2" t="s">
        <v>105</v>
      </c>
      <c r="I2" t="s">
        <v>107</v>
      </c>
      <c r="J2" t="s">
        <v>108</v>
      </c>
      <c r="K2" t="s">
        <v>114</v>
      </c>
      <c r="L2" t="s">
        <v>115</v>
      </c>
      <c r="M2" t="s">
        <v>120</v>
      </c>
      <c r="N2" t="s">
        <v>121</v>
      </c>
      <c r="O2" t="s">
        <v>123</v>
      </c>
      <c r="P2" t="s">
        <v>122</v>
      </c>
      <c r="Q2" t="s">
        <v>124</v>
      </c>
      <c r="R2" t="s">
        <v>125</v>
      </c>
      <c r="S2" t="s">
        <v>126</v>
      </c>
      <c r="T2" t="s">
        <v>127</v>
      </c>
      <c r="U2" t="s">
        <v>9</v>
      </c>
      <c r="V2" t="s">
        <v>128</v>
      </c>
      <c r="W2" t="s">
        <v>10</v>
      </c>
      <c r="X2" t="s">
        <v>19</v>
      </c>
      <c r="Y2" t="s">
        <v>130</v>
      </c>
      <c r="Z2" t="s">
        <v>18</v>
      </c>
      <c r="AA2" t="s">
        <v>133</v>
      </c>
      <c r="AB2" t="s">
        <v>11</v>
      </c>
      <c r="AC2" t="s">
        <v>137</v>
      </c>
      <c r="AD2" t="s">
        <v>140</v>
      </c>
    </row>
    <row r="3" spans="2:33" x14ac:dyDescent="0.2">
      <c r="B3" t="s">
        <v>33</v>
      </c>
      <c r="C3" t="s">
        <v>36</v>
      </c>
      <c r="D3">
        <v>2000</v>
      </c>
      <c r="E3">
        <v>300201</v>
      </c>
      <c r="F3">
        <v>1010901</v>
      </c>
      <c r="G3">
        <v>1</v>
      </c>
      <c r="H3">
        <v>50</v>
      </c>
      <c r="I3" t="s">
        <v>113</v>
      </c>
      <c r="J3">
        <v>13816991877</v>
      </c>
      <c r="K3" t="s">
        <v>116</v>
      </c>
      <c r="L3">
        <v>18616775915</v>
      </c>
      <c r="M3">
        <v>50</v>
      </c>
      <c r="N3">
        <v>1</v>
      </c>
      <c r="O3">
        <v>0</v>
      </c>
      <c r="P3">
        <v>1</v>
      </c>
      <c r="Q3">
        <v>10</v>
      </c>
      <c r="R3">
        <v>3</v>
      </c>
      <c r="S3">
        <v>6</v>
      </c>
      <c r="T3">
        <v>301</v>
      </c>
      <c r="U3">
        <v>100501</v>
      </c>
      <c r="V3" t="s">
        <v>129</v>
      </c>
      <c r="W3">
        <v>100601</v>
      </c>
      <c r="X3">
        <v>101001</v>
      </c>
      <c r="Y3" t="s">
        <v>131</v>
      </c>
      <c r="Z3">
        <v>100701</v>
      </c>
      <c r="AA3">
        <v>0</v>
      </c>
      <c r="AB3" t="s">
        <v>135</v>
      </c>
      <c r="AC3" t="s">
        <v>91</v>
      </c>
      <c r="AD3" t="str">
        <f>"insert into secondhand_house(created_by,province_code,city_code,country_code,area_id,area_name,plot_id,plot_name,plot_address,year,status,number_no,is_favorite,square,"</f>
        <v>insert into secondhand_house(created_by,province_code,city_code,country_code,area_id,area_name,plot_id,plot_name,plot_address,year,status,number_no,is_favorite,square,</v>
      </c>
      <c r="AE3" t="str">
        <f>"contacter_name,contacter_phone,proprietor_name,proprietor_phone,asking_price,flat_rooms,flat_livings,flat_baths,building_no,floor,total_floor,room_no,orientation,"</f>
        <v>contacter_name,contacter_phone,proprietor_name,proprietor_phone,asking_price,flat_rooms,flat_livings,flat_baths,building_no,floor,total_floor,room_no,orientation,</v>
      </c>
      <c r="AF3" t="str">
        <f>"property_right,decoration,house_type,house_origin,property_old,is_sole,remark,tag) values(-1,"</f>
        <v>property_right,decoration,house_type,house_origin,property_old,is_sole,remark,tag) values(-1,</v>
      </c>
      <c r="AG3" t="str">
        <f>"(select  province_code from plot where plot_name ='"&amp;B3&amp;"'), (select  city_code from plot where plot_name ='"&amp;B3&amp;"'),(select  country_code from plot where plot_name ='"&amp;B3&amp;"'),(select   area_id  from plot where plot_name ='"&amp;B3&amp;"'),(select  area_name from plot where plot_name ='"&amp;B3&amp;"'),(select id from plot where plot_name ='"&amp;B3&amp;"'),'"&amp;B3&amp;"', '"&amp;C3&amp;"','"&amp;D3&amp;"','"&amp;E3&amp;"', '"&amp;F3&amp;"',"&amp;G3&amp;", "&amp;H3&amp;",  '"&amp;I3&amp;"','"&amp;J3&amp;"','"&amp;K3&amp;"','"&amp;L3&amp;"',"&amp;M3&amp;","&amp;N3&amp;","&amp;O3&amp;","&amp;P3&amp;","&amp;Q3&amp;","&amp;R3&amp;","&amp;S3&amp;",'"&amp;T3&amp;"','"&amp;U3&amp;"','"&amp;V3&amp;"','"&amp;W3&amp;"','"&amp;X3&amp;"','"&amp;Y3&amp;"','"&amp;Z3&amp;"',"&amp;AA3&amp;",'"&amp;AB3&amp;"','"&amp;AC3&amp;"');"</f>
        <v>(select  province_code from plot where plot_name ='御上海'), (select  city_code from plot where plot_name ='御上海'),(select  country_code from plot where plot_name ='御上海'),(select   area_id  from plot where plot_name ='御上海'),(select  area_name from plot where plot_name ='御上海'),(select id from plot where plot_name ='御上海'),'御上海', '谷阳北路2399弄','2000','300201', '1010901',1, 50,  '王先生','13816991877','王国栋','18616775915',50,1,0,1,10,3,6,'301','100501','70年','100601','101001','张三','100701',0,'周六可看房','独家委托');</v>
      </c>
    </row>
    <row r="4" spans="2:33" x14ac:dyDescent="0.2">
      <c r="B4" t="s">
        <v>37</v>
      </c>
      <c r="C4" t="s">
        <v>49</v>
      </c>
      <c r="D4">
        <v>2001</v>
      </c>
      <c r="E4">
        <v>300202</v>
      </c>
      <c r="F4">
        <v>1010902</v>
      </c>
      <c r="G4">
        <v>0</v>
      </c>
      <c r="H4">
        <v>51</v>
      </c>
      <c r="I4" t="s">
        <v>113</v>
      </c>
      <c r="J4">
        <v>13816991877</v>
      </c>
      <c r="K4" t="s">
        <v>116</v>
      </c>
      <c r="L4">
        <v>18616775915</v>
      </c>
      <c r="M4">
        <v>60</v>
      </c>
      <c r="N4">
        <v>1</v>
      </c>
      <c r="O4">
        <v>0</v>
      </c>
      <c r="P4">
        <v>1</v>
      </c>
      <c r="Q4">
        <v>11</v>
      </c>
      <c r="R4">
        <v>4</v>
      </c>
      <c r="S4">
        <v>7</v>
      </c>
      <c r="T4">
        <v>402</v>
      </c>
      <c r="U4">
        <v>100502</v>
      </c>
      <c r="V4" t="s">
        <v>129</v>
      </c>
      <c r="W4">
        <v>100602</v>
      </c>
      <c r="X4">
        <v>101002</v>
      </c>
      <c r="Y4" t="s">
        <v>131</v>
      </c>
      <c r="Z4">
        <v>100702</v>
      </c>
      <c r="AA4">
        <v>0</v>
      </c>
      <c r="AC4" t="s">
        <v>91</v>
      </c>
      <c r="AD4" t="str">
        <f t="shared" ref="AD4:AD36" si="0">"insert into secondhand_house(created_by,province_code,city_code,country_code,area_id,area_name,plot_id,plot_name,plot_address,year,status,number_no,is_favorite,square,"</f>
        <v>insert into secondhand_house(created_by,province_code,city_code,country_code,area_id,area_name,plot_id,plot_name,plot_address,year,status,number_no,is_favorite,square,</v>
      </c>
      <c r="AE4" t="str">
        <f t="shared" ref="AE4:AE36" si="1">"contacter_name,contacter_phone,proprietor_name,proprietor_phone,asking_price,flat_rooms,flat_livings,flat_baths,building_no,floor,total_floor,room_no,orientation,"</f>
        <v>contacter_name,contacter_phone,proprietor_name,proprietor_phone,asking_price,flat_rooms,flat_livings,flat_baths,building_no,floor,total_floor,room_no,orientation,</v>
      </c>
      <c r="AF4" t="str">
        <f t="shared" ref="AF4:AF36" si="2">"property_right,decoration,house_type,house_origin,property_old,is_sole,remark,tag) values(-1,"</f>
        <v>property_right,decoration,house_type,house_origin,property_old,is_sole,remark,tag) values(-1,</v>
      </c>
      <c r="AG4" t="str">
        <f t="shared" ref="AG4:AG36" si="3">"(select  province_code from plot where plot_name ='"&amp;B4&amp;"'), (select  city_code from plot where plot_name ='"&amp;B4&amp;"'),(select  country_code from plot where plot_name ='"&amp;B4&amp;"'),(select   area_id  from plot where plot_name ='"&amp;B4&amp;"'),(select  area_name from plot where plot_name ='"&amp;B4&amp;"'),(select id from plot where plot_name ='"&amp;B4&amp;"'),'"&amp;B4&amp;"', '"&amp;C4&amp;"','"&amp;D4&amp;"','"&amp;E4&amp;"', '"&amp;F4&amp;"',"&amp;G4&amp;", "&amp;H4&amp;",  '"&amp;I4&amp;"','"&amp;J4&amp;"','"&amp;K4&amp;"','"&amp;L4&amp;"',"&amp;M4&amp;","&amp;N4&amp;","&amp;O4&amp;","&amp;P4&amp;","&amp;Q4&amp;","&amp;R4&amp;","&amp;S4&amp;",'"&amp;T4&amp;"','"&amp;U4&amp;"','"&amp;V4&amp;"','"&amp;W4&amp;"','"&amp;X4&amp;"','"&amp;Y4&amp;"','"&amp;Z4&amp;"',"&amp;AA4&amp;",'"&amp;AB4&amp;"','"&amp;AC4&amp;"');"</f>
        <v>(select  province_code from plot where plot_name ='路劲佘山院子'), (select  city_code from plot where plot_name ='路劲佘山院子'),(select  country_code from plot where plot_name ='路劲佘山院子'),(select   area_id  from plot where plot_name ='路劲佘山院子'),(select  area_name from plot where plot_name ='路劲佘山院子'),(select id from plot where plot_name ='路劲佘山院子'),'路劲佘山院子', '崇南公路599弄','2001','300202', '1010902',0, 51,  '王先生','13816991877','王国栋','18616775915',60,1,0,1,11,4,7,'402','100502','70年','100602','101002','张三','100702',0,'','独家委托');</v>
      </c>
    </row>
    <row r="5" spans="2:33" x14ac:dyDescent="0.2">
      <c r="B5" t="s">
        <v>38</v>
      </c>
      <c r="C5" t="s">
        <v>50</v>
      </c>
      <c r="D5">
        <v>2002</v>
      </c>
      <c r="E5">
        <v>300203</v>
      </c>
      <c r="F5">
        <v>1010903</v>
      </c>
      <c r="G5">
        <v>1</v>
      </c>
      <c r="H5">
        <v>52</v>
      </c>
      <c r="I5" t="s">
        <v>113</v>
      </c>
      <c r="J5">
        <v>13816991877</v>
      </c>
      <c r="K5" t="s">
        <v>116</v>
      </c>
      <c r="L5">
        <v>18616775915</v>
      </c>
      <c r="M5">
        <v>70</v>
      </c>
      <c r="N5">
        <v>1</v>
      </c>
      <c r="O5">
        <v>0</v>
      </c>
      <c r="P5">
        <v>1</v>
      </c>
      <c r="Q5">
        <v>12</v>
      </c>
      <c r="R5">
        <v>5</v>
      </c>
      <c r="S5">
        <v>8</v>
      </c>
      <c r="T5">
        <v>503</v>
      </c>
      <c r="U5">
        <v>100503</v>
      </c>
      <c r="V5" t="s">
        <v>129</v>
      </c>
      <c r="W5">
        <v>100603</v>
      </c>
      <c r="X5">
        <v>101003</v>
      </c>
      <c r="Y5" t="s">
        <v>131</v>
      </c>
      <c r="Z5">
        <v>100703</v>
      </c>
      <c r="AA5">
        <v>0</v>
      </c>
      <c r="AC5" t="s">
        <v>91</v>
      </c>
      <c r="AD5" t="str">
        <f t="shared" si="0"/>
        <v>insert into secondhand_house(created_by,province_code,city_code,country_code,area_id,area_name,plot_id,plot_name,plot_address,year,status,number_no,is_favorite,square,</v>
      </c>
      <c r="AE5" t="str">
        <f t="shared" si="1"/>
        <v>contacter_name,contacter_phone,proprietor_name,proprietor_phone,asking_price,flat_rooms,flat_livings,flat_baths,building_no,floor,total_floor,room_no,orientation,</v>
      </c>
      <c r="AF5" t="str">
        <f t="shared" si="2"/>
        <v>property_right,decoration,house_type,house_origin,property_old,is_sole,remark,tag) values(-1,</v>
      </c>
      <c r="AG5" t="str">
        <f t="shared" si="3"/>
        <v>(select  province_code from plot where plot_name ='泰晤士小镇'), (select  city_code from plot where plot_name ='泰晤士小镇'),(select  country_code from plot where plot_name ='泰晤士小镇'),(select   area_id  from plot where plot_name ='泰晤士小镇'),(select  area_name from plot where plot_name ='泰晤士小镇'),(select id from plot where plot_name ='泰晤士小镇'),'泰晤士小镇', '三新北路900弄','2002','300203', '1010903',1, 52,  '王先生','13816991877','王国栋','18616775915',70,1,0,1,12,5,8,'503','100503','70年','100603','101003','张三','100703',0,'','独家委托');</v>
      </c>
    </row>
    <row r="6" spans="2:33" x14ac:dyDescent="0.2">
      <c r="B6" t="s">
        <v>39</v>
      </c>
      <c r="C6" t="s">
        <v>51</v>
      </c>
      <c r="D6">
        <v>2003</v>
      </c>
      <c r="E6">
        <v>300204</v>
      </c>
      <c r="F6">
        <v>1010904</v>
      </c>
      <c r="G6">
        <v>1</v>
      </c>
      <c r="H6">
        <v>53</v>
      </c>
      <c r="I6" t="s">
        <v>113</v>
      </c>
      <c r="J6">
        <v>13816991877</v>
      </c>
      <c r="K6" t="s">
        <v>116</v>
      </c>
      <c r="L6">
        <v>18616775915</v>
      </c>
      <c r="M6">
        <v>80</v>
      </c>
      <c r="N6">
        <v>1</v>
      </c>
      <c r="O6">
        <v>0</v>
      </c>
      <c r="P6">
        <v>1</v>
      </c>
      <c r="Q6">
        <v>13</v>
      </c>
      <c r="R6">
        <v>6</v>
      </c>
      <c r="S6">
        <v>9</v>
      </c>
      <c r="T6">
        <v>604</v>
      </c>
      <c r="U6">
        <v>100504</v>
      </c>
      <c r="V6" t="s">
        <v>129</v>
      </c>
      <c r="W6">
        <v>100601</v>
      </c>
      <c r="X6">
        <v>101004</v>
      </c>
      <c r="Y6" t="s">
        <v>131</v>
      </c>
      <c r="Z6">
        <v>100701</v>
      </c>
      <c r="AA6">
        <v>0</v>
      </c>
      <c r="AC6" t="s">
        <v>91</v>
      </c>
      <c r="AD6" t="str">
        <f t="shared" si="0"/>
        <v>insert into secondhand_house(created_by,province_code,city_code,country_code,area_id,area_name,plot_id,plot_name,plot_address,year,status,number_no,is_favorite,square,</v>
      </c>
      <c r="AE6" t="str">
        <f t="shared" si="1"/>
        <v>contacter_name,contacter_phone,proprietor_name,proprietor_phone,asking_price,flat_rooms,flat_livings,flat_baths,building_no,floor,total_floor,room_no,orientation,</v>
      </c>
      <c r="AF6" t="str">
        <f t="shared" si="2"/>
        <v>property_right,decoration,house_type,house_origin,property_old,is_sole,remark,tag) values(-1,</v>
      </c>
      <c r="AG6" t="str">
        <f t="shared" si="3"/>
        <v>(select  province_code from plot where plot_name ='紫东新苑'), (select  city_code from plot where plot_name ='紫东新苑'),(select  country_code from plot where plot_name ='紫东新苑'),(select   area_id  from plot where plot_name ='紫东新苑'),(select  area_name from plot where plot_name ='紫东新苑'),(select id from plot where plot_name ='紫东新苑'),'紫东新苑', '新松江路1388弄','2003','300204', '1010904',1, 53,  '王先生','13816991877','王国栋','18616775915',80,1,0,1,13,6,9,'604','100504','70年','100601','101004','张三','100701',0,'','独家委托');</v>
      </c>
    </row>
    <row r="7" spans="2:33" x14ac:dyDescent="0.2">
      <c r="B7" t="s">
        <v>40</v>
      </c>
      <c r="C7" t="s">
        <v>52</v>
      </c>
      <c r="D7">
        <v>2004</v>
      </c>
      <c r="E7">
        <v>300205</v>
      </c>
      <c r="F7">
        <v>1010905</v>
      </c>
      <c r="G7">
        <v>1</v>
      </c>
      <c r="H7">
        <v>54</v>
      </c>
      <c r="I7" t="s">
        <v>113</v>
      </c>
      <c r="J7">
        <v>13816991877</v>
      </c>
      <c r="K7" t="s">
        <v>116</v>
      </c>
      <c r="L7">
        <v>18616775915</v>
      </c>
      <c r="M7">
        <v>90</v>
      </c>
      <c r="N7">
        <v>1</v>
      </c>
      <c r="O7">
        <v>0</v>
      </c>
      <c r="P7">
        <v>1</v>
      </c>
      <c r="Q7">
        <v>14</v>
      </c>
      <c r="R7">
        <v>7</v>
      </c>
      <c r="S7">
        <v>10</v>
      </c>
      <c r="T7">
        <v>705</v>
      </c>
      <c r="U7">
        <v>100505</v>
      </c>
      <c r="V7" t="s">
        <v>129</v>
      </c>
      <c r="W7">
        <v>100602</v>
      </c>
      <c r="X7">
        <v>101005</v>
      </c>
      <c r="Y7" t="s">
        <v>131</v>
      </c>
      <c r="Z7">
        <v>100702</v>
      </c>
      <c r="AA7">
        <v>0</v>
      </c>
      <c r="AC7" t="s">
        <v>91</v>
      </c>
      <c r="AD7" t="str">
        <f t="shared" si="0"/>
        <v>insert into secondhand_house(created_by,province_code,city_code,country_code,area_id,area_name,plot_id,plot_name,plot_address,year,status,number_no,is_favorite,square,</v>
      </c>
      <c r="AE7" t="str">
        <f t="shared" si="1"/>
        <v>contacter_name,contacter_phone,proprietor_name,proprietor_phone,asking_price,flat_rooms,flat_livings,flat_baths,building_no,floor,total_floor,room_no,orientation,</v>
      </c>
      <c r="AF7" t="str">
        <f t="shared" si="2"/>
        <v>property_right,decoration,house_type,house_origin,property_old,is_sole,remark,tag) values(-1,</v>
      </c>
      <c r="AG7" t="str">
        <f t="shared" si="3"/>
        <v>(select  province_code from plot where plot_name ='久阳文华府邸'), (select  city_code from plot where plot_name ='久阳文华府邸'),(select  country_code from plot where plot_name ='久阳文华府邸'),(select   area_id  from plot where plot_name ='久阳文华府邸'),(select  area_name from plot where plot_name ='久阳文华府邸'),(select id from plot where plot_name ='久阳文华府邸'),'久阳文华府邸', '新松江路2218弄','2004','300205', '1010905',1, 54,  '王先生','13816991877','王国栋','18616775915',90,1,0,1,14,7,10,'705','100505','70年','100602','101005','张三','100702',0,'','独家委托');</v>
      </c>
    </row>
    <row r="8" spans="2:33" x14ac:dyDescent="0.2">
      <c r="B8" t="s">
        <v>41</v>
      </c>
      <c r="C8" t="s">
        <v>49</v>
      </c>
      <c r="D8">
        <v>2005</v>
      </c>
      <c r="E8">
        <v>300201</v>
      </c>
      <c r="F8">
        <v>1010906</v>
      </c>
      <c r="G8">
        <v>1</v>
      </c>
      <c r="H8">
        <v>55</v>
      </c>
      <c r="I8" t="s">
        <v>109</v>
      </c>
      <c r="J8">
        <v>13816991878</v>
      </c>
      <c r="K8" t="s">
        <v>116</v>
      </c>
      <c r="L8">
        <v>18616775915</v>
      </c>
      <c r="M8">
        <v>100</v>
      </c>
      <c r="N8">
        <v>1</v>
      </c>
      <c r="O8">
        <v>0</v>
      </c>
      <c r="P8">
        <v>1</v>
      </c>
      <c r="Q8">
        <v>15</v>
      </c>
      <c r="R8">
        <v>8</v>
      </c>
      <c r="S8">
        <v>11</v>
      </c>
      <c r="T8">
        <v>806</v>
      </c>
      <c r="U8">
        <v>100501</v>
      </c>
      <c r="V8" t="s">
        <v>129</v>
      </c>
      <c r="W8">
        <v>100603</v>
      </c>
      <c r="X8">
        <v>101001</v>
      </c>
      <c r="Y8" t="s">
        <v>131</v>
      </c>
      <c r="Z8">
        <v>100703</v>
      </c>
      <c r="AA8">
        <v>0</v>
      </c>
      <c r="AC8" t="s">
        <v>91</v>
      </c>
      <c r="AD8" t="str">
        <f t="shared" si="0"/>
        <v>insert into secondhand_house(created_by,province_code,city_code,country_code,area_id,area_name,plot_id,plot_name,plot_address,year,status,number_no,is_favorite,square,</v>
      </c>
      <c r="AE8" t="str">
        <f t="shared" si="1"/>
        <v>contacter_name,contacter_phone,proprietor_name,proprietor_phone,asking_price,flat_rooms,flat_livings,flat_baths,building_no,floor,total_floor,room_no,orientation,</v>
      </c>
      <c r="AF8" t="str">
        <f t="shared" si="2"/>
        <v>property_right,decoration,house_type,house_origin,property_old,is_sole,remark,tag) values(-1,</v>
      </c>
      <c r="AG8" t="str">
        <f t="shared" si="3"/>
        <v>(select  province_code from plot where plot_name ='路劲佘山院子别墅'), (select  city_code from plot where plot_name ='路劲佘山院子别墅'),(select  country_code from plot where plot_name ='路劲佘山院子别墅'),(select   area_id  from plot where plot_name ='路劲佘山院子别墅'),(select  area_name from plot where plot_name ='路劲佘山院子别墅'),(select id from plot where plot_name ='路劲佘山院子别墅'),'路劲佘山院子别墅', '崇南公路599弄','2005','300201', '1010906',1, 55,  '庄先生','13816991878','王国栋','18616775915',100,1,0,1,15,8,11,'806','100501','70年','100603','101001','张三','100703',0,'','独家委托');</v>
      </c>
    </row>
    <row r="9" spans="2:33" x14ac:dyDescent="0.2">
      <c r="B9" t="s">
        <v>42</v>
      </c>
      <c r="C9" t="s">
        <v>53</v>
      </c>
      <c r="D9">
        <v>2006</v>
      </c>
      <c r="E9">
        <v>300202</v>
      </c>
      <c r="F9">
        <v>1010907</v>
      </c>
      <c r="G9">
        <v>0</v>
      </c>
      <c r="H9">
        <v>56</v>
      </c>
      <c r="I9" t="s">
        <v>109</v>
      </c>
      <c r="J9">
        <v>13816991878</v>
      </c>
      <c r="K9" t="s">
        <v>116</v>
      </c>
      <c r="L9">
        <v>18616775915</v>
      </c>
      <c r="M9">
        <v>110</v>
      </c>
      <c r="N9">
        <v>1</v>
      </c>
      <c r="O9">
        <v>0</v>
      </c>
      <c r="P9">
        <v>1</v>
      </c>
      <c r="Q9">
        <v>16</v>
      </c>
      <c r="R9">
        <v>9</v>
      </c>
      <c r="S9">
        <v>12</v>
      </c>
      <c r="T9">
        <v>907</v>
      </c>
      <c r="U9">
        <v>100502</v>
      </c>
      <c r="V9" t="s">
        <v>129</v>
      </c>
      <c r="W9">
        <v>100601</v>
      </c>
      <c r="X9">
        <v>101002</v>
      </c>
      <c r="Y9" t="s">
        <v>131</v>
      </c>
      <c r="Z9">
        <v>100701</v>
      </c>
      <c r="AA9">
        <v>0</v>
      </c>
      <c r="AC9" t="s">
        <v>91</v>
      </c>
      <c r="AD9" t="str">
        <f t="shared" si="0"/>
        <v>insert into secondhand_house(created_by,province_code,city_code,country_code,area_id,area_name,plot_id,plot_name,plot_address,year,status,number_no,is_favorite,square,</v>
      </c>
      <c r="AE9" t="str">
        <f t="shared" si="1"/>
        <v>contacter_name,contacter_phone,proprietor_name,proprietor_phone,asking_price,flat_rooms,flat_livings,flat_baths,building_no,floor,total_floor,room_no,orientation,</v>
      </c>
      <c r="AF9" t="str">
        <f t="shared" si="2"/>
        <v>property_right,decoration,house_type,house_origin,property_old,is_sole,remark,tag) values(-1,</v>
      </c>
      <c r="AG9" t="str">
        <f t="shared" si="3"/>
        <v>(select  province_code from plot where plot_name ='文翔名苑'), (select  city_code from plot where plot_name ='文翔名苑'),(select  country_code from plot where plot_name ='文翔名苑'),(select   area_id  from plot where plot_name ='文翔名苑'),(select  area_name from plot where plot_name ='文翔名苑'),(select id from plot where plot_name ='文翔名苑'),'文翔名苑', '文翔路3088弄','2006','300202', '1010907',0, 56,  '庄先生','13816991878','王国栋','18616775915',110,1,0,1,16,9,12,'907','100502','70年','100601','101002','张三','100701',0,'','独家委托');</v>
      </c>
    </row>
    <row r="10" spans="2:33" x14ac:dyDescent="0.2">
      <c r="B10" t="s">
        <v>43</v>
      </c>
      <c r="C10" t="s">
        <v>54</v>
      </c>
      <c r="D10">
        <v>2007</v>
      </c>
      <c r="E10">
        <v>300203</v>
      </c>
      <c r="F10">
        <v>1010908</v>
      </c>
      <c r="G10">
        <v>1</v>
      </c>
      <c r="H10">
        <v>57</v>
      </c>
      <c r="I10" t="s">
        <v>109</v>
      </c>
      <c r="J10">
        <v>13816991878</v>
      </c>
      <c r="K10" t="s">
        <v>116</v>
      </c>
      <c r="L10">
        <v>18616775915</v>
      </c>
      <c r="M10">
        <v>120</v>
      </c>
      <c r="N10">
        <v>2</v>
      </c>
      <c r="O10">
        <v>1</v>
      </c>
      <c r="P10">
        <v>1</v>
      </c>
      <c r="Q10">
        <v>17</v>
      </c>
      <c r="R10">
        <v>10</v>
      </c>
      <c r="S10">
        <v>13</v>
      </c>
      <c r="T10">
        <v>1008</v>
      </c>
      <c r="U10">
        <v>100503</v>
      </c>
      <c r="V10" t="s">
        <v>129</v>
      </c>
      <c r="W10">
        <v>100602</v>
      </c>
      <c r="X10">
        <v>101003</v>
      </c>
      <c r="Y10" t="s">
        <v>132</v>
      </c>
      <c r="Z10">
        <v>100702</v>
      </c>
      <c r="AA10">
        <v>0</v>
      </c>
      <c r="AB10" t="s">
        <v>134</v>
      </c>
      <c r="AC10" t="s">
        <v>91</v>
      </c>
      <c r="AD10" t="str">
        <f t="shared" si="0"/>
        <v>insert into secondhand_house(created_by,province_code,city_code,country_code,area_id,area_name,plot_id,plot_name,plot_address,year,status,number_no,is_favorite,square,</v>
      </c>
      <c r="AE10" t="str">
        <f t="shared" si="1"/>
        <v>contacter_name,contacter_phone,proprietor_name,proprietor_phone,asking_price,flat_rooms,flat_livings,flat_baths,building_no,floor,total_floor,room_no,orientation,</v>
      </c>
      <c r="AF10" t="str">
        <f t="shared" si="2"/>
        <v>property_right,decoration,house_type,house_origin,property_old,is_sole,remark,tag) values(-1,</v>
      </c>
      <c r="AG10" t="str">
        <f t="shared" si="3"/>
        <v>(select  province_code from plot where plot_name ='九龙仓兰宫'), (select  city_code from plot where plot_name ='九龙仓兰宫'),(select  country_code from plot where plot_name ='九龙仓兰宫'),(select   area_id  from plot where plot_name ='九龙仓兰宫'),(select  area_name from plot where plot_name ='九龙仓兰宫'),(select id from plot where plot_name ='九龙仓兰宫'),'九龙仓兰宫', '谷阳北路2388弄','2007','300203', '1010908',1, 57,  '庄先生','13816991878','王国栋','18616775915',120,2,1,1,17,10,13,'1008','100503','70年','100602','101003','李四','100702',0,'业主比较友好','独家委托');</v>
      </c>
    </row>
    <row r="11" spans="2:33" x14ac:dyDescent="0.2">
      <c r="B11" t="s">
        <v>44</v>
      </c>
      <c r="C11" t="s">
        <v>55</v>
      </c>
      <c r="D11">
        <v>2008</v>
      </c>
      <c r="E11">
        <v>300204</v>
      </c>
      <c r="F11">
        <v>1010909</v>
      </c>
      <c r="G11">
        <v>1</v>
      </c>
      <c r="H11">
        <v>58</v>
      </c>
      <c r="I11" t="s">
        <v>109</v>
      </c>
      <c r="J11">
        <v>13816991878</v>
      </c>
      <c r="K11" t="s">
        <v>116</v>
      </c>
      <c r="L11">
        <v>18616775915</v>
      </c>
      <c r="M11">
        <v>130</v>
      </c>
      <c r="N11">
        <v>2</v>
      </c>
      <c r="O11">
        <v>1</v>
      </c>
      <c r="P11">
        <v>1</v>
      </c>
      <c r="Q11">
        <v>18</v>
      </c>
      <c r="R11">
        <v>11</v>
      </c>
      <c r="S11">
        <v>14</v>
      </c>
      <c r="T11">
        <v>1109</v>
      </c>
      <c r="U11">
        <v>100504</v>
      </c>
      <c r="V11" t="s">
        <v>129</v>
      </c>
      <c r="W11">
        <v>100603</v>
      </c>
      <c r="X11">
        <v>101004</v>
      </c>
      <c r="Y11" t="s">
        <v>132</v>
      </c>
      <c r="Z11">
        <v>100703</v>
      </c>
      <c r="AA11">
        <v>0</v>
      </c>
      <c r="AC11" t="s">
        <v>138</v>
      </c>
      <c r="AD11" t="str">
        <f t="shared" si="0"/>
        <v>insert into secondhand_house(created_by,province_code,city_code,country_code,area_id,area_name,plot_id,plot_name,plot_address,year,status,number_no,is_favorite,square,</v>
      </c>
      <c r="AE11" t="str">
        <f t="shared" si="1"/>
        <v>contacter_name,contacter_phone,proprietor_name,proprietor_phone,asking_price,flat_rooms,flat_livings,flat_baths,building_no,floor,total_floor,room_no,orientation,</v>
      </c>
      <c r="AF11" t="str">
        <f t="shared" si="2"/>
        <v>property_right,decoration,house_type,house_origin,property_old,is_sole,remark,tag) values(-1,</v>
      </c>
      <c r="AG11" t="str">
        <f t="shared" si="3"/>
        <v>(select  province_code from plot where plot_name ='东鼎名人府邸(松江)'), (select  city_code from plot where plot_name ='东鼎名人府邸(松江)'),(select  country_code from plot where plot_name ='东鼎名人府邸(松江)'),(select   area_id  from plot where plot_name ='东鼎名人府邸(松江)'),(select  area_name from plot where plot_name ='东鼎名人府邸(松江)'),(select id from plot where plot_name ='东鼎名人府邸(松江)'),'东鼎名人府邸(松江)', '滨湖路310弄','2008','300204', '1010909',1, 58,  '庄先生','13816991878','王国栋','18616775915',130,2,1,1,18,11,14,'1109','100504','70年','100603','101004','李四','100703',0,'','独家委托,有钥匙');</v>
      </c>
    </row>
    <row r="12" spans="2:33" x14ac:dyDescent="0.2">
      <c r="B12" t="s">
        <v>45</v>
      </c>
      <c r="C12" t="s">
        <v>56</v>
      </c>
      <c r="D12">
        <v>2009</v>
      </c>
      <c r="E12">
        <v>300205</v>
      </c>
      <c r="F12">
        <v>1010910</v>
      </c>
      <c r="G12">
        <v>1</v>
      </c>
      <c r="H12">
        <v>59</v>
      </c>
      <c r="I12" t="s">
        <v>109</v>
      </c>
      <c r="J12">
        <v>13816991878</v>
      </c>
      <c r="K12" t="s">
        <v>116</v>
      </c>
      <c r="L12">
        <v>18616775915</v>
      </c>
      <c r="M12">
        <v>140</v>
      </c>
      <c r="N12">
        <v>2</v>
      </c>
      <c r="O12">
        <v>1</v>
      </c>
      <c r="P12">
        <v>1</v>
      </c>
      <c r="Q12">
        <v>19</v>
      </c>
      <c r="R12">
        <v>12</v>
      </c>
      <c r="S12">
        <v>15</v>
      </c>
      <c r="T12">
        <v>1210</v>
      </c>
      <c r="U12">
        <v>100505</v>
      </c>
      <c r="V12" t="s">
        <v>129</v>
      </c>
      <c r="W12">
        <v>100601</v>
      </c>
      <c r="X12">
        <v>101005</v>
      </c>
      <c r="Y12" t="s">
        <v>132</v>
      </c>
      <c r="Z12">
        <v>100701</v>
      </c>
      <c r="AA12">
        <v>0</v>
      </c>
      <c r="AC12" t="s">
        <v>138</v>
      </c>
      <c r="AD12" t="str">
        <f t="shared" si="0"/>
        <v>insert into secondhand_house(created_by,province_code,city_code,country_code,area_id,area_name,plot_id,plot_name,plot_address,year,status,number_no,is_favorite,square,</v>
      </c>
      <c r="AE12" t="str">
        <f t="shared" si="1"/>
        <v>contacter_name,contacter_phone,proprietor_name,proprietor_phone,asking_price,flat_rooms,flat_livings,flat_baths,building_no,floor,total_floor,room_no,orientation,</v>
      </c>
      <c r="AF12" t="str">
        <f t="shared" si="2"/>
        <v>property_right,decoration,house_type,house_origin,property_old,is_sole,remark,tag) values(-1,</v>
      </c>
      <c r="AG12" t="str">
        <f t="shared" si="3"/>
        <v>(select  province_code from plot where plot_name ='鼎信公寓'), (select  city_code from plot where plot_name ='鼎信公寓'),(select  country_code from plot where plot_name ='鼎信公寓'),(select   area_id  from plot where plot_name ='鼎信公寓'),(select  area_name from plot where plot_name ='鼎信公寓'),(select id from plot where plot_name ='鼎信公寓'),'鼎信公寓', '谷阳北路1251弄','2009','300205', '1010910',1, 59,  '庄先生','13816991878','王国栋','18616775915',140,2,1,1,19,12,15,'1210','100505','70年','100601','101005','李四','100701',0,'','独家委托,有钥匙');</v>
      </c>
    </row>
    <row r="13" spans="2:33" x14ac:dyDescent="0.2">
      <c r="B13" t="s">
        <v>46</v>
      </c>
      <c r="C13" t="s">
        <v>57</v>
      </c>
      <c r="D13">
        <v>2010</v>
      </c>
      <c r="E13">
        <v>300201</v>
      </c>
      <c r="F13">
        <v>1010911</v>
      </c>
      <c r="G13">
        <v>1</v>
      </c>
      <c r="H13">
        <v>60</v>
      </c>
      <c r="I13" t="s">
        <v>109</v>
      </c>
      <c r="J13">
        <v>13816991878</v>
      </c>
      <c r="K13" t="s">
        <v>116</v>
      </c>
      <c r="L13">
        <v>18616775915</v>
      </c>
      <c r="M13">
        <v>150</v>
      </c>
      <c r="N13">
        <v>2</v>
      </c>
      <c r="O13">
        <v>1</v>
      </c>
      <c r="P13">
        <v>1</v>
      </c>
      <c r="Q13">
        <v>20</v>
      </c>
      <c r="R13">
        <v>13</v>
      </c>
      <c r="S13">
        <v>16</v>
      </c>
      <c r="T13">
        <v>1311</v>
      </c>
      <c r="U13">
        <v>100501</v>
      </c>
      <c r="V13" t="s">
        <v>129</v>
      </c>
      <c r="W13">
        <v>100602</v>
      </c>
      <c r="X13">
        <v>101001</v>
      </c>
      <c r="Y13" t="s">
        <v>132</v>
      </c>
      <c r="Z13">
        <v>100702</v>
      </c>
      <c r="AA13">
        <v>0</v>
      </c>
      <c r="AB13" t="s">
        <v>89</v>
      </c>
      <c r="AC13" t="s">
        <v>138</v>
      </c>
      <c r="AD13" t="str">
        <f t="shared" si="0"/>
        <v>insert into secondhand_house(created_by,province_code,city_code,country_code,area_id,area_name,plot_id,plot_name,plot_address,year,status,number_no,is_favorite,square,</v>
      </c>
      <c r="AE13" t="str">
        <f t="shared" si="1"/>
        <v>contacter_name,contacter_phone,proprietor_name,proprietor_phone,asking_price,flat_rooms,flat_livings,flat_baths,building_no,floor,total_floor,room_no,orientation,</v>
      </c>
      <c r="AF13" t="str">
        <f t="shared" si="2"/>
        <v>property_right,decoration,house_type,house_origin,property_old,is_sole,remark,tag) values(-1,</v>
      </c>
      <c r="AG13" t="str">
        <f t="shared" si="3"/>
        <v>(select  province_code from plot where plot_name ='万科梦想派'), (select  city_code from plot where plot_name ='万科梦想派'),(select  country_code from plot where plot_name ='万科梦想派'),(select   area_id  from plot where plot_name ='万科梦想派'),(select  area_name from plot where plot_name ='万科梦想派'),(select id from plot where plot_name ='万科梦想派'),'万科梦想派', '淡家浜街88弄','2010','300201', '1010911',1, 60,  '庄先生','13816991878','王国栋','18616775915',150,2,1,1,20,13,16,'1311','100501','70年','100602','101001','李四','100702',0,'学区房','独家委托,有钥匙');</v>
      </c>
    </row>
    <row r="14" spans="2:33" x14ac:dyDescent="0.2">
      <c r="B14" t="s">
        <v>47</v>
      </c>
      <c r="C14" t="s">
        <v>58</v>
      </c>
      <c r="D14">
        <v>2011</v>
      </c>
      <c r="E14">
        <v>300202</v>
      </c>
      <c r="F14">
        <v>1010912</v>
      </c>
      <c r="G14">
        <v>1</v>
      </c>
      <c r="H14">
        <v>61</v>
      </c>
      <c r="I14" t="s">
        <v>109</v>
      </c>
      <c r="J14">
        <v>13816991878</v>
      </c>
      <c r="K14" t="s">
        <v>116</v>
      </c>
      <c r="L14">
        <v>18616775915</v>
      </c>
      <c r="M14">
        <v>160</v>
      </c>
      <c r="N14">
        <v>2</v>
      </c>
      <c r="O14">
        <v>1</v>
      </c>
      <c r="P14">
        <v>2</v>
      </c>
      <c r="Q14">
        <v>21</v>
      </c>
      <c r="R14">
        <v>14</v>
      </c>
      <c r="S14">
        <v>17</v>
      </c>
      <c r="T14">
        <v>1412</v>
      </c>
      <c r="U14">
        <v>100502</v>
      </c>
      <c r="V14" t="s">
        <v>129</v>
      </c>
      <c r="W14">
        <v>100603</v>
      </c>
      <c r="X14">
        <v>101002</v>
      </c>
      <c r="Y14" t="s">
        <v>132</v>
      </c>
      <c r="Z14">
        <v>100703</v>
      </c>
      <c r="AA14">
        <v>0</v>
      </c>
      <c r="AC14" t="s">
        <v>138</v>
      </c>
      <c r="AD14" t="str">
        <f t="shared" si="0"/>
        <v>insert into secondhand_house(created_by,province_code,city_code,country_code,area_id,area_name,plot_id,plot_name,plot_address,year,status,number_no,is_favorite,square,</v>
      </c>
      <c r="AE14" t="str">
        <f t="shared" si="1"/>
        <v>contacter_name,contacter_phone,proprietor_name,proprietor_phone,asking_price,flat_rooms,flat_livings,flat_baths,building_no,floor,total_floor,room_no,orientation,</v>
      </c>
      <c r="AF14" t="str">
        <f t="shared" si="2"/>
        <v>property_right,decoration,house_type,house_origin,property_old,is_sole,remark,tag) values(-1,</v>
      </c>
      <c r="AG14" t="str">
        <f t="shared" si="3"/>
        <v>(select  province_code from plot where plot_name ='开元新都'), (select  city_code from plot where plot_name ='开元新都'),(select  country_code from plot where plot_name ='开元新都'),(select   area_id  from plot where plot_name ='开元新都'),(select  area_name from plot where plot_name ='开元新都'),(select id from plot where plot_name ='开元新都'),'开元新都', '新松江路926弄','2011','300202', '1010912',1, 61,  '庄先生','13816991878','王国栋','18616775915',160,2,1,2,21,14,17,'1412','100502','70年','100603','101002','李四','100703',0,'','独家委托,有钥匙');</v>
      </c>
    </row>
    <row r="15" spans="2:33" x14ac:dyDescent="0.2">
      <c r="B15" t="s">
        <v>48</v>
      </c>
      <c r="C15" t="s">
        <v>59</v>
      </c>
      <c r="D15">
        <v>2012</v>
      </c>
      <c r="E15">
        <v>300203</v>
      </c>
      <c r="F15">
        <v>1010913</v>
      </c>
      <c r="G15">
        <v>1</v>
      </c>
      <c r="H15">
        <v>62</v>
      </c>
      <c r="I15" t="s">
        <v>109</v>
      </c>
      <c r="J15">
        <v>13816991878</v>
      </c>
      <c r="K15" t="s">
        <v>116</v>
      </c>
      <c r="L15">
        <v>18616775915</v>
      </c>
      <c r="M15">
        <v>170</v>
      </c>
      <c r="N15">
        <v>2</v>
      </c>
      <c r="O15">
        <v>1</v>
      </c>
      <c r="P15">
        <v>2</v>
      </c>
      <c r="Q15">
        <v>22</v>
      </c>
      <c r="R15">
        <v>15</v>
      </c>
      <c r="S15">
        <v>18</v>
      </c>
      <c r="T15">
        <v>1513</v>
      </c>
      <c r="U15">
        <v>100503</v>
      </c>
      <c r="V15" t="s">
        <v>129</v>
      </c>
      <c r="W15">
        <v>100601</v>
      </c>
      <c r="X15">
        <v>101003</v>
      </c>
      <c r="Y15" t="s">
        <v>132</v>
      </c>
      <c r="Z15">
        <v>100701</v>
      </c>
      <c r="AA15">
        <v>0</v>
      </c>
      <c r="AC15" t="s">
        <v>138</v>
      </c>
      <c r="AD15" t="str">
        <f t="shared" si="0"/>
        <v>insert into secondhand_house(created_by,province_code,city_code,country_code,area_id,area_name,plot_id,plot_name,plot_address,year,status,number_no,is_favorite,square,</v>
      </c>
      <c r="AE15" t="str">
        <f t="shared" si="1"/>
        <v>contacter_name,contacter_phone,proprietor_name,proprietor_phone,asking_price,flat_rooms,flat_livings,flat_baths,building_no,floor,total_floor,room_no,orientation,</v>
      </c>
      <c r="AF15" t="str">
        <f t="shared" si="2"/>
        <v>property_right,decoration,house_type,house_origin,property_old,is_sole,remark,tag) values(-1,</v>
      </c>
      <c r="AG15" t="str">
        <f t="shared" si="3"/>
        <v>(select  province_code from plot where plot_name ='龙湖佘山公馆'), (select  city_code from plot where plot_name ='龙湖佘山公馆'),(select  country_code from plot where plot_name ='龙湖佘山公馆'),(select   area_id  from plot where plot_name ='龙湖佘山公馆'),(select  area_name from plot where plot_name ='龙湖佘山公馆'),(select id from plot where plot_name ='龙湖佘山公馆'),'龙湖佘山公馆', '人民北路2908弄','2012','300203', '1010913',1, 62,  '庄先生','13816991878','王国栋','18616775915',170,2,1,2,22,15,18,'1513','100503','70年','100601','101003','李四','100701',0,'','独家委托,有钥匙');</v>
      </c>
    </row>
    <row r="16" spans="2:33" x14ac:dyDescent="0.2">
      <c r="B16" t="s">
        <v>61</v>
      </c>
      <c r="C16" t="s">
        <v>65</v>
      </c>
      <c r="D16">
        <v>2013</v>
      </c>
      <c r="E16">
        <v>300204</v>
      </c>
      <c r="F16">
        <v>1010914</v>
      </c>
      <c r="G16">
        <v>0</v>
      </c>
      <c r="H16">
        <v>63</v>
      </c>
      <c r="I16" t="s">
        <v>110</v>
      </c>
      <c r="J16">
        <v>13816991891</v>
      </c>
      <c r="K16" t="s">
        <v>116</v>
      </c>
      <c r="L16">
        <v>18616775915</v>
      </c>
      <c r="M16">
        <v>200</v>
      </c>
      <c r="N16">
        <v>2</v>
      </c>
      <c r="O16">
        <v>1</v>
      </c>
      <c r="P16">
        <v>2</v>
      </c>
      <c r="Q16">
        <v>23</v>
      </c>
      <c r="R16">
        <v>16</v>
      </c>
      <c r="S16">
        <v>19</v>
      </c>
      <c r="T16">
        <v>1614</v>
      </c>
      <c r="U16">
        <v>100504</v>
      </c>
      <c r="V16" t="s">
        <v>129</v>
      </c>
      <c r="W16">
        <v>100602</v>
      </c>
      <c r="X16">
        <v>101004</v>
      </c>
      <c r="Y16" t="s">
        <v>132</v>
      </c>
      <c r="Z16">
        <v>100702</v>
      </c>
      <c r="AA16">
        <v>0</v>
      </c>
      <c r="AC16" t="s">
        <v>138</v>
      </c>
      <c r="AD16" t="str">
        <f t="shared" si="0"/>
        <v>insert into secondhand_house(created_by,province_code,city_code,country_code,area_id,area_name,plot_id,plot_name,plot_address,year,status,number_no,is_favorite,square,</v>
      </c>
      <c r="AE16" t="str">
        <f t="shared" si="1"/>
        <v>contacter_name,contacter_phone,proprietor_name,proprietor_phone,asking_price,flat_rooms,flat_livings,flat_baths,building_no,floor,total_floor,room_no,orientation,</v>
      </c>
      <c r="AF16" t="str">
        <f t="shared" si="2"/>
        <v>property_right,decoration,house_type,house_origin,property_old,is_sole,remark,tag) values(-1,</v>
      </c>
      <c r="AG16" t="str">
        <f t="shared" si="3"/>
        <v>(select  province_code from plot where plot_name ='新理想花园'), (select  city_code from plot where plot_name ='新理想花园'),(select  country_code from plot where plot_name ='新理想花园'),(select   area_id  from plot where plot_name ='新理想花园'),(select  area_name from plot where plot_name ='新理想花园'),(select id from plot where plot_name ='新理想花园'),'新理想花园', '荣乐西路758弄','2013','300204', '1010914',0, 63,  '张先生','13816991891','王国栋','18616775915',200,2,1,2,23,16,19,'1614','100504','70年','100602','101004','李四','100702',0,'','独家委托,有钥匙');</v>
      </c>
    </row>
    <row r="17" spans="2:33" x14ac:dyDescent="0.2">
      <c r="B17" t="s">
        <v>62</v>
      </c>
      <c r="C17" t="s">
        <v>66</v>
      </c>
      <c r="D17">
        <v>2014</v>
      </c>
      <c r="E17">
        <v>300205</v>
      </c>
      <c r="F17">
        <v>1010915</v>
      </c>
      <c r="G17">
        <v>1</v>
      </c>
      <c r="H17">
        <v>64</v>
      </c>
      <c r="I17" t="s">
        <v>110</v>
      </c>
      <c r="J17">
        <v>13816991891</v>
      </c>
      <c r="K17" t="s">
        <v>116</v>
      </c>
      <c r="L17">
        <v>18616775915</v>
      </c>
      <c r="M17">
        <v>210</v>
      </c>
      <c r="N17">
        <v>2</v>
      </c>
      <c r="O17">
        <v>1</v>
      </c>
      <c r="P17">
        <v>2</v>
      </c>
      <c r="Q17">
        <v>24</v>
      </c>
      <c r="R17">
        <v>17</v>
      </c>
      <c r="S17">
        <v>20</v>
      </c>
      <c r="T17">
        <v>1715</v>
      </c>
      <c r="U17">
        <v>100505</v>
      </c>
      <c r="V17" t="s">
        <v>129</v>
      </c>
      <c r="W17">
        <v>100603</v>
      </c>
      <c r="X17">
        <v>101005</v>
      </c>
      <c r="Z17">
        <v>100703</v>
      </c>
      <c r="AA17">
        <v>0</v>
      </c>
      <c r="AC17" t="s">
        <v>138</v>
      </c>
      <c r="AD17" t="str">
        <f t="shared" si="0"/>
        <v>insert into secondhand_house(created_by,province_code,city_code,country_code,area_id,area_name,plot_id,plot_name,plot_address,year,status,number_no,is_favorite,square,</v>
      </c>
      <c r="AE17" t="str">
        <f t="shared" si="1"/>
        <v>contacter_name,contacter_phone,proprietor_name,proprietor_phone,asking_price,flat_rooms,flat_livings,flat_baths,building_no,floor,total_floor,room_no,orientation,</v>
      </c>
      <c r="AF17" t="str">
        <f t="shared" si="2"/>
        <v>property_right,decoration,house_type,house_origin,property_old,is_sole,remark,tag) values(-1,</v>
      </c>
      <c r="AG17" t="str">
        <f t="shared" si="3"/>
        <v>(select  province_code from plot where plot_name ='江中公寓'), (select  city_code from plot where plot_name ='江中公寓'),(select  country_code from plot where plot_name ='江中公寓'),(select   area_id  from plot where plot_name ='江中公寓'),(select  area_name from plot where plot_name ='江中公寓'),(select id from plot where plot_name ='江中公寓'),'江中公寓', '南期昌路458弄','2014','300205', '1010915',1, 64,  '张先生','13816991891','王国栋','18616775915',210,2,1,2,24,17,20,'1715','100505','70年','100603','101005','','100703',0,'','独家委托,有钥匙');</v>
      </c>
    </row>
    <row r="18" spans="2:33" x14ac:dyDescent="0.2">
      <c r="B18" t="s">
        <v>63</v>
      </c>
      <c r="C18" t="s">
        <v>67</v>
      </c>
      <c r="D18">
        <v>2015</v>
      </c>
      <c r="E18">
        <v>300201</v>
      </c>
      <c r="F18">
        <v>1010916</v>
      </c>
      <c r="G18">
        <v>1</v>
      </c>
      <c r="H18">
        <v>65</v>
      </c>
      <c r="I18" t="s">
        <v>110</v>
      </c>
      <c r="J18">
        <v>13816991891</v>
      </c>
      <c r="K18" t="s">
        <v>116</v>
      </c>
      <c r="L18">
        <v>18616775915</v>
      </c>
      <c r="M18">
        <v>220</v>
      </c>
      <c r="N18">
        <v>3</v>
      </c>
      <c r="O18">
        <v>2</v>
      </c>
      <c r="P18">
        <v>2</v>
      </c>
      <c r="Q18">
        <v>25</v>
      </c>
      <c r="R18">
        <v>18</v>
      </c>
      <c r="S18">
        <v>21</v>
      </c>
      <c r="T18">
        <v>1801</v>
      </c>
      <c r="U18">
        <v>100501</v>
      </c>
      <c r="V18" t="s">
        <v>129</v>
      </c>
      <c r="W18">
        <v>100601</v>
      </c>
      <c r="X18">
        <v>101001</v>
      </c>
      <c r="Z18">
        <v>100701</v>
      </c>
      <c r="AA18">
        <v>0</v>
      </c>
      <c r="AB18" t="s">
        <v>135</v>
      </c>
      <c r="AC18" t="s">
        <v>138</v>
      </c>
      <c r="AD18" t="str">
        <f t="shared" si="0"/>
        <v>insert into secondhand_house(created_by,province_code,city_code,country_code,area_id,area_name,plot_id,plot_name,plot_address,year,status,number_no,is_favorite,square,</v>
      </c>
      <c r="AE18" t="str">
        <f t="shared" si="1"/>
        <v>contacter_name,contacter_phone,proprietor_name,proprietor_phone,asking_price,flat_rooms,flat_livings,flat_baths,building_no,floor,total_floor,room_no,orientation,</v>
      </c>
      <c r="AF18" t="str">
        <f t="shared" si="2"/>
        <v>property_right,decoration,house_type,house_origin,property_old,is_sole,remark,tag) values(-1,</v>
      </c>
      <c r="AG18" t="str">
        <f t="shared" si="3"/>
        <v>(select  province_code from plot where plot_name ='永丰苑'), (select  city_code from plot where plot_name ='永丰苑'),(select  country_code from plot where plot_name ='永丰苑'),(select   area_id  from plot where plot_name ='永丰苑'),(select  area_name from plot where plot_name ='永丰苑'),(select id from plot where plot_name ='永丰苑'),'永丰苑', '富永路425弄','2015','300201', '1010916',1, 65,  '张先生','13816991891','王国栋','18616775915',220,3,2,2,25,18,21,'1801','100501','70年','100601','101001','','100701',0,'周六可看房','独家委托,有钥匙');</v>
      </c>
    </row>
    <row r="19" spans="2:33" x14ac:dyDescent="0.2">
      <c r="B19" t="s">
        <v>64</v>
      </c>
      <c r="C19" t="s">
        <v>68</v>
      </c>
      <c r="D19">
        <v>2016</v>
      </c>
      <c r="E19">
        <v>300202</v>
      </c>
      <c r="F19">
        <v>1010917</v>
      </c>
      <c r="G19">
        <v>1</v>
      </c>
      <c r="H19">
        <v>66</v>
      </c>
      <c r="I19" t="s">
        <v>110</v>
      </c>
      <c r="J19">
        <v>13816991891</v>
      </c>
      <c r="K19" t="s">
        <v>116</v>
      </c>
      <c r="L19">
        <v>18616775915</v>
      </c>
      <c r="M19">
        <v>250</v>
      </c>
      <c r="N19">
        <v>3</v>
      </c>
      <c r="O19">
        <v>2</v>
      </c>
      <c r="P19">
        <v>2</v>
      </c>
      <c r="Q19">
        <v>26</v>
      </c>
      <c r="R19">
        <v>19</v>
      </c>
      <c r="S19">
        <v>22</v>
      </c>
      <c r="T19">
        <v>1901</v>
      </c>
      <c r="U19">
        <v>100502</v>
      </c>
      <c r="V19" t="s">
        <v>129</v>
      </c>
      <c r="W19">
        <v>100602</v>
      </c>
      <c r="X19">
        <v>101002</v>
      </c>
      <c r="Z19">
        <v>100702</v>
      </c>
      <c r="AA19">
        <v>0</v>
      </c>
      <c r="AC19" t="s">
        <v>138</v>
      </c>
      <c r="AD19" t="str">
        <f t="shared" si="0"/>
        <v>insert into secondhand_house(created_by,province_code,city_code,country_code,area_id,area_name,plot_id,plot_name,plot_address,year,status,number_no,is_favorite,square,</v>
      </c>
      <c r="AE19" t="str">
        <f t="shared" si="1"/>
        <v>contacter_name,contacter_phone,proprietor_name,proprietor_phone,asking_price,flat_rooms,flat_livings,flat_baths,building_no,floor,total_floor,room_no,orientation,</v>
      </c>
      <c r="AF19" t="str">
        <f t="shared" si="2"/>
        <v>property_right,decoration,house_type,house_origin,property_old,is_sole,remark,tag) values(-1,</v>
      </c>
      <c r="AG19" t="str">
        <f t="shared" si="3"/>
        <v>(select  province_code from plot where plot_name ='维罗纳贵都'), (select  city_code from plot where plot_name ='维罗纳贵都'),(select  country_code from plot where plot_name ='维罗纳贵都'),(select   area_id  from plot where plot_name ='维罗纳贵都'),(select  area_name from plot where plot_name ='维罗纳贵都'),(select id from plot where plot_name ='维罗纳贵都'),'维罗纳贵都', '荣乐西路266弄','2016','300202', '1010917',1, 66,  '张先生','13816991891','王国栋','18616775915',250,3,2,2,26,19,22,'1901','100502','70年','100602','101002','','100702',0,'','独家委托,有钥匙');</v>
      </c>
    </row>
    <row r="20" spans="2:33" x14ac:dyDescent="0.2">
      <c r="B20" t="s">
        <v>33</v>
      </c>
      <c r="D20">
        <v>2017</v>
      </c>
      <c r="E20">
        <v>300203</v>
      </c>
      <c r="F20">
        <v>1010918</v>
      </c>
      <c r="G20">
        <v>1</v>
      </c>
      <c r="H20">
        <v>67</v>
      </c>
      <c r="I20" t="s">
        <v>110</v>
      </c>
      <c r="J20">
        <v>13816991891</v>
      </c>
      <c r="K20" t="s">
        <v>116</v>
      </c>
      <c r="L20">
        <v>18616775915</v>
      </c>
      <c r="M20">
        <v>300</v>
      </c>
      <c r="N20">
        <v>3</v>
      </c>
      <c r="O20">
        <v>2</v>
      </c>
      <c r="P20">
        <v>2</v>
      </c>
      <c r="Q20">
        <v>27</v>
      </c>
      <c r="R20">
        <v>20</v>
      </c>
      <c r="S20">
        <v>23</v>
      </c>
      <c r="T20">
        <v>2002</v>
      </c>
      <c r="U20">
        <v>100503</v>
      </c>
      <c r="V20" t="s">
        <v>129</v>
      </c>
      <c r="W20">
        <v>100603</v>
      </c>
      <c r="X20">
        <v>101003</v>
      </c>
      <c r="Z20">
        <v>100703</v>
      </c>
      <c r="AA20">
        <v>1</v>
      </c>
      <c r="AC20" t="s">
        <v>138</v>
      </c>
      <c r="AD20" t="str">
        <f t="shared" si="0"/>
        <v>insert into secondhand_house(created_by,province_code,city_code,country_code,area_id,area_name,plot_id,plot_name,plot_address,year,status,number_no,is_favorite,square,</v>
      </c>
      <c r="AE20" t="str">
        <f t="shared" si="1"/>
        <v>contacter_name,contacter_phone,proprietor_name,proprietor_phone,asking_price,flat_rooms,flat_livings,flat_baths,building_no,floor,total_floor,room_no,orientation,</v>
      </c>
      <c r="AF20" t="str">
        <f t="shared" si="2"/>
        <v>property_right,decoration,house_type,house_origin,property_old,is_sole,remark,tag) values(-1,</v>
      </c>
      <c r="AG20" t="str">
        <f t="shared" si="3"/>
        <v>(select  province_code from plot where plot_name ='御上海'), (select  city_code from plot where plot_name ='御上海'),(select  country_code from plot where plot_name ='御上海'),(select   area_id  from plot where plot_name ='御上海'),(select  area_name from plot where plot_name ='御上海'),(select id from plot where plot_name ='御上海'),'御上海', '','2017','300203', '1010918',1, 67,  '张先生','13816991891','王国栋','18616775915',300,3,2,2,27,20,23,'2002','100503','70年','100603','101003','','100703',1,'','独家委托,有钥匙');</v>
      </c>
    </row>
    <row r="21" spans="2:33" x14ac:dyDescent="0.2">
      <c r="B21" t="s">
        <v>37</v>
      </c>
      <c r="D21">
        <v>2018</v>
      </c>
      <c r="E21">
        <v>300204</v>
      </c>
      <c r="F21">
        <v>1010919</v>
      </c>
      <c r="G21">
        <v>1</v>
      </c>
      <c r="H21">
        <v>68</v>
      </c>
      <c r="I21" t="s">
        <v>110</v>
      </c>
      <c r="J21">
        <v>13816991891</v>
      </c>
      <c r="K21" t="s">
        <v>117</v>
      </c>
      <c r="L21">
        <v>18616991891</v>
      </c>
      <c r="M21">
        <v>310</v>
      </c>
      <c r="N21">
        <v>3</v>
      </c>
      <c r="O21">
        <v>2</v>
      </c>
      <c r="P21">
        <v>2</v>
      </c>
      <c r="Q21">
        <v>28</v>
      </c>
      <c r="R21">
        <v>21</v>
      </c>
      <c r="S21">
        <v>24</v>
      </c>
      <c r="T21">
        <v>2101</v>
      </c>
      <c r="U21">
        <v>100504</v>
      </c>
      <c r="V21" t="s">
        <v>129</v>
      </c>
      <c r="W21">
        <v>100601</v>
      </c>
      <c r="X21">
        <v>101004</v>
      </c>
      <c r="Z21">
        <v>100701</v>
      </c>
      <c r="AA21">
        <v>1</v>
      </c>
      <c r="AC21" t="s">
        <v>138</v>
      </c>
      <c r="AD21" t="str">
        <f t="shared" si="0"/>
        <v>insert into secondhand_house(created_by,province_code,city_code,country_code,area_id,area_name,plot_id,plot_name,plot_address,year,status,number_no,is_favorite,square,</v>
      </c>
      <c r="AE21" t="str">
        <f t="shared" si="1"/>
        <v>contacter_name,contacter_phone,proprietor_name,proprietor_phone,asking_price,flat_rooms,flat_livings,flat_baths,building_no,floor,total_floor,room_no,orientation,</v>
      </c>
      <c r="AF21" t="str">
        <f t="shared" si="2"/>
        <v>property_right,decoration,house_type,house_origin,property_old,is_sole,remark,tag) values(-1,</v>
      </c>
      <c r="AG21" t="str">
        <f t="shared" si="3"/>
        <v>(select  province_code from plot where plot_name ='路劲佘山院子'), (select  city_code from plot where plot_name ='路劲佘山院子'),(select  country_code from plot where plot_name ='路劲佘山院子'),(select   area_id  from plot where plot_name ='路劲佘山院子'),(select  area_name from plot where plot_name ='路劲佘山院子'),(select id from plot where plot_name ='路劲佘山院子'),'路劲佘山院子', '','2018','300204', '1010919',1, 68,  '张先生','13816991891','张三丰','18616991891',310,3,2,2,28,21,24,'2101','100504','70年','100601','101004','','100701',1,'','独家委托,有钥匙');</v>
      </c>
    </row>
    <row r="22" spans="2:33" x14ac:dyDescent="0.2">
      <c r="B22" t="s">
        <v>38</v>
      </c>
      <c r="D22">
        <v>2000</v>
      </c>
      <c r="E22">
        <v>300205</v>
      </c>
      <c r="F22">
        <v>1010920</v>
      </c>
      <c r="G22">
        <v>1</v>
      </c>
      <c r="H22">
        <v>69</v>
      </c>
      <c r="I22" t="s">
        <v>111</v>
      </c>
      <c r="J22">
        <v>13816991892</v>
      </c>
      <c r="K22" t="s">
        <v>117</v>
      </c>
      <c r="L22">
        <v>18616991891</v>
      </c>
      <c r="M22">
        <v>360</v>
      </c>
      <c r="N22">
        <v>3</v>
      </c>
      <c r="O22">
        <v>2</v>
      </c>
      <c r="P22">
        <v>3</v>
      </c>
      <c r="Q22">
        <v>29</v>
      </c>
      <c r="R22">
        <v>22</v>
      </c>
      <c r="S22">
        <v>25</v>
      </c>
      <c r="T22">
        <v>2203</v>
      </c>
      <c r="U22">
        <v>100505</v>
      </c>
      <c r="V22" t="s">
        <v>129</v>
      </c>
      <c r="W22">
        <v>100602</v>
      </c>
      <c r="X22">
        <v>101005</v>
      </c>
      <c r="Z22">
        <v>100702</v>
      </c>
      <c r="AA22">
        <v>1</v>
      </c>
      <c r="AC22" t="s">
        <v>138</v>
      </c>
      <c r="AD22" t="str">
        <f t="shared" si="0"/>
        <v>insert into secondhand_house(created_by,province_code,city_code,country_code,area_id,area_name,plot_id,plot_name,plot_address,year,status,number_no,is_favorite,square,</v>
      </c>
      <c r="AE22" t="str">
        <f t="shared" si="1"/>
        <v>contacter_name,contacter_phone,proprietor_name,proprietor_phone,asking_price,flat_rooms,flat_livings,flat_baths,building_no,floor,total_floor,room_no,orientation,</v>
      </c>
      <c r="AF22" t="str">
        <f t="shared" si="2"/>
        <v>property_right,decoration,house_type,house_origin,property_old,is_sole,remark,tag) values(-1,</v>
      </c>
      <c r="AG22" t="str">
        <f t="shared" si="3"/>
        <v>(select  province_code from plot where plot_name ='泰晤士小镇'), (select  city_code from plot where plot_name ='泰晤士小镇'),(select  country_code from plot where plot_name ='泰晤士小镇'),(select   area_id  from plot where plot_name ='泰晤士小镇'),(select  area_name from plot where plot_name ='泰晤士小镇'),(select id from plot where plot_name ='泰晤士小镇'),'泰晤士小镇', '','2000','300205', '1010920',1, 69,  '蒋先生','13816991892','张三丰','18616991891',360,3,2,3,29,22,25,'2203','100505','70年','100602','101005','','100702',1,'','独家委托,有钥匙');</v>
      </c>
    </row>
    <row r="23" spans="2:33" x14ac:dyDescent="0.2">
      <c r="B23" t="s">
        <v>39</v>
      </c>
      <c r="D23">
        <v>2001</v>
      </c>
      <c r="E23">
        <v>300201</v>
      </c>
      <c r="F23">
        <v>1010921</v>
      </c>
      <c r="G23">
        <v>1</v>
      </c>
      <c r="H23">
        <v>70</v>
      </c>
      <c r="I23" t="s">
        <v>111</v>
      </c>
      <c r="J23">
        <v>13816991892</v>
      </c>
      <c r="K23" t="s">
        <v>117</v>
      </c>
      <c r="L23">
        <v>18616991891</v>
      </c>
      <c r="M23">
        <v>380</v>
      </c>
      <c r="N23">
        <v>3</v>
      </c>
      <c r="O23">
        <v>2</v>
      </c>
      <c r="P23">
        <v>3</v>
      </c>
      <c r="Q23">
        <v>30</v>
      </c>
      <c r="R23">
        <v>23</v>
      </c>
      <c r="S23">
        <v>26</v>
      </c>
      <c r="T23">
        <v>2301</v>
      </c>
      <c r="U23">
        <v>100501</v>
      </c>
      <c r="V23" t="s">
        <v>129</v>
      </c>
      <c r="W23">
        <v>100603</v>
      </c>
      <c r="X23">
        <v>101001</v>
      </c>
      <c r="Z23">
        <v>100703</v>
      </c>
      <c r="AA23">
        <v>1</v>
      </c>
      <c r="AC23" t="s">
        <v>138</v>
      </c>
      <c r="AD23" t="str">
        <f t="shared" si="0"/>
        <v>insert into secondhand_house(created_by,province_code,city_code,country_code,area_id,area_name,plot_id,plot_name,plot_address,year,status,number_no,is_favorite,square,</v>
      </c>
      <c r="AE23" t="str">
        <f t="shared" si="1"/>
        <v>contacter_name,contacter_phone,proprietor_name,proprietor_phone,asking_price,flat_rooms,flat_livings,flat_baths,building_no,floor,total_floor,room_no,orientation,</v>
      </c>
      <c r="AF23" t="str">
        <f t="shared" si="2"/>
        <v>property_right,decoration,house_type,house_origin,property_old,is_sole,remark,tag) values(-1,</v>
      </c>
      <c r="AG23" t="str">
        <f t="shared" si="3"/>
        <v>(select  province_code from plot where plot_name ='紫东新苑'), (select  city_code from plot where plot_name ='紫东新苑'),(select  country_code from plot where plot_name ='紫东新苑'),(select   area_id  from plot where plot_name ='紫东新苑'),(select  area_name from plot where plot_name ='紫东新苑'),(select id from plot where plot_name ='紫东新苑'),'紫东新苑', '','2001','300201', '1010921',1, 70,  '蒋先生','13816991892','张三丰','18616991891',380,3,2,3,30,23,26,'2301','100501','70年','100603','101001','','100703',1,'','独家委托,有钥匙');</v>
      </c>
    </row>
    <row r="24" spans="2:33" x14ac:dyDescent="0.2">
      <c r="B24" t="s">
        <v>40</v>
      </c>
      <c r="D24">
        <v>2002</v>
      </c>
      <c r="E24">
        <v>300202</v>
      </c>
      <c r="F24">
        <v>1010922</v>
      </c>
      <c r="G24">
        <v>0</v>
      </c>
      <c r="H24">
        <v>71</v>
      </c>
      <c r="I24" t="s">
        <v>111</v>
      </c>
      <c r="J24">
        <v>13816991892</v>
      </c>
      <c r="K24" t="s">
        <v>117</v>
      </c>
      <c r="L24">
        <v>18616991891</v>
      </c>
      <c r="M24">
        <v>400</v>
      </c>
      <c r="N24">
        <v>4</v>
      </c>
      <c r="O24">
        <v>2</v>
      </c>
      <c r="P24">
        <v>3</v>
      </c>
      <c r="Q24">
        <v>31</v>
      </c>
      <c r="R24">
        <v>24</v>
      </c>
      <c r="S24">
        <v>27</v>
      </c>
      <c r="T24">
        <v>2401</v>
      </c>
      <c r="U24">
        <v>100502</v>
      </c>
      <c r="V24" t="s">
        <v>129</v>
      </c>
      <c r="W24">
        <v>100601</v>
      </c>
      <c r="X24">
        <v>101002</v>
      </c>
      <c r="Z24">
        <v>100701</v>
      </c>
      <c r="AA24">
        <v>1</v>
      </c>
      <c r="AC24" t="s">
        <v>138</v>
      </c>
      <c r="AD24" t="str">
        <f t="shared" si="0"/>
        <v>insert into secondhand_house(created_by,province_code,city_code,country_code,area_id,area_name,plot_id,plot_name,plot_address,year,status,number_no,is_favorite,square,</v>
      </c>
      <c r="AE24" t="str">
        <f t="shared" si="1"/>
        <v>contacter_name,contacter_phone,proprietor_name,proprietor_phone,asking_price,flat_rooms,flat_livings,flat_baths,building_no,floor,total_floor,room_no,orientation,</v>
      </c>
      <c r="AF24" t="str">
        <f t="shared" si="2"/>
        <v>property_right,decoration,house_type,house_origin,property_old,is_sole,remark,tag) values(-1,</v>
      </c>
      <c r="AG24" t="str">
        <f t="shared" si="3"/>
        <v>(select  province_code from plot where plot_name ='久阳文华府邸'), (select  city_code from plot where plot_name ='久阳文华府邸'),(select  country_code from plot where plot_name ='久阳文华府邸'),(select   area_id  from plot where plot_name ='久阳文华府邸'),(select  area_name from plot where plot_name ='久阳文华府邸'),(select id from plot where plot_name ='久阳文华府邸'),'久阳文华府邸', '','2002','300202', '1010922',0, 71,  '蒋先生','13816991892','张三丰','18616991891',400,4,2,3,31,24,27,'2401','100502','70年','100601','101002','','100701',1,'','独家委托,有钥匙');</v>
      </c>
    </row>
    <row r="25" spans="2:33" x14ac:dyDescent="0.2">
      <c r="B25" t="s">
        <v>41</v>
      </c>
      <c r="D25">
        <v>2003</v>
      </c>
      <c r="E25">
        <v>300203</v>
      </c>
      <c r="F25">
        <v>1010923</v>
      </c>
      <c r="G25">
        <v>1</v>
      </c>
      <c r="H25">
        <v>72</v>
      </c>
      <c r="I25" t="s">
        <v>111</v>
      </c>
      <c r="J25">
        <v>13816991892</v>
      </c>
      <c r="K25" t="s">
        <v>117</v>
      </c>
      <c r="L25">
        <v>18616991891</v>
      </c>
      <c r="M25">
        <v>410</v>
      </c>
      <c r="N25">
        <v>4</v>
      </c>
      <c r="O25">
        <v>2</v>
      </c>
      <c r="P25">
        <v>3</v>
      </c>
      <c r="Q25">
        <v>32</v>
      </c>
      <c r="R25">
        <v>25</v>
      </c>
      <c r="S25">
        <v>28</v>
      </c>
      <c r="T25">
        <v>2501</v>
      </c>
      <c r="U25">
        <v>100503</v>
      </c>
      <c r="V25" t="s">
        <v>129</v>
      </c>
      <c r="W25">
        <v>100602</v>
      </c>
      <c r="X25">
        <v>101003</v>
      </c>
      <c r="Z25">
        <v>100702</v>
      </c>
      <c r="AA25">
        <v>1</v>
      </c>
      <c r="AC25" t="s">
        <v>138</v>
      </c>
      <c r="AD25" t="str">
        <f t="shared" si="0"/>
        <v>insert into secondhand_house(created_by,province_code,city_code,country_code,area_id,area_name,plot_id,plot_name,plot_address,year,status,number_no,is_favorite,square,</v>
      </c>
      <c r="AE25" t="str">
        <f t="shared" si="1"/>
        <v>contacter_name,contacter_phone,proprietor_name,proprietor_phone,asking_price,flat_rooms,flat_livings,flat_baths,building_no,floor,total_floor,room_no,orientation,</v>
      </c>
      <c r="AF25" t="str">
        <f t="shared" si="2"/>
        <v>property_right,decoration,house_type,house_origin,property_old,is_sole,remark,tag) values(-1,</v>
      </c>
      <c r="AG25" t="str">
        <f t="shared" si="3"/>
        <v>(select  province_code from plot where plot_name ='路劲佘山院子别墅'), (select  city_code from plot where plot_name ='路劲佘山院子别墅'),(select  country_code from plot where plot_name ='路劲佘山院子别墅'),(select   area_id  from plot where plot_name ='路劲佘山院子别墅'),(select  area_name from plot where plot_name ='路劲佘山院子别墅'),(select id from plot where plot_name ='路劲佘山院子别墅'),'路劲佘山院子别墅', '','2003','300203', '1010923',1, 72,  '蒋先生','13816991892','张三丰','18616991891',410,4,2,3,32,25,28,'2501','100503','70年','100602','101003','','100702',1,'','独家委托,有钥匙');</v>
      </c>
    </row>
    <row r="26" spans="2:33" x14ac:dyDescent="0.2">
      <c r="B26" t="s">
        <v>42</v>
      </c>
      <c r="D26">
        <v>2004</v>
      </c>
      <c r="E26">
        <v>300204</v>
      </c>
      <c r="F26">
        <v>1010924</v>
      </c>
      <c r="G26">
        <v>1</v>
      </c>
      <c r="H26">
        <v>73</v>
      </c>
      <c r="I26" t="s">
        <v>111</v>
      </c>
      <c r="J26">
        <v>13816991892</v>
      </c>
      <c r="K26" t="s">
        <v>118</v>
      </c>
      <c r="L26">
        <v>17301771677</v>
      </c>
      <c r="M26">
        <v>450</v>
      </c>
      <c r="N26">
        <v>4</v>
      </c>
      <c r="O26">
        <v>3</v>
      </c>
      <c r="P26">
        <v>3</v>
      </c>
      <c r="Q26">
        <v>33</v>
      </c>
      <c r="R26">
        <v>26</v>
      </c>
      <c r="S26">
        <v>29</v>
      </c>
      <c r="T26">
        <v>2602</v>
      </c>
      <c r="U26">
        <v>100504</v>
      </c>
      <c r="V26" t="s">
        <v>129</v>
      </c>
      <c r="W26">
        <v>100603</v>
      </c>
      <c r="X26">
        <v>101004</v>
      </c>
      <c r="Z26">
        <v>100703</v>
      </c>
      <c r="AA26">
        <v>1</v>
      </c>
      <c r="AB26" t="s">
        <v>135</v>
      </c>
      <c r="AC26" t="s">
        <v>138</v>
      </c>
      <c r="AD26" t="str">
        <f t="shared" si="0"/>
        <v>insert into secondhand_house(created_by,province_code,city_code,country_code,area_id,area_name,plot_id,plot_name,plot_address,year,status,number_no,is_favorite,square,</v>
      </c>
      <c r="AE26" t="str">
        <f t="shared" si="1"/>
        <v>contacter_name,contacter_phone,proprietor_name,proprietor_phone,asking_price,flat_rooms,flat_livings,flat_baths,building_no,floor,total_floor,room_no,orientation,</v>
      </c>
      <c r="AF26" t="str">
        <f t="shared" si="2"/>
        <v>property_right,decoration,house_type,house_origin,property_old,is_sole,remark,tag) values(-1,</v>
      </c>
      <c r="AG26" t="str">
        <f t="shared" si="3"/>
        <v>(select  province_code from plot where plot_name ='文翔名苑'), (select  city_code from plot where plot_name ='文翔名苑'),(select  country_code from plot where plot_name ='文翔名苑'),(select   area_id  from plot where plot_name ='文翔名苑'),(select  area_name from plot where plot_name ='文翔名苑'),(select id from plot where plot_name ='文翔名苑'),'文翔名苑', '','2004','300204', '1010924',1, 73,  '蒋先生','13816991892','蒋大卫','17301771677',450,4,3,3,33,26,29,'2602','100504','70年','100603','101004','','100703',1,'周六可看房','独家委托,有钥匙');</v>
      </c>
    </row>
    <row r="27" spans="2:33" x14ac:dyDescent="0.2">
      <c r="B27" t="s">
        <v>43</v>
      </c>
      <c r="D27">
        <v>2005</v>
      </c>
      <c r="E27">
        <v>300205</v>
      </c>
      <c r="F27">
        <v>1010925</v>
      </c>
      <c r="G27">
        <v>1</v>
      </c>
      <c r="H27">
        <v>74</v>
      </c>
      <c r="I27" t="s">
        <v>111</v>
      </c>
      <c r="J27">
        <v>13816991892</v>
      </c>
      <c r="K27" t="s">
        <v>118</v>
      </c>
      <c r="L27">
        <v>17301771677</v>
      </c>
      <c r="M27">
        <v>500</v>
      </c>
      <c r="N27">
        <v>4</v>
      </c>
      <c r="O27">
        <v>3</v>
      </c>
      <c r="P27">
        <v>3</v>
      </c>
      <c r="Q27">
        <v>34</v>
      </c>
      <c r="R27">
        <v>27</v>
      </c>
      <c r="S27">
        <v>30</v>
      </c>
      <c r="T27">
        <v>2601</v>
      </c>
      <c r="U27">
        <v>100505</v>
      </c>
      <c r="V27" t="s">
        <v>129</v>
      </c>
      <c r="W27">
        <v>100601</v>
      </c>
      <c r="X27">
        <v>101005</v>
      </c>
      <c r="Z27">
        <v>100701</v>
      </c>
      <c r="AA27">
        <v>1</v>
      </c>
      <c r="AC27" t="s">
        <v>138</v>
      </c>
      <c r="AD27" t="str">
        <f t="shared" si="0"/>
        <v>insert into secondhand_house(created_by,province_code,city_code,country_code,area_id,area_name,plot_id,plot_name,plot_address,year,status,number_no,is_favorite,square,</v>
      </c>
      <c r="AE27" t="str">
        <f t="shared" si="1"/>
        <v>contacter_name,contacter_phone,proprietor_name,proprietor_phone,asking_price,flat_rooms,flat_livings,flat_baths,building_no,floor,total_floor,room_no,orientation,</v>
      </c>
      <c r="AF27" t="str">
        <f t="shared" si="2"/>
        <v>property_right,decoration,house_type,house_origin,property_old,is_sole,remark,tag) values(-1,</v>
      </c>
      <c r="AG27" t="str">
        <f t="shared" si="3"/>
        <v>(select  province_code from plot where plot_name ='九龙仓兰宫'), (select  city_code from plot where plot_name ='九龙仓兰宫'),(select  country_code from plot where plot_name ='九龙仓兰宫'),(select   area_id  from plot where plot_name ='九龙仓兰宫'),(select  area_name from plot where plot_name ='九龙仓兰宫'),(select id from plot where plot_name ='九龙仓兰宫'),'九龙仓兰宫', '','2005','300205', '1010925',1, 74,  '蒋先生','13816991892','蒋大卫','17301771677',500,4,3,3,34,27,30,'2601','100505','70年','100601','101005','','100701',1,'','独家委托,有钥匙');</v>
      </c>
    </row>
    <row r="28" spans="2:33" x14ac:dyDescent="0.2">
      <c r="B28" t="s">
        <v>44</v>
      </c>
      <c r="D28">
        <v>2006</v>
      </c>
      <c r="E28">
        <v>300201</v>
      </c>
      <c r="F28">
        <v>1010926</v>
      </c>
      <c r="G28">
        <v>1</v>
      </c>
      <c r="H28">
        <v>75</v>
      </c>
      <c r="I28" t="s">
        <v>111</v>
      </c>
      <c r="J28">
        <v>13816991892</v>
      </c>
      <c r="K28" t="s">
        <v>118</v>
      </c>
      <c r="L28">
        <v>17301771677</v>
      </c>
      <c r="M28">
        <v>510</v>
      </c>
      <c r="N28">
        <v>4</v>
      </c>
      <c r="O28">
        <v>3</v>
      </c>
      <c r="P28">
        <v>3</v>
      </c>
      <c r="Q28">
        <v>35</v>
      </c>
      <c r="R28">
        <v>28</v>
      </c>
      <c r="S28">
        <v>31</v>
      </c>
      <c r="T28">
        <v>2801</v>
      </c>
      <c r="U28">
        <v>100501</v>
      </c>
      <c r="V28" t="s">
        <v>129</v>
      </c>
      <c r="W28">
        <v>100602</v>
      </c>
      <c r="X28">
        <v>101001</v>
      </c>
      <c r="Z28">
        <v>100702</v>
      </c>
      <c r="AA28">
        <v>1</v>
      </c>
      <c r="AC28" t="s">
        <v>138</v>
      </c>
      <c r="AD28" t="str">
        <f t="shared" si="0"/>
        <v>insert into secondhand_house(created_by,province_code,city_code,country_code,area_id,area_name,plot_id,plot_name,plot_address,year,status,number_no,is_favorite,square,</v>
      </c>
      <c r="AE28" t="str">
        <f t="shared" si="1"/>
        <v>contacter_name,contacter_phone,proprietor_name,proprietor_phone,asking_price,flat_rooms,flat_livings,flat_baths,building_no,floor,total_floor,room_no,orientation,</v>
      </c>
      <c r="AF28" t="str">
        <f t="shared" si="2"/>
        <v>property_right,decoration,house_type,house_origin,property_old,is_sole,remark,tag) values(-1,</v>
      </c>
      <c r="AG28" t="str">
        <f t="shared" si="3"/>
        <v>(select  province_code from plot where plot_name ='东鼎名人府邸(松江)'), (select  city_code from plot where plot_name ='东鼎名人府邸(松江)'),(select  country_code from plot where plot_name ='东鼎名人府邸(松江)'),(select   area_id  from plot where plot_name ='东鼎名人府邸(松江)'),(select  area_name from plot where plot_name ='东鼎名人府邸(松江)'),(select id from plot where plot_name ='东鼎名人府邸(松江)'),'东鼎名人府邸(松江)', '','2006','300201', '1010926',1, 75,  '蒋先生','13816991892','蒋大卫','17301771677',510,4,3,3,35,28,31,'2801','100501','70年','100602','101001','','100702',1,'','独家委托,有钥匙');</v>
      </c>
    </row>
    <row r="29" spans="2:33" x14ac:dyDescent="0.2">
      <c r="B29" t="s">
        <v>45</v>
      </c>
      <c r="D29">
        <v>2007</v>
      </c>
      <c r="E29">
        <v>300202</v>
      </c>
      <c r="F29">
        <v>1010927</v>
      </c>
      <c r="G29">
        <v>1</v>
      </c>
      <c r="H29">
        <v>76</v>
      </c>
      <c r="I29" t="s">
        <v>111</v>
      </c>
      <c r="J29">
        <v>13816991892</v>
      </c>
      <c r="K29" t="s">
        <v>118</v>
      </c>
      <c r="L29">
        <v>17301771677</v>
      </c>
      <c r="M29">
        <v>520</v>
      </c>
      <c r="N29">
        <v>5</v>
      </c>
      <c r="O29">
        <v>3</v>
      </c>
      <c r="P29">
        <v>3</v>
      </c>
      <c r="Q29">
        <v>36</v>
      </c>
      <c r="R29">
        <v>29</v>
      </c>
      <c r="S29">
        <v>32</v>
      </c>
      <c r="T29">
        <v>2901</v>
      </c>
      <c r="U29">
        <v>100502</v>
      </c>
      <c r="V29" t="s">
        <v>129</v>
      </c>
      <c r="W29">
        <v>100603</v>
      </c>
      <c r="X29">
        <v>101002</v>
      </c>
      <c r="Z29">
        <v>100703</v>
      </c>
      <c r="AA29">
        <v>1</v>
      </c>
      <c r="AC29" t="s">
        <v>138</v>
      </c>
      <c r="AD29" t="str">
        <f t="shared" si="0"/>
        <v>insert into secondhand_house(created_by,province_code,city_code,country_code,area_id,area_name,plot_id,plot_name,plot_address,year,status,number_no,is_favorite,square,</v>
      </c>
      <c r="AE29" t="str">
        <f t="shared" si="1"/>
        <v>contacter_name,contacter_phone,proprietor_name,proprietor_phone,asking_price,flat_rooms,flat_livings,flat_baths,building_no,floor,total_floor,room_no,orientation,</v>
      </c>
      <c r="AF29" t="str">
        <f t="shared" si="2"/>
        <v>property_right,decoration,house_type,house_origin,property_old,is_sole,remark,tag) values(-1,</v>
      </c>
      <c r="AG29" t="str">
        <f t="shared" si="3"/>
        <v>(select  province_code from plot where plot_name ='鼎信公寓'), (select  city_code from plot where plot_name ='鼎信公寓'),(select  country_code from plot where plot_name ='鼎信公寓'),(select   area_id  from plot where plot_name ='鼎信公寓'),(select  area_name from plot where plot_name ='鼎信公寓'),(select id from plot where plot_name ='鼎信公寓'),'鼎信公寓', '','2007','300202', '1010927',1, 76,  '蒋先生','13816991892','蒋大卫','17301771677',520,5,3,3,36,29,32,'2901','100502','70年','100603','101002','','100703',1,'','独家委托,有钥匙');</v>
      </c>
    </row>
    <row r="30" spans="2:33" x14ac:dyDescent="0.2">
      <c r="B30" t="s">
        <v>46</v>
      </c>
      <c r="D30">
        <v>2008</v>
      </c>
      <c r="E30">
        <v>300203</v>
      </c>
      <c r="F30">
        <v>1010928</v>
      </c>
      <c r="G30">
        <v>1</v>
      </c>
      <c r="H30">
        <v>77</v>
      </c>
      <c r="I30" t="s">
        <v>112</v>
      </c>
      <c r="J30">
        <v>13816991893</v>
      </c>
      <c r="K30" t="s">
        <v>119</v>
      </c>
      <c r="L30">
        <v>17321209915</v>
      </c>
      <c r="M30">
        <v>800</v>
      </c>
      <c r="N30">
        <v>5</v>
      </c>
      <c r="O30">
        <v>3</v>
      </c>
      <c r="P30">
        <v>4</v>
      </c>
      <c r="Q30">
        <v>37</v>
      </c>
      <c r="R30">
        <v>30</v>
      </c>
      <c r="S30">
        <v>33</v>
      </c>
      <c r="T30">
        <v>3001</v>
      </c>
      <c r="U30">
        <v>100503</v>
      </c>
      <c r="V30" t="s">
        <v>129</v>
      </c>
      <c r="W30">
        <v>100601</v>
      </c>
      <c r="X30">
        <v>101003</v>
      </c>
      <c r="Z30">
        <v>100701</v>
      </c>
      <c r="AA30">
        <v>0</v>
      </c>
      <c r="AC30" t="s">
        <v>92</v>
      </c>
      <c r="AD30" t="str">
        <f t="shared" si="0"/>
        <v>insert into secondhand_house(created_by,province_code,city_code,country_code,area_id,area_name,plot_id,plot_name,plot_address,year,status,number_no,is_favorite,square,</v>
      </c>
      <c r="AE30" t="str">
        <f t="shared" si="1"/>
        <v>contacter_name,contacter_phone,proprietor_name,proprietor_phone,asking_price,flat_rooms,flat_livings,flat_baths,building_no,floor,total_floor,room_no,orientation,</v>
      </c>
      <c r="AF30" t="str">
        <f t="shared" si="2"/>
        <v>property_right,decoration,house_type,house_origin,property_old,is_sole,remark,tag) values(-1,</v>
      </c>
      <c r="AG30" t="str">
        <f t="shared" si="3"/>
        <v>(select  province_code from plot where plot_name ='万科梦想派'), (select  city_code from plot where plot_name ='万科梦想派'),(select  country_code from plot where plot_name ='万科梦想派'),(select   area_id  from plot where plot_name ='万科梦想派'),(select  area_name from plot where plot_name ='万科梦想派'),(select id from plot where plot_name ='万科梦想派'),'万科梦想派', '','2008','300203', '1010928',1, 77,  '高女士','13816991893','高胜美','17321209915',800,5,3,4,37,30,33,'3001','100503','70年','100601','101003','','100701',0,'','有钥匙');</v>
      </c>
    </row>
    <row r="31" spans="2:33" x14ac:dyDescent="0.2">
      <c r="B31" t="s">
        <v>47</v>
      </c>
      <c r="D31">
        <v>2009</v>
      </c>
      <c r="E31">
        <v>300204</v>
      </c>
      <c r="F31">
        <v>1010929</v>
      </c>
      <c r="G31">
        <v>1</v>
      </c>
      <c r="H31">
        <v>78</v>
      </c>
      <c r="I31" t="s">
        <v>112</v>
      </c>
      <c r="J31">
        <v>13816991893</v>
      </c>
      <c r="K31" t="s">
        <v>119</v>
      </c>
      <c r="L31">
        <v>17321209915</v>
      </c>
      <c r="M31">
        <v>900</v>
      </c>
      <c r="N31">
        <v>5</v>
      </c>
      <c r="O31">
        <v>3</v>
      </c>
      <c r="P31">
        <v>4</v>
      </c>
      <c r="Q31">
        <v>38</v>
      </c>
      <c r="R31">
        <v>31</v>
      </c>
      <c r="S31">
        <v>34</v>
      </c>
      <c r="T31">
        <v>3101</v>
      </c>
      <c r="U31">
        <v>100504</v>
      </c>
      <c r="V31" t="s">
        <v>129</v>
      </c>
      <c r="W31">
        <v>100602</v>
      </c>
      <c r="X31">
        <v>101004</v>
      </c>
      <c r="Z31">
        <v>100702</v>
      </c>
      <c r="AA31">
        <v>0</v>
      </c>
      <c r="AC31" t="s">
        <v>92</v>
      </c>
      <c r="AD31" t="str">
        <f t="shared" si="0"/>
        <v>insert into secondhand_house(created_by,province_code,city_code,country_code,area_id,area_name,plot_id,plot_name,plot_address,year,status,number_no,is_favorite,square,</v>
      </c>
      <c r="AE31" t="str">
        <f t="shared" si="1"/>
        <v>contacter_name,contacter_phone,proprietor_name,proprietor_phone,asking_price,flat_rooms,flat_livings,flat_baths,building_no,floor,total_floor,room_no,orientation,</v>
      </c>
      <c r="AF31" t="str">
        <f t="shared" si="2"/>
        <v>property_right,decoration,house_type,house_origin,property_old,is_sole,remark,tag) values(-1,</v>
      </c>
      <c r="AG31" t="str">
        <f t="shared" si="3"/>
        <v>(select  province_code from plot where plot_name ='开元新都'), (select  city_code from plot where plot_name ='开元新都'),(select  country_code from plot where plot_name ='开元新都'),(select   area_id  from plot where plot_name ='开元新都'),(select  area_name from plot where plot_name ='开元新都'),(select id from plot where plot_name ='开元新都'),'开元新都', '','2009','300204', '1010929',1, 78,  '高女士','13816991893','高胜美','17321209915',900,5,3,4,38,31,34,'3101','100504','70年','100602','101004','','100702',0,'','有钥匙');</v>
      </c>
    </row>
    <row r="32" spans="2:33" x14ac:dyDescent="0.2">
      <c r="B32" t="s">
        <v>48</v>
      </c>
      <c r="D32">
        <v>2010</v>
      </c>
      <c r="E32">
        <v>300205</v>
      </c>
      <c r="F32">
        <v>1010930</v>
      </c>
      <c r="G32">
        <v>0</v>
      </c>
      <c r="H32">
        <v>79</v>
      </c>
      <c r="I32" t="s">
        <v>112</v>
      </c>
      <c r="J32">
        <v>13816991893</v>
      </c>
      <c r="K32" t="s">
        <v>119</v>
      </c>
      <c r="L32">
        <v>17321209915</v>
      </c>
      <c r="M32">
        <v>1000</v>
      </c>
      <c r="N32">
        <v>5</v>
      </c>
      <c r="O32">
        <v>3</v>
      </c>
      <c r="P32">
        <v>4</v>
      </c>
      <c r="Q32">
        <v>39</v>
      </c>
      <c r="R32">
        <v>32</v>
      </c>
      <c r="S32">
        <v>35</v>
      </c>
      <c r="T32">
        <v>3201</v>
      </c>
      <c r="U32">
        <v>100505</v>
      </c>
      <c r="V32" t="s">
        <v>129</v>
      </c>
      <c r="W32">
        <v>100603</v>
      </c>
      <c r="X32">
        <v>101005</v>
      </c>
      <c r="Z32">
        <v>100703</v>
      </c>
      <c r="AA32">
        <v>0</v>
      </c>
      <c r="AC32" t="s">
        <v>139</v>
      </c>
      <c r="AD32" t="str">
        <f t="shared" si="0"/>
        <v>insert into secondhand_house(created_by,province_code,city_code,country_code,area_id,area_name,plot_id,plot_name,plot_address,year,status,number_no,is_favorite,square,</v>
      </c>
      <c r="AE32" t="str">
        <f t="shared" si="1"/>
        <v>contacter_name,contacter_phone,proprietor_name,proprietor_phone,asking_price,flat_rooms,flat_livings,flat_baths,building_no,floor,total_floor,room_no,orientation,</v>
      </c>
      <c r="AF32" t="str">
        <f t="shared" si="2"/>
        <v>property_right,decoration,house_type,house_origin,property_old,is_sole,remark,tag) values(-1,</v>
      </c>
      <c r="AG32" t="str">
        <f t="shared" si="3"/>
        <v>(select  province_code from plot where plot_name ='龙湖佘山公馆'), (select  city_code from plot where plot_name ='龙湖佘山公馆'),(select  country_code from plot where plot_name ='龙湖佘山公馆'),(select   area_id  from plot where plot_name ='龙湖佘山公馆'),(select  area_name from plot where plot_name ='龙湖佘山公馆'),(select id from plot where plot_name ='龙湖佘山公馆'),'龙湖佘山公馆', '','2010','300205', '1010930',0, 79,  '高女士','13816991893','高胜美','17321209915',1000,5,3,4,39,32,35,'3201','100505','70年','100603','101005','','100703',0,'','有钥匙,独家委托');</v>
      </c>
    </row>
    <row r="33" spans="2:33" x14ac:dyDescent="0.2">
      <c r="B33" t="s">
        <v>61</v>
      </c>
      <c r="D33">
        <v>2011</v>
      </c>
      <c r="E33">
        <v>300201</v>
      </c>
      <c r="F33">
        <v>1010931</v>
      </c>
      <c r="G33">
        <v>1</v>
      </c>
      <c r="H33">
        <v>80</v>
      </c>
      <c r="I33" t="s">
        <v>112</v>
      </c>
      <c r="J33">
        <v>13816991893</v>
      </c>
      <c r="K33" t="s">
        <v>119</v>
      </c>
      <c r="L33">
        <v>17321209915</v>
      </c>
      <c r="M33">
        <v>1100</v>
      </c>
      <c r="N33">
        <v>5</v>
      </c>
      <c r="O33">
        <v>3</v>
      </c>
      <c r="P33">
        <v>4</v>
      </c>
      <c r="Q33">
        <v>40</v>
      </c>
      <c r="R33">
        <v>33</v>
      </c>
      <c r="S33">
        <v>36</v>
      </c>
      <c r="T33">
        <v>3303</v>
      </c>
      <c r="U33">
        <v>100501</v>
      </c>
      <c r="V33" t="s">
        <v>129</v>
      </c>
      <c r="W33">
        <v>100601</v>
      </c>
      <c r="X33">
        <v>101001</v>
      </c>
      <c r="Z33">
        <v>100701</v>
      </c>
      <c r="AA33">
        <v>0</v>
      </c>
      <c r="AC33" t="s">
        <v>139</v>
      </c>
      <c r="AD33" t="str">
        <f t="shared" si="0"/>
        <v>insert into secondhand_house(created_by,province_code,city_code,country_code,area_id,area_name,plot_id,plot_name,plot_address,year,status,number_no,is_favorite,square,</v>
      </c>
      <c r="AE33" t="str">
        <f t="shared" si="1"/>
        <v>contacter_name,contacter_phone,proprietor_name,proprietor_phone,asking_price,flat_rooms,flat_livings,flat_baths,building_no,floor,total_floor,room_no,orientation,</v>
      </c>
      <c r="AF33" t="str">
        <f t="shared" si="2"/>
        <v>property_right,decoration,house_type,house_origin,property_old,is_sole,remark,tag) values(-1,</v>
      </c>
      <c r="AG33" t="str">
        <f t="shared" si="3"/>
        <v>(select  province_code from plot where plot_name ='新理想花园'), (select  city_code from plot where plot_name ='新理想花园'),(select  country_code from plot where plot_name ='新理想花园'),(select   area_id  from plot where plot_name ='新理想花园'),(select  area_name from plot where plot_name ='新理想花园'),(select id from plot where plot_name ='新理想花园'),'新理想花园', '','2011','300201', '1010931',1, 80,  '高女士','13816991893','高胜美','17321209915',1100,5,3,4,40,33,36,'3303','100501','70年','100601','101001','','100701',0,'','有钥匙,独家委托');</v>
      </c>
    </row>
    <row r="34" spans="2:33" x14ac:dyDescent="0.2">
      <c r="B34" t="s">
        <v>62</v>
      </c>
      <c r="D34">
        <v>2012</v>
      </c>
      <c r="E34">
        <v>300202</v>
      </c>
      <c r="F34">
        <v>1010932</v>
      </c>
      <c r="G34">
        <v>1</v>
      </c>
      <c r="H34">
        <v>81</v>
      </c>
      <c r="I34" t="s">
        <v>112</v>
      </c>
      <c r="J34">
        <v>13816991893</v>
      </c>
      <c r="K34" t="s">
        <v>119</v>
      </c>
      <c r="L34">
        <v>17321209915</v>
      </c>
      <c r="M34">
        <v>1500</v>
      </c>
      <c r="N34">
        <v>5</v>
      </c>
      <c r="O34">
        <v>4</v>
      </c>
      <c r="P34">
        <v>4</v>
      </c>
      <c r="Q34">
        <v>41</v>
      </c>
      <c r="R34">
        <v>34</v>
      </c>
      <c r="S34">
        <v>37</v>
      </c>
      <c r="T34">
        <v>3401</v>
      </c>
      <c r="U34">
        <v>100502</v>
      </c>
      <c r="V34" t="s">
        <v>129</v>
      </c>
      <c r="W34">
        <v>100602</v>
      </c>
      <c r="X34">
        <v>101002</v>
      </c>
      <c r="Z34">
        <v>100702</v>
      </c>
      <c r="AA34">
        <v>0</v>
      </c>
      <c r="AC34" t="s">
        <v>92</v>
      </c>
      <c r="AD34" t="str">
        <f t="shared" si="0"/>
        <v>insert into secondhand_house(created_by,province_code,city_code,country_code,area_id,area_name,plot_id,plot_name,plot_address,year,status,number_no,is_favorite,square,</v>
      </c>
      <c r="AE34" t="str">
        <f t="shared" si="1"/>
        <v>contacter_name,contacter_phone,proprietor_name,proprietor_phone,asking_price,flat_rooms,flat_livings,flat_baths,building_no,floor,total_floor,room_no,orientation,</v>
      </c>
      <c r="AF34" t="str">
        <f t="shared" si="2"/>
        <v>property_right,decoration,house_type,house_origin,property_old,is_sole,remark,tag) values(-1,</v>
      </c>
      <c r="AG34" t="str">
        <f t="shared" si="3"/>
        <v>(select  province_code from plot where plot_name ='江中公寓'), (select  city_code from plot where plot_name ='江中公寓'),(select  country_code from plot where plot_name ='江中公寓'),(select   area_id  from plot where plot_name ='江中公寓'),(select  area_name from plot where plot_name ='江中公寓'),(select id from plot where plot_name ='江中公寓'),'江中公寓', '','2012','300202', '1010932',1, 81,  '高女士','13816991893','高胜美','17321209915',1500,5,4,4,41,34,37,'3401','100502','70年','100602','101002','','100702',0,'','有钥匙');</v>
      </c>
    </row>
    <row r="35" spans="2:33" x14ac:dyDescent="0.2">
      <c r="B35" t="s">
        <v>63</v>
      </c>
      <c r="D35">
        <v>2013</v>
      </c>
      <c r="E35">
        <v>300203</v>
      </c>
      <c r="F35">
        <v>1010933</v>
      </c>
      <c r="G35">
        <v>1</v>
      </c>
      <c r="H35">
        <v>82</v>
      </c>
      <c r="I35" t="s">
        <v>112</v>
      </c>
      <c r="J35">
        <v>13816991893</v>
      </c>
      <c r="K35" t="s">
        <v>119</v>
      </c>
      <c r="L35">
        <v>17321209915</v>
      </c>
      <c r="M35">
        <v>2000</v>
      </c>
      <c r="N35">
        <v>5</v>
      </c>
      <c r="O35">
        <v>4</v>
      </c>
      <c r="P35">
        <v>4</v>
      </c>
      <c r="Q35">
        <v>42</v>
      </c>
      <c r="R35">
        <v>35</v>
      </c>
      <c r="S35">
        <v>38</v>
      </c>
      <c r="T35">
        <v>3501</v>
      </c>
      <c r="U35">
        <v>100503</v>
      </c>
      <c r="V35" t="s">
        <v>129</v>
      </c>
      <c r="W35">
        <v>100603</v>
      </c>
      <c r="X35">
        <v>101003</v>
      </c>
      <c r="Z35">
        <v>100703</v>
      </c>
      <c r="AA35">
        <v>0</v>
      </c>
      <c r="AC35" t="s">
        <v>92</v>
      </c>
      <c r="AD35" t="str">
        <f t="shared" si="0"/>
        <v>insert into secondhand_house(created_by,province_code,city_code,country_code,area_id,area_name,plot_id,plot_name,plot_address,year,status,number_no,is_favorite,square,</v>
      </c>
      <c r="AE35" t="str">
        <f t="shared" si="1"/>
        <v>contacter_name,contacter_phone,proprietor_name,proprietor_phone,asking_price,flat_rooms,flat_livings,flat_baths,building_no,floor,total_floor,room_no,orientation,</v>
      </c>
      <c r="AF35" t="str">
        <f t="shared" si="2"/>
        <v>property_right,decoration,house_type,house_origin,property_old,is_sole,remark,tag) values(-1,</v>
      </c>
      <c r="AG35" t="str">
        <f t="shared" si="3"/>
        <v>(select  province_code from plot where plot_name ='永丰苑'), (select  city_code from plot where plot_name ='永丰苑'),(select  country_code from plot where plot_name ='永丰苑'),(select   area_id  from plot where plot_name ='永丰苑'),(select  area_name from plot where plot_name ='永丰苑'),(select id from plot where plot_name ='永丰苑'),'永丰苑', '','2013','300203', '1010933',1, 82,  '高女士','13816991893','高胜美','17321209915',2000,5,4,4,42,35,38,'3501','100503','70年','100603','101003','','100703',0,'','有钥匙');</v>
      </c>
    </row>
    <row r="36" spans="2:33" x14ac:dyDescent="0.2">
      <c r="B36" t="s">
        <v>64</v>
      </c>
      <c r="D36">
        <v>2014</v>
      </c>
      <c r="E36">
        <v>300204</v>
      </c>
      <c r="F36">
        <v>1010934</v>
      </c>
      <c r="G36">
        <v>1</v>
      </c>
      <c r="H36">
        <v>83</v>
      </c>
      <c r="I36" t="s">
        <v>112</v>
      </c>
      <c r="J36">
        <v>13816991893</v>
      </c>
      <c r="K36" t="s">
        <v>119</v>
      </c>
      <c r="L36">
        <v>17321209915</v>
      </c>
      <c r="M36">
        <v>2500</v>
      </c>
      <c r="N36">
        <v>5</v>
      </c>
      <c r="O36">
        <v>4</v>
      </c>
      <c r="P36">
        <v>4</v>
      </c>
      <c r="Q36">
        <v>43</v>
      </c>
      <c r="R36">
        <v>36</v>
      </c>
      <c r="S36">
        <v>39</v>
      </c>
      <c r="T36">
        <v>3601</v>
      </c>
      <c r="U36">
        <v>100504</v>
      </c>
      <c r="V36" t="s">
        <v>129</v>
      </c>
      <c r="W36">
        <v>100601</v>
      </c>
      <c r="X36">
        <v>101004</v>
      </c>
      <c r="Z36">
        <v>100701</v>
      </c>
      <c r="AA36">
        <v>0</v>
      </c>
      <c r="AC36" t="s">
        <v>92</v>
      </c>
      <c r="AD36" t="str">
        <f t="shared" si="0"/>
        <v>insert into secondhand_house(created_by,province_code,city_code,country_code,area_id,area_name,plot_id,plot_name,plot_address,year,status,number_no,is_favorite,square,</v>
      </c>
      <c r="AE36" t="str">
        <f t="shared" si="1"/>
        <v>contacter_name,contacter_phone,proprietor_name,proprietor_phone,asking_price,flat_rooms,flat_livings,flat_baths,building_no,floor,total_floor,room_no,orientation,</v>
      </c>
      <c r="AF36" t="str">
        <f t="shared" si="2"/>
        <v>property_right,decoration,house_type,house_origin,property_old,is_sole,remark,tag) values(-1,</v>
      </c>
      <c r="AG36" t="str">
        <f t="shared" si="3"/>
        <v>(select  province_code from plot where plot_name ='维罗纳贵都'), (select  city_code from plot where plot_name ='维罗纳贵都'),(select  country_code from plot where plot_name ='维罗纳贵都'),(select   area_id  from plot where plot_name ='维罗纳贵都'),(select  area_name from plot where plot_name ='维罗纳贵都'),(select id from plot where plot_name ='维罗纳贵都'),'维罗纳贵都', '','2014','300204', '1010934',1, 83,  '高女士','13816991893','高胜美','17321209915',2500,5,4,4,43,36,39,'3601','100504','70年','100601','101004','','100701',0,'','有钥匙');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17B3D-2EBE-0542-AC05-A9056859EE04}">
  <dimension ref="B1:R6"/>
  <sheetViews>
    <sheetView topLeftCell="N1" workbookViewId="0">
      <selection activeCell="R3" sqref="R3"/>
    </sheetView>
  </sheetViews>
  <sheetFormatPr baseColWidth="10" defaultRowHeight="16" x14ac:dyDescent="0.2"/>
  <cols>
    <col min="3" max="3" width="16.83203125" customWidth="1"/>
    <col min="9" max="10" width="10.83203125" style="3"/>
    <col min="12" max="12" width="20.1640625" style="3" customWidth="1"/>
    <col min="15" max="15" width="16.1640625" customWidth="1"/>
    <col min="16" max="16" width="19.33203125" customWidth="1"/>
  </cols>
  <sheetData>
    <row r="1" spans="2:18" x14ac:dyDescent="0.2">
      <c r="B1" t="s">
        <v>159</v>
      </c>
    </row>
    <row r="2" spans="2:18" x14ac:dyDescent="0.2">
      <c r="B2" t="s">
        <v>29</v>
      </c>
      <c r="C2" t="s">
        <v>141</v>
      </c>
      <c r="D2" t="s">
        <v>103</v>
      </c>
      <c r="E2" t="s">
        <v>142</v>
      </c>
      <c r="F2" t="s">
        <v>143</v>
      </c>
      <c r="G2" t="s">
        <v>143</v>
      </c>
      <c r="H2" t="s">
        <v>106</v>
      </c>
      <c r="I2" s="3" t="s">
        <v>144</v>
      </c>
      <c r="J2" s="3" t="s">
        <v>146</v>
      </c>
      <c r="K2" t="s">
        <v>128</v>
      </c>
      <c r="L2" s="3" t="s">
        <v>19</v>
      </c>
      <c r="M2" s="3" t="s">
        <v>152</v>
      </c>
      <c r="N2" s="3" t="s">
        <v>11</v>
      </c>
      <c r="O2" s="3" t="s">
        <v>137</v>
      </c>
      <c r="P2" s="3" t="s">
        <v>158</v>
      </c>
      <c r="Q2" s="3" t="s">
        <v>166</v>
      </c>
    </row>
    <row r="3" spans="2:18" x14ac:dyDescent="0.2">
      <c r="B3" t="s">
        <v>33</v>
      </c>
      <c r="C3" t="s">
        <v>36</v>
      </c>
      <c r="D3">
        <v>200201</v>
      </c>
      <c r="E3">
        <v>27000</v>
      </c>
      <c r="F3">
        <v>500</v>
      </c>
      <c r="G3">
        <v>800</v>
      </c>
      <c r="H3">
        <v>0</v>
      </c>
      <c r="I3" s="3" t="s">
        <v>145</v>
      </c>
      <c r="J3" s="3" t="s">
        <v>147</v>
      </c>
      <c r="K3" t="s">
        <v>129</v>
      </c>
      <c r="L3" s="3" t="s">
        <v>148</v>
      </c>
      <c r="M3" s="3" t="s">
        <v>153</v>
      </c>
      <c r="O3" s="3" t="s">
        <v>157</v>
      </c>
      <c r="P3" t="s">
        <v>99</v>
      </c>
      <c r="Q3" t="str">
        <f>"INSERT INTO new_house(province_code, city_code, country_code, area_id, area_name, plot_id, plot_name, plot_address, status, reference_average_price, reference_amount_min, reference_amount_max,is_favorite, open_date"</f>
        <v>INSERT INTO new_house(province_code, city_code, country_code, area_id, area_name, plot_id, plot_name, plot_address, status, reference_average_price, reference_amount_min, reference_amount_max,is_favorite, open_date</v>
      </c>
      <c r="R3" t="str">
        <f>", deliver_date, property_right, house_type, realestate_developer, remark, tag, ad_tag, created_by) values((select  province_code from plot where plot_name ='"&amp;B3&amp;"'), (select  city_code from plot where plot_name ='"&amp;B3&amp;"'),(select  country_code from plot where plot_name ='"&amp;B3&amp;"'),(select   area_id  from plot where plot_name ='"&amp;B3&amp;"'),(select  area_name from plot where plot_name ='"&amp;B3&amp;"'),(select id from plot where plot_name ='"&amp;B3&amp;"'),'"&amp;B3&amp;"','"&amp;C3&amp;"','"&amp;D3&amp;"',"&amp;E3&amp;","&amp;F3&amp;","&amp;G3&amp;","&amp;H3&amp;",'"&amp;I3&amp;"','"&amp;J3&amp;"','"&amp;K3&amp;"','"&amp;L3&amp;"','"&amp;M3&amp;"','"&amp;N3&amp;"','"&amp;O3&amp;"','"&amp;P3&amp;"',-1);"</f>
        <v>, deliver_date, property_right, house_type, realestate_developer, remark, tag, ad_tag, created_by) values((select  province_code from plot where plot_name ='御上海'), (select  city_code from plot where plot_name ='御上海'),(select  country_code from plot where plot_name ='御上海'),(select   area_id  from plot where plot_name ='御上海'),(select  area_name from plot where plot_name ='御上海'),(select id from plot where plot_name ='御上海'),'御上海','谷阳北路2399弄','200201',27000,500,800,0,'2019-03-20','2020-01-31','70年','101001,101002','万科','','近地铁,学区房','预付5万抵用20万！',-1);</v>
      </c>
    </row>
    <row r="4" spans="2:18" x14ac:dyDescent="0.2">
      <c r="B4" t="s">
        <v>37</v>
      </c>
      <c r="C4" t="s">
        <v>49</v>
      </c>
      <c r="D4">
        <v>200201</v>
      </c>
      <c r="E4">
        <v>28000</v>
      </c>
      <c r="F4">
        <v>600</v>
      </c>
      <c r="G4">
        <v>800</v>
      </c>
      <c r="H4">
        <v>0</v>
      </c>
      <c r="I4" s="3" t="s">
        <v>160</v>
      </c>
      <c r="J4" s="3" t="s">
        <v>164</v>
      </c>
      <c r="K4" t="s">
        <v>129</v>
      </c>
      <c r="L4" s="3" t="s">
        <v>149</v>
      </c>
      <c r="M4" t="s">
        <v>154</v>
      </c>
      <c r="O4" t="s">
        <v>89</v>
      </c>
      <c r="P4" t="s">
        <v>100</v>
      </c>
      <c r="Q4" t="str">
        <f t="shared" ref="Q4:Q6" si="0">"INSERT INTO new_house(province_code, city_code, country_code, area_id, area_name, plot_id, plot_name, plot_address, status, reference_average_price, reference_amount_min, reference_amount_max,is_favorite, open_date"</f>
        <v>INSERT INTO new_house(province_code, city_code, country_code, area_id, area_name, plot_id, plot_name, plot_address, status, reference_average_price, reference_amount_min, reference_amount_max,is_favorite, open_date</v>
      </c>
      <c r="R4" t="str">
        <f t="shared" ref="R4:R6" si="1">", deliver_date, property_right, house_type, realestate_developer, remark, tag, ad_tag, created_by) values((select  province_code from plot where plot_name ='"&amp;B4&amp;"'), (select  city_code from plot where plot_name ='"&amp;B4&amp;"'),(select  country_code from plot where plot_name ='"&amp;B4&amp;"'),(select   area_id  from plot where plot_name ='"&amp;B4&amp;"'),(select  area_name from plot where plot_name ='"&amp;B4&amp;"'),(select id from plot where plot_name ='"&amp;B4&amp;"'),'"&amp;B4&amp;"','"&amp;C4&amp;"','"&amp;D4&amp;"',"&amp;E4&amp;","&amp;F4&amp;","&amp;G4&amp;","&amp;H4&amp;",'"&amp;I4&amp;"','"&amp;J4&amp;"','"&amp;K4&amp;"','"&amp;L4&amp;"','"&amp;M4&amp;"','"&amp;N4&amp;"','"&amp;O4&amp;"','"&amp;P4&amp;"',-1);"</f>
        <v>, deliver_date, property_right, house_type, realestate_developer, remark, tag, ad_tag, created_by) values((select  province_code from plot where plot_name ='路劲佘山院子'), (select  city_code from plot where plot_name ='路劲佘山院子'),(select  country_code from plot where plot_name ='路劲佘山院子'),(select   area_id  from plot where plot_name ='路劲佘山院子'),(select  area_name from plot where plot_name ='路劲佘山院子'),(select id from plot where plot_name ='路劲佘山院子'),'路劲佘山院子','崇南公路599弄','200201',28000,600,800,0,'2019-04-30','2020-02-28','70年','101001,101003','保利','','学区房','对口东华小学',-1);</v>
      </c>
    </row>
    <row r="5" spans="2:18" x14ac:dyDescent="0.2">
      <c r="B5" t="s">
        <v>38</v>
      </c>
      <c r="C5" t="s">
        <v>50</v>
      </c>
      <c r="D5">
        <v>200202</v>
      </c>
      <c r="E5">
        <v>29000</v>
      </c>
      <c r="F5">
        <v>700</v>
      </c>
      <c r="G5">
        <v>800</v>
      </c>
      <c r="H5">
        <v>1</v>
      </c>
      <c r="I5" s="3" t="s">
        <v>161</v>
      </c>
      <c r="J5" s="3" t="s">
        <v>163</v>
      </c>
      <c r="K5" t="s">
        <v>129</v>
      </c>
      <c r="L5" s="3" t="s">
        <v>150</v>
      </c>
      <c r="M5" t="s">
        <v>155</v>
      </c>
      <c r="O5" t="s">
        <v>87</v>
      </c>
      <c r="P5" t="s">
        <v>100</v>
      </c>
      <c r="Q5" t="str">
        <f t="shared" si="0"/>
        <v>INSERT INTO new_house(province_code, city_code, country_code, area_id, area_name, plot_id, plot_name, plot_address, status, reference_average_price, reference_amount_min, reference_amount_max,is_favorite, open_date</v>
      </c>
      <c r="R5" t="str">
        <f t="shared" si="1"/>
        <v>, deliver_date, property_right, house_type, realestate_developer, remark, tag, ad_tag, created_by) values((select  province_code from plot where plot_name ='泰晤士小镇'), (select  city_code from plot where plot_name ='泰晤士小镇'),(select  country_code from plot where plot_name ='泰晤士小镇'),(select   area_id  from plot where plot_name ='泰晤士小镇'),(select  area_name from plot where plot_name ='泰晤士小镇'),(select id from plot where plot_name ='泰晤士小镇'),'泰晤士小镇','三新北路900弄','200202',29000,700,800,1,'2019-05-30','2020-03-31','70年','101001,101003,101004','万达','','近地铁','对口东华小学',-1);</v>
      </c>
    </row>
    <row r="6" spans="2:18" x14ac:dyDescent="0.2">
      <c r="B6" t="s">
        <v>39</v>
      </c>
      <c r="C6" t="s">
        <v>51</v>
      </c>
      <c r="D6">
        <v>200203</v>
      </c>
      <c r="E6">
        <v>30000</v>
      </c>
      <c r="F6">
        <v>800</v>
      </c>
      <c r="G6">
        <v>800</v>
      </c>
      <c r="H6">
        <v>1</v>
      </c>
      <c r="I6" s="3" t="s">
        <v>162</v>
      </c>
      <c r="J6" s="3" t="s">
        <v>165</v>
      </c>
      <c r="K6" t="s">
        <v>129</v>
      </c>
      <c r="L6" s="3" t="s">
        <v>151</v>
      </c>
      <c r="M6" t="s">
        <v>156</v>
      </c>
      <c r="O6" t="s">
        <v>157</v>
      </c>
      <c r="P6" t="s">
        <v>99</v>
      </c>
      <c r="Q6" t="str">
        <f t="shared" si="0"/>
        <v>INSERT INTO new_house(province_code, city_code, country_code, area_id, area_name, plot_id, plot_name, plot_address, status, reference_average_price, reference_amount_min, reference_amount_max,is_favorite, open_date</v>
      </c>
      <c r="R6" t="str">
        <f t="shared" si="1"/>
        <v>, deliver_date, property_right, house_type, realestate_developer, remark, tag, ad_tag, created_by) values((select  province_code from plot where plot_name ='紫东新苑'), (select  city_code from plot where plot_name ='紫东新苑'),(select  country_code from plot where plot_name ='紫东新苑'),(select   area_id  from plot where plot_name ='紫东新苑'),(select  area_name from plot where plot_name ='紫东新苑'),(select id from plot where plot_name ='紫东新苑'),'紫东新苑','新松江路1388弄','200203',30000,800,800,1,'2019-06-30','2020-04-30','70年','101001,101005','中远','','近地铁,学区房','预付5万抵用20万！',-1);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10EE2-13E6-E74B-99E5-6F4733938284}">
  <dimension ref="B1:AD19"/>
  <sheetViews>
    <sheetView topLeftCell="Q1" workbookViewId="0">
      <selection activeCell="AB2" sqref="AB2:AC19"/>
    </sheetView>
  </sheetViews>
  <sheetFormatPr baseColWidth="10" defaultRowHeight="16" x14ac:dyDescent="0.2"/>
  <cols>
    <col min="3" max="4" width="15.6640625" customWidth="1"/>
    <col min="14" max="14" width="13.6640625" customWidth="1"/>
    <col min="16" max="16" width="15.33203125" customWidth="1"/>
    <col min="27" max="27" width="19.5" customWidth="1"/>
  </cols>
  <sheetData>
    <row r="1" spans="2:30" x14ac:dyDescent="0.2">
      <c r="B1" t="s">
        <v>174</v>
      </c>
    </row>
    <row r="2" spans="2:30" x14ac:dyDescent="0.2">
      <c r="B2" t="s">
        <v>29</v>
      </c>
      <c r="C2" t="s">
        <v>35</v>
      </c>
      <c r="D2" t="s">
        <v>104</v>
      </c>
      <c r="E2" t="s">
        <v>102</v>
      </c>
      <c r="F2" t="s">
        <v>103</v>
      </c>
      <c r="G2" t="s">
        <v>106</v>
      </c>
      <c r="H2" t="s">
        <v>121</v>
      </c>
      <c r="I2" t="s">
        <v>123</v>
      </c>
      <c r="J2" t="s">
        <v>122</v>
      </c>
      <c r="K2" t="s">
        <v>167</v>
      </c>
      <c r="L2" t="s">
        <v>168</v>
      </c>
      <c r="M2" t="s">
        <v>107</v>
      </c>
      <c r="N2" t="s">
        <v>108</v>
      </c>
      <c r="O2" t="s">
        <v>114</v>
      </c>
      <c r="P2" t="s">
        <v>115</v>
      </c>
      <c r="Q2" t="s">
        <v>124</v>
      </c>
      <c r="R2" t="s">
        <v>125</v>
      </c>
      <c r="S2" t="s">
        <v>126</v>
      </c>
      <c r="T2" t="s">
        <v>127</v>
      </c>
      <c r="U2" t="s">
        <v>9</v>
      </c>
      <c r="V2" t="s">
        <v>0</v>
      </c>
      <c r="W2" t="s">
        <v>10</v>
      </c>
      <c r="X2" t="s">
        <v>169</v>
      </c>
      <c r="Y2" t="s">
        <v>130</v>
      </c>
      <c r="Z2" t="s">
        <v>11</v>
      </c>
      <c r="AA2" t="s">
        <v>137</v>
      </c>
      <c r="AB2" s="3" t="s">
        <v>173</v>
      </c>
    </row>
    <row r="3" spans="2:30" x14ac:dyDescent="0.2">
      <c r="B3" t="s">
        <v>33</v>
      </c>
      <c r="C3" t="s">
        <v>36</v>
      </c>
      <c r="D3">
        <v>2011901</v>
      </c>
      <c r="E3">
        <v>1980</v>
      </c>
      <c r="F3">
        <v>400401</v>
      </c>
      <c r="G3">
        <v>1</v>
      </c>
      <c r="H3">
        <v>1</v>
      </c>
      <c r="I3">
        <v>1</v>
      </c>
      <c r="J3">
        <v>1</v>
      </c>
      <c r="K3">
        <v>60</v>
      </c>
      <c r="L3">
        <v>2000</v>
      </c>
      <c r="M3" t="s">
        <v>113</v>
      </c>
      <c r="N3">
        <v>13816991877</v>
      </c>
      <c r="O3" t="s">
        <v>116</v>
      </c>
      <c r="P3">
        <v>18616775915</v>
      </c>
      <c r="Q3">
        <v>10</v>
      </c>
      <c r="R3">
        <v>3</v>
      </c>
      <c r="S3">
        <v>6</v>
      </c>
      <c r="T3">
        <v>301</v>
      </c>
      <c r="U3">
        <v>100501</v>
      </c>
      <c r="V3">
        <v>400201</v>
      </c>
      <c r="W3">
        <v>100601</v>
      </c>
      <c r="X3">
        <v>400301</v>
      </c>
      <c r="Y3" t="s">
        <v>7</v>
      </c>
      <c r="AA3" t="s">
        <v>170</v>
      </c>
      <c r="AB3" t="str">
        <f>"INSERT INTO rent_house (province_code, city_code, country_code, area_id, area_name, plot_id, plot_name, plot_address,  number_no, year, status, is_favorite, flat_rooms, flat_livings, flat_baths, "</f>
        <v xml:space="preserve">INSERT INTO rent_house (province_code, city_code, country_code, area_id, area_name, plot_id, plot_name, plot_address,  number_no, year, status, is_favorite, flat_rooms, flat_livings, flat_baths, </v>
      </c>
      <c r="AC3" t="str">
        <f>"square, rent, contacter_name, contacter_phone, proprietor_name, proprietor_phone, building_no, floor, total_floor, room_no, orientation, rent_type, decoration, pay_type, house_origin, remark, tag, created_by ) VALUES ("</f>
        <v>square, rent, contacter_name, contacter_phone, proprietor_name, proprietor_phone, building_no, floor, total_floor, room_no, orientation, rent_type, decoration, pay_type, house_origin, remark, tag, created_by ) VALUES (</v>
      </c>
      <c r="AD3" t="str">
        <f>"(select  province_code from plot where plot_name ='"&amp;B3&amp;"'), (select  city_code from plot where plot_name ='"&amp;B3&amp;"'),(select  country_code from plot where plot_name ='"&amp;B3&amp;"'),(select   area_id  from plot where plot_name ='"&amp;B3&amp;"'),(select  area_name from plot where plot_name ='"&amp;B3&amp;"'),(select id from plot where plot_name ='"&amp;B3&amp;"'),'"&amp;B3&amp;"', '"&amp;C3&amp;"','"&amp;D3&amp;"','"&amp;E3&amp;"', '"&amp;F3&amp;"',"&amp;G3&amp;", "&amp;H3&amp;",  "&amp;I3&amp;","&amp;J3&amp;","&amp;K3&amp;","&amp;L3&amp;",'"&amp;M3&amp;"','"&amp;N3&amp;"','"&amp;O3&amp;"','"&amp;P3&amp;"','"&amp;Q3&amp;"',"&amp;R3&amp;","&amp;S3&amp;",'"&amp;T3&amp;"','"&amp;U3&amp;"','"&amp;V3&amp;"','"&amp;W3&amp;"','"&amp;X3&amp;"','"&amp;Y3&amp;"','"&amp;Z3&amp;"','"&amp;AA3&amp;"',-2);"</f>
        <v>(select  province_code from plot where plot_name ='御上海'), (select  city_code from plot where plot_name ='御上海'),(select  country_code from plot where plot_name ='御上海'),(select   area_id  from plot where plot_name ='御上海'),(select  area_name from plot where plot_name ='御上海'),(select id from plot where plot_name ='御上海'),'御上海', '谷阳北路2399弄','2011901','1980', '400401',1, 1,  1,1,60,2000,'王先生','13816991877','王国栋','18616775915','10',3,6,'301','100501','400201','100601','400301','房东委托','','拎包入住,繁华地段',-2);</v>
      </c>
    </row>
    <row r="4" spans="2:30" x14ac:dyDescent="0.2">
      <c r="B4" t="s">
        <v>37</v>
      </c>
      <c r="C4" t="s">
        <v>49</v>
      </c>
      <c r="D4">
        <v>2011902</v>
      </c>
      <c r="E4">
        <v>1981</v>
      </c>
      <c r="F4">
        <v>400402</v>
      </c>
      <c r="G4">
        <v>0</v>
      </c>
      <c r="H4">
        <v>1</v>
      </c>
      <c r="I4">
        <v>0</v>
      </c>
      <c r="J4">
        <v>1</v>
      </c>
      <c r="K4">
        <v>61</v>
      </c>
      <c r="L4">
        <v>2000</v>
      </c>
      <c r="M4" t="s">
        <v>113</v>
      </c>
      <c r="N4">
        <v>13816991877</v>
      </c>
      <c r="O4" t="s">
        <v>116</v>
      </c>
      <c r="P4">
        <v>18616775915</v>
      </c>
      <c r="Q4">
        <v>11</v>
      </c>
      <c r="R4">
        <v>4</v>
      </c>
      <c r="S4">
        <v>7</v>
      </c>
      <c r="T4">
        <v>402</v>
      </c>
      <c r="U4">
        <v>100502</v>
      </c>
      <c r="V4">
        <v>400201</v>
      </c>
      <c r="W4">
        <v>100602</v>
      </c>
      <c r="X4">
        <v>400302</v>
      </c>
      <c r="Y4" t="s">
        <v>7</v>
      </c>
      <c r="AA4" t="s">
        <v>94</v>
      </c>
      <c r="AB4" t="str">
        <f t="shared" ref="AB4:AB19" si="0">"INSERT INTO rent_house (province_code, city_code, country_code, area_id, area_name, plot_id, plot_name, plot_address,  number_no, year, status, is_favorite, flat_rooms, flat_livings, flat_baths, "</f>
        <v xml:space="preserve">INSERT INTO rent_house (province_code, city_code, country_code, area_id, area_name, plot_id, plot_name, plot_address,  number_no, year, status, is_favorite, flat_rooms, flat_livings, flat_baths, </v>
      </c>
      <c r="AC4" t="str">
        <f t="shared" ref="AC4:AC19" si="1">"square, rent, contacter_name, contacter_phone, proprietor_name, proprietor_phone, building_no, floor, total_floor, room_no, orientation, rent_type, decoration, pay_type, house_origin, remark, tag, created_by ) VALUES ("</f>
        <v>square, rent, contacter_name, contacter_phone, proprietor_name, proprietor_phone, building_no, floor, total_floor, room_no, orientation, rent_type, decoration, pay_type, house_origin, remark, tag, created_by ) VALUES (</v>
      </c>
      <c r="AD4" t="str">
        <f t="shared" ref="AD4:AD19" si="2">"(select  province_code from plot where plot_name ='"&amp;B4&amp;"'), (select  city_code from plot where plot_name ='"&amp;B4&amp;"'),(select  country_code from plot where plot_name ='"&amp;B4&amp;"'),(select   area_id  from plot where plot_name ='"&amp;B4&amp;"'),(select  area_name from plot where plot_name ='"&amp;B4&amp;"'),(select id from plot where plot_name ='"&amp;B4&amp;"'),'"&amp;B4&amp;"', '"&amp;C4&amp;"','"&amp;D4&amp;"','"&amp;E4&amp;"', '"&amp;F4&amp;"',"&amp;G4&amp;", "&amp;H4&amp;",  "&amp;I4&amp;","&amp;J4&amp;","&amp;K4&amp;","&amp;L4&amp;",'"&amp;M4&amp;"','"&amp;N4&amp;"','"&amp;O4&amp;"','"&amp;P4&amp;"','"&amp;Q4&amp;"',"&amp;R4&amp;","&amp;S4&amp;",'"&amp;T4&amp;"','"&amp;U4&amp;"','"&amp;V4&amp;"','"&amp;W4&amp;"','"&amp;X4&amp;"','"&amp;Y4&amp;"','"&amp;Z4&amp;"','"&amp;AA4&amp;"',-2);"</f>
        <v>(select  province_code from plot where plot_name ='路劲佘山院子'), (select  city_code from plot where plot_name ='路劲佘山院子'),(select  country_code from plot where plot_name ='路劲佘山院子'),(select   area_id  from plot where plot_name ='路劲佘山院子'),(select  area_name from plot where plot_name ='路劲佘山院子'),(select id from plot where plot_name ='路劲佘山院子'),'路劲佘山院子', '崇南公路599弄','2011902','1981', '400402',0, 1,  0,1,61,2000,'王先生','13816991877','王国栋','18616775915','11',4,7,'402','100502','400201','100602','400302','房东委托','','繁华地段',-2);</v>
      </c>
    </row>
    <row r="5" spans="2:30" x14ac:dyDescent="0.2">
      <c r="B5" t="s">
        <v>38</v>
      </c>
      <c r="C5" t="s">
        <v>50</v>
      </c>
      <c r="D5">
        <v>2011903</v>
      </c>
      <c r="E5">
        <v>1982</v>
      </c>
      <c r="F5">
        <v>400403</v>
      </c>
      <c r="G5">
        <v>1</v>
      </c>
      <c r="H5">
        <v>2</v>
      </c>
      <c r="I5">
        <v>0</v>
      </c>
      <c r="J5">
        <v>1</v>
      </c>
      <c r="K5">
        <v>62</v>
      </c>
      <c r="L5">
        <v>2000</v>
      </c>
      <c r="M5" t="s">
        <v>113</v>
      </c>
      <c r="N5">
        <v>13816991877</v>
      </c>
      <c r="O5" t="s">
        <v>116</v>
      </c>
      <c r="P5">
        <v>18616775915</v>
      </c>
      <c r="Q5">
        <v>12</v>
      </c>
      <c r="R5">
        <v>5</v>
      </c>
      <c r="S5">
        <v>8</v>
      </c>
      <c r="T5">
        <v>503</v>
      </c>
      <c r="U5">
        <v>100503</v>
      </c>
      <c r="V5">
        <v>400201</v>
      </c>
      <c r="W5">
        <v>100603</v>
      </c>
      <c r="X5">
        <v>400303</v>
      </c>
      <c r="Y5" t="s">
        <v>7</v>
      </c>
      <c r="AA5" t="s">
        <v>95</v>
      </c>
      <c r="AB5" t="str">
        <f t="shared" si="0"/>
        <v xml:space="preserve">INSERT INTO rent_house (province_code, city_code, country_code, area_id, area_name, plot_id, plot_name, plot_address,  number_no, year, status, is_favorite, flat_rooms, flat_livings, flat_baths, </v>
      </c>
      <c r="AC5" t="str">
        <f t="shared" si="1"/>
        <v>square, rent, contacter_name, contacter_phone, proprietor_name, proprietor_phone, building_no, floor, total_floor, room_no, orientation, rent_type, decoration, pay_type, house_origin, remark, tag, created_by ) VALUES (</v>
      </c>
      <c r="AD5" t="str">
        <f t="shared" si="2"/>
        <v>(select  province_code from plot where plot_name ='泰晤士小镇'), (select  city_code from plot where plot_name ='泰晤士小镇'),(select  country_code from plot where plot_name ='泰晤士小镇'),(select   area_id  from plot where plot_name ='泰晤士小镇'),(select  area_name from plot where plot_name ='泰晤士小镇'),(select id from plot where plot_name ='泰晤士小镇'),'泰晤士小镇', '三新北路900弄','2011903','1982', '400403',1, 2,  0,1,62,2000,'王先生','13816991877','王国栋','18616775915','12',5,8,'503','100503','400201','100603','400303','房东委托','','首次出租',-2);</v>
      </c>
    </row>
    <row r="6" spans="2:30" x14ac:dyDescent="0.2">
      <c r="B6" t="s">
        <v>39</v>
      </c>
      <c r="C6" t="s">
        <v>51</v>
      </c>
      <c r="D6">
        <v>2011904</v>
      </c>
      <c r="E6">
        <v>1983</v>
      </c>
      <c r="F6">
        <v>400404</v>
      </c>
      <c r="G6">
        <v>0</v>
      </c>
      <c r="H6">
        <v>1</v>
      </c>
      <c r="I6">
        <v>2</v>
      </c>
      <c r="J6">
        <v>1</v>
      </c>
      <c r="K6">
        <v>63</v>
      </c>
      <c r="L6">
        <v>2000</v>
      </c>
      <c r="M6" t="s">
        <v>113</v>
      </c>
      <c r="N6">
        <v>13816991877</v>
      </c>
      <c r="O6" t="s">
        <v>116</v>
      </c>
      <c r="P6">
        <v>18616775915</v>
      </c>
      <c r="Q6">
        <v>13</v>
      </c>
      <c r="R6">
        <v>6</v>
      </c>
      <c r="S6">
        <v>9</v>
      </c>
      <c r="T6">
        <v>604</v>
      </c>
      <c r="U6">
        <v>100504</v>
      </c>
      <c r="V6">
        <v>400201</v>
      </c>
      <c r="W6">
        <v>100601</v>
      </c>
      <c r="X6">
        <v>400301</v>
      </c>
      <c r="Y6" t="s">
        <v>7</v>
      </c>
      <c r="AA6" t="s">
        <v>96</v>
      </c>
      <c r="AB6" t="str">
        <f t="shared" si="0"/>
        <v xml:space="preserve">INSERT INTO rent_house (province_code, city_code, country_code, area_id, area_name, plot_id, plot_name, plot_address,  number_no, year, status, is_favorite, flat_rooms, flat_livings, flat_baths, </v>
      </c>
      <c r="AC6" t="str">
        <f t="shared" si="1"/>
        <v>square, rent, contacter_name, contacter_phone, proprietor_name, proprietor_phone, building_no, floor, total_floor, room_no, orientation, rent_type, decoration, pay_type, house_origin, remark, tag, created_by ) VALUES (</v>
      </c>
      <c r="AD6" t="str">
        <f t="shared" si="2"/>
        <v>(select  province_code from plot where plot_name ='紫东新苑'), (select  city_code from plot where plot_name ='紫东新苑'),(select  country_code from plot where plot_name ='紫东新苑'),(select   area_id  from plot where plot_name ='紫东新苑'),(select  area_name from plot where plot_name ='紫东新苑'),(select id from plot where plot_name ='紫东新苑'),'紫东新苑', '新松江路1388弄','2011904','1983', '400404',0, 1,  2,1,63,2000,'王先生','13816991877','王国栋','18616775915','13',6,9,'604','100504','400201','100601','400301','房东委托','','全装全配',-2);</v>
      </c>
    </row>
    <row r="7" spans="2:30" x14ac:dyDescent="0.2">
      <c r="B7" t="s">
        <v>40</v>
      </c>
      <c r="C7" t="s">
        <v>52</v>
      </c>
      <c r="D7">
        <v>2011905</v>
      </c>
      <c r="E7">
        <v>1984</v>
      </c>
      <c r="F7">
        <v>400401</v>
      </c>
      <c r="G7">
        <v>1</v>
      </c>
      <c r="H7">
        <v>1</v>
      </c>
      <c r="I7">
        <v>2</v>
      </c>
      <c r="J7">
        <v>1</v>
      </c>
      <c r="K7">
        <v>64</v>
      </c>
      <c r="L7">
        <v>3000</v>
      </c>
      <c r="M7" t="s">
        <v>113</v>
      </c>
      <c r="N7">
        <v>13816991877</v>
      </c>
      <c r="O7" t="s">
        <v>116</v>
      </c>
      <c r="P7">
        <v>18616775915</v>
      </c>
      <c r="Q7">
        <v>14</v>
      </c>
      <c r="R7">
        <v>7</v>
      </c>
      <c r="S7">
        <v>10</v>
      </c>
      <c r="T7">
        <v>705</v>
      </c>
      <c r="U7">
        <v>100505</v>
      </c>
      <c r="V7">
        <v>400201</v>
      </c>
      <c r="W7">
        <v>100602</v>
      </c>
      <c r="X7">
        <v>400302</v>
      </c>
      <c r="Y7" t="s">
        <v>7</v>
      </c>
      <c r="AA7" t="s">
        <v>93</v>
      </c>
      <c r="AB7" t="str">
        <f t="shared" si="0"/>
        <v xml:space="preserve">INSERT INTO rent_house (province_code, city_code, country_code, area_id, area_name, plot_id, plot_name, plot_address,  number_no, year, status, is_favorite, flat_rooms, flat_livings, flat_baths, </v>
      </c>
      <c r="AC7" t="str">
        <f t="shared" si="1"/>
        <v>square, rent, contacter_name, contacter_phone, proprietor_name, proprietor_phone, building_no, floor, total_floor, room_no, orientation, rent_type, decoration, pay_type, house_origin, remark, tag, created_by ) VALUES (</v>
      </c>
      <c r="AD7" t="str">
        <f t="shared" si="2"/>
        <v>(select  province_code from plot where plot_name ='久阳文华府邸'), (select  city_code from plot where plot_name ='久阳文华府邸'),(select  country_code from plot where plot_name ='久阳文华府邸'),(select   area_id  from plot where plot_name ='久阳文华府邸'),(select  area_name from plot where plot_name ='久阳文华府邸'),(select id from plot where plot_name ='久阳文华府邸'),'久阳文华府邸', '新松江路2218弄','2011905','1984', '400401',1, 1,  2,1,64,3000,'王先生','13816991877','王国栋','18616775915','14',7,10,'705','100505','400201','100602','400302','房东委托','','拎包入住',-2);</v>
      </c>
    </row>
    <row r="8" spans="2:30" x14ac:dyDescent="0.2">
      <c r="B8" t="s">
        <v>41</v>
      </c>
      <c r="C8" t="s">
        <v>49</v>
      </c>
      <c r="D8">
        <v>2011906</v>
      </c>
      <c r="E8">
        <v>1985</v>
      </c>
      <c r="F8">
        <v>400402</v>
      </c>
      <c r="G8">
        <v>1</v>
      </c>
      <c r="H8">
        <v>1</v>
      </c>
      <c r="I8">
        <v>2</v>
      </c>
      <c r="J8">
        <v>1</v>
      </c>
      <c r="K8">
        <v>80</v>
      </c>
      <c r="L8">
        <v>3000</v>
      </c>
      <c r="M8" t="s">
        <v>109</v>
      </c>
      <c r="N8">
        <v>13816991878</v>
      </c>
      <c r="O8" t="s">
        <v>116</v>
      </c>
      <c r="P8">
        <v>18616775915</v>
      </c>
      <c r="Q8">
        <v>15</v>
      </c>
      <c r="R8">
        <v>8</v>
      </c>
      <c r="S8">
        <v>11</v>
      </c>
      <c r="T8">
        <v>806</v>
      </c>
      <c r="U8">
        <v>100501</v>
      </c>
      <c r="V8">
        <v>400201</v>
      </c>
      <c r="W8">
        <v>100603</v>
      </c>
      <c r="X8">
        <v>400303</v>
      </c>
      <c r="Y8" t="s">
        <v>7</v>
      </c>
      <c r="AA8" t="s">
        <v>171</v>
      </c>
      <c r="AB8" t="str">
        <f t="shared" si="0"/>
        <v xml:space="preserve">INSERT INTO rent_house (province_code, city_code, country_code, area_id, area_name, plot_id, plot_name, plot_address,  number_no, year, status, is_favorite, flat_rooms, flat_livings, flat_baths, </v>
      </c>
      <c r="AC8" t="str">
        <f t="shared" si="1"/>
        <v>square, rent, contacter_name, contacter_phone, proprietor_name, proprietor_phone, building_no, floor, total_floor, room_no, orientation, rent_type, decoration, pay_type, house_origin, remark, tag, created_by ) VALUES (</v>
      </c>
      <c r="AD8" t="str">
        <f t="shared" si="2"/>
        <v>(select  province_code from plot where plot_name ='路劲佘山院子别墅'), (select  city_code from plot where plot_name ='路劲佘山院子别墅'),(select  country_code from plot where plot_name ='路劲佘山院子别墅'),(select   area_id  from plot where plot_name ='路劲佘山院子别墅'),(select  area_name from plot where plot_name ='路劲佘山院子别墅'),(select id from plot where plot_name ='路劲佘山院子别墅'),'路劲佘山院子别墅', '崇南公路599弄','2011906','1985', '400402',1, 1,  2,1,80,3000,'庄先生','13816991878','王国栋','18616775915','15',8,11,'806','100501','400201','100603','400303','房东委托','','繁华地段,首次出租',-2);</v>
      </c>
    </row>
    <row r="9" spans="2:30" x14ac:dyDescent="0.2">
      <c r="B9" t="s">
        <v>42</v>
      </c>
      <c r="C9" t="s">
        <v>53</v>
      </c>
      <c r="D9">
        <v>2011907</v>
      </c>
      <c r="E9">
        <v>1986</v>
      </c>
      <c r="F9">
        <v>400403</v>
      </c>
      <c r="G9">
        <v>0</v>
      </c>
      <c r="H9">
        <v>1</v>
      </c>
      <c r="I9">
        <v>2</v>
      </c>
      <c r="J9">
        <v>1</v>
      </c>
      <c r="K9">
        <v>81</v>
      </c>
      <c r="L9">
        <v>3000</v>
      </c>
      <c r="M9" t="s">
        <v>109</v>
      </c>
      <c r="N9">
        <v>13816991878</v>
      </c>
      <c r="O9" t="s">
        <v>116</v>
      </c>
      <c r="P9">
        <v>18616775915</v>
      </c>
      <c r="Q9">
        <v>16</v>
      </c>
      <c r="R9">
        <v>9</v>
      </c>
      <c r="S9">
        <v>12</v>
      </c>
      <c r="T9">
        <v>907</v>
      </c>
      <c r="U9">
        <v>100502</v>
      </c>
      <c r="V9">
        <v>400201</v>
      </c>
      <c r="W9">
        <v>100601</v>
      </c>
      <c r="X9">
        <v>400301</v>
      </c>
      <c r="AA9" t="s">
        <v>95</v>
      </c>
      <c r="AB9" t="str">
        <f t="shared" si="0"/>
        <v xml:space="preserve">INSERT INTO rent_house (province_code, city_code, country_code, area_id, area_name, plot_id, plot_name, plot_address,  number_no, year, status, is_favorite, flat_rooms, flat_livings, flat_baths, </v>
      </c>
      <c r="AC9" t="str">
        <f t="shared" si="1"/>
        <v>square, rent, contacter_name, contacter_phone, proprietor_name, proprietor_phone, building_no, floor, total_floor, room_no, orientation, rent_type, decoration, pay_type, house_origin, remark, tag, created_by ) VALUES (</v>
      </c>
      <c r="AD9" t="str">
        <f t="shared" si="2"/>
        <v>(select  province_code from plot where plot_name ='文翔名苑'), (select  city_code from plot where plot_name ='文翔名苑'),(select  country_code from plot where plot_name ='文翔名苑'),(select   area_id  from plot where plot_name ='文翔名苑'),(select  area_name from plot where plot_name ='文翔名苑'),(select id from plot where plot_name ='文翔名苑'),'文翔名苑', '文翔路3088弄','2011907','1986', '400403',0, 1,  2,1,81,3000,'庄先生','13816991878','王国栋','18616775915','16',9,12,'907','100502','400201','100601','400301','','','首次出租',-2);</v>
      </c>
    </row>
    <row r="10" spans="2:30" x14ac:dyDescent="0.2">
      <c r="B10" t="s">
        <v>43</v>
      </c>
      <c r="C10" t="s">
        <v>54</v>
      </c>
      <c r="D10">
        <v>2011908</v>
      </c>
      <c r="E10">
        <v>1987</v>
      </c>
      <c r="F10">
        <v>400404</v>
      </c>
      <c r="G10">
        <v>1</v>
      </c>
      <c r="H10">
        <v>1</v>
      </c>
      <c r="I10">
        <v>2</v>
      </c>
      <c r="J10">
        <v>1</v>
      </c>
      <c r="K10">
        <v>82</v>
      </c>
      <c r="L10">
        <v>3000</v>
      </c>
      <c r="M10" t="s">
        <v>109</v>
      </c>
      <c r="N10">
        <v>13816991878</v>
      </c>
      <c r="O10" t="s">
        <v>116</v>
      </c>
      <c r="P10">
        <v>18616775915</v>
      </c>
      <c r="Q10">
        <v>17</v>
      </c>
      <c r="R10">
        <v>10</v>
      </c>
      <c r="S10">
        <v>13</v>
      </c>
      <c r="T10">
        <v>1008</v>
      </c>
      <c r="U10">
        <v>100503</v>
      </c>
      <c r="V10">
        <v>400201</v>
      </c>
      <c r="W10">
        <v>100602</v>
      </c>
      <c r="X10">
        <v>400302</v>
      </c>
      <c r="AA10" t="s">
        <v>96</v>
      </c>
      <c r="AB10" t="str">
        <f t="shared" si="0"/>
        <v xml:space="preserve">INSERT INTO rent_house (province_code, city_code, country_code, area_id, area_name, plot_id, plot_name, plot_address,  number_no, year, status, is_favorite, flat_rooms, flat_livings, flat_baths, </v>
      </c>
      <c r="AC10" t="str">
        <f t="shared" si="1"/>
        <v>square, rent, contacter_name, contacter_phone, proprietor_name, proprietor_phone, building_no, floor, total_floor, room_no, orientation, rent_type, decoration, pay_type, house_origin, remark, tag, created_by ) VALUES (</v>
      </c>
      <c r="AD10" t="str">
        <f t="shared" si="2"/>
        <v>(select  province_code from plot where plot_name ='九龙仓兰宫'), (select  city_code from plot where plot_name ='九龙仓兰宫'),(select  country_code from plot where plot_name ='九龙仓兰宫'),(select   area_id  from plot where plot_name ='九龙仓兰宫'),(select  area_name from plot where plot_name ='九龙仓兰宫'),(select id from plot where plot_name ='九龙仓兰宫'),'九龙仓兰宫', '谷阳北路2388弄','2011908','1987', '400404',1, 1,  2,1,82,3000,'庄先生','13816991878','王国栋','18616775915','17',10,13,'1008','100503','400201','100602','400302','','','全装全配',-2);</v>
      </c>
    </row>
    <row r="11" spans="2:30" x14ac:dyDescent="0.2">
      <c r="B11" t="s">
        <v>44</v>
      </c>
      <c r="C11" t="s">
        <v>55</v>
      </c>
      <c r="D11">
        <v>2011909</v>
      </c>
      <c r="E11">
        <v>1988</v>
      </c>
      <c r="F11">
        <v>400401</v>
      </c>
      <c r="G11">
        <v>1</v>
      </c>
      <c r="H11">
        <v>3</v>
      </c>
      <c r="I11">
        <v>2</v>
      </c>
      <c r="J11">
        <v>1</v>
      </c>
      <c r="K11">
        <v>83</v>
      </c>
      <c r="L11">
        <v>3000</v>
      </c>
      <c r="M11" t="s">
        <v>109</v>
      </c>
      <c r="N11">
        <v>13816991878</v>
      </c>
      <c r="O11" t="s">
        <v>116</v>
      </c>
      <c r="P11">
        <v>18616775915</v>
      </c>
      <c r="Q11">
        <v>18</v>
      </c>
      <c r="R11">
        <v>11</v>
      </c>
      <c r="S11">
        <v>14</v>
      </c>
      <c r="T11">
        <v>1109</v>
      </c>
      <c r="U11">
        <v>100504</v>
      </c>
      <c r="V11">
        <v>400202</v>
      </c>
      <c r="W11">
        <v>100603</v>
      </c>
      <c r="X11">
        <v>400303</v>
      </c>
      <c r="AA11" t="s">
        <v>93</v>
      </c>
      <c r="AB11" t="str">
        <f t="shared" si="0"/>
        <v xml:space="preserve">INSERT INTO rent_house (province_code, city_code, country_code, area_id, area_name, plot_id, plot_name, plot_address,  number_no, year, status, is_favorite, flat_rooms, flat_livings, flat_baths, </v>
      </c>
      <c r="AC11" t="str">
        <f t="shared" si="1"/>
        <v>square, rent, contacter_name, contacter_phone, proprietor_name, proprietor_phone, building_no, floor, total_floor, room_no, orientation, rent_type, decoration, pay_type, house_origin, remark, tag, created_by ) VALUES (</v>
      </c>
      <c r="AD11" t="str">
        <f t="shared" si="2"/>
        <v>(select  province_code from plot where plot_name ='东鼎名人府邸(松江)'), (select  city_code from plot where plot_name ='东鼎名人府邸(松江)'),(select  country_code from plot where plot_name ='东鼎名人府邸(松江)'),(select   area_id  from plot where plot_name ='东鼎名人府邸(松江)'),(select  area_name from plot where plot_name ='东鼎名人府邸(松江)'),(select id from plot where plot_name ='东鼎名人府邸(松江)'),'东鼎名人府邸(松江)', '滨湖路310弄','2011909','1988', '400401',1, 3,  2,1,83,3000,'庄先生','13816991878','王国栋','18616775915','18',11,14,'1109','100504','400202','100603','400303','','','拎包入住',-2);</v>
      </c>
    </row>
    <row r="12" spans="2:30" x14ac:dyDescent="0.2">
      <c r="B12" t="s">
        <v>45</v>
      </c>
      <c r="C12" t="s">
        <v>56</v>
      </c>
      <c r="D12">
        <v>2011910</v>
      </c>
      <c r="E12">
        <v>1989</v>
      </c>
      <c r="F12">
        <v>400402</v>
      </c>
      <c r="G12">
        <v>0</v>
      </c>
      <c r="H12">
        <v>1</v>
      </c>
      <c r="I12">
        <v>2</v>
      </c>
      <c r="J12">
        <v>1</v>
      </c>
      <c r="K12">
        <v>84</v>
      </c>
      <c r="L12">
        <v>3000</v>
      </c>
      <c r="M12" t="s">
        <v>109</v>
      </c>
      <c r="N12">
        <v>13816991878</v>
      </c>
      <c r="O12" t="s">
        <v>116</v>
      </c>
      <c r="P12">
        <v>18616775915</v>
      </c>
      <c r="Q12">
        <v>19</v>
      </c>
      <c r="R12">
        <v>12</v>
      </c>
      <c r="S12">
        <v>15</v>
      </c>
      <c r="T12">
        <v>1210</v>
      </c>
      <c r="U12">
        <v>100505</v>
      </c>
      <c r="V12">
        <v>400202</v>
      </c>
      <c r="W12">
        <v>100601</v>
      </c>
      <c r="X12">
        <v>400301</v>
      </c>
      <c r="AA12" t="s">
        <v>172</v>
      </c>
      <c r="AB12" t="str">
        <f t="shared" si="0"/>
        <v xml:space="preserve">INSERT INTO rent_house (province_code, city_code, country_code, area_id, area_name, plot_id, plot_name, plot_address,  number_no, year, status, is_favorite, flat_rooms, flat_livings, flat_baths, </v>
      </c>
      <c r="AC12" t="str">
        <f t="shared" si="1"/>
        <v>square, rent, contacter_name, contacter_phone, proprietor_name, proprietor_phone, building_no, floor, total_floor, room_no, orientation, rent_type, decoration, pay_type, house_origin, remark, tag, created_by ) VALUES (</v>
      </c>
      <c r="AD12" t="str">
        <f t="shared" si="2"/>
        <v>(select  province_code from plot where plot_name ='鼎信公寓'), (select  city_code from plot where plot_name ='鼎信公寓'),(select  country_code from plot where plot_name ='鼎信公寓'),(select   area_id  from plot where plot_name ='鼎信公寓'),(select  area_name from plot where plot_name ='鼎信公寓'),(select id from plot where plot_name ='鼎信公寓'),'鼎信公寓', '谷阳北路1251弄','2011910','1989', '400402',0, 1,  2,1,84,3000,'庄先生','13816991878','王国栋','18616775915','19',12,15,'1210','100505','400202','100601','400301','','','繁华地段,全装全配',-2);</v>
      </c>
    </row>
    <row r="13" spans="2:30" x14ac:dyDescent="0.2">
      <c r="B13" t="s">
        <v>46</v>
      </c>
      <c r="C13" t="s">
        <v>57</v>
      </c>
      <c r="D13">
        <v>2011911</v>
      </c>
      <c r="E13">
        <v>1990</v>
      </c>
      <c r="F13">
        <v>400403</v>
      </c>
      <c r="G13">
        <v>0</v>
      </c>
      <c r="H13">
        <v>2</v>
      </c>
      <c r="I13">
        <v>2</v>
      </c>
      <c r="J13">
        <v>1</v>
      </c>
      <c r="K13">
        <v>90</v>
      </c>
      <c r="L13">
        <v>4000</v>
      </c>
      <c r="M13" t="s">
        <v>109</v>
      </c>
      <c r="N13">
        <v>13816991878</v>
      </c>
      <c r="O13" t="s">
        <v>116</v>
      </c>
      <c r="P13">
        <v>18616775915</v>
      </c>
      <c r="Q13">
        <v>20</v>
      </c>
      <c r="R13">
        <v>13</v>
      </c>
      <c r="S13">
        <v>16</v>
      </c>
      <c r="T13">
        <v>1311</v>
      </c>
      <c r="U13">
        <v>100501</v>
      </c>
      <c r="V13">
        <v>400202</v>
      </c>
      <c r="W13">
        <v>100602</v>
      </c>
      <c r="X13">
        <v>400302</v>
      </c>
      <c r="AA13" t="s">
        <v>95</v>
      </c>
      <c r="AB13" t="str">
        <f t="shared" si="0"/>
        <v xml:space="preserve">INSERT INTO rent_house (province_code, city_code, country_code, area_id, area_name, plot_id, plot_name, plot_address,  number_no, year, status, is_favorite, flat_rooms, flat_livings, flat_baths, </v>
      </c>
      <c r="AC13" t="str">
        <f t="shared" si="1"/>
        <v>square, rent, contacter_name, contacter_phone, proprietor_name, proprietor_phone, building_no, floor, total_floor, room_no, orientation, rent_type, decoration, pay_type, house_origin, remark, tag, created_by ) VALUES (</v>
      </c>
      <c r="AD13" t="str">
        <f t="shared" si="2"/>
        <v>(select  province_code from plot where plot_name ='万科梦想派'), (select  city_code from plot where plot_name ='万科梦想派'),(select  country_code from plot where plot_name ='万科梦想派'),(select   area_id  from plot where plot_name ='万科梦想派'),(select  area_name from plot where plot_name ='万科梦想派'),(select id from plot where plot_name ='万科梦想派'),'万科梦想派', '淡家浜街88弄','2011911','1990', '400403',0, 2,  2,1,90,4000,'庄先生','13816991878','王国栋','18616775915','20',13,16,'1311','100501','400202','100602','400302','','','首次出租',-2);</v>
      </c>
    </row>
    <row r="14" spans="2:30" x14ac:dyDescent="0.2">
      <c r="B14" t="s">
        <v>47</v>
      </c>
      <c r="C14" t="s">
        <v>58</v>
      </c>
      <c r="D14">
        <v>2011912</v>
      </c>
      <c r="E14">
        <v>1991</v>
      </c>
      <c r="F14">
        <v>400404</v>
      </c>
      <c r="G14">
        <v>0</v>
      </c>
      <c r="H14">
        <v>4</v>
      </c>
      <c r="I14">
        <v>1</v>
      </c>
      <c r="J14">
        <v>1</v>
      </c>
      <c r="K14">
        <v>91</v>
      </c>
      <c r="L14">
        <v>4000</v>
      </c>
      <c r="M14" t="s">
        <v>109</v>
      </c>
      <c r="N14">
        <v>13816991878</v>
      </c>
      <c r="O14" t="s">
        <v>116</v>
      </c>
      <c r="P14">
        <v>18616775915</v>
      </c>
      <c r="Q14">
        <v>21</v>
      </c>
      <c r="R14">
        <v>14</v>
      </c>
      <c r="S14">
        <v>17</v>
      </c>
      <c r="T14">
        <v>1412</v>
      </c>
      <c r="U14">
        <v>100502</v>
      </c>
      <c r="V14">
        <v>400202</v>
      </c>
      <c r="W14">
        <v>100603</v>
      </c>
      <c r="X14">
        <v>400303</v>
      </c>
      <c r="AA14" t="s">
        <v>96</v>
      </c>
      <c r="AB14" t="str">
        <f t="shared" si="0"/>
        <v xml:space="preserve">INSERT INTO rent_house (province_code, city_code, country_code, area_id, area_name, plot_id, plot_name, plot_address,  number_no, year, status, is_favorite, flat_rooms, flat_livings, flat_baths, </v>
      </c>
      <c r="AC14" t="str">
        <f t="shared" si="1"/>
        <v>square, rent, contacter_name, contacter_phone, proprietor_name, proprietor_phone, building_no, floor, total_floor, room_no, orientation, rent_type, decoration, pay_type, house_origin, remark, tag, created_by ) VALUES (</v>
      </c>
      <c r="AD14" t="str">
        <f t="shared" si="2"/>
        <v>(select  province_code from plot where plot_name ='开元新都'), (select  city_code from plot where plot_name ='开元新都'),(select  country_code from plot where plot_name ='开元新都'),(select   area_id  from plot where plot_name ='开元新都'),(select  area_name from plot where plot_name ='开元新都'),(select id from plot where plot_name ='开元新都'),'开元新都', '新松江路926弄','2011912','1991', '400404',0, 4,  1,1,91,4000,'庄先生','13816991878','王国栋','18616775915','21',14,17,'1412','100502','400202','100603','400303','','','全装全配',-2);</v>
      </c>
    </row>
    <row r="15" spans="2:30" x14ac:dyDescent="0.2">
      <c r="B15" t="s">
        <v>48</v>
      </c>
      <c r="C15" t="s">
        <v>59</v>
      </c>
      <c r="D15">
        <v>2011913</v>
      </c>
      <c r="E15">
        <v>1992</v>
      </c>
      <c r="F15">
        <v>400401</v>
      </c>
      <c r="G15">
        <v>0</v>
      </c>
      <c r="H15">
        <v>1</v>
      </c>
      <c r="I15">
        <v>1</v>
      </c>
      <c r="J15">
        <v>1</v>
      </c>
      <c r="K15">
        <v>92</v>
      </c>
      <c r="L15">
        <v>5000</v>
      </c>
      <c r="M15" t="s">
        <v>109</v>
      </c>
      <c r="N15">
        <v>13816991878</v>
      </c>
      <c r="O15" t="s">
        <v>116</v>
      </c>
      <c r="P15">
        <v>18616775915</v>
      </c>
      <c r="Q15">
        <v>22</v>
      </c>
      <c r="R15">
        <v>15</v>
      </c>
      <c r="S15">
        <v>18</v>
      </c>
      <c r="T15">
        <v>1513</v>
      </c>
      <c r="U15">
        <v>100503</v>
      </c>
      <c r="V15">
        <v>400202</v>
      </c>
      <c r="W15">
        <v>100601</v>
      </c>
      <c r="X15">
        <v>400301</v>
      </c>
      <c r="AA15" t="s">
        <v>93</v>
      </c>
      <c r="AB15" t="str">
        <f t="shared" si="0"/>
        <v xml:space="preserve">INSERT INTO rent_house (province_code, city_code, country_code, area_id, area_name, plot_id, plot_name, plot_address,  number_no, year, status, is_favorite, flat_rooms, flat_livings, flat_baths, </v>
      </c>
      <c r="AC15" t="str">
        <f t="shared" si="1"/>
        <v>square, rent, contacter_name, contacter_phone, proprietor_name, proprietor_phone, building_no, floor, total_floor, room_no, orientation, rent_type, decoration, pay_type, house_origin, remark, tag, created_by ) VALUES (</v>
      </c>
      <c r="AD15" t="str">
        <f t="shared" si="2"/>
        <v>(select  province_code from plot where plot_name ='龙湖佘山公馆'), (select  city_code from plot where plot_name ='龙湖佘山公馆'),(select  country_code from plot where plot_name ='龙湖佘山公馆'),(select   area_id  from plot where plot_name ='龙湖佘山公馆'),(select  area_name from plot where plot_name ='龙湖佘山公馆'),(select id from plot where plot_name ='龙湖佘山公馆'),'龙湖佘山公馆', '人民北路2908弄','2011913','1992', '400401',0, 1,  1,1,92,5000,'庄先生','13816991878','王国栋','18616775915','22',15,18,'1513','100503','400202','100601','400301','','','拎包入住',-2);</v>
      </c>
    </row>
    <row r="16" spans="2:30" x14ac:dyDescent="0.2">
      <c r="B16" t="s">
        <v>61</v>
      </c>
      <c r="C16" t="s">
        <v>65</v>
      </c>
      <c r="D16">
        <v>2011914</v>
      </c>
      <c r="E16">
        <v>1993</v>
      </c>
      <c r="F16">
        <v>400402</v>
      </c>
      <c r="G16">
        <v>0</v>
      </c>
      <c r="H16">
        <v>2</v>
      </c>
      <c r="I16">
        <v>1</v>
      </c>
      <c r="J16">
        <v>1</v>
      </c>
      <c r="K16">
        <v>93</v>
      </c>
      <c r="L16">
        <v>5000</v>
      </c>
      <c r="M16" t="s">
        <v>110</v>
      </c>
      <c r="N16">
        <v>13816991891</v>
      </c>
      <c r="O16" t="s">
        <v>116</v>
      </c>
      <c r="P16">
        <v>18616775915</v>
      </c>
      <c r="Q16">
        <v>23</v>
      </c>
      <c r="R16">
        <v>16</v>
      </c>
      <c r="S16">
        <v>19</v>
      </c>
      <c r="T16">
        <v>1614</v>
      </c>
      <c r="U16">
        <v>100504</v>
      </c>
      <c r="V16">
        <v>400202</v>
      </c>
      <c r="W16">
        <v>100602</v>
      </c>
      <c r="X16">
        <v>400302</v>
      </c>
      <c r="AA16" t="s">
        <v>94</v>
      </c>
      <c r="AB16" t="str">
        <f t="shared" si="0"/>
        <v xml:space="preserve">INSERT INTO rent_house (province_code, city_code, country_code, area_id, area_name, plot_id, plot_name, plot_address,  number_no, year, status, is_favorite, flat_rooms, flat_livings, flat_baths, </v>
      </c>
      <c r="AC16" t="str">
        <f t="shared" si="1"/>
        <v>square, rent, contacter_name, contacter_phone, proprietor_name, proprietor_phone, building_no, floor, total_floor, room_no, orientation, rent_type, decoration, pay_type, house_origin, remark, tag, created_by ) VALUES (</v>
      </c>
      <c r="AD16" t="str">
        <f t="shared" si="2"/>
        <v>(select  province_code from plot where plot_name ='新理想花园'), (select  city_code from plot where plot_name ='新理想花园'),(select  country_code from plot where plot_name ='新理想花园'),(select   area_id  from plot where plot_name ='新理想花园'),(select  area_name from plot where plot_name ='新理想花园'),(select id from plot where plot_name ='新理想花园'),'新理想花园', '荣乐西路758弄','2011914','1993', '400402',0, 2,  1,1,93,5000,'张先生','13816991891','王国栋','18616775915','23',16,19,'1614','100504','400202','100602','400302','','','繁华地段',-2);</v>
      </c>
    </row>
    <row r="17" spans="2:30" x14ac:dyDescent="0.2">
      <c r="B17" t="s">
        <v>62</v>
      </c>
      <c r="C17" t="s">
        <v>66</v>
      </c>
      <c r="D17">
        <v>2011915</v>
      </c>
      <c r="E17">
        <v>1994</v>
      </c>
      <c r="F17">
        <v>400403</v>
      </c>
      <c r="G17">
        <v>0</v>
      </c>
      <c r="H17">
        <v>2</v>
      </c>
      <c r="I17">
        <v>1</v>
      </c>
      <c r="J17">
        <v>1</v>
      </c>
      <c r="K17">
        <v>94</v>
      </c>
      <c r="L17">
        <v>5000</v>
      </c>
      <c r="M17" t="s">
        <v>110</v>
      </c>
      <c r="N17">
        <v>13816991891</v>
      </c>
      <c r="O17" t="s">
        <v>116</v>
      </c>
      <c r="P17">
        <v>18616775915</v>
      </c>
      <c r="Q17">
        <v>24</v>
      </c>
      <c r="R17">
        <v>17</v>
      </c>
      <c r="S17">
        <v>20</v>
      </c>
      <c r="T17">
        <v>1715</v>
      </c>
      <c r="U17">
        <v>100505</v>
      </c>
      <c r="V17">
        <v>400202</v>
      </c>
      <c r="W17">
        <v>100603</v>
      </c>
      <c r="X17">
        <v>400303</v>
      </c>
      <c r="AA17" t="s">
        <v>95</v>
      </c>
      <c r="AB17" t="str">
        <f t="shared" si="0"/>
        <v xml:space="preserve">INSERT INTO rent_house (province_code, city_code, country_code, area_id, area_name, plot_id, plot_name, plot_address,  number_no, year, status, is_favorite, flat_rooms, flat_livings, flat_baths, </v>
      </c>
      <c r="AC17" t="str">
        <f t="shared" si="1"/>
        <v>square, rent, contacter_name, contacter_phone, proprietor_name, proprietor_phone, building_no, floor, total_floor, room_no, orientation, rent_type, decoration, pay_type, house_origin, remark, tag, created_by ) VALUES (</v>
      </c>
      <c r="AD17" t="str">
        <f t="shared" si="2"/>
        <v>(select  province_code from plot where plot_name ='江中公寓'), (select  city_code from plot where plot_name ='江中公寓'),(select  country_code from plot where plot_name ='江中公寓'),(select   area_id  from plot where plot_name ='江中公寓'),(select  area_name from plot where plot_name ='江中公寓'),(select id from plot where plot_name ='江中公寓'),'江中公寓', '南期昌路458弄','2011915','1994', '400403',0, 2,  1,1,94,5000,'张先生','13816991891','王国栋','18616775915','24',17,20,'1715','100505','400202','100603','400303','','','首次出租',-2);</v>
      </c>
    </row>
    <row r="18" spans="2:30" x14ac:dyDescent="0.2">
      <c r="B18" t="s">
        <v>63</v>
      </c>
      <c r="C18" t="s">
        <v>67</v>
      </c>
      <c r="D18">
        <v>2011916</v>
      </c>
      <c r="E18">
        <v>1995</v>
      </c>
      <c r="F18">
        <v>400404</v>
      </c>
      <c r="G18">
        <v>0</v>
      </c>
      <c r="H18">
        <v>1</v>
      </c>
      <c r="I18">
        <v>1</v>
      </c>
      <c r="J18">
        <v>1</v>
      </c>
      <c r="K18">
        <v>95</v>
      </c>
      <c r="L18">
        <v>6000</v>
      </c>
      <c r="M18" t="s">
        <v>110</v>
      </c>
      <c r="N18">
        <v>13816991891</v>
      </c>
      <c r="O18" t="s">
        <v>116</v>
      </c>
      <c r="P18">
        <v>18616775915</v>
      </c>
      <c r="Q18">
        <v>25</v>
      </c>
      <c r="R18">
        <v>18</v>
      </c>
      <c r="S18">
        <v>21</v>
      </c>
      <c r="T18">
        <v>1801</v>
      </c>
      <c r="U18">
        <v>100501</v>
      </c>
      <c r="V18">
        <v>400202</v>
      </c>
      <c r="W18">
        <v>100601</v>
      </c>
      <c r="X18">
        <v>400301</v>
      </c>
      <c r="AA18" t="s">
        <v>96</v>
      </c>
      <c r="AB18" t="str">
        <f t="shared" si="0"/>
        <v xml:space="preserve">INSERT INTO rent_house (province_code, city_code, country_code, area_id, area_name, plot_id, plot_name, plot_address,  number_no, year, status, is_favorite, flat_rooms, flat_livings, flat_baths, </v>
      </c>
      <c r="AC18" t="str">
        <f t="shared" si="1"/>
        <v>square, rent, contacter_name, contacter_phone, proprietor_name, proprietor_phone, building_no, floor, total_floor, room_no, orientation, rent_type, decoration, pay_type, house_origin, remark, tag, created_by ) VALUES (</v>
      </c>
      <c r="AD18" t="str">
        <f t="shared" si="2"/>
        <v>(select  province_code from plot where plot_name ='永丰苑'), (select  city_code from plot where plot_name ='永丰苑'),(select  country_code from plot where plot_name ='永丰苑'),(select   area_id  from plot where plot_name ='永丰苑'),(select  area_name from plot where plot_name ='永丰苑'),(select id from plot where plot_name ='永丰苑'),'永丰苑', '富永路425弄','2011916','1995', '400404',0, 1,  1,1,95,6000,'张先生','13816991891','王国栋','18616775915','25',18,21,'1801','100501','400202','100601','400301','','','全装全配',-2);</v>
      </c>
    </row>
    <row r="19" spans="2:30" x14ac:dyDescent="0.2">
      <c r="B19" t="s">
        <v>64</v>
      </c>
      <c r="C19" t="s">
        <v>68</v>
      </c>
      <c r="D19">
        <v>2011917</v>
      </c>
      <c r="E19">
        <v>1996</v>
      </c>
      <c r="F19">
        <v>400404</v>
      </c>
      <c r="G19">
        <v>0</v>
      </c>
      <c r="H19">
        <v>1</v>
      </c>
      <c r="I19">
        <v>1</v>
      </c>
      <c r="J19">
        <v>1</v>
      </c>
      <c r="K19">
        <v>96</v>
      </c>
      <c r="L19">
        <v>6000</v>
      </c>
      <c r="M19" t="s">
        <v>110</v>
      </c>
      <c r="N19">
        <v>13816991891</v>
      </c>
      <c r="O19" t="s">
        <v>116</v>
      </c>
      <c r="P19">
        <v>18616775915</v>
      </c>
      <c r="Q19">
        <v>26</v>
      </c>
      <c r="R19">
        <v>19</v>
      </c>
      <c r="S19">
        <v>22</v>
      </c>
      <c r="T19">
        <v>1901</v>
      </c>
      <c r="U19">
        <v>100502</v>
      </c>
      <c r="V19">
        <v>400202</v>
      </c>
      <c r="W19">
        <v>100602</v>
      </c>
      <c r="X19">
        <v>400302</v>
      </c>
      <c r="AA19" t="s">
        <v>93</v>
      </c>
      <c r="AB19" t="str">
        <f t="shared" si="0"/>
        <v xml:space="preserve">INSERT INTO rent_house (province_code, city_code, country_code, area_id, area_name, plot_id, plot_name, plot_address,  number_no, year, status, is_favorite, flat_rooms, flat_livings, flat_baths, </v>
      </c>
      <c r="AC19" t="str">
        <f t="shared" si="1"/>
        <v>square, rent, contacter_name, contacter_phone, proprietor_name, proprietor_phone, building_no, floor, total_floor, room_no, orientation, rent_type, decoration, pay_type, house_origin, remark, tag, created_by ) VALUES (</v>
      </c>
      <c r="AD19" t="str">
        <f t="shared" si="2"/>
        <v>(select  province_code from plot where plot_name ='维罗纳贵都'), (select  city_code from plot where plot_name ='维罗纳贵都'),(select  country_code from plot where plot_name ='维罗纳贵都'),(select   area_id  from plot where plot_name ='维罗纳贵都'),(select  area_name from plot where plot_name ='维罗纳贵都'),(select id from plot where plot_name ='维罗纳贵都'),'维罗纳贵都', '荣乐西路266弄','2011917','1996', '400404',0, 1,  1,1,96,6000,'张先生','13816991891','王国栋','18616775915','26',19,22,'1901','100502','400202','100602','400302','','','拎包入住',-2);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数据字典dictionary</vt:lpstr>
      <vt:lpstr>标签Tag</vt:lpstr>
      <vt:lpstr>楼盘plot</vt:lpstr>
      <vt:lpstr>二手房</vt:lpstr>
      <vt:lpstr>新房</vt:lpstr>
      <vt:lpstr>租房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Zhuang</dc:creator>
  <cp:lastModifiedBy>Microsoft Office User</cp:lastModifiedBy>
  <dcterms:created xsi:type="dcterms:W3CDTF">2018-12-15T08:26:07Z</dcterms:created>
  <dcterms:modified xsi:type="dcterms:W3CDTF">2019-05-16T12:26:35Z</dcterms:modified>
</cp:coreProperties>
</file>