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andy\Desktop\ChartInsighter_Benchmark\Complex_Chart\"/>
    </mc:Choice>
  </mc:AlternateContent>
  <xr:revisionPtr revIDLastSave="0" documentId="13_ncr:1_{F26E58FB-F88F-4272-98E7-690858747406}" xr6:coauthVersionLast="47" xr6:coauthVersionMax="47" xr10:uidLastSave="{00000000-0000-0000-0000-000000000000}"/>
  <bookViews>
    <workbookView xWindow="3828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8" i="1" l="1"/>
  <c r="P118" i="1"/>
  <c r="K118" i="1"/>
  <c r="I118" i="1"/>
  <c r="H118" i="1"/>
  <c r="Q114" i="1"/>
  <c r="P114" i="1"/>
  <c r="H114" i="1"/>
  <c r="P111" i="1"/>
  <c r="P107" i="1"/>
  <c r="I107" i="1"/>
  <c r="H107" i="1"/>
  <c r="Q101" i="1"/>
  <c r="H101" i="1"/>
  <c r="X98" i="1"/>
  <c r="Q98" i="1"/>
  <c r="P98" i="1"/>
  <c r="H98" i="1"/>
  <c r="X95" i="1"/>
  <c r="P95" i="1"/>
  <c r="I95" i="1"/>
  <c r="H95" i="1"/>
  <c r="X92" i="1"/>
  <c r="I92" i="1"/>
  <c r="H92" i="1"/>
  <c r="P89" i="1"/>
  <c r="I89" i="1"/>
  <c r="H89" i="1"/>
  <c r="Y84" i="1"/>
  <c r="X84" i="1"/>
  <c r="Q84" i="1"/>
  <c r="P84" i="1"/>
  <c r="I84" i="1"/>
  <c r="H84" i="1"/>
  <c r="X77" i="1"/>
  <c r="Q77" i="1"/>
  <c r="P77" i="1"/>
  <c r="I77" i="1"/>
  <c r="H77" i="1"/>
  <c r="X72" i="1"/>
  <c r="Q72" i="1"/>
  <c r="P72" i="1"/>
  <c r="I72" i="1"/>
  <c r="H72" i="1"/>
  <c r="X66" i="1"/>
  <c r="P66" i="1"/>
  <c r="I66" i="1"/>
  <c r="H66" i="1"/>
  <c r="X61" i="1"/>
  <c r="P61" i="1"/>
  <c r="I61" i="1"/>
  <c r="H61" i="1"/>
  <c r="X57" i="1"/>
  <c r="Q57" i="1"/>
  <c r="P57" i="1"/>
  <c r="I57" i="1"/>
  <c r="H57" i="1"/>
  <c r="Q54" i="1"/>
  <c r="Q50" i="1"/>
  <c r="Q46" i="1"/>
  <c r="Y39" i="1"/>
  <c r="Q39" i="1"/>
  <c r="Y34" i="1"/>
  <c r="Q34" i="1"/>
  <c r="P28" i="1"/>
  <c r="Q22" i="1"/>
  <c r="Q17" i="1"/>
  <c r="Y10" i="1"/>
  <c r="Q10" i="1"/>
  <c r="Y2" i="1"/>
  <c r="Q2" i="1"/>
</calcChain>
</file>

<file path=xl/sharedStrings.xml><?xml version="1.0" encoding="utf-8"?>
<sst xmlns="http://schemas.openxmlformats.org/spreadsheetml/2006/main" count="556" uniqueCount="306">
  <si>
    <t>Number</t>
  </si>
  <si>
    <t>Sentence number</t>
  </si>
  <si>
    <t>L2,L3 Number of sentences</t>
  </si>
  <si>
    <t>Number of hallucinations</t>
  </si>
  <si>
    <t>Hallucinatory sentences</t>
  </si>
  <si>
    <t>Hallucination type</t>
  </si>
  <si>
    <t>Semantic Richness</t>
  </si>
  <si>
    <t>Hallucination Rate</t>
  </si>
  <si>
    <t>VL2NL</t>
  </si>
  <si>
    <t>In contrast, the PB index begins with a downward trend from 1990 to 2002, reaching a low of 36.3.</t>
  </si>
  <si>
    <t>Detail Omission</t>
  </si>
  <si>
    <t>This trajectory suggests stable growth with periodic accelerations</t>
  </si>
  <si>
    <t>Cyclicality Error</t>
  </si>
  <si>
    <t>The chart is designed with a width of 800 pixels and a height of 400 pixels.</t>
  </si>
  <si>
    <t>Junk Description</t>
  </si>
  <si>
    <t>A renewed ascent occurs until 2006, peaking at 101.5, then surges between 2006 and mid-2011 to 168.0.</t>
  </si>
  <si>
    <t>For example, a dramatic drop from 100 in January 1990 to 66.1 by October 1990 is noted</t>
  </si>
  <si>
    <t>Proportion Perception Error</t>
  </si>
  <si>
    <t>The visualization likely depicts the fluctuation of values for three different symbols (CN, PB, PN) over a certain period, highlighting that CN experienced the highest overall increase in value of 131.9, while PN had the lowest average value at 90.44. Additionally, the maximum value recorded across all symbols was 231.9, and the minimum was 36.3, indicating a wide range of values during the observed period.</t>
  </si>
  <si>
    <t>This symbol reached its peak at 192.4 in January 2011 and saw a sharp rise again in the late 2010s</t>
  </si>
  <si>
    <t>while PN had the lowest average value at 90.44. Additionally, the maximum value recorded across all symbols was 231.9, and the minimum was 36.3, indicating a wide range of values during the observed period.</t>
  </si>
  <si>
    <t>This symbol reached its peak at 192.4 in January 2011 and saw a sharp rise again in the late 2010s,</t>
  </si>
  <si>
    <t>highlighting that CN experienced the highest overall increase in value of 131.9, while PN had the lowest average value at 90.44</t>
  </si>
  <si>
    <t>without the extreme volatility seen in PN</t>
  </si>
  <si>
    <t>Stability Error</t>
  </si>
  <si>
    <t>This upward trajectory continued until 1981, when the ratio reached 102.93663, and further escalated to a peak of 103.67722 by 1989.</t>
  </si>
  <si>
    <t>Starting at 101.08 in 1950, it steadily climbs, reaching a peak of 105.68 in 2008 before experiencing fluctuations and a general decline, stabilizing around 103.30 by 2023.</t>
  </si>
  <si>
    <t>The chart is designed with a width of 800 pixels and a height of 400 pixels. Interactive tooltips display the country name, year, and sex ratio when a user hovers over any point on the lines.</t>
  </si>
  <si>
    <t>Both countries exhibited initial increases in their sex ratios</t>
  </si>
  <si>
    <t>Trend Direction Error</t>
  </si>
  <si>
    <t>Starting at 101.08 in 1950, it steadily climbs, reaching a peak of 105.68 in 2008</t>
  </si>
  <si>
    <t>but generally shows a decreasing trend over the long term.</t>
  </si>
  <si>
    <t>The visualization likely depicts a line graph or scatter plot showing the sex ratio trends over time for Barbados and the United States from 1950 to 1952.</t>
  </si>
  <si>
    <t>Range Error</t>
  </si>
  <si>
    <t>By 2023, the sex ratio in the U.S. slightly reduces to 104.75.</t>
  </si>
  <si>
    <t xml:space="preserve">It highlights that Barbados has experienced a slight increase in sex ratio during this period, starting from a value close to the minimum recorded, while the United States has maintained a relatively stable sex ratio, with values close to its recorded minimum. 
</t>
  </si>
  <si>
    <t xml:space="preserve">Stability Error
</t>
  </si>
  <si>
    <t>In contrast, the United States presents a different pattern, where the sex ratio starts higher at 104.67 in 1950, experiences fluctuations, but generally shows a decreasing trend over the long term. By 2023, the sex ratio in the U.S. slightly reduces to 104.75.</t>
  </si>
  <si>
    <t>The graph also indicates that the sex ratio in Barbados is consistently higher than in the United States for the years shown.</t>
  </si>
  <si>
    <t>In Australia, the trend began with a modest decline in the average retirement age, decreasing from 1994 to 1996, where it hit a low of 59.0 years.</t>
  </si>
  <si>
    <t>Notably, there is a sharp increase from 59.5 in 2002 to 63 in 2002</t>
  </si>
  <si>
    <t>Australia's retirement age has been consistently higher than Latvia's, with Australia reaching a peak of 64.3 years and Latvia having a minimum of 58.5 years within the displayed timeframe.</t>
  </si>
  <si>
    <t>Multidimensional Trend Error</t>
  </si>
  <si>
    <t>When comparing the two countries, the early years from 1994 to 1996 saw both Australia and Latvia recording declines in retirement ages.</t>
  </si>
  <si>
    <t>followed by a period of stability and another rise in later years, peaking at 64.7 in 2018.</t>
  </si>
  <si>
    <t>The chart is interactive, providing a tooltip that displays the country, year, and average effective age of retirement when a user hovers over any point on the lines. The chart is designed with a width of 800 pixels and a height of 400 pixels, ensuring clear visibility of the data trends.</t>
  </si>
  <si>
    <t>Notably, there is a sharp increase from 59.5 in 2002 to 63 in 2002, followed by a period of stability and another rise in later years, peaking at 64.7 in 2018.</t>
  </si>
  <si>
    <t>The visualization likely depicts a line graph or bar chart showing the trend in the average effective age of retirement for Australia and Latvia over the years 1994 to 1996.</t>
  </si>
  <si>
    <t>Latvia having a minimum of 58.5 years within the displayed timeframe.</t>
  </si>
  <si>
    <t>The chart presents a comparative analysis of government expenditure as a percentage of GDP for Chile and Germany, spanning from 1880 to 2022. This time-series data visualizes how each country's spending as part of their GDP has evolved over more than a century, offering insights into economic decisions and policy impacts. In Chile, government expenditure began increasing from 1880, reaching 14.21% by 1890. The trend continued upward, peaking at 15.54% in 1896. However, from 1896 to 1931, there was a downward trend, with a low of 6.79% in 1918, followed by a rise to 16.55% by 1931. A sharp increase was observed between 1931 and 1972, with expenditures peaking at 34.97% in 1972. This growth was followed by a decline until 1995, bottoming at 18.72%. From 1995 onwards, another upward trend was noted, reaching 33.48% in 2021, before experiencing a decline in 2022, ending at 26.77%.Germany's trajectory was somewhat distinct. Its government expenditure increased from 10.31% in 1880 to a peak of 37.69% in 1913. A decline followed until 1933, with a low of 11.05%. From 1933 to 1975, Germany experienced another increase, reaching its highest level at 50.32%. This was followed by a decrease to 44.29% by 1989, a subsequent rise to 54.86% in 1995, and then a declining trend continued until 2022, with notable reductions observed in 2007, reaching a low of 43.51%.When examining both countries together, similar trends are noted during the period from the early 1930s to the 1970s, where both experienced significant growth, reflecting possibly common global economic influences. Despite this similarity, stark contrasts emerge at different times; while Chile was decreasing in the early 20th century, Germany was on the rise until 1913. In the later years, Chile's expenditure trend increased steadily until 2021, whereas Germany's trend saw ongoing decline post-1995, suggesting varying national responses to economic conditions and policies. These differences underscore the unique economic narratives and policy choices each country faced throughout these periods.</t>
  </si>
  <si>
    <t>followed by a notable decrease in the late 1970s and stabilization in subsequent decades.</t>
  </si>
  <si>
    <t>The chart is designed with a width of 800 pixels and a height of 400 pixels. Interactive tooltips provide additional information about the country, year, and government expenditure percentage when a user hovers over the chart.</t>
  </si>
  <si>
    <t>The recent years show a sharp increase to 33.48% in 2021</t>
  </si>
  <si>
    <t>The visualization likely depicts a time series comparison of government expenditure as a percentage of GDP between Chile and Germany, showing that Germany's government expenditure is generally higher, with a peak at 54.858% and a minimum at 10.3128%, while Chile's expenditure ranges from a low of 6.79% to a high of 34.970%.</t>
  </si>
  <si>
    <t>For instance, expenditure peaked at 34.97% in 1972 during a period of intense political and social reform, followed by a notable decrease in the late 1970s and stabilization in subsequent decades. The recent years show a sharp increase to 33.48% in 2021, possibly reflecting fiscal responses to economic challenges.</t>
  </si>
  <si>
    <t>Notably, expenditure surged to a historical high of 50.32% in 1975, likely due to economic strategies responding to the oil crisis and post-war reconstruction efforts. The post-reunification era shows a gradual normalization, with a recent rise to 50.94% in 2021</t>
  </si>
  <si>
    <t>The average combined government expenditure for both countries over the observed period is around 24.10% of GDP.</t>
  </si>
  <si>
    <t>Post-October 2017, there was a steady increase leading up to a local maximum of 3.0% by June 2018.</t>
  </si>
  <si>
    <t>However, inflation rates see a slight increase again towards the end of 2017, stabilizing around 2.1% to 2.3% in December.</t>
  </si>
  <si>
    <t>It highlights the highest 'Inflation Expectation' at 3.3% and the lowest 'Consumer Price' at 0.2%, with an overall average inflation rate of 2.29% and a noticeable change of 0.8% in inflation from the start to the end of the period.</t>
  </si>
  <si>
    <t>The trend continues into 2018 and 2019 with minor fluctuations, showing a relatively stable consumer price landscape.</t>
  </si>
  <si>
    <t>The chart is styled with a width of 800 pixels and a height of 400 pixels, and it does not include interactive features like tooltips</t>
  </si>
  <si>
    <t>The year 2020 shows a significant dip in April and May for actual inflation, with rates falling to 0.3% and 0.2%, respectively</t>
  </si>
  <si>
    <t>followed by a gradual decline until 1996</t>
  </si>
  <si>
    <t>In Argentina, there is a notable fluctuation in retirement ages. Starting at 70.9 in 1982, it dropped to a low of 63.2 by 2016 but then slightly increased to 64.3 by 2018. This fluctuation might indicate changes in national policies,</t>
  </si>
  <si>
    <t>The visualization likely presents a line graph or bar chart comparing the average retirement age for women over the years 1982 to 1984 in Argentina, Brazil, and Germany.</t>
  </si>
  <si>
    <t>and the trend continues downwards through 2018 with a minima at 63.2</t>
  </si>
  <si>
    <t>Interactivity is provided through tooltips that appear upon hovering over the lines, displaying the country name, year, and the corresponding average retirement age for women according to OECD data.</t>
  </si>
  <si>
    <t>with a gradual uptick from 1982 to 1988</t>
  </si>
  <si>
    <t>Brazil shows a more pronounced downward trend in the retirement age from 72.6 in 1982 to a low of 62.3 in 2011, followed by a modest rebound to 63.3 by 2018. This trend could reflect broader economic pressures or policy reforms aimed at earlier retirement, possibly influenced by Brazil's broader social security framework.</t>
  </si>
  <si>
    <t>The data is sourced from a CSV file named '6.csv'.</t>
  </si>
  <si>
    <t>Germany initially diverges with an increase, followed by a decrease in the same period.</t>
  </si>
  <si>
    <t>From 2000 to 2006, all three countries experience an upward trend</t>
  </si>
  <si>
    <t>The visualization highlights the year 1982 as the point where Argentina and Brazil had the closest average retirement ages for women.</t>
  </si>
  <si>
    <t>lowering the index to a nadir of 88.1 by August 2005</t>
  </si>
  <si>
    <t>Extremum Error</t>
  </si>
  <si>
    <t>The values for PAYEMS generally fluctuate and exhibit a noticeable downward trend towards the latter years, dipping significantly during periods of economic downturn such as the early 2000s and 2020.</t>
  </si>
  <si>
    <t>The visualization likely depicts a time series of PAYEMS values, with the highest point at 100.3 on January 1, 1991, and the lowest at 86.8 on January 1, 1990, indicating a range of 13.5 over the period.</t>
  </si>
  <si>
    <t>The chart includes an interactive tooltip feature that shows the 'Date' and 'Value' when a user hovers over any point on the line.</t>
  </si>
  <si>
    <t>For CANA, the values remain relatively stable with minor fluctuations but also trend downwards post-2020, mirroring the trajectory seen in PAYEMS.</t>
  </si>
  <si>
    <t>The data is sourced from a CSV file named '7.csv'.</t>
  </si>
  <si>
    <t>Both symbols show a recovery phase post-recession periods but the recovery is often not strong enough to return to previous peaks</t>
  </si>
  <si>
    <t>The average PAYEMS value is approximately 92.95, suggesting a general level of stability or moderate growth in the employment figures represented by the PAYEMS metric.</t>
  </si>
  <si>
    <t>particularly visible in the drastic falls around 2020 followed by a slow recovery.</t>
  </si>
  <si>
    <t>this discrepancy might be a typographical error or a misinterpretation of the data.</t>
  </si>
  <si>
    <t>This downward trend continued until 1996</t>
  </si>
  <si>
    <t>The following years saw a general trend of decrease, dipping to 63.2 in 2016 before a slight recovery to 64.3 by 2018.</t>
  </si>
  <si>
    <t>The visualization likely depicts a time series showing the trend of average retirement ages for women in Argentina and Brazil, with Argentina's retirement ages ranging from approximately 63.2 to 71.6 years and Brazil's average retirement age for women being consistently lower, around 62.3 to 65.54 years, over the years 1982 to 1984.</t>
  </si>
  <si>
    <t>From 2008 onward, the retirement age slightly reduced, reaching a low of 63.2 years in 2016</t>
  </si>
  <si>
    <t>Interactive tooltips provide additional information, displaying the country, year, and average retirement age when a user hovers over the chart.</t>
  </si>
  <si>
    <t>both countries experienced an upward adjustment</t>
  </si>
  <si>
    <t>The retirement age gradually decreased, stabilizing somewhat in the mid-60s during the 2000s.</t>
  </si>
  <si>
    <t>This trend was followed by substantial volatility from 1907 to 1916</t>
  </si>
  <si>
    <t>In contrast, the expenditure trends in the US show a distinct pattern</t>
  </si>
  <si>
    <t>Interactive tooltips provide additional information about the country, year, and government expenditure percentage when a user hovers over the chart.</t>
  </si>
  <si>
    <t>with the UK spending 44.3020% and the US 36.2553% in 2022, and a notable difference of 8.0746% between the two in the year 1900.</t>
  </si>
  <si>
    <t>The expenditure surged to nearly 44% in 1945 at the end of World War II, followed by a general decrease during the peacetime but with occasional increases</t>
  </si>
  <si>
    <t>The visualization likely depicts a historical comparison of government expenditure as a percentage of GDP between the United Kingdom and the United States from 1875 to 2022, highlighting the UK's peak expenditure of 68.4175% and the US's minimum of 1.59522%.</t>
  </si>
  <si>
    <t>It also shows that on average, both countries have spent approximately 24.8424% of their GDP on government expenditure during this period, with the UK spending 44.3020% and the US 36.2553% in 2022, and a notable difference of 8.0746% between the two in the year 1900.</t>
  </si>
  <si>
    <t>Austria’s government expenditure trends portray a more consistent ascent during the earlier years</t>
  </si>
  <si>
    <t>In contrast, Austria's government expenditure data, available from 1880, shows more variability</t>
  </si>
  <si>
    <t>The visualization likely depicts a time series comparison of government expenditure as a percentage of GDP between the United States and Austria from 1880 to 2022, highlighting the peak in 2020 for both countries and the significant divergence in 1950, where Austria's expenditure exceeded that of the United States by approximately 22.92%.</t>
  </si>
  <si>
    <t>When interacting with the chart, a tooltip will provide additional information, showing the country name, year, and government expenditure percentage for the data point being hovered over.</t>
  </si>
  <si>
    <t>with Austria maintaining a steadier increase extending to the late 1980s, unlike the United States, which experienced varied peaks and troughs over the decades</t>
  </si>
  <si>
    <t>The expenditure saw dramatic increases during crises, particularly during World War I and World War II, although data for some war years are missing.</t>
  </si>
  <si>
    <t>Conversely, Turkey witnessed a gradual rise in the ratio of inbound to outbound tourist trips from 1995, achieving a local maximum in 2012 at approximately 6.1516.</t>
  </si>
  <si>
    <t>This balance saw modest fluctuations until 2008, after which there was a dramatic increase, peaking in 2020 at 3.74.</t>
  </si>
  <si>
    <t>Interactive tooltips provide additional information about the country, year, and ratio when a user hovers over any point on the lines.</t>
  </si>
  <si>
    <t>The visualization likely depicts the fluctuation of the ratio of inbound to outbound tourist trips for Iceland and Turkey from 1995 to 2022, highlighting Iceland's minimum ratio close to 1</t>
  </si>
  <si>
    <t>and Turkey's consistently higher ratio, with a peak over 10 times more inbound than outbound trips.</t>
  </si>
  <si>
    <t>It also shows Iceland's average ratio being roughly 2</t>
  </si>
  <si>
    <t>increased to a peak of 104.167 in 1965</t>
  </si>
  <si>
    <t>In the British Virgin Islands, the sex ratio, indicating males per 100 females, has shown a gradual increase from 1950, starting at 100.83, and stabilizing above 104 in recent years, reaching a peak of 105.26 in 2021 before a slight decrease to 104.37 in 2023.</t>
  </si>
  <si>
    <t>It highlights the British Virgin Islands' maximum sex ratio of 111.111115 and the minimum sex ratio for Bonaire Sint Eustatius and Saba at 88.61789, indicating the range of variation in each location. The graph also illustrates the increasing trend in sex ratios for both entities from 1950 to 2023, with the British Virgin Islands experiencing a smaller increase of approximately 3.542 compared to the more significant rise in Bonaire Sint Eustatius and Saba, which went from 102.77778 to 111.26761 males per 100 females.</t>
  </si>
  <si>
    <t>Turning to Bonaire Sint Eustatius and Saba, the initial rise in the sex ratio from 1950 culminated in 1992 with a peak of 115.520.</t>
  </si>
  <si>
    <t>reaching a peak of 105.26 in 2021 before a slight decrease to 104.37 in 2023</t>
  </si>
  <si>
    <t>Interactive tooltips will provide additional information about the 'Entity' (country), 'Year', and 'Sex ratio' when hovering over the chart.</t>
  </si>
  <si>
    <t>The ratio began at 102.78 in 1950, peaked notably in 2023 at 118.25</t>
  </si>
  <si>
    <t>Notable peaks such as 115.38 in 1991 and the sharp rise to 118.25 in 2023</t>
  </si>
  <si>
    <t>Afterward, a brief recovery was observed, peaking again at 4.2% in June 1988, followed by another decline to a low of 3.5% in December 1988.</t>
  </si>
  <si>
    <t>Initially, both rent indices show a generally upward trend</t>
  </si>
  <si>
    <t>with a peak at 6.7% and a trough at -0.3%</t>
  </si>
  <si>
    <t>with the "Rent of Primary Residence" increasing from 4.6% in January 1984 to peaks around 4.5% to 4.6% in early 2001</t>
  </si>
  <si>
    <t>The overall trend indicates a decrease in rent value percentage by 1.9 points from the start to the end of the period, with an average value of approximately 3.3% throughout the observation period.</t>
  </si>
  <si>
    <t>Initially, both rent indices show a generally upward trend, with the "Rent of Primary Residence" increasing from 4.6% in January 1984 to peaks around 4.5% to 4.6% in early 2001.</t>
  </si>
  <si>
    <t>The data is sourced from a CSV file and is represented as a continuous line, with tooltips providing additional information about the rent value and date at any point along the line.</t>
  </si>
  <si>
    <t>and a slight recovery thereafter.</t>
  </si>
  <si>
    <t>starting at 4.1% in 1984 and reaching a high of 4.5% by 2002.</t>
  </si>
  <si>
    <t>This comparison indicates a general parallel trend between actual rent and owner-equivalent rent, though the actual rent consistently remains slightly higher throughout the observed period.</t>
  </si>
  <si>
    <t>The chart displays the progression of the sex ratio at birth from 1950 to 2023 in the combined regions of Bonaire, Sint Eustatius, and Saba. Over this extensive period, the data narrates a complex story of cyclical changes in the sex ratio, indicating the number of males born per 100 females in these territories. In the early phase, spanning from 1950 until 1960, the sex ratio begins at moderate levels but witnesses its lowest point in 1960 at 97.47899. Over the next thirty-two years, there is an unmistakable climb, and by 1992, the sex ratio reaches a significant peak at 115.51724. However, this growth is not sustained, and the subsequent eight years show a downward trajectory, bringing the sex ratio to a low of 93.22034 by the end of the millennium.The dawn of the 21st century introduces a period marked by high volatility and an unpredictable pattern, yet the overall direction points upward until 2007, where the sex ratio peaks again at 114.41441. Following this, there is a stark reversal—a pronounced descent over twelve years, bottoming out in 2019 with a sex ratio of 88.61789, the lowest observed in the latter half of the time series.Emerging from the 2019 trough, a swift and erratic rise becomes apparent, pushing the sex ratio to its utmost value of 118.24818 in 2022. This apex, however, proves to be fleeting; the vital statistics for 2022 and 2023 reveal lower variability and a decline, with the sex ratio settling at 111.26761 by 2023.The interaction of trends over the decades underscores a rhythmic pattern characterized by alternating peaks and valleys, presenting an intricate oscillation between periods of growth and decline in the sex ratio. The years that stand out as critical turning points—1992, 2000, 2007, 2019, and 2022—serve to chronicle the ever-shifting demographic landscape of these regions. The overarching narrative woven by these figures reflects the dynamic and changing forces at play in determining the sex ratio at birth in Bonaire, Sint Eustatius, and Saba.</t>
  </si>
  <si>
    <t>However, a notable decline began in 1959</t>
  </si>
  <si>
    <t>starting from a minimum of 102.778</t>
  </si>
  <si>
    <t>Interactive tooltips display the specific year and sex ratio when a user hovers over any point on the line.</t>
  </si>
  <si>
    <t>dipping to a low of 91.94 in 2017</t>
  </si>
  <si>
    <t>indicating a significant rise of approximately 0.96</t>
  </si>
  <si>
    <t>before climbing to a record high of 118.25 in 2022.</t>
  </si>
  <si>
    <t>The average sex ratio across these years is depicted as relatively stable at around 103.354 males per 100 females</t>
  </si>
  <si>
    <t>The average sex ratio across these years is depicted as relatively stable at around 103.354 males per 100 females, suggesting that the extreme values are outliers compared to the general trend</t>
  </si>
  <si>
    <t>The chart presents a time-series analysis of rent values for primary residences across different categories within the U.S., covering the period from February 1984 to February 2015.  It is structured as a line graph, delineating significant shifts and patterns in the rental market over this time frame.  Throughout the timeline, multiple key phases can be identified.  Initially, from February 1984 to November 1985, there is a noticeable surge in rent values from 4.5 to 6.7, signaling a robust growth phase.  This period of increase is followed by a downturn lasting until July 1987, where rent values subsided to 3.4.  An upward trend resumed, peaking at 4.5 in September 1990, only to be followed by another downturn that saw values dropping sharply to 1.8 by March 1993.  A persistent recovery emerged post-1993, with rent values steadily climbing to 3.4 by October 1999.  Further elevation occurred, reaching 4.7 by November 2001, before another decline transpired, bottoming out at 2.4 in January 2004.  A significant period of recovery ensued, culminating in a peak of 4.6 in March 2007, only to experience a sharp descent to -0.1 by May 2010.  The subsequent recovery pattern uplifted rents to 2.8 by July 2012, with sustained growth reaching a value of 3.6 by February 2015.</t>
  </si>
  <si>
    <t>Starting in January 1984, the rent value was recorded at 4.1%, experiencing gradual increases to peak at 5.1% by December 1984.</t>
  </si>
  <si>
    <t>with a peak at 6.7 and a trough at 4.5</t>
  </si>
  <si>
    <t>reaching lower points such as 4.6% by December 1986</t>
  </si>
  <si>
    <t>while the average rent value hovers around 4.8</t>
  </si>
  <si>
    <t>This declining trend stabilized somewhat in the subsequent years, with rent values hovering around the mid to low 4% range towards the end of the 1980s.</t>
  </si>
  <si>
    <t>The visualization likely depicts a time series graph showing the fluctuation of rent values for primary residences in the U.S. from January 1984 to February 2015, with a peak at 6.7 and a trough at 4.5, while the average rent value hovers around 4.8.</t>
  </si>
  <si>
    <t>The early 1990s marked another phase of decline, with rent values falling to their lowest at 2.8% in August 1991.</t>
  </si>
  <si>
    <t>Users can interact with the chart through a tooltip feature, which displays the exact date and rent value when hovering over any point on the line.</t>
  </si>
  <si>
    <t>climbing back up gradually to reach 3.7% by December 1995</t>
  </si>
  <si>
    <t>The data from 2002 onwards shows an overall stability in rent values</t>
  </si>
  <si>
    <t>The trend in the last observed years up to 2015 suggests a slight upward movement in rent values, maintaining the recovery post the notable declines of the early 1990s.</t>
  </si>
  <si>
    <t>Another upward phase was observed from March 1987 to January 1988 with a peak at 5.4.</t>
  </si>
  <si>
    <t>experiencing gradual increases to peak at 5.1% by December 1984.</t>
  </si>
  <si>
    <t>Over this period, the overall trend shows a decrease of 1.4 in rent values, averaging at 3.27.</t>
  </si>
  <si>
    <t>with rent values hovering around the mid to low 4% range towards the end of the 1980s.</t>
  </si>
  <si>
    <t>Users can interact with the chart by hovering over the line to see tooltips that provide the exact date and equivalent rent value for specific points on the line.</t>
  </si>
  <si>
    <t>with minor fluctuations but generally maintaining a range around the 4% mark.</t>
  </si>
  <si>
    <t>The late 1980s and early 1990s witnessed another increase from February 1989 culminating at 6.2 in August 1990, before experiencing a steep drop to 2.8 by August 1991. A significant downward trend was also evident from January 2007 to May 2010, where values dramatically reduced to -0.3.</t>
  </si>
  <si>
    <t>Despite ongoing volatility, a general upward trend resumed from 1997 to 2014, peaking notably at 64.4 years in 2001.</t>
  </si>
  <si>
    <t>initiating a trend of decline that continued into the early 2000s.</t>
  </si>
  <si>
    <t>The data points are connected by a line, and the chart includes a tooltip feature that provides additional information about the country, year, and average retirement age when a user hovers over the chart. The color encoding is used to distinguish the data for Cyprus, although there is only one entity in this dataset.</t>
  </si>
  <si>
    <t>starting at a higher point and declining by 8.5 years</t>
  </si>
  <si>
    <t>However, this was short-lived as the trend again shifted, and by 2003 the retirement age began to decrease</t>
  </si>
  <si>
    <t>The visualization would show a decreasing trend in the average effective age of retirement for women in Cyprus over the period from 1982 to 2018, starting at a higher point and declining by 8.5 years, with the lowest average retirement age recorded at 59.5 years and the highest at 71.2 years.</t>
  </si>
  <si>
    <t>Conversely, the PN data begins with a noticeable decline from 100.0 to 36.3 by April 2002.</t>
  </si>
  <si>
    <t>The increments are generally gradual but include periods of more rapid increases, notably between 2007 and 2008</t>
  </si>
  <si>
    <t>The chart is designed with a width of 800 pixels and a height of 400 pixels, and it does not include any interactive features like tooltips. The data for this chart is loaded from a CSV file named 'data.csv'.</t>
  </si>
  <si>
    <t>The visualization likely displays the fluctuation of values for symbols 'CN' and 'PN' over time, highlighting that 'CN' has a higher maximum, minimum, and average value compared to 'PN'. It also shows a greater overall change in value for 'CN' (131.9) than for 'PN' (69.3) throughout the observation period.</t>
  </si>
  <si>
    <t>In contrast, the data represented by symbol PB indicates a gradual increase from 1990 until the mid-1990s</t>
  </si>
  <si>
    <t>with notable accelerations around the years 2007 to 2008 and a sharp rise in the 2020s, particularly from 2021 onward.</t>
  </si>
  <si>
    <t>The chart is designed with a width of 800 pixels and a height of 400 pixels, and it does not specify any interactive features such as tooltips.</t>
  </si>
  <si>
    <t>notably reaching 159.5 in October 2010 and again surging to 179.7 in April 2023.</t>
  </si>
  <si>
    <t>The visualization likely depicts the fluctuation of values for symbols 'CN' and 'PB' over a certain period, highlighting that 'CN' had a higher overall average value (148.03) compared to 'PB' (106.81), and experienced a greater change in value (131.9) than 'PB' (75.1). The maximum value recorded for any symbol was 231.9, while the minimum values for 'CN' and 'PB' were 100.0 and 76.5, respectively, indicating a wider range of values for 'CN'.</t>
  </si>
  <si>
    <t>Thereafter, values began recovering until 2006 with a high of 101.5 but decreased to 85.8 by October 2006.</t>
  </si>
  <si>
    <t>The chart presents a detailed examination of the average effective age of retirement for women spanning from 1970 to 2018 across different countries, focusing on Cyprus and the United States. This visual representation provides insights into how retirement ages have fluctuated over nearly five decades. In Cyprus, the retirement age data reveals a pattern of significant fluctuations. The initial notable increase in the average retirement age was observed from 1982 to 1988, reaching a peak of 71.2 years in 1987. This was followed by a sharp decline to 59.5 years by 1997. An upward trend returned between 1997 and 2001, peaking at 64.4 years before another decline ensued, bringing the age down to 59.9 by 2006. A subsequent rise occurred from 2009 to 2014, hitting a high of 63 years, but by 2018, the age had decreased again to 61.4 years. Conversely, in the United States, the trend began with a consistent decline in the average retirement age from 1982, starting at 66.1 years, to a low of 63.1 years in 2002. This downward trend marks a stark contrast to Cyprus's early fluctuations. From 2002 onward, a steady increase took place, with the retirement age rising to 66.5 years by 2018, surpassing the initial average at the beginning of the recorded period. When comparing these two countries, both demonstrate fluctuations in retirement age over the decades, but the nature and timeline differ significantly. Cyprus experienced more frequent shifts, with several ups and downs, unlike the US, which showed a prolonged decline until early 2000s, followed by a consistent upward trend. Both countries entered a period of increasing retirement ages starting around the early 2000s. However, the United States' increase was steadier and sustained, while Cyprus had a more variable trajectory in the same timeframe.</t>
  </si>
  <si>
    <t>and stabilizes around the low 60s towards 2018</t>
  </si>
  <si>
    <t>When interacting with the chart, a tooltip displays the country name, year, and average retirement age for women.</t>
  </si>
  <si>
    <t>The visualization likely depicts a line graph comparing the average retirement age for women in Cyprus and the United States from 1982 to 1984, highlighting that Cyprus had a higher maximum average retirement age at 71.2 years, while the United States had a lower minimum average retirement age at 63.1 years. It may also indicate the significant difference in 1986 and the overall average retirement ages for the entire period, with Cyprus at approximately 63.89 years and the United States at approximately 64.6 years.</t>
  </si>
  <si>
    <t>In examining the refugee trends for Algeria, a distinct pattern emerges where the number of refugees saw a dramatic increase from 1970, starting at 500, and reaching a peak of 219,314 by 1992.</t>
  </si>
  <si>
    <t>but it experienced a dramatic increase starting in 1975</t>
  </si>
  <si>
    <t xml:space="preserve"> The chart includes a tooltip feature that provides additional information about the number of refugees and the corresponding year when a user hovers over a point on the line. </t>
  </si>
  <si>
    <t>However, following this peak, the country experienced a steady decline from 1992 onward, with the refugee count diminishing to 94,094 by 2008.</t>
  </si>
  <si>
    <t>Afterward, the number of refugees in Algeria declined gradually</t>
  </si>
  <si>
    <t xml:space="preserve">The visualization likely depicts a rising trend in the refugee population in Algeria from 1970 to 2023, with a peak in 1992 at 219,314 refugees and starting from a low of 500 refugees in 1970. </t>
  </si>
  <si>
    <t>with a minor increase to 99,107 in 2022</t>
  </si>
  <si>
    <t xml:space="preserve"> It also shows that Algeria has been the predominant source of its own refugees, averaging 126,415.16 refugees per year,</t>
  </si>
  <si>
    <t>Yemen’s refugee numbers began at a modest 50 in 1977 but saw a sharp spike starting in 1986, when the number surged to over 100,000, peaking at 270,913 in 2017</t>
  </si>
  <si>
    <t>with a notable outlier in 1992 when the number of refugees was significantly higher than the average.</t>
  </si>
  <si>
    <t>Yemen’s refugee population, however, exhibits a more volatile trend, with rapid growth during the late 1980s to the 2000s</t>
  </si>
  <si>
    <t>While the number of refugees in Algeria remained consistently lower than in Yemen</t>
  </si>
  <si>
    <t>A subsequent period of low-volatility increase spanned from 1964 to 2004, peaking locally at 110.47 in 1996.</t>
  </si>
  <si>
    <t>In Hong Kong, the sex ratio initially started high, at approximately 109.99 in 1950, before gradually declining over the next few decades, reaching a low of around 104.65 in 2020.</t>
  </si>
  <si>
    <t>Interactive tooltips provide additional information about the year and sex ratio when the user hovers over the chart.</t>
  </si>
  <si>
    <t>Beginning at about 105.15 in 1950, the sex ratio in Vietnam remained relatively stable, gradually increasing over the decades and peaking at 112.42 in 2013, before declining slightly to around 110.48 in 2023.</t>
  </si>
  <si>
    <t>The visualization depicts the sex ratio at birth in Hong Kong from 1950 to 2023, highlighting a peak ratio of 111.37 males per 100 females and a minimum of 103.55 males per 100 females.</t>
  </si>
  <si>
    <t>Vietnam's sex ratio from 1950 to 1989 showed a steady increase, moving from 105.151276 to 105.386055 by 1985.</t>
  </si>
  <si>
    <t>while Hong Kong's ratio gradually decreased throughout the period</t>
  </si>
  <si>
    <t xml:space="preserve"> It shows a general downward trend in the sex ratio over the years, indicating a narrowing gap between the number of male and female births.</t>
  </si>
  <si>
    <t>while Hong Kong had the lowest ratio from the 2000s onward</t>
  </si>
  <si>
    <t>It shows a general downward trend in the sex ratio over the years, indicating a narrowing gap between the number of male and female births.</t>
  </si>
  <si>
    <t>before experiencing a steady decline that persisted through the decades</t>
  </si>
  <si>
    <t>This rate fluctuated slightly but remained relatively stable until the mid-1800s. It began to rise around 1840</t>
  </si>
  <si>
    <t xml:space="preserve"> The countries are distinguished by color, and the chart provides interactive tooltips that show the country name, year, and fertility rate when a user hovers over the lines.</t>
  </si>
  <si>
    <t>the United Kingdom saw its fertility rate decline from 5.73 in 1816 to 4.78 in 1831. This was followed by a slight fluctuation, as an increase to 4.97 occurred by 1859</t>
  </si>
  <si>
    <t>stabilizing around 4.5 children per woman by the end of the century.</t>
  </si>
  <si>
    <t>The visualization likely illustrates a comparison of fertility rates between Japan and the United Kingdom over time, highlighting the UK's peak fertility rate of 5.73 children per woman as the maximum and Japan's low of 1.3 children per woman as the minimum.</t>
  </si>
  <si>
    <t>When comparing the trends between Japan and the United Kingdom, both countries showcase remarkably similar patterns across the long term.</t>
  </si>
  <si>
    <t>this rate had dropped significantly, reaching levels around 4.83 children per woman by 1904</t>
  </si>
  <si>
    <t>It also shows a significant decline in Japan's fertility rate from 4.45 in 1816 to 1.44 in 2015, indicating a downward trend, while the average fertility rate across all countries remains at about 3.45 children per woman.</t>
  </si>
  <si>
    <t>followed by an upward trajectory, peaking at 4.93 in 1854</t>
  </si>
  <si>
    <t>By the mid-1800s, Norway experienced a peak at around 5.01 children per woman in 1826</t>
  </si>
  <si>
    <t>The chart provides interactive tooltips that display the country name, year, and fertility rate when the user hovers over any point on the lines.</t>
  </si>
  <si>
    <t>This declining trend continued until 1847, where the rate reached 4.58, followed by a growth phase until 1859, culminating at 4.97.</t>
  </si>
  <si>
    <t>but saw a gradual decline towards the late 19th and early 20th centuries, dipping to below 4 children per woman as it approached the 1900s.
The fertility rate in the United Kingdom during the same period</t>
  </si>
  <si>
    <t xml:space="preserve">The UK's fertility rate has seen both the most significant decrease and increase within the observed period, </t>
  </si>
  <si>
    <t>A slight recovery occurred between 1933 and 1941, ending at 1.84.</t>
  </si>
  <si>
    <t>while Norway's rate has steadily declined from 4.32 in 1800 to 1.84 in 2015, with the overall average fertility rate across all countries being 3.43 children per woman.</t>
  </si>
  <si>
    <t>However, distinct contrasts emerged early in the 1800s when Norway's fertility rate demonstrated high volatility, unlike the UK's steadier decline and subsequent growth. Additionally, post-1854, Norway's rates fluctuated significantly, while the UK followed a more consistent declining trend until 1933.</t>
  </si>
  <si>
    <t>with the UK reaching as low as 1.88 children per woman and Norway slightly higher at around 1.84 children per woman by 2015.</t>
  </si>
  <si>
    <t>From 1989 to 2009, China’s birth rate continued its descent, with minimal volatility, reaching just 7.9 births per 1,000 by 1998.</t>
  </si>
  <si>
    <t>The chart shows a line graph of birth rates over time in China, Portugal, and Sweden from 1949 to 1961.</t>
  </si>
  <si>
    <t>Interactive tooltips provide additional information about the year and birth rate when a user hovers over the chart.</t>
  </si>
  <si>
    <t>The trend in China was primarily downward, with a slight recovery starting from 1962, when the rate increased to 37.0</t>
  </si>
  <si>
    <t xml:space="preserve">The visualization likely depicts a line graph or bar chart showing the fluctuation in birth rates in China from 1949 to 1961, with a marked peak at 38 births per 1,000 people and a noticeable trough at 18 births per 1,000 people, </t>
  </si>
  <si>
    <t>before stabilizing and fluctuating in the mid-30s in the following years.</t>
  </si>
  <si>
    <t>Starting at 25.5 in 1949</t>
  </si>
  <si>
    <t>Furthermore, while China's trend in recent decades has been characterized by low volatility, Portugal has continued to exhibit high volatility, and Sweden's experience has alternated between periods of volatility and relative stability.</t>
  </si>
  <si>
    <t>A slight decline occurred starting in the mid-1950s, with the birth rate dropping to 22.9 in 1965 and continuing to decrease to 19.1 by 1976.</t>
  </si>
  <si>
    <t xml:space="preserve">indicating a significant range of 20 births per 1,000 people within this period. </t>
  </si>
  <si>
    <t>The data points for Portugal and Sweden may be included for comparative purposes, but the description focuses on the variation within China's birth rates over the specified years.</t>
  </si>
  <si>
    <t>Throughout the period, Portugal's birth rate was notably higher than China's, reflecting a more gradual decline compared to China's sharp drop.</t>
  </si>
  <si>
    <t>Sweden’s birth rate was also relatively stable, though it started higher than both China and Portugal.</t>
  </si>
  <si>
    <t>By the 1960s, the Swedish birth rate had decreased to around 14 births per 1,000 people.</t>
  </si>
  <si>
    <r>
      <t>The provided chart presents a time-series line graph illustrating the trends of three sugar-related indices from January 1, 1990, to July 1, 2023. The indices include the Consumer Price Index for All Urban Consumers: Sugar and Sweets in the U.S. (symbol: CN), the global price of Sugar, No. 11, World (symbol: PB), and the global price of Sugar, No. 16, U.S. (symbol: PN). Each index provides insights into different aspects of sugar pricing and consumption on both a national and global scale.For the CN index, a steady upward trajectory is evident throughout the years. Starting in 1990 with a value of 100.0, the index climbs to a peak of 175.6 by July 2012. Despite minor fluctuations, this upward trend persists, with CN values reaching 177.1 in July 2015 after a brief dip in 2014. From mid-2015 until the chart's endpoint in July 2023, the values continue to rise consistently, peaking at 231.9, indicating a sustained increase in consumer sugar prices in the U.S.</t>
    </r>
    <r>
      <rPr>
        <sz val="10"/>
        <color rgb="FFFF0000"/>
        <rFont val="微软雅黑"/>
        <family val="2"/>
        <charset val="134"/>
      </rPr>
      <t xml:space="preserve"> In contrast, the PB index begins with a downward trend from 1990 to 2002, reaching a low of 36.3</t>
    </r>
    <r>
      <rPr>
        <sz val="10"/>
        <color rgb="FF000000"/>
        <rFont val="微软雅黑"/>
        <family val="2"/>
        <charset val="134"/>
      </rPr>
      <t>. This is followed by a sporadic yet overall increasing pattern from 2002, culminating in a peak of 192.4 in January 2011. After a short-lived decrease until mid-2011, a significant decline is observed, dropping to 78.6 by July 2015. Thereafter, PB experiences an upward trend until October 2016, peaking at 141.8, but falls again to 73.4 by July 2018. The subsequent years show a resurgence, with values climbing to 170.0 by April 2023, highlighting the volatility and eventual recovery within the global sugar market.For the PN index, a similar complex pattern emerges. Initial growth from 1990 peaks at 102.4 by 1995, followed by a drop, with the lowest point at 76.5 around 2000.</t>
    </r>
    <r>
      <rPr>
        <sz val="10"/>
        <color rgb="FFFF0000"/>
        <rFont val="微软雅黑"/>
        <family val="2"/>
        <charset val="134"/>
      </rPr>
      <t xml:space="preserve"> A renewed ascent occurs until 2006, peaking at 101.5, then surges between 2006 and mid-2011 to 168.0.</t>
    </r>
    <r>
      <rPr>
        <sz val="10"/>
        <color rgb="FF000000"/>
        <rFont val="微软雅黑"/>
        <family val="2"/>
        <charset val="134"/>
      </rPr>
      <t xml:space="preserve"> However, a sharp decline follows, reaching 87.3 by early 2013. The subsequent recovery shows an increase to 129.4 by 2017, albeit with a minor drop in early 2018. A pronounced upward trend from 2018 to early 2023 marks the value's rise to 179.7, parallel to global sugar pricing tendencies.Analyzing the inter-dimensional trends, the data illuminates a consistent pattern of growth in Dimension CN, contrasting with the instability seen in PB and PN during earlier years, particularly around the declines from 2011 to 2013. However, all three dimensions align positively from 2018 onwards, suggesting a shared positive external influence affecting sugar pricing and consumer costs globally and within the U.S., culminating in a notable synchronized rise towards 2023.</t>
    </r>
  </si>
  <si>
    <r>
      <t xml:space="preserve">Analyzing the given data chart spanning from 1990 to 2023, we observe distinct trends and behaviors across three different symbols (CN, PN, PB) over this period, reflecting their economic and operational contexts.
For symbol CN, the dataset illustrates a gradual and mostly consistent increase in value over the long term, beginning at 100 in January 1990 and rising significantly to 231.9 by July 2023.  </t>
    </r>
    <r>
      <rPr>
        <sz val="10"/>
        <color rgb="FFFF0000"/>
        <rFont val="微软雅黑"/>
        <family val="2"/>
        <charset val="134"/>
      </rPr>
      <t>This trajectory suggests stable growth with periodic accelerations</t>
    </r>
    <r>
      <rPr>
        <sz val="10"/>
        <color rgb="FF000000"/>
        <rFont val="微软雅黑"/>
        <family val="2"/>
        <charset val="134"/>
      </rPr>
      <t xml:space="preserve">, such as the sharp increase observed from 2021 to 2023 where the value jumps from 189.1 to over 230.  This could indicate periods of heightened activity or market favorability.
Conversely, symbol PN shows a much more volatile pattern, characterized by sharp rises and equally rapid declines, highlighting a potentially high-risk environment or a sector subject to external shocks.  </t>
    </r>
    <r>
      <rPr>
        <sz val="10"/>
        <color rgb="FFFF0000"/>
        <rFont val="微软雅黑"/>
        <family val="2"/>
        <charset val="134"/>
      </rPr>
      <t>For example, a dramatic drop from 100 in January 1990 to 66.1 by October 1990 is noted</t>
    </r>
    <r>
      <rPr>
        <sz val="10"/>
        <color rgb="FF000000"/>
        <rFont val="微软雅黑"/>
        <family val="2"/>
        <charset val="134"/>
      </rPr>
      <t xml:space="preserve">, followed by an erratic recovery and further fluctuations.  </t>
    </r>
    <r>
      <rPr>
        <sz val="10"/>
        <color rgb="FFFF0000"/>
        <rFont val="微软雅黑"/>
        <family val="2"/>
        <charset val="134"/>
      </rPr>
      <t>This symbol reached its peak at 192.4 in January 2011 and saw a sharp rise again in the late 2010s</t>
    </r>
    <r>
      <rPr>
        <sz val="10"/>
        <color rgb="FF000000"/>
        <rFont val="微软雅黑"/>
        <family val="2"/>
        <charset val="134"/>
      </rPr>
      <t xml:space="preserve">, reflecting significant market or operational changes.
Symbol PB presents a different scenario, where the values generally fluctuate around a narrower range compared to PN, but still show variability.  Starting at 100 in January 1990, PB's value shows moderate increases and decreases, with periods of stability interspersed with gradual rises.  The peak for PB is observed in October 2021 at 159.7, followed by fluctuations that suggest adjustments or market responses </t>
    </r>
    <r>
      <rPr>
        <sz val="10"/>
        <color rgb="FFFF0000"/>
        <rFont val="微软雅黑"/>
        <family val="2"/>
        <charset val="134"/>
      </rPr>
      <t>without the extreme volatility seen in PN</t>
    </r>
    <r>
      <rPr>
        <sz val="10"/>
        <color rgb="FF000000"/>
        <rFont val="微软雅黑"/>
        <family val="2"/>
        <charset val="134"/>
      </rPr>
      <t>.
These different patterns could be reflective of varying industry behaviors, economic impacts, or company-specific strategies affecting each symbol's performance.  The data not only illustrates the historical financial health or market position of these symbols but also provides insights into their resilience and response to market conditions over more than three decades.</t>
    </r>
  </si>
  <si>
    <r>
      <t xml:space="preserve">This visualization is a line chart that displays the value of different symbols over time. The data is plotted on a temporal x-axis labeled 'Observation Date' and a quantitative y-axis labeled 'Value'. Each line represents a unique symbol, distinguished by color, with the legend title 'Symbol'. </t>
    </r>
    <r>
      <rPr>
        <sz val="10"/>
        <color rgb="FFFF0000"/>
        <rFont val="微软雅黑"/>
        <family val="2"/>
        <charset val="134"/>
      </rPr>
      <t>The chart is designed with a width of 800 pixels and a height of 400 pixels.</t>
    </r>
    <r>
      <rPr>
        <sz val="10"/>
        <color rgb="FF000000"/>
        <rFont val="微软雅黑"/>
        <family val="2"/>
        <charset val="134"/>
      </rPr>
      <t xml:space="preserve"> No interactive features like tooltips are mentioned in the description. </t>
    </r>
    <r>
      <rPr>
        <sz val="10"/>
        <color rgb="FFFF0000"/>
        <rFont val="微软雅黑"/>
        <family val="2"/>
        <charset val="134"/>
      </rPr>
      <t>The visualization likely depicts the fluctuation of values for three different symbols (CN, PB, PN) over a certain period, highlighting that CN experienced the highest overall increase in value of 131.9, while PN had the lowest average value at 90.44. Additionally, the maximum value recorded across all symbols was 231.9, and the minimum was 36.3, indicating a wide range of values during the observed period.</t>
    </r>
  </si>
  <si>
    <r>
      <t xml:space="preserve">The chart represents a line graph illustrating the trends in sex ratios over time for Barbados and the United States from 1950 to 2023. The data is categorized by country, allowing for a comparison between these two nations regarding the evolution of their sex ratios over the specified period.In Barbados, the sex ratio demonstrated a steady increase from 1950, starting at 101.0846. </t>
    </r>
    <r>
      <rPr>
        <sz val="10"/>
        <color rgb="FFFF0000"/>
        <rFont val="微软雅黑"/>
        <family val="2"/>
        <charset val="134"/>
      </rPr>
      <t>This upward trajectory continued until 1981, when the ratio reached 102.93663, and further escalated to a peak of 103.67722 by 1989</t>
    </r>
    <r>
      <rPr>
        <sz val="10"/>
        <color rgb="FF000000"/>
        <rFont val="微软雅黑"/>
        <family val="2"/>
        <charset val="134"/>
      </rPr>
      <t>. However, this was followed by a decline until 1996, after which the sex ratio once again trended upward, reaching a second peak at 104.59402 in 1999. After 1999, the ratios fluctuated, with a notable uptick from 2005 to 2008, culminating at 105.67874. Subsequent years saw a decline, with the ratio settling at 103.30311 by 2023.In contrast, the United States started with a sex ratio of 104.67 in 1950, followed by a decline to 101.74 by 1956. An increase was then observed, with the ratio peaking at 105.03 by 1975. From 1975 onward, the sex ratio in the United States underwent a gradual decrease, reaching 104.58 in 1991.</t>
    </r>
    <r>
      <rPr>
        <sz val="10"/>
        <color rgb="FFFF0000"/>
        <rFont val="微软雅黑"/>
        <family val="2"/>
        <charset val="134"/>
      </rPr>
      <t>When juxtaposed, the trends reveal both parallels and divergences in the sex ratio patterns between Barbados and the United States. Both countries exhibited initial increases in their sex ratios</t>
    </r>
    <r>
      <rPr>
        <sz val="10"/>
        <color rgb="FF000000"/>
        <rFont val="微软雅黑"/>
        <family val="2"/>
        <charset val="134"/>
      </rPr>
      <t>; Barbados from 1950 to 1981, and the United States between 1956 and 1975. After these periods, Barbados experienced cyclic fluctuations, with another peak in 2008, in stark contrast to the United States' relatively continuous decline after 1975. This analysis underscores a shared starting trend of increase across both nations, followed by divergent patterns characterized by variability in Barbados compared to a more stable decline in the United States.</t>
    </r>
  </si>
  <si>
    <r>
      <t xml:space="preserve">The analysis of the sex ratio trends in Barbados and the United States from 1950 to 2023 highlights notable patterns and differences between the two countries. In Barbados, the sex ratio, which indicates the number of males per 100 females, shows a gradually increasing trend from 1950 to the early 2000s. </t>
    </r>
    <r>
      <rPr>
        <sz val="10"/>
        <color rgb="FFFF0000"/>
        <rFont val="微软雅黑"/>
        <family val="2"/>
        <charset val="134"/>
      </rPr>
      <t>Starting at 101.08 in 1950, it steadily climbs, reaching a peak of 105.68 in 2008 before experiencing fluctuations and a general decline, stabilizing around 103.30 by 2023.</t>
    </r>
    <r>
      <rPr>
        <sz val="10"/>
        <color rgb="FF000000"/>
        <rFont val="微软雅黑"/>
        <family val="2"/>
        <charset val="134"/>
      </rPr>
      <t xml:space="preserve"> This upward trend until 2008 followed by a decline suggests demographic shifts possibly influenced by migration patterns, birth and death rates, and societal changes affecting gender balance.
In contrast, the United States presents a different pattern, where the sex ratio starts higher at 104.67 in 1950, experiences fluctuations, </t>
    </r>
    <r>
      <rPr>
        <sz val="10"/>
        <color rgb="FFFF0000"/>
        <rFont val="微软雅黑"/>
        <family val="2"/>
        <charset val="134"/>
      </rPr>
      <t>but generally shows a decreasing trend over the long term</t>
    </r>
    <r>
      <rPr>
        <sz val="10"/>
        <color rgb="FF000000"/>
        <rFont val="微软雅黑"/>
        <family val="2"/>
        <charset val="134"/>
      </rPr>
      <t xml:space="preserve">. </t>
    </r>
    <r>
      <rPr>
        <sz val="10"/>
        <color rgb="FFFF0000"/>
        <rFont val="微软雅黑"/>
        <family val="2"/>
        <charset val="134"/>
      </rPr>
      <t>By 2023, the sex ratio in the U.S. slightly reduces to 104.75.</t>
    </r>
    <r>
      <rPr>
        <sz val="10"/>
        <color rgb="FF000000"/>
        <rFont val="微软雅黑"/>
        <family val="2"/>
        <charset val="134"/>
      </rPr>
      <t xml:space="preserve"> The broader range of fluctuations and the overall decline from the 1950s onwards could reflect diverse demographic changes, including aging populations and varying birth and death rates across genders.
These differences in trends between Barbados and the United States may highlight varying societal, health, and policy impacts on demographic structures in each country. The data reveals not just the absolute values of sex ratios but also the underlying shifts that might involve complex interactions of demographic factors over more than seven decades.</t>
    </r>
  </si>
  <si>
    <r>
      <t xml:space="preserve">This visualization is a line chart that represents the changes in the sex ratio over time for Barbados and the United States. The chart plots years on the horizontal axis, which are treated as ordinal data, and the sex ratio on the vertical axis as quantitative data. Each country is represented by a line with a distinct color: blue for Barbados and orange for the United States. </t>
    </r>
    <r>
      <rPr>
        <sz val="10"/>
        <color rgb="FFFF0000"/>
        <rFont val="微软雅黑"/>
        <family val="2"/>
        <charset val="134"/>
      </rPr>
      <t>The chart is designed with a width of 800 pixels and a height of 400 pixels. Interactive tooltips display the country name, year, and sex ratio when a user hovers over any point on the lines. The visualization likely depicts a line graph or scatter plot showing the sex ratio trends over time for Barbados and the United States from 1950 to 1952. It highlights that Barbados has experienced a slight increase in sex ratio during this period, starting from a value close to the minimum recorded, while the United States has maintained a relatively stable sex ratio, with values close to its recorded minimum. The graph also indicates that the sex ratio in Barbados is consistently higher than in the United States for the years shown.</t>
    </r>
  </si>
  <si>
    <r>
      <t>The chart presents a comparative analysis of the average effective age of retirement in Australia and Latvia over the period from 1994 to 2018. This time-series line graph delineates the changes in retirement age, offering insights into how these trends developed and interacted across the two countries</t>
    </r>
    <r>
      <rPr>
        <sz val="10"/>
        <color rgb="FFFF0000"/>
        <rFont val="微软雅黑"/>
        <family val="2"/>
        <charset val="134"/>
      </rPr>
      <t>.In Australia, the trend began with a modest decline in the average retirement age, decreasing from 1994 to 1996, where it hit a low of 59.0 years.</t>
    </r>
    <r>
      <rPr>
        <sz val="10"/>
        <color rgb="FF000000"/>
        <rFont val="微软雅黑"/>
        <family val="2"/>
        <charset val="134"/>
      </rPr>
      <t xml:space="preserve"> There was a brief period of stability from 1996 to 1998, during which the retirement age remained constant at 59.0 years. Subsequently, a period of significant volatility ensued, characterized by unpredictable fluctuations that, nonetheless, led to an overall increase, culminating in a retirement age of 64.3 years by 2018.Latvia's retirement age mirrored Australia's decline starting from 1994, decreasing until 1997 from 60.3 to 58.5 years. This was followed by a pattern of fluctuating increases that persisted until 2012, reaching a peak of 64.8 years. However, unlike Australia, Latvia experienced a brief downturn from 2012 to 2015, during which the retirement age fell to 61.0 years. This decline was promptly followed by a resurgence from 2015 to 2018, ending with the retirement age close to its earlier peak at 64.7 years.</t>
    </r>
    <r>
      <rPr>
        <sz val="10"/>
        <color rgb="FFFF0000"/>
        <rFont val="微软雅黑"/>
        <family val="2"/>
        <charset val="134"/>
      </rPr>
      <t>When comparing the two countries, the early years from 1994 to 1996 saw both Australia and Latvia recording declines in retirement ages.</t>
    </r>
    <r>
      <rPr>
        <sz val="10"/>
        <color rgb="FF000000"/>
        <rFont val="微软雅黑"/>
        <family val="2"/>
        <charset val="134"/>
      </rPr>
      <t xml:space="preserve"> Post this phase, Australia's trend turned stable for a short period and then showed a volatile yet upward journey, while Latvia experienced a consistent increase until 2012. Despite Latvia's distinct decline between 2012 and 2015—contrary to Australia’s continuous upward volatility—both nations exhibited upward trajectories from 2015 to 2018, aligning their retirement ages closely by 2018. These trends highlight a convergence towards similar retirement age levels, despite differing interim patterns and fluctuations.</t>
    </r>
  </si>
  <si>
    <r>
      <t>The trends in the average effective age of retirement in Australia and Latvia from 1994 to 2018 reveal distinct trajectories reflective of each country's retirement policies and economic conditions. In Australia, the retirement age shows a gradual increase over the studied period, beginning at 59.2 in 1994 and steadily rising to 64.3 by 2018. This upward trend suggests a policy shift aimed at extending working lives, possibly in response to aging population dynamics and the sustainability of pension systems.
Conversely, Latvia displays more variability in its retirement age trends. Starting at 60.3 in 1994, the average retirement age in Latvia fluctuates significantly in the initial years, dropping to a low of 58.5 in 1997 before rising again.</t>
    </r>
    <r>
      <rPr>
        <sz val="10"/>
        <color rgb="FFFF0000"/>
        <rFont val="微软雅黑"/>
        <family val="2"/>
        <charset val="134"/>
      </rPr>
      <t xml:space="preserve"> Notably, there is a sharp increase from 59.5 in 2002 to 63 in 2002, followed by a period of stability and another rise in later years, peaking at 64.7 in 2018.</t>
    </r>
    <r>
      <rPr>
        <sz val="10"/>
        <color rgb="FF000000"/>
        <rFont val="微软雅黑"/>
        <family val="2"/>
        <charset val="134"/>
      </rPr>
      <t xml:space="preserve"> These fluctuations and the overall upward trend might be influenced by economic transitions, post-Soviet economic reforms, and changes in social policies affecting labor markets and social security systems.
The differences in these patterns between Australia and Latvia could reflect their respective economic developments, demographic pressures, and governmental responses to social welfare needs. The steadily increasing retirement age in Australia contrasts with the more erratic pattern in Latvia, indicating different strategies in managing workforce participation and retirement planning. This analysis not only underscores the changes in retirement ages but also suggests a broader context of policy evolution and demographic shifts in each country over the quarter-century.</t>
    </r>
  </si>
  <si>
    <r>
      <t xml:space="preserve">This visualization is a line chart that presents the average effective age of retirement in Australia and Latvia over a series of years. The chart plots the years on the horizontal axis, which are treated as ordinal data, and the average effective age of retirement on the vertical axis as quantitative data. Each country is represented by a distinct line, with Australia shown in blue and Latvia in orange. </t>
    </r>
    <r>
      <rPr>
        <sz val="10"/>
        <color rgb="FFFF0000"/>
        <rFont val="微软雅黑"/>
        <family val="2"/>
        <charset val="134"/>
      </rPr>
      <t>The chart is interactive, providing a tooltip that displays the country, year, and average effective age of retirement when a user hovers over any point on the lines. The chart is designed with a width of 800 pixels and a height of 400 pixels, ensuring clear visibility of the data trends.</t>
    </r>
    <r>
      <rPr>
        <sz val="10"/>
        <color rgb="FF000000"/>
        <rFont val="微软雅黑"/>
        <family val="2"/>
        <charset val="134"/>
      </rPr>
      <t xml:space="preserve"> </t>
    </r>
    <r>
      <rPr>
        <sz val="10"/>
        <color rgb="FFFF0000"/>
        <rFont val="微软雅黑"/>
        <family val="2"/>
        <charset val="134"/>
      </rPr>
      <t>The visualization likely depicts a line graph or bar chart showing the trend in the average effective age of retirement for Australia and Latvia over the years 1994 to 1996.</t>
    </r>
    <r>
      <rPr>
        <sz val="10"/>
        <color rgb="FF000000"/>
        <rFont val="微软雅黑"/>
        <family val="2"/>
        <charset val="134"/>
      </rPr>
      <t xml:space="preserve"> </t>
    </r>
    <r>
      <rPr>
        <sz val="10"/>
        <color rgb="FFFF0000"/>
        <rFont val="微软雅黑"/>
        <family val="2"/>
        <charset val="134"/>
      </rPr>
      <t>Australia's retirement age has been consistently higher than Latvia's, with Australia reaching a peak of 64.3 years and Latvia having a minimum of 58.5 years within the displayed timeframe.</t>
    </r>
    <r>
      <rPr>
        <sz val="10"/>
        <color rgb="FF000000"/>
        <rFont val="微软雅黑"/>
        <family val="2"/>
        <charset val="134"/>
      </rPr>
      <t xml:space="preserve"> Both countries have experienced an increase in the retirement age over the years, with Australia's age of retirement rising by 5.1 years and Latvia's by approximately 4.4 years from their respective starting points.</t>
    </r>
  </si>
  <si>
    <r>
      <t>Analyzing the government expenditure as a percentage of GDP for Chile and Germany from the late 19th century to the present reveals significant trends and fluctuations that reflect each country's economic and political history. In Chile, the government expenditure percentage began at 8.42% of GDP in 1880, experiencing fluctuations with a notable increase during periods of economic or political transition.</t>
    </r>
    <r>
      <rPr>
        <sz val="10"/>
        <color rgb="FFFF0000"/>
        <rFont val="微软雅黑"/>
        <family val="2"/>
        <charset val="134"/>
      </rPr>
      <t xml:space="preserve"> For instance, expenditure peaked at 34.97% in 1972 during a period of intense political and social reform, followed by a notable decrease in the late 1970s and stabilization in subsequent decades. The recent years show a sharp increase to 33.48% in 2021, possibly reflecting fiscal responses to economic challenges.</t>
    </r>
    <r>
      <rPr>
        <sz val="10"/>
        <color rgb="FF000000"/>
        <rFont val="微软雅黑"/>
        <family val="2"/>
        <charset val="134"/>
      </rPr>
      <t xml:space="preserve">
Germany's expenditure trends show a different pattern, beginning at 10.31% in 1880 and displaying a more pronounced fluctuation during the two World Wars and the interwar period. </t>
    </r>
    <r>
      <rPr>
        <sz val="10"/>
        <color rgb="FFFF0000"/>
        <rFont val="微软雅黑"/>
        <family val="2"/>
        <charset val="134"/>
      </rPr>
      <t>Notably, expenditure surged to a historical high of 50.32% in 1975, likely due to economic strategies responding to the oil crisis and post-war reconstruction efforts. The post-reunification era shows a gradual normalization, with a recent rise to 50.94% in 2021</t>
    </r>
    <r>
      <rPr>
        <sz val="10"/>
        <color rgb="FF000000"/>
        <rFont val="微软雅黑"/>
        <family val="2"/>
        <charset val="134"/>
      </rPr>
      <t>, indicative of increased fiscal activity possibly linked to economic stimuli in response to global economic pressures.
These expenditure trends are crucial for understanding the fiscal policies of Chile and Germany, highlighting how government spending has evolved in response to both internal developments and external economic forces. The analysis suggests a complex interplay between government spending and broader economic conditions, where political history, global crises, and economic policies have significantly shaped fiscal behavior over more than a century.</t>
    </r>
  </si>
  <si>
    <r>
      <t xml:space="preserve">This visualization is a line chart that illustrates the government expenditure as a percentage of GDP over time for two countries: Chile and Germany. The horizontal axis represents the years, formatted to display only the year, and the vertical axis shows the government expenditure as a percentage of GDP. Each country's data is depicted by a distinct line, with Chile represented in blue and Germany in orange. </t>
    </r>
    <r>
      <rPr>
        <sz val="10"/>
        <color rgb="FFFF0000"/>
        <rFont val="微软雅黑"/>
        <family val="2"/>
        <charset val="134"/>
      </rPr>
      <t>The chart is designed with a width of 800 pixels and a height of 400 pixels. Interactive tooltips provide additional information about the country, year, and government expenditure percentage when a user hovers over the chart.</t>
    </r>
    <r>
      <rPr>
        <sz val="10"/>
        <color rgb="FF000000"/>
        <rFont val="微软雅黑"/>
        <family val="2"/>
        <charset val="134"/>
      </rPr>
      <t xml:space="preserve"> </t>
    </r>
    <r>
      <rPr>
        <sz val="10"/>
        <color rgb="FFFF0000"/>
        <rFont val="微软雅黑"/>
        <family val="2"/>
        <charset val="134"/>
      </rPr>
      <t>The visualization likely depicts a time series comparison of government expenditure as a percentage of GDP between Chile and Germany, showing that Germany's government expenditure is generally higher, with a peak at 54.858% and a minimum at 10.3128%, while Chile's expenditure ranges from a low of 6.79% to a high of 34.970%.</t>
    </r>
    <r>
      <rPr>
        <sz val="10"/>
        <color rgb="FF000000"/>
        <rFont val="微软雅黑"/>
        <family val="2"/>
        <charset val="134"/>
      </rPr>
      <t xml:space="preserve"> </t>
    </r>
    <r>
      <rPr>
        <sz val="10"/>
        <color rgb="FFFF0000"/>
        <rFont val="微软雅黑"/>
        <family val="2"/>
        <charset val="134"/>
      </rPr>
      <t>The average combined government expenditure for both countries over the observed period is around 24.10% of GDP</t>
    </r>
    <r>
      <rPr>
        <sz val="10"/>
        <color rgb="FF000000"/>
        <rFont val="微软雅黑"/>
        <family val="2"/>
        <charset val="134"/>
      </rPr>
      <t>.</t>
    </r>
  </si>
  <si>
    <r>
      <t xml:space="preserve">The chart presents a visual representation of the trends in Consumer Price and Inflation Expectation over the period from January 2017 to February 2021. It distinguishes between the two categories, allowing for a comparative analysis of their respective patterns over time.Consumer Price trends initially exhibit a slight increase from 2.5% to 2.8% between January and February 2017. However, this is followed by a notable decrease to 1.6% by June 2017. From this point onwards, there was a gradual increase reaching 2.9% by July 2018. Subsequently, a downward trend was noticeable, with values decreasing to 1.5% in January 2019. Over the next year, prices rose slowly to 2.5% by January 2020, followed by a sharp decline reaching as low as 0.2% in May 2020. After this trough, there was an incremental rise, culminating at 1.7% by February 2021. In terms of Inflation Expectations, the trend from January 2017 mirrors an initial decline until October 2017, punctuated by a peak in February 2017 at 2.7%. </t>
    </r>
    <r>
      <rPr>
        <sz val="10"/>
        <color rgb="FFFF0000"/>
        <rFont val="微软雅黑"/>
        <family val="2"/>
        <charset val="134"/>
      </rPr>
      <t>Post-October 2017, there was a steady increase leading up to a local maximum of 3.0% by June 2018.</t>
    </r>
    <r>
      <rPr>
        <sz val="10"/>
        <color rgb="FF000000"/>
        <rFont val="微软雅黑"/>
        <family val="2"/>
        <charset val="134"/>
      </rPr>
      <t xml:space="preserve"> This was immediately followed by a slight decline, moving to 2.9% in July. A prolonged decrease characterized the period from August 2018 to April 2020, with values diminishing amidst high volatility to a low of 2.1% by April 2020. Inflation Expectations then entered an upward trajectory, reaching a peak of 3.3% by February 2021.Comparing the trends across these two dimensions reveals both commonalities and distinct differences. Both dimensions start with a rise in early 2017, encounter a downturn around mid-2018, and witness a notable resurgence beginning in early 2020 through 2021. Despite these overarching similarities, the timing and severity of these fluctuations differ. For instance, the Consumer Price category's sharp drop in early 2020 becomes significant, juxtaposed against the more gradual decline observed in Inflation Expectations. Additionally, while Consumer Prices experience a consistent rise until July 2018, Inflation Expectations peaked earlier in June. These observations highlight both the synchronous and divergent elements within these economic indicators during the specified timeframe.</t>
    </r>
  </si>
  <si>
    <r>
      <t xml:space="preserve">Analyzing the trends in inflation and inflation expectations from 2017 to 2021 provides insights into economic stability and consumer sentiment. In the category of Consumer Prices, inflation begins at 2.5% in January 2017, exhibiting fluctuations throughout the year but generally trending downwards to reach 1.6% in June 2017. This decrease in consumer price inflation could indicate a period of economic stability or effective monetary policy. </t>
    </r>
    <r>
      <rPr>
        <sz val="10"/>
        <color rgb="FFFF0000"/>
        <rFont val="微软雅黑"/>
        <family val="2"/>
        <charset val="134"/>
      </rPr>
      <t>However, inflation rates see a slight increase again towards the end of 2017, stabilizing around 2.1% to 2.3% in December.</t>
    </r>
    <r>
      <rPr>
        <sz val="10"/>
        <color rgb="FF000000"/>
        <rFont val="微软雅黑"/>
        <family val="2"/>
        <charset val="134"/>
      </rPr>
      <t xml:space="preserve"> </t>
    </r>
    <r>
      <rPr>
        <sz val="10"/>
        <color rgb="FFFF0000"/>
        <rFont val="微软雅黑"/>
        <family val="2"/>
        <charset val="134"/>
      </rPr>
      <t>The trend continues into 2018 and 2019 with minor fluctuations, showing a relatively stable consumer price landscape.</t>
    </r>
    <r>
      <rPr>
        <sz val="10"/>
        <color rgb="FF000000"/>
        <rFont val="微软雅黑"/>
        <family val="2"/>
        <charset val="134"/>
      </rPr>
      <t xml:space="preserve">
Inflation expectations, recorded separately, start at 2.6% in January 2017 and generally align closely with actual inflation rates, although they are consistently slightly higher. This suggests that consumers might have anticipated higher inflation than actually materialized, possibly influenced by economic news or fiscal policies. The expectation peaks at 3% several times throughout 2018 and 2020, notably in June 2018 and August 2020, indicating moments when consumers expected inflationary pressures to intensify, possibly due to external economic factors or market uncertainties.
</t>
    </r>
    <r>
      <rPr>
        <sz val="10"/>
        <color rgb="FFFF0000"/>
        <rFont val="微软雅黑"/>
        <family val="2"/>
        <charset val="134"/>
      </rPr>
      <t>The year 2020 shows a significant dip in April and May for actual inflation</t>
    </r>
    <r>
      <rPr>
        <sz val="10"/>
        <color rgb="FF000000"/>
        <rFont val="微软雅黑"/>
        <family val="2"/>
        <charset val="134"/>
      </rPr>
      <t>, with rates falling to 0.3% and 0.2%, respectively, likely due to the economic impact of the COVID-19 pandemic, which introduced deflationary pressures through decreased demand and lower consumer spending. However, inflation expectations did not dip as significantly, suggesting that consumers anticipated a rebound or were influenced by the potential for economic stimulus measures.
By 2021, both actual inflation and inflation expectations rise, reaching 1.7% and 3.3%, respectively, by February. This increase could be due to economic recovery efforts, fiscal stimuli, and possibly pent-up consumer demand affecting price levels.
This analysis underscores the interplay between observed inflation and consumer expectations, which can be critical for policymakers in gauging economic sentiment and preparing appropriate fiscal and monetary responses to maintain economic stability and confidence.</t>
    </r>
  </si>
  <si>
    <r>
      <t xml:space="preserve">This visualization is a line chart that displays trends in Consumer Price and Inflation Expectation over time. The data is plotted on a temporal x-axis representing observation dates formatted as 'Year-Month', and a quantitative y-axis representing inflation percentages. The chart differentiates between two categories, 'Consumer Price' and 'Inflation Expectation', using color encoding. </t>
    </r>
    <r>
      <rPr>
        <sz val="10"/>
        <color rgb="FFFF0000"/>
        <rFont val="微软雅黑"/>
        <family val="2"/>
        <charset val="134"/>
      </rPr>
      <t>The chart is styled with a width of 800 pixels and a height of 400 pixels, and it does not include interactive features like tooltips.</t>
    </r>
    <r>
      <rPr>
        <sz val="10"/>
        <color rgb="FF000000"/>
        <rFont val="微软雅黑"/>
        <family val="2"/>
        <charset val="134"/>
      </rPr>
      <t xml:space="preserve"> The visualization likely presents a time series plot with two distinct lines, one for 'Consumer Price' and another for 'Inflation Expectation', across various observation dates. </t>
    </r>
    <r>
      <rPr>
        <sz val="10"/>
        <color rgb="FFFF0000"/>
        <rFont val="微软雅黑"/>
        <family val="2"/>
        <charset val="134"/>
      </rPr>
      <t>It highlights the highest 'Inflation Expectation' at 3.3% and the lowest 'Consumer Price' at 0.2%, with an overall average inflation rate of 2.29% and a noticeable change of 0.8% in inflation from the start to the end of the period.</t>
    </r>
    <r>
      <rPr>
        <sz val="10"/>
        <color rgb="FF000000"/>
        <rFont val="微软雅黑"/>
        <family val="2"/>
        <charset val="134"/>
      </rPr>
      <t xml:space="preserve"> However, without additional data, it does not draw conclusions about the relationship or trend differences between the two categories.</t>
    </r>
  </si>
  <si>
    <r>
      <t xml:space="preserve">The chart presents a line graph that illustrates the trends in the average effective age of retirement for women across three countries: Argentina, Brazil, and Germany. The time frame covered spans from 1982 to 2018, offering a comparative view of retirement age trajectories within these nations. In Argentina, the average retirement age for women initially shows a drop from 70.9 years in 1982 to 67.3 in 1983, </t>
    </r>
    <r>
      <rPr>
        <sz val="10"/>
        <color rgb="FFFF0000"/>
        <rFont val="微软雅黑"/>
        <family val="2"/>
        <charset val="134"/>
      </rPr>
      <t>followed by a gradual decline until 1996</t>
    </r>
    <r>
      <rPr>
        <sz val="10"/>
        <color rgb="FF000000"/>
        <rFont val="微软雅黑"/>
        <family val="2"/>
        <charset val="134"/>
      </rPr>
      <t xml:space="preserve">, reaching 66.9. A recovery phase emerges between 1996 and 2000, with the retirement age climbing to 71.6. However, this is succeeded by a pronounced decline to 63.4 by 2008, </t>
    </r>
    <r>
      <rPr>
        <sz val="10"/>
        <color rgb="FFFF0000"/>
        <rFont val="微软雅黑"/>
        <family val="2"/>
        <charset val="134"/>
      </rPr>
      <t>and the trend continues downwards through 2018 with a minima at 63.2</t>
    </r>
    <r>
      <rPr>
        <sz val="10"/>
        <color rgb="FF000000"/>
        <rFont val="微软雅黑"/>
        <family val="2"/>
        <charset val="134"/>
      </rPr>
      <t xml:space="preserve">, interrupted by a slight peak at 65.9 in 2012.Brazil's trend from 1982 to 2000 mirrors a similar downward pattern as Argentina but more pronounced, with the retirement age falling from 72.6 to 62.8. This is followed by a rebound from 2000 to 2006, peaking at 65.6. Thereafter, another decline is noted until 2011, bottoming at 62.3, before an upward recovery leading to a slightly higher value of 63.5 by 2016.Germany exhibits a different initial pattern, </t>
    </r>
    <r>
      <rPr>
        <sz val="10"/>
        <color rgb="FFFF0000"/>
        <rFont val="微软雅黑"/>
        <family val="2"/>
        <charset val="134"/>
      </rPr>
      <t>with a gradual uptick from 1982 to 1988</t>
    </r>
    <r>
      <rPr>
        <sz val="10"/>
        <color rgb="FF000000"/>
        <rFont val="微软雅黑"/>
        <family val="2"/>
        <charset val="134"/>
      </rPr>
      <t>, achieving a peak at 60.9 years, followed by a downturn till 1996, with the age dipping to 59.0. From 1996 onwards, Germany contrasts with Argentina and Brazil with a consistent rise in retirement age, climbing to 63.6 by 2018, though marked by increasing volatility.Across these dimensions, several patterns and contrasts emerge. Both Argentina and Brazil display decreasing trends from 1982 to 2000, though Brazil's drop is more substantial. Concurrently,</t>
    </r>
    <r>
      <rPr>
        <sz val="10"/>
        <color rgb="FFFF0000"/>
        <rFont val="微软雅黑"/>
        <family val="2"/>
        <charset val="134"/>
      </rPr>
      <t xml:space="preserve"> Germany initially diverges with an increase, followed by a decrease in the same period. From 2000 to 2006, all three countries experience an upward trend</t>
    </r>
    <r>
      <rPr>
        <sz val="10"/>
        <color rgb="FF000000"/>
        <rFont val="微软雅黑"/>
        <family val="2"/>
        <charset val="134"/>
      </rPr>
      <t>, indicating a shared momentum. Furthermore, from 2011 to 2018, Brazil and Germany continue to parallel each other's increase, whereas Argentina diverges in the 2000-2008 period by declining while Germany rises. This highlights the complexity and varied approaches to retirement policies and socioeconomic factors influencing these trends across the countries in the study.</t>
    </r>
  </si>
  <si>
    <r>
      <t xml:space="preserve">The average effective age of retirement for women in Argentina, Brazil, and Germany presents a revealing trend over the years from 1982 to 2018. </t>
    </r>
    <r>
      <rPr>
        <sz val="10"/>
        <color rgb="FFFF0000"/>
        <rFont val="微软雅黑"/>
        <family val="2"/>
        <charset val="134"/>
      </rPr>
      <t>In Argentina, there is a notable fluctuation in retirement ages. Starting at 70.9 in 1982, it dropped to a low of 63.2 by 2016 but then slightly increased to 64.3 by 2018. This fluctuation might indicate changes in national policies, economic conditions, or shifts in social norms regarding women's work and retirement.</t>
    </r>
    <r>
      <rPr>
        <sz val="10"/>
        <color rgb="FF000000"/>
        <rFont val="微软雅黑"/>
        <family val="2"/>
        <charset val="134"/>
      </rPr>
      <t xml:space="preserve">
</t>
    </r>
    <r>
      <rPr>
        <sz val="10"/>
        <color rgb="FFFF0000"/>
        <rFont val="微软雅黑"/>
        <family val="2"/>
        <charset val="134"/>
      </rPr>
      <t>Brazil shows a more pronounced downward trend in the retirement age from 72.6 in 1982 to a low of 62.3 in 2011, followed by a modest rebound to 63.3 by 2018.</t>
    </r>
    <r>
      <rPr>
        <sz val="10"/>
        <color rgb="FF000000"/>
        <rFont val="微软雅黑"/>
        <family val="2"/>
        <charset val="134"/>
      </rPr>
      <t xml:space="preserve"> This trend could reflect broader economic pressures or policy reforms aimed at earlier retirement, possibly influenced by Brazil's broader social security framework.
Germany's trend in the retirement age for women is relatively stable compared to the other two countries, with a slight increase from 60.6 in 1982 to 63.6 by 2018. The stability and gradual increase may reflect more consistent economic conditions and a robust pension system that supports later retirement.
These trends across different countries highlight how economic, policy, and societal factors can influence retirement decisions, particularly for women. Each country's trajectory reflects its unique socio-economic and policy landscape, affecting the working lives and retirement decisions of its aging population.</t>
    </r>
  </si>
  <si>
    <r>
      <t xml:space="preserve">This is a line chart that visualizes the average effective age of retirement for women in Argentina, Brazil, and Germany from 1982 to 2018. </t>
    </r>
    <r>
      <rPr>
        <sz val="10"/>
        <color rgb="FFFF0000"/>
        <rFont val="微软雅黑"/>
        <family val="2"/>
        <charset val="134"/>
      </rPr>
      <t>The data is sourced from a CSV file named '6.csv'.</t>
    </r>
    <r>
      <rPr>
        <sz val="10"/>
        <color rgb="FF000000"/>
        <rFont val="微软雅黑"/>
        <family val="2"/>
        <charset val="134"/>
      </rPr>
      <t xml:space="preserve"> The chart uses lines to represent the trend of retirement age over time, with the x-axis showing years as an ordinal field and the y-axis showing the average retirement age as a quantitative field. Each country is represented by a different color, and the legend titled 'Country' distinguishes between Argentina, Brazil, and Germany.</t>
    </r>
    <r>
      <rPr>
        <sz val="10"/>
        <color rgb="FFFF0000"/>
        <rFont val="微软雅黑"/>
        <family val="2"/>
        <charset val="134"/>
      </rPr>
      <t xml:space="preserve"> Interactivity is provided through tooltips that appear upon hovering over the lines, displaying the country name, year, and the corresponding average retirement age for women according to OECD data. The visualization likely presents a line graph or bar chart comparing the average retirement age for women over the years 1982 to 1984 in Argentina, Brazil, and Germany.</t>
    </r>
    <r>
      <rPr>
        <sz val="10"/>
        <color rgb="FF000000"/>
        <rFont val="微软雅黑"/>
        <family val="2"/>
        <charset val="134"/>
      </rPr>
      <t xml:space="preserve"> It shows that Argentina had the highest starting average retirement age at 70.9 years in 1982, which then decreased to 67.3 in 1983, and gradually increased to 68.4 by 1986, while Brazil maintained the lowest average retirement age at 62.3 years. Germany's maximum average retirement age is not shown for these years but is known to be approximately 63.6 years at its peak between 1982 and 2018. </t>
    </r>
    <r>
      <rPr>
        <sz val="10"/>
        <color rgb="FFFF0000"/>
        <rFont val="微软雅黑"/>
        <family val="2"/>
        <charset val="134"/>
      </rPr>
      <t>The visualization highlights the year 1982 as the point where Argentina and Brazil had the closest average retirement ages for women.</t>
    </r>
  </si>
  <si>
    <r>
      <t xml:space="preserve">The chart represents a comprehensive analysis of sugar-related economic indices over time, specifically from early 1990 to mid-2024. It features two comparative dimensions: the first is the Consumer Price Index (CPI) for All Urban Consumers covering sugar and sweets in the U.S. City Average, and the second reflects global sugar pricing — differentiated into the No. 11 global sugar price and the No. 16 U.S. sugar price indices. The time-series analysis captures significant trends across these indices, exploring key moments of growth and decline over the given period.Focusing on the Consumer Price Index, the data initially dip early in 1990, but soon embark on a growth trajectory that culminates at 100.3 by January 1991. This ascension is interrupted by a downward phase extending until April 1995, bottoming at 91.6. Subsequently, the index ascends again until reaching 93.7 in September 1997. The turn of the century sees further substantial growth between 1998 and 2001, peaking at 96.3 in March. However, a significant downturn occurs thereafter, </t>
    </r>
    <r>
      <rPr>
        <sz val="10"/>
        <color rgb="FFFF0000"/>
        <rFont val="微软雅黑"/>
        <family val="2"/>
        <charset val="134"/>
      </rPr>
      <t>lowering the index to a nadir of 88.1 by August 2005</t>
    </r>
    <r>
      <rPr>
        <sz val="10"/>
        <color rgb="FF000000"/>
        <rFont val="微软雅黑"/>
        <family val="2"/>
        <charset val="134"/>
      </rPr>
      <t>. From this low, a recovery unfolds, reaching notable highs in January 2020 at 98.2. A brief dip follows, reducing the value, only to see it rise again to 95.9 by January 2022, before it resumes a downward course, terminating at 92.1 by July 2024.The global sugar prices, across No. 11 and No. 16 indices, exhibit a similar oscillatory pattern. Commencing in early 1990, there is an initial minor decline, soon transitioning to an upward movement peaking at 100.1 by January 1991. A general decrease follows, dropping to 99.6 by April 1992, before another growth phase peaks higher by mid-1993. Post-1993, a downward drift occurs, reaching 98.8 by September 1994, quickly ascending thereafter. There are fluctuations during the late 1990s with notable peaks and troughs which give way to a pronounced downfall by December 2005, reaching a low of 89.7. Recovery ensues, gaining strength by February 2009 at 92.0, yet is soon curtailed, leading to another low point in 2010 at 90.8. Post-2017 sees gradual growth until reaching a peak during 2017, followed by another declining trend into 2024. In comparing trends across both economic indices, consistent patterns unfold. Both dimensions reflect an initial decline followed by growth within the early 1990s, and experience significant troughs during the 2001-2005 period. These are mirrored by recoveries from 2010 to 2020. The alignment in these trends indicates a shared sensitivity to broader economic and market conditions, culminating in parallel growth and decline cycles, notably concluding with a downturn towards mid-2024. This detailed analysis underscores predominantly synchronized fluctuations across both indices, despite some variations in specific shorter-term movements.</t>
    </r>
  </si>
  <si>
    <r>
      <t xml:space="preserve">Analyzing the multi-dimensional data for symbols PAYEMS and CANA from 1990 to 2024 reveals distinct trends and interrelations. </t>
    </r>
    <r>
      <rPr>
        <sz val="10"/>
        <color rgb="FFFF0000"/>
        <rFont val="微软雅黑"/>
        <family val="2"/>
        <charset val="134"/>
      </rPr>
      <t>The values for PAYEMS generally fluctuate and exhibit a noticeable downward trend towards the latter years, dipping significantly during periods of economic downturn such as the early 2000s and 2020.</t>
    </r>
    <r>
      <rPr>
        <sz val="10"/>
        <color rgb="FF000000"/>
        <rFont val="微软雅黑"/>
        <family val="2"/>
        <charset val="134"/>
      </rPr>
      <t xml:space="preserve"> </t>
    </r>
    <r>
      <rPr>
        <sz val="10"/>
        <color rgb="FFFF0000"/>
        <rFont val="微软雅黑"/>
        <family val="2"/>
        <charset val="134"/>
      </rPr>
      <t>For CANA, the values remain relatively stable with minor fluctuations but also trend downwards post-2020, mirroring the trajectory seen in PAYEMS.</t>
    </r>
    <r>
      <rPr>
        <sz val="10"/>
        <color rgb="FF000000"/>
        <rFont val="微软雅黑"/>
        <family val="2"/>
        <charset val="134"/>
      </rPr>
      <t xml:space="preserve">
Comparatively, CANA values tend to be slightly higher than PAYEMS at numerous points throughout the timeline, indicating possible regional or sector-specific economic variances. </t>
    </r>
    <r>
      <rPr>
        <sz val="10"/>
        <color rgb="FFFF0000"/>
        <rFont val="微软雅黑"/>
        <family val="2"/>
        <charset val="134"/>
      </rPr>
      <t xml:space="preserve">Both symbols show a recovery phase post-recession periods but the recovery is often not strong enough to return to previous peaks, particularly visible in the drastic falls around 2020 followed by a slow recovery. </t>
    </r>
    <r>
      <rPr>
        <sz val="10"/>
        <color rgb="FF000000"/>
        <rFont val="微软雅黑"/>
        <family val="2"/>
        <charset val="134"/>
      </rPr>
      <t>This synchronous fall and staggered recovery pattern underline a correlated impact of global economic events on both datasets, highlighting not only their mutual dependence but also their vulnerability to broader economic shifts.</t>
    </r>
  </si>
  <si>
    <r>
      <t>This is a line chart that visualizes the PAYEMS values over time.</t>
    </r>
    <r>
      <rPr>
        <sz val="10"/>
        <color rgb="FFFF0000"/>
        <rFont val="微软雅黑"/>
        <family val="2"/>
        <charset val="134"/>
      </rPr>
      <t xml:space="preserve"> The data is sourced from a CSV file named '7.csv'.</t>
    </r>
    <r>
      <rPr>
        <sz val="10"/>
        <color rgb="FF000000"/>
        <rFont val="微软雅黑"/>
        <family val="2"/>
        <charset val="134"/>
      </rPr>
      <t xml:space="preserve"> The chart plots 'observation_date' on the x-axis as a temporal field, with the title 'Date', and 'value' on the y-axis as a quantitative field, with the title 'PAYEMS Value'. The 'symbol' field is used to encode color, which is nominal and represents different symbols such as 'PAYEMS' and 'CANA'. </t>
    </r>
    <r>
      <rPr>
        <sz val="10"/>
        <color rgb="FFFF0000"/>
        <rFont val="微软雅黑"/>
        <family val="2"/>
        <charset val="134"/>
      </rPr>
      <t>The chart includes an interactive tooltip feature that shows the 'Date' and 'Value' when a user hovers over any point on the line. The visualization likely depicts a time series of PAYEMS values, with the highest point at 100.3 on January 1, 1991, and the lowest at 86.8 on January 1, 1990, indicating a range of 13.5 over the period.</t>
    </r>
    <r>
      <rPr>
        <sz val="10"/>
        <color rgb="FF000000"/>
        <rFont val="微软雅黑"/>
        <family val="2"/>
        <charset val="134"/>
      </rPr>
      <t xml:space="preserve"> </t>
    </r>
    <r>
      <rPr>
        <sz val="10"/>
        <color rgb="FFFF0000"/>
        <rFont val="微软雅黑"/>
        <family val="2"/>
        <charset val="134"/>
      </rPr>
      <t>The average PAYEMS value is approximately 92.95, suggesting a general level of stability or moderate growth in the employment figures represented by the PAYEMS metric.</t>
    </r>
    <r>
      <rPr>
        <sz val="10"/>
        <color rgb="FF000000"/>
        <rFont val="微软雅黑"/>
        <family val="2"/>
        <charset val="134"/>
      </rPr>
      <t xml:space="preserve"> However, there seems to be an inconsistency in the provided information, as the stated difference between the maximum and minimum values is 0.6, which contradicts the given max and min values; </t>
    </r>
    <r>
      <rPr>
        <sz val="10"/>
        <color rgb="FFFF0000"/>
        <rFont val="微软雅黑"/>
        <family val="2"/>
        <charset val="134"/>
      </rPr>
      <t>this discrepancy might be a typographical error or a misinterpretation of the data.</t>
    </r>
  </si>
  <si>
    <r>
      <t xml:space="preserve">The chart provides a line graph that captures the trends in the average effective age of retirement for women, specifically within the OECD context, focusing on Argentina and Brazil over a period from 1982 to 2018. This dataset allows a comparative analysis of how each country's retirement age has evolved through various phases of economic and social change. In Argentina, the average retirement age for women began with a decrease from 70.9 years in 1982 to 67.3 years in 1983. </t>
    </r>
    <r>
      <rPr>
        <sz val="10"/>
        <color rgb="FFFF0000"/>
        <rFont val="微软雅黑"/>
        <family val="2"/>
        <charset val="134"/>
      </rPr>
      <t xml:space="preserve">This downward trend continued until 1996, </t>
    </r>
    <r>
      <rPr>
        <sz val="10"/>
        <color rgb="FF000000"/>
        <rFont val="微软雅黑"/>
        <family val="2"/>
        <charset val="134"/>
      </rPr>
      <t xml:space="preserve">despite a brief uptick to 70.7 years in 1989. The retirement age then saw a rise, peaking at 71.6 years in 2000. Following this peak, a significant decline was observed, with the age dropping to 63.4 years by 2008. </t>
    </r>
    <r>
      <rPr>
        <sz val="10"/>
        <color rgb="FFFF0000"/>
        <rFont val="微软雅黑"/>
        <family val="2"/>
        <charset val="134"/>
      </rPr>
      <t>From 2008 onward, the retirement age slightly reduced, reaching a low of 63.2 years in 2016</t>
    </r>
    <r>
      <rPr>
        <sz val="10"/>
        <color rgb="FF000000"/>
        <rFont val="微软雅黑"/>
        <family val="2"/>
        <charset val="134"/>
      </rPr>
      <t>, although there was a temporary increase to 65.9 years in 2012. In contrast, Brazil displayed a continual decrease in the average retirement age starting at 72.6 years in 1982, and dropping to 62.8 years by 2000. Post-2000, Brazil experienced a mild rebound with a gradual increase to 65.6 years by 2006. However, between 2006 and 2011, the trend shifted back to a decrease, touching a low of 62.3 years in 2011. From this point until 2018, a slight upward trajectory emerged, peaking at 63.5 years in 2016.The trends reveal shared patterns and divergences between Argentina and Brazil. Both countries predominantly showed a decrease in retirement age from 1982 to around 2000. Argentina’s minor fluctuations contrast with Brazil’s steady decline. In the early 2000s,</t>
    </r>
    <r>
      <rPr>
        <sz val="10"/>
        <color rgb="FFFF0000"/>
        <rFont val="微软雅黑"/>
        <family val="2"/>
        <charset val="134"/>
      </rPr>
      <t xml:space="preserve"> both countries experienced an upward adjustment</t>
    </r>
    <r>
      <rPr>
        <sz val="10"/>
        <color rgb="FF000000"/>
        <rFont val="微软雅黑"/>
        <family val="2"/>
        <charset val="134"/>
      </rPr>
      <t>, though Argentina's increase halted by 2000, leading to a sharper decline than Brazil's extended growth until 2006. Afterward, while both nations saw a decrease, Brazil's latter years showed a modest rise until 2016, unlike Argentina's continuing decrease after a brief rise in 2012. By 2011 to 2018, both countries converged towards a slow upward trend, showcasing a more aligned pattern despite some deviations in Argentina.</t>
    </r>
  </si>
  <si>
    <r>
      <t xml:space="preserve">Examining the retirement age trends in Argentina and Brazil reveals distinct patterns and shifts over the years, reflecting the economic and policy landscapes of each country. From 1982 to 2018, Argentina's average effective retirement age for women exhibited significant fluctuations. Initially, the retirement age started high at 70.9 in 1982, showing variability throughout the 1980s and early 90s, reaching a peak of 71.6 in 2000. </t>
    </r>
    <r>
      <rPr>
        <sz val="10"/>
        <color rgb="FFFF0000"/>
        <rFont val="微软雅黑"/>
        <family val="2"/>
        <charset val="134"/>
      </rPr>
      <t>The following years saw a general trend of decrease, dipping to 63.2 in 2016 before a slight recovery to 64.3 by 2018.</t>
    </r>
    <r>
      <rPr>
        <sz val="10"/>
        <color rgb="FF000000"/>
        <rFont val="微软雅黑"/>
        <family val="2"/>
        <charset val="134"/>
      </rPr>
      <t xml:space="preserve">
Brazil, starting from 72.6 in 1982, demonstrated a more pronounced downward trend across the same period. </t>
    </r>
    <r>
      <rPr>
        <sz val="10"/>
        <color rgb="FFFF0000"/>
        <rFont val="微软雅黑"/>
        <family val="2"/>
        <charset val="134"/>
      </rPr>
      <t>The retirement age gradually decreased, stabilizing somewhat in the mid-60s during the 2000s.</t>
    </r>
    <r>
      <rPr>
        <sz val="10"/>
        <color rgb="FF000000"/>
        <rFont val="微软雅黑"/>
        <family val="2"/>
        <charset val="134"/>
      </rPr>
      <t xml:space="preserve"> The lowest point occurred in 2012 at 62.3, with minor fluctuations following but generally maintaining a lower retirement age compared to earlier decades.
These trends may be indicative of varying social policies, economic conditions, and shifts in societal norms regarding retirement. Both countries show a clear tendency towards lower retirement ages over the years, possibly due to changes in pension schemes, labor market conditions, or broader demographic shifts. This analysis underscores the dynamic nature of work and retirement across different cultural and economic contexts, providing insights into how societal factors influence retirement decisions.</t>
    </r>
  </si>
  <si>
    <r>
      <t>This visualization is a line chart that depicts the average effective age of retirement for women in Argentina and Brazil over a series of years. The chart plots the years on the horizontal axis as ordinal values and the average retirement age on the vertical axis as quantitative values. Each country's data is represented by a distinct line, differentiated by color.</t>
    </r>
    <r>
      <rPr>
        <sz val="10"/>
        <color rgb="FFFF0000"/>
        <rFont val="微软雅黑"/>
        <family val="2"/>
        <charset val="134"/>
      </rPr>
      <t xml:space="preserve"> Interactive tooltips provide additional information, displaying the country, year, and average retirement age when a user hovers over the chart. The visualization likely depicts a time series showing the trend of average retirement ages for women in Argentina and Brazil, with Argentina's retirement ages ranging from approximately 63.2 to 71.6 years and Brazil's average retirement age for women being consistently lower, around 62.3 to 65.54 years, over the years 1982 to 1984.</t>
    </r>
  </si>
  <si>
    <r>
      <t xml:space="preserve">The chart presents a time-series analysis of government expenditure as a percentage of GDP for the United Kingdom and the United States over the extended period from 1875 to 2022. The data is visualized using a line graph, and separate lines are colored distinctly to represent each country's trends throughout this historical timeline. The primary focus is on highlighting how economic policies and global events such as wars and economic crises have influenced governmental financial strategies over time. In the United Kingdom, government expenditure from 1875 to 1907 showed an increasing trend, peaking briefly at 10.7748% in 1900. </t>
    </r>
    <r>
      <rPr>
        <sz val="10"/>
        <color rgb="FFFF0000"/>
        <rFont val="微软雅黑"/>
        <family val="2"/>
        <charset val="134"/>
      </rPr>
      <t>This trend was followed by substantial volatility from 1907 to 1916</t>
    </r>
    <r>
      <rPr>
        <sz val="10"/>
        <color rgb="FF000000"/>
        <rFont val="微软雅黑"/>
        <family val="2"/>
        <charset val="134"/>
      </rPr>
      <t>, climaxing at 68.4175% during World War I. A subsequent decrease was observed until 1928, after which expenditure rose again, peaking during the Great Depression at 21.3404% in 1932. The onset of World War II drove another significant increase, culminating in a high of 66.8994% by 1945. The post-war era saw a gradual decline until 1955, but expenditures rose again significantly to 51.1957% by 1981. Thereafter, from 1981 to the start of the new millennium, there was a declining pattern, reaching a low of 36.7621% in 2000. An increase ensued, peaking in 2009 at 51.4588%, followed by a gradual reduction up to 2019. Most recently, the COVID-19 pandemic caused a spike to 49.8669% in 2020, before reducing to 44.302% by 2022.The United States displayed slightly different patterns, beginning with a sharp rise in government expenditure during World War I, peaking at 24.151% in 1919. This was then followed by a decrease, hitting a low of 2.95183% by 1927. Expenditure increased once more leading up to World War II, with a notable peak at 44.082% in 1945. Post-war trends indicated a decrease, stabilizing at 32.793938% by 2001. The early 21st century witnessed growth again, with spending peaking in 2009 at 41.39211%. After a decline until 2015, expenditure rose slightly, reaching another peak of 44.818058% in 2020 due to the pandemic, before decreasing to 36.25528% in 2022.Analyzing the trends reveals both similarities and differences between the two nations across this extensive timeline. During World Wars I and II, both the UK and US showed substantial peaks in government spending due to wartime expenditures. The financial trends post-2000 demonstrate more similarity, with a shared increase until the 2009 economic crisis and another rise around the COVID-19 pandemic in 2020, followed by decreases. However, the UK's expenditure was marked by earlier and more intense fluctuations in the early 20th century, contrasting with the more synchronized pattern observed in the US post-2000. These differences underline the distinct economic and fiscal policies each nation adopted in response to historical events, shaping their government spending trajectories diversely across time.</t>
    </r>
  </si>
  <si>
    <r>
      <t xml:space="preserve">The data chart of government expenditure as a percentage of GDP for the United Kingdom and the United States over an extended period from 1875 through 2022 reveals intriguing trends in fiscal policy and economic management for both nations. Notably, the UK's government expenditure as a percentage of GDP demonstrates considerable variability, with a clear upward trajectory during times of conflict, such as during the World Wars, where it spiked dramatically to over 60% during World War I and over 40% in World War II. This figure returned to lower levels in the interwar period and saw fluctuations in the post-war era, reflecting the economic challenges and recovery phases.
</t>
    </r>
    <r>
      <rPr>
        <sz val="10"/>
        <color rgb="FFFF0000"/>
        <rFont val="微软雅黑"/>
        <family val="2"/>
        <charset val="134"/>
      </rPr>
      <t>In contrast, the expenditure trends in the US show a distinct pattern</t>
    </r>
    <r>
      <rPr>
        <sz val="10"/>
        <color rgb="FF000000"/>
        <rFont val="微软雅黑"/>
        <family val="2"/>
        <charset val="134"/>
      </rPr>
      <t xml:space="preserve">, starting at much lower levels in the late 19th century, hovering around 2% to 3%. It wasn't until the 20th century that a significant rise was observed, particularly during major events like the World Wars and the Great Depression. </t>
    </r>
    <r>
      <rPr>
        <sz val="10"/>
        <color rgb="FFFF0000"/>
        <rFont val="微软雅黑"/>
        <family val="2"/>
        <charset val="134"/>
      </rPr>
      <t>The expenditure surged to nearly 44% in 1945 at the end of World War II, followed by a general decrease during the peacetime but with occasional increases</t>
    </r>
    <r>
      <rPr>
        <sz val="10"/>
        <color rgb="FF000000"/>
        <rFont val="微软雅黑"/>
        <family val="2"/>
        <charset val="134"/>
      </rPr>
      <t xml:space="preserve"> reflective of economic recessions or increased public spending policies.
Both countries experienced a noticeable increase in government spending as a percentage of GDP in the early 21st century, further amplified by the financial crisis of 2008 and the subsequent economic policies to stimulate growth. This culminated in a sharp increase during the COVID-19 pandemic, with the UK reaching expenditure levels around 50% of GDP in 2020, demonstrating the government's role in economic stabilization during major crises. This comparison not only highlights the differences in fiscal management between the two nations but also underscores the impact of global events and national policies on government spending.</t>
    </r>
  </si>
  <si>
    <r>
      <t xml:space="preserve">This visualization is a line chart that presents government expenditure as a percentage of GDP for the United Kingdom and the United States from 1875 to 2022. The chart plots the 'Year' on the horizontal axis as an ordinal field and 'Government expenditure (% of GDP)' on the vertical axis as a quantitative field. Different lines represent each country, distinguished by color, with a legend titled 'Country' to identify them. </t>
    </r>
    <r>
      <rPr>
        <sz val="10"/>
        <color rgb="FFFF0000"/>
        <rFont val="微软雅黑"/>
        <family val="2"/>
        <charset val="134"/>
      </rPr>
      <t>Interactive tooltips provide additional information about the country, year, and government expenditure percentage when a user hovers over the chart.</t>
    </r>
    <r>
      <rPr>
        <sz val="10"/>
        <color rgb="FF000000"/>
        <rFont val="微软雅黑"/>
        <family val="2"/>
        <charset val="134"/>
      </rPr>
      <t xml:space="preserve"> </t>
    </r>
    <r>
      <rPr>
        <sz val="10"/>
        <color rgb="FFFF0000"/>
        <rFont val="微软雅黑"/>
        <family val="2"/>
        <charset val="134"/>
      </rPr>
      <t>The visualization likely depicts a historical comparison of government expenditure as a percentage of GDP between the United Kingdom and the United States from 1875 to 2022, highlighting the UK's peak expenditure of 68.4175% and the US's minimum of 1.59522%.</t>
    </r>
    <r>
      <rPr>
        <sz val="10"/>
        <color rgb="FF000000"/>
        <rFont val="微软雅黑"/>
        <family val="2"/>
        <charset val="134"/>
      </rPr>
      <t xml:space="preserve"> It also shows that on average, both countries have spent approximately 24.8424% of their GDP on government expenditure during this period, </t>
    </r>
    <r>
      <rPr>
        <sz val="10"/>
        <color rgb="FFFF0000"/>
        <rFont val="微软雅黑"/>
        <family val="2"/>
        <charset val="134"/>
      </rPr>
      <t>with the UK spending 44.3020% and the US 36.2553% in 2022, and a notable difference of 8.0746% between the two in the year 1900.</t>
    </r>
  </si>
  <si>
    <r>
      <t xml:space="preserve">The chart presents a line graph illustrating the trends in government expenditure as a percentage of GDP for the United States and Austria over a span from 1880 to 2022. This comprehensive analysis allows for a comparative exploration of fiscal patterns within these two nations across significant historical periods.Focusing on the United States, the data reveals a fluctuation in government spending relative to GDP with notable periods of both decline and sharp increase. Initially, from 1880 to 1916, the expenditure saw a decline from 3.26836% in 1899 to 1.59522% in 1916. This was followed by a sharp increase peaking at 24.151% in 1919, shortly after World War I. Thereafter, expenditures reduced until 1927, rebounding dramatically to a peak of 44.082% by the end of World War II in 1945. In the late 20th century, from 1992 to 2001, there was a decline from 38.6457% to 32.793938%, followed by another peak in 2009 at 41.39211%. The more recent years from 2015 to 2020 saw expenditure climbing again, with a maximum of 44.818058% in 2020, before tapering off to 36.25528% by 2022.Conversely, </t>
    </r>
    <r>
      <rPr>
        <sz val="10"/>
        <color rgb="FFFF0000"/>
        <rFont val="微软雅黑"/>
        <family val="2"/>
        <charset val="134"/>
      </rPr>
      <t>Austria’s government expenditure trends portray a more consistent ascent during the earlier years</t>
    </r>
    <r>
      <rPr>
        <sz val="10"/>
        <color rgb="FF000000"/>
        <rFont val="微软雅黑"/>
        <family val="2"/>
        <charset val="134"/>
      </rPr>
      <t xml:space="preserve">, showcasing an upward movement from 11.3641% in 1880 to 22.2257% by 1909, after fluctuations in the late 19th century. This was followed by a downward drift until 1925. A long-term growth phase ensued, with expenditures maximally reaching 54.5324% in 1987. Austria then experienced a gradual decline, marked by a peak in 1993 at 56.4297%, later reducing to 48.6025% in 2007, and briefly rising till 2019. During 2020, there was another sharp increase to 56.782906%, closing with a descent to 52.79795% by 2022. In analyzing the relationships between these trends, both countries exhibit increases in government expenditure as a percentage of GDP coinciding with major global conflicts and economic events, notably around World War I and during the COVID-19 pandemic in 2020. However, the paths diverge in terms of their timing and magnitude, </t>
    </r>
    <r>
      <rPr>
        <sz val="10"/>
        <color rgb="FFFF0000"/>
        <rFont val="微软雅黑"/>
        <family val="2"/>
        <charset val="134"/>
      </rPr>
      <t xml:space="preserve">with Austria maintaining a steadier increase extending to the late 1980s, unlike the United States, which experienced varied peaks and troughs over the decades. </t>
    </r>
    <r>
      <rPr>
        <sz val="10"/>
        <color rgb="FF000000"/>
        <rFont val="微软雅黑"/>
        <family val="2"/>
        <charset val="134"/>
      </rPr>
      <t>This reflects differences in economic policies and responses to global or domestic pressures within each country’s historical context.</t>
    </r>
  </si>
  <si>
    <r>
      <t xml:space="preserve">This is a line chart that visualizes government expenditure as a percentage of GDP for the United States and Austria from 1880 to 2022. The chart plots 'Year' on the horizontal axis and 'Government Expenditure (% of GDP)' on the vertical axis. Each country is represented by a distinct line, with the United States and Austria differentiated by color. </t>
    </r>
    <r>
      <rPr>
        <sz val="10"/>
        <color rgb="FFFF0000"/>
        <rFont val="微软雅黑"/>
        <family val="2"/>
        <charset val="134"/>
      </rPr>
      <t>When interacting with the chart, a tooltip will provide additional information, showing the country name, year, and government expenditure percentage for the data point being hovered over. The visualization likely depicts a time series comparison of government expenditure as a percentage of GDP between the United States and Austria from 1880 to 2022, highlighting the peak in 2020 for both countries and the significant divergence in 1950, where Austria's expenditure exceeded that of the United States by approximately 22.92%.</t>
    </r>
    <r>
      <rPr>
        <sz val="10"/>
        <color rgb="FF000000"/>
        <rFont val="微软雅黑"/>
        <family val="2"/>
        <charset val="134"/>
      </rPr>
      <t xml:space="preserve"> It also shows that on average, Austria's government expenditure is higher than that of the United States, with respective averages of 34.04% and 19.92% over the period.</t>
    </r>
  </si>
  <si>
    <r>
      <t xml:space="preserve">Analyzing government expenditure as a percentage of GDP from 1880 to 2022 for the United States and Austria reveals distinct fiscal patterns shaped by historical and economic contexts. For the United States, the trend starts relatively low, averaging around 2% to 3% towards the end of the 19th century and gradually increasing. Notable spikes are observed during significant events such as World War I, where it peaked at 18.97% in 1918, and more dramatically during World War II, reaching a peak of 44.08% in 1945. Post-war expenditure declined but saw upticks during economic recessions and the 2008 financial crisis, culminating in another peak of 44.82% in 2020 due to the COVID-19 pandemic response.
</t>
    </r>
    <r>
      <rPr>
        <sz val="10"/>
        <color rgb="FFFF0000"/>
        <rFont val="微软雅黑"/>
        <family val="2"/>
        <charset val="134"/>
      </rPr>
      <t>In contrast, Austria's government expenditure data, available from 1880, shows more variability</t>
    </r>
    <r>
      <rPr>
        <sz val="10"/>
        <color rgb="FF000000"/>
        <rFont val="微软雅黑"/>
        <family val="2"/>
        <charset val="134"/>
      </rPr>
      <t xml:space="preserve"> and generally higher percentages earlier on compared to the U.S., reflecting different governmental and social structures.</t>
    </r>
    <r>
      <rPr>
        <sz val="10"/>
        <color rgb="FFFF0000"/>
        <rFont val="微软雅黑"/>
        <family val="2"/>
        <charset val="134"/>
      </rPr>
      <t xml:space="preserve"> The expenditure saw dramatic increases during crises, particularly during World War I and World War II</t>
    </r>
    <r>
      <rPr>
        <sz val="10"/>
        <color rgb="FF000000"/>
        <rFont val="微软雅黑"/>
        <family val="2"/>
        <charset val="134"/>
      </rPr>
      <t xml:space="preserve">, although data for some war years are missing. The post-war era for Austria also displays high expenditure, reflecting reconstruction and state welfare expansion, with recent years showing a modern increase similar to global economic trends, peaking at 56.78% in 2020 during the pandemic.
Both countries show an upward trend in government expenditure relative to GDP as they respond to major economic challenges and shifts towards increased social welfare and public services spending. The 21st century highlights the role of government in economic stabilization, especially noticeable during global crises like the financial meltdown and the recent pandemic, indicating a trend of increasing government intervention in economic affairs through fiscal policies.
</t>
    </r>
  </si>
  <si>
    <r>
      <t xml:space="preserve">The chart captures the fluctuating trends in the ratio of inbound to outbound tourist trips for Iceland and Turkey from 1995 to 2022. Over this period, the line graph delineates significant temporal shifts in tourist dynamics between these two nations. In Iceland, the data starts with a downward trend from 1995 to 2006, where the ratio declined from 1.1446 to its lowest point at 0.9591. This initial reduction was followed by a robust increasing trend from 2006 onwards, culminating in a peak ratio of 3.7408 in 2020. However, the upward trajectory did not sustain as the ratio experienced a decline, falling to 3.1872 by 2021. </t>
    </r>
    <r>
      <rPr>
        <sz val="10"/>
        <color rgb="FFFF0000"/>
        <rFont val="微软雅黑"/>
        <family val="2"/>
        <charset val="134"/>
      </rPr>
      <t>Conversely, Turkey witnessed a gradual rise in the ratio of inbound to outbound tourist trips from 1995, achieving a local maximum in 2012 at approximately 6.1516.</t>
    </r>
    <r>
      <rPr>
        <sz val="10"/>
        <color rgb="FF000000"/>
        <rFont val="微软雅黑"/>
        <family val="2"/>
        <charset val="134"/>
      </rPr>
      <t xml:space="preserve"> A more pronounced upward trend emerged after 2016, with the ratio skyrocketing to its zenith of 10.9295 in 2021. This peak was followed by a marked volatility and subsequent decline by 2022, where the ratio dropped to 6.9428. When examining these trends collectively, both Iceland and Turkey displayed a significant increase in their ratios during different periods post-mid-2000s. Iceland's sharp ascent occurred between 2006 and 2020, parallel to Turkey's rapid escalation from 2016 to 2021. The simultaneous peaks around 2020 and 2021 indicate a shared upward momentum in tourist activity for these countries during these years. After reaching their respective peaks, both countries experienced a downturn in their ratios, with Iceland's decrease being more linear, while Turkey's was characterized by fluctuations, highlighting differentiated post-peak behaviours in the tourism sector of these countries.</t>
    </r>
  </si>
  <si>
    <r>
      <t xml:space="preserve">Analyzing the ratio of inbound to outbound tourist trips for Iceland and Turkey from 1995 to 2022 reveals significant insights into the dynamics of tourism in both countries. Iceland started with a ratio slightly above 1 in 1995, indicating a balanced level of inbound and outbound tourism. </t>
    </r>
    <r>
      <rPr>
        <sz val="10"/>
        <color rgb="FFFF0000"/>
        <rFont val="微软雅黑"/>
        <family val="2"/>
        <charset val="134"/>
      </rPr>
      <t xml:space="preserve">This balance saw modest fluctuations until 2008, after which there was a dramatic increase, peaking in 2020 at 3.74. </t>
    </r>
    <r>
      <rPr>
        <sz val="10"/>
        <color rgb="FF000000"/>
        <rFont val="微软雅黑"/>
        <family val="2"/>
        <charset val="134"/>
      </rPr>
      <t>This suggests a substantial growth in inbound tourism compared to outbound, likely influenced by Iceland’s increased popularity as a travel destination and strategic marketing efforts.
Turkey’s tourism ratio also presents an interesting trend. Starting with a higher ratio than Iceland in 1995 at approximately 1.78, it indicates more inbound than outbound trips. This ratio saw a gradual increase, reflecting Turkey's growing appeal as a global tourist destination. The dramatic spikes in 2007, 2008, and particularly in 2021, where it reached an all-time high of 10.93, coincide with significant investments in tourism infrastructure and regional stability, which temporarily boosted visitor numbers. The drop in subsequent years aligns with global economic downturns and regional instability, affecting the tourist influx to Turkey.
The contrasting trends between the two countries highlight the impact of geopolitical, economic, and social factors on tourism dynamics. Iceland’s steady increase aligns with its rise as a niche destination for nature tourism, while Turkey's fluctuations reflect its broader appeal tempered by external vulnerabilities.</t>
    </r>
  </si>
  <si>
    <r>
      <t xml:space="preserve">This visualization is a line chart that presents the ratio of inbound to outbound tourist trips for Iceland and Turkey from 1995 to 2022. The chart plots the 'Year' on the horizontal axis and the 'Ratio of Inbound to Outbound Tourist Trips' on the vertical axis. Each country, Iceland and Turkey, is represented by a line with a distinct color, and the legend titled 'Country' helps to distinguish between them. </t>
    </r>
    <r>
      <rPr>
        <sz val="10"/>
        <color rgb="FFFF0000"/>
        <rFont val="微软雅黑"/>
        <family val="2"/>
        <charset val="134"/>
      </rPr>
      <t>Interactive tooltips provide additional information about the country, year, and ratio when a user hovers over any point on the lines. The visualization likely depicts the fluctuation of the ratio of inbound to outbound tourist trips for Iceland and Turkey from 1995 to 2022, highlighting Iceland's minimum ratio close to 1</t>
    </r>
    <r>
      <rPr>
        <sz val="10"/>
        <color rgb="FF000000"/>
        <rFont val="微软雅黑"/>
        <family val="2"/>
        <charset val="134"/>
      </rPr>
      <t xml:space="preserve">, suggesting an almost equal number of inbound and outbound trips in its lowest year, and Turkey's consistently higher ratio, </t>
    </r>
    <r>
      <rPr>
        <sz val="10"/>
        <color rgb="FFFF0000"/>
        <rFont val="微软雅黑"/>
        <family val="2"/>
        <charset val="134"/>
      </rPr>
      <t>with a peak over 10 times more inbound than outbound trips</t>
    </r>
    <r>
      <rPr>
        <sz val="10"/>
        <color rgb="FF000000"/>
        <rFont val="微软雅黑"/>
        <family val="2"/>
        <charset val="134"/>
      </rPr>
      <t xml:space="preserve">. </t>
    </r>
    <r>
      <rPr>
        <sz val="10"/>
        <color rgb="FFFF0000"/>
        <rFont val="微软雅黑"/>
        <family val="2"/>
        <charset val="134"/>
      </rPr>
      <t>It also shows Iceland's average ratio being roughly 2</t>
    </r>
    <r>
      <rPr>
        <sz val="10"/>
        <color rgb="FF000000"/>
        <rFont val="微软雅黑"/>
        <family val="2"/>
        <charset val="134"/>
      </rPr>
      <t>, indicating a generally balanced flow of tourism, while the maximum ratios suggest that Turkey is a much more popular destination compared to its outbound tourism.</t>
    </r>
  </si>
  <si>
    <r>
      <t xml:space="preserve">The chart presents a comprehensive line graph depicting the sex ratio at birth, expressed as the number of males per 100 females, over an extensive time range from 1950 to 2023. It compares this demographic indicator across two different regions: the British Virgin Islands and Bonaire Sint Eustatius and Saba. This visualization allows for direct comparison of trends and fluctuations in the sex ratio over the course of more than seven decades. In analyzing the trends for the British Virgin Islands, the sex ratio at birth began at 100.833 in 1950 and </t>
    </r>
    <r>
      <rPr>
        <sz val="10"/>
        <color rgb="FFFF0000"/>
        <rFont val="微软雅黑"/>
        <family val="2"/>
        <charset val="134"/>
      </rPr>
      <t>increased to a peak of 104.167 in 1965</t>
    </r>
    <r>
      <rPr>
        <sz val="10"/>
        <color rgb="FF000000"/>
        <rFont val="微软雅黑"/>
        <family val="2"/>
        <charset val="134"/>
      </rPr>
      <t xml:space="preserve">. This period of growth was followed by a continuation until 1978, when it reached 106.870. A declining trend ensued from 1978 to 1991, dropping to a low of 95.349. The sex ratio then saw an upward swing from 1991 to 2006, peaking at 111.111. However, from 2006 to 2012, there was a decrease, ending at 104.196. </t>
    </r>
    <r>
      <rPr>
        <sz val="10"/>
        <color rgb="FFFF0000"/>
        <rFont val="微软雅黑"/>
        <family val="2"/>
        <charset val="134"/>
      </rPr>
      <t>Turning to Bonaire Sint Eustatius and Saba, the initial rise in the sex ratio from 1950 culminated in 1992 with a peak of 115.520.</t>
    </r>
    <r>
      <rPr>
        <sz val="10"/>
        <color rgb="FF000000"/>
        <rFont val="微软雅黑"/>
        <family val="2"/>
        <charset val="134"/>
      </rPr>
      <t xml:space="preserve"> After 1992, the sex ratio fell to 93.220 by the year 2000. Another increase ensued, and by 2007 it reached 114.410. Yet again, a decline followed from 2007 to 2019, down to 88.620. An upward trend marked the years from 2019 to 2022, hitting 118.250 before a slight dip to 111.270 by 2023.The relationship between these trends reveals a fascinating cyclical pattern in both regions, despite differences in their exact timings. Each region experiences alternating periods of increases and decreases. The British Virgin Islands displayed an earlier peak in the mid-20th century, while Bonaire Sint Eustatius and Saba's peak occurred decades later. Both regions experienced declines but not in synchrony. After 2000, both saw recoveries, yet the timing and duration varied. Overall, while specific trend points differ, both regions illustrate the broader characteristic of cyclical fluctuations, marking alternate periods of rising and falling sex ratios over multiple decades.</t>
    </r>
  </si>
  <si>
    <r>
      <t>The sex ratio trends in the British Virgin Islands and Bonaire Sint Eustatius and Saba from 1950 to 2023 demonstrate varied dynamics in demographic developments.</t>
    </r>
    <r>
      <rPr>
        <sz val="10"/>
        <color rgb="FFFF0000"/>
        <rFont val="微软雅黑"/>
        <family val="2"/>
        <charset val="134"/>
      </rPr>
      <t xml:space="preserve"> In the British Virgin Islands, the sex ratio, indicating males per 100 females, has shown a gradual increase from 1950, starting at 100.83, and stabilizing above 104 in recent years, reaching a peak of 105.26 in 2021 before a slight decrease to 104.37 in 2023.</t>
    </r>
    <r>
      <rPr>
        <sz val="10"/>
        <color rgb="FF000000"/>
        <rFont val="微软雅黑"/>
        <family val="2"/>
        <charset val="134"/>
      </rPr>
      <t xml:space="preserve"> This suggests a consistent male demographic growth relative to females, influenced perhaps by migration trends and birth rates over these decades.
Conversely, Bonaire Sint Eustatius and Saba present a more fluctuating pattern. </t>
    </r>
    <r>
      <rPr>
        <sz val="10"/>
        <color rgb="FFFF0000"/>
        <rFont val="微软雅黑"/>
        <family val="2"/>
        <charset val="134"/>
      </rPr>
      <t>The ratio began at 102.78 in 1950, peaked notably in 2023 at 118.25</t>
    </r>
    <r>
      <rPr>
        <sz val="10"/>
        <color rgb="FF000000"/>
        <rFont val="微软雅黑"/>
        <family val="2"/>
        <charset val="134"/>
      </rPr>
      <t xml:space="preserve">, and experienced significant fluctuations throughout the period. </t>
    </r>
    <r>
      <rPr>
        <sz val="10"/>
        <color rgb="FFFF0000"/>
        <rFont val="微软雅黑"/>
        <family val="2"/>
        <charset val="134"/>
      </rPr>
      <t xml:space="preserve">Notable peaks such as 115.38 in 1991 and the sharp rise to 118.25 in 2023 </t>
    </r>
    <r>
      <rPr>
        <sz val="10"/>
        <color rgb="FF000000"/>
        <rFont val="微软雅黑"/>
        <family val="2"/>
        <charset val="134"/>
      </rPr>
      <t>suggest specific events or shifts in demographic policies or migration that significantly altered the male-to-female ratio. The dips to levels as low as 88.71 in 2018 followed by rapid increases indicate potential volatility in population dynamics, possibly driven by economic or environmental factors affecting migration or birth rates more dramatically in this smaller region compared to the British Virgin Islands.
These insights reflect how external socio-economic and environmental factors can distinctly impact demographic structures in different but closely located regions.</t>
    </r>
  </si>
  <si>
    <r>
      <t>This visualization is a line chart that presents the sex ratio (number of males per 100 females) for the British Virgin Islands and Bonaire Sint Eustatius and Saba from 1950 to 2023. The chart plots 'Year' on the horizontal axis and 'Sex ratio' on the vertical axis. Each country is represented by a line with a distinct color, and the legend titled 'Country' helps to distinguish between them. Interactive tooltips will provide additional information about the 'Entity' (country), 'Year', and 'Sex ratio' when hovering over the chart. The visualization likely depicts a line graph or bar chart showing the sex ratio trends over time for both the British Virgin Islands and Bonaire Sint Eustatius and Saba.</t>
    </r>
    <r>
      <rPr>
        <sz val="10"/>
        <color rgb="FFFF0000"/>
        <rFont val="微软雅黑"/>
        <family val="2"/>
        <charset val="134"/>
      </rPr>
      <t xml:space="preserve"> It highlights the British Virgin Islands' maximum sex ratio of 111.111115 and the minimum sex ratio for Bonaire Sint Eustatius and Saba at 88.61789, indicating the range of variation in each location. The graph also illustrates the increasing trend in sex ratios for both entities from 1950 to 2023, with the British Virgin Islands experiencing a smaller increase of approximately 3.542 compared to the more significant rise in Bonaire Sint Eustatius and Saba, which went from 102.77778 to 111.26761 males per 100 females.</t>
    </r>
  </si>
  <si>
    <r>
      <t xml:space="preserve">The chart presents a line graph detailing the time-series trends in rental-related economic indicators in the United States, specifically focusing on the rent of primary residence and owners' equivalent rent from early 1984 to early 2015.  Each line represents how these two dimensions behaved over this period, revealing changes in rent value percentages. For the rent of primary residence, a rising trend is noted from early 1984, culminating at 6.7% in November 1985.  This was subsequently followed by a significant fall to 3.4% by July 1987.  </t>
    </r>
    <r>
      <rPr>
        <sz val="10"/>
        <color rgb="FFFF0000"/>
        <rFont val="微软雅黑"/>
        <family val="2"/>
        <charset val="134"/>
      </rPr>
      <t>Afterward, a brief recovery was observed, peaking again at 4.2% in June 1988, followed by another decline to a low of 3.5% in December 1988.</t>
    </r>
    <r>
      <rPr>
        <sz val="10"/>
        <color rgb="FF000000"/>
        <rFont val="微软雅黑"/>
        <family val="2"/>
        <charset val="134"/>
      </rPr>
      <t xml:space="preserve"> The trend saw another ascent, achieving 4.5% by September 1990, before plummeting to 1.8% in March 1993.  Thereafter, a prolonged period of recovery occurred, with values rising steadily to 4.7% by November 2001, before a downturn saw it fall to 2.4% by January 2004.  A subsequent climb ensued, peaking at 4.6% in March 2007, followed by a sharp downturn to -0.1% by May 2010.  A recovery phase started in May 2010, hitting 3.6% by February 2015. The owner's equivalent rent demonstrated a broadly similar pattern, with a rising trend from January 1984 peaking at 6.6% by April 1986, followed by a decline to 4.2% by March 1987.  A modest upward trend spanned until August 1990 with a peak at 6.2%, followed by a sharp decline to 2.8% by August 1991.  Fluctuations continued until a notable ascent from December 1999 to December 2001 reached 4.5%, with a subsequent downturn to 1.9% by January 2004.  Another rise was recorded by the end of 2006, peaking at 4.3%, before experiencing a drop to -0.3% by May 2010.  The upward trend resumed post-2010, reaching 2.7% by July 2014. Examined across both dimensions, the trends exhibit a synchronized pattern during several intervals, notably in the early 2000s where both rent categories saw increases until 2001 followed by declines up to 2004.  The period from 2007 to 2010 shows a marked downturn for both, reflecting a significant economic downturn.  Post-2010, both indicators display recovery, indicating a broader economic stabilization phase.  While there are periods of divergence, such as the late 1980s and early 1990s when the timing of peaks and troughs varied, the predominant theme is that the rent of primary residence and owners' equivalent rent trends largely mirror each other during key economic phases.</t>
    </r>
  </si>
  <si>
    <r>
      <t>The line chart illustrates the rent trends for primary residences in the U.S. from 1984 to 2015, capturing data for both "Rent of Primary Residence" and "Owners' Equivalent Rent of Primary Residence."</t>
    </r>
    <r>
      <rPr>
        <sz val="10"/>
        <color rgb="FFFF0000"/>
        <rFont val="微软雅黑"/>
        <family val="2"/>
        <charset val="134"/>
      </rPr>
      <t xml:space="preserve"> Initially, both rent indices show a generally upward trend, with the "Rent of Primary Residence" increasing from 4.6% in January 1984 to peaks around 4.5% to 4.6% in early 2001.</t>
    </r>
    <r>
      <rPr>
        <sz val="10"/>
        <color rgb="FF000000"/>
        <rFont val="微软雅黑"/>
        <family val="2"/>
        <charset val="134"/>
      </rPr>
      <t xml:space="preserve"> This index shows considerable fluctuations with a notable rise around 2007, reaching up to 4.4%, followed by a decline to 3% in 2009, </t>
    </r>
    <r>
      <rPr>
        <sz val="10"/>
        <color rgb="FFFF0000"/>
        <rFont val="微软雅黑"/>
        <family val="2"/>
        <charset val="134"/>
      </rPr>
      <t xml:space="preserve">and a slight recovery thereafter. </t>
    </r>
    <r>
      <rPr>
        <sz val="10"/>
        <color rgb="FF000000"/>
        <rFont val="微软雅黑"/>
        <family val="2"/>
        <charset val="134"/>
      </rPr>
      <t xml:space="preserve">The "Owners' Equivalent Rent" also exhibits similar trends but with slightly lower values, </t>
    </r>
    <r>
      <rPr>
        <sz val="10"/>
        <color rgb="FFFF0000"/>
        <rFont val="微软雅黑"/>
        <family val="2"/>
        <charset val="134"/>
      </rPr>
      <t>starting at 4.1% in 1984 and reaching a high of 4.5% by 2002.</t>
    </r>
    <r>
      <rPr>
        <sz val="10"/>
        <color rgb="FF000000"/>
        <rFont val="微软雅黑"/>
        <family val="2"/>
        <charset val="134"/>
      </rPr>
      <t xml:space="preserve"> Post-2008, both indices show a decline, reflecting the impact of the financial crisis on housing costs, with a gradual decrease to around 2.7% by 2015. </t>
    </r>
    <r>
      <rPr>
        <sz val="10"/>
        <color rgb="FFFF0000"/>
        <rFont val="微软雅黑"/>
        <family val="2"/>
        <charset val="134"/>
      </rPr>
      <t>This comparison indicates a general parallel trend between actual rent and owner-equivalent rent, though the actual rent consistently remains slightly higher throughout the observed period.</t>
    </r>
  </si>
  <si>
    <r>
      <t xml:space="preserve">This is a line chart that depicts the trends in the rent of primary residences in the U.S. over time. The chart plots 'observation_date' on the horizontal axis and 'rent value' as a percentage on the vertical axis. </t>
    </r>
    <r>
      <rPr>
        <sz val="10"/>
        <color rgb="FFFF0000"/>
        <rFont val="微软雅黑"/>
        <family val="2"/>
        <charset val="134"/>
      </rPr>
      <t>The data is sourced from a CSV file and is represented as a continuous line, with tooltips providing additional information about the rent value and date at any point along the line.</t>
    </r>
    <r>
      <rPr>
        <sz val="10"/>
        <color rgb="FF000000"/>
        <rFont val="微软雅黑"/>
        <family val="2"/>
        <charset val="134"/>
      </rPr>
      <t xml:space="preserve"> The visualization likely depicts a time series graph showing the percentage change in rent values for U.S. primary residences,</t>
    </r>
    <r>
      <rPr>
        <sz val="10"/>
        <color rgb="FFFF0000"/>
        <rFont val="微软雅黑"/>
        <family val="2"/>
        <charset val="134"/>
      </rPr>
      <t xml:space="preserve"> with a peak at 6.7% and a trough at -0.3%</t>
    </r>
    <r>
      <rPr>
        <sz val="10"/>
        <color rgb="FF000000"/>
        <rFont val="微软雅黑"/>
        <family val="2"/>
        <charset val="134"/>
      </rPr>
      <t xml:space="preserve">. </t>
    </r>
    <r>
      <rPr>
        <sz val="10"/>
        <color rgb="FFFF0000"/>
        <rFont val="微软雅黑"/>
        <family val="2"/>
        <charset val="134"/>
      </rPr>
      <t>The overall trend indicates a decrease in rent value percentage by 1.9 points from the start to the end of the period, with an average value of approximately 3.3% throughout the observation period.</t>
    </r>
  </si>
  <si>
    <r>
      <t xml:space="preserve">The sex ratio trends in Bonaire Sint Eustatius and Saba from 1950 to 2023 illustrate a distinct progression in demographic composition over the years, marked by both stability and volatility. Initially, the ratio remained relatively stable around 102 to 104 males per 100 females during the early years, up until 1958. </t>
    </r>
    <r>
      <rPr>
        <sz val="10"/>
        <color rgb="FFFF0000"/>
        <rFont val="微软雅黑"/>
        <family val="2"/>
        <charset val="134"/>
      </rPr>
      <t>However, a notable decline began in 1959</t>
    </r>
    <r>
      <rPr>
        <sz val="10"/>
        <color rgb="FF000000"/>
        <rFont val="微软雅黑"/>
        <family val="2"/>
        <charset val="134"/>
      </rPr>
      <t xml:space="preserve">, dropping to a low of 97.48 by 1960. This decline was short-lived as the ratio rebounded, gradually ascending and reaching a more pronounced increase by the mid-1960s.
A significant peak occurred in 1991, where the sex ratio surged to 115.38, indicating a substantial increase in the male population relative to females. This peak, however, was followed by a period of volatility; the ratio fluctuated noticeably, </t>
    </r>
    <r>
      <rPr>
        <sz val="10"/>
        <color rgb="FFFF0000"/>
        <rFont val="微软雅黑"/>
        <family val="2"/>
        <charset val="134"/>
      </rPr>
      <t>dipping to a low of 91.94 in 2017</t>
    </r>
    <r>
      <rPr>
        <sz val="10"/>
        <color rgb="FF000000"/>
        <rFont val="微软雅黑"/>
        <family val="2"/>
        <charset val="134"/>
      </rPr>
      <t>—a level reminiscent of the early 1980s—</t>
    </r>
    <r>
      <rPr>
        <sz val="10"/>
        <color rgb="FFFF0000"/>
        <rFont val="微软雅黑"/>
        <family val="2"/>
        <charset val="134"/>
      </rPr>
      <t>before climbing to a record high of 118.25 in 2022.</t>
    </r>
    <r>
      <rPr>
        <sz val="10"/>
        <color rgb="FF000000"/>
        <rFont val="微软雅黑"/>
        <family val="2"/>
        <charset val="134"/>
      </rPr>
      <t xml:space="preserve"> This recent spike could suggest demographic shifts possibly influenced by migration patterns or changes in birth rates.
By 2023, the ratio slightly adjusted to 111.27, yet still remaining significantly higher than the historical average. These fluctuations reflect complex interplays of local conditions, policies, and possibly economic or environmental factors that impact gender composition in this region over the decades.</t>
    </r>
  </si>
  <si>
    <r>
      <t xml:space="preserve">This visualization is a line chart that presents the sex ratio in Bonaire, Sint Eustatius, and Saba from 1950 to 2023. The chart plots 'Year' on the horizontal axis, which is treated as an ordinal variable, and 'Sex Ratio (Males per 100 Females)' on the vertical axis, which is a quantitative measure. The line mark connects data points chronologically, illustrating changes in the sex ratio over time. Interactive tooltips display the specific year and sex ratio when a user hovers over any point on the line. The visualization would show a sharp increase in the sex ratio in Bonaire, Sint Eustatius, and Saba over the years 1950 to 1952, </t>
    </r>
    <r>
      <rPr>
        <sz val="10"/>
        <color rgb="FFFF0000"/>
        <rFont val="微软雅黑"/>
        <family val="2"/>
        <charset val="134"/>
      </rPr>
      <t>starting from a minimum of 102.778</t>
    </r>
    <r>
      <rPr>
        <sz val="10"/>
        <color rgb="FF000000"/>
        <rFont val="微软雅黑"/>
        <family val="2"/>
        <charset val="134"/>
      </rPr>
      <t xml:space="preserve"> and reaching a maximum of 118.24818,</t>
    </r>
    <r>
      <rPr>
        <sz val="10"/>
        <color rgb="FFFF0000"/>
        <rFont val="微软雅黑"/>
        <family val="2"/>
        <charset val="134"/>
      </rPr>
      <t xml:space="preserve"> indicating a significant rise of approximately 0.96</t>
    </r>
    <r>
      <rPr>
        <sz val="10"/>
        <color rgb="FF000000"/>
        <rFont val="微软雅黑"/>
        <family val="2"/>
        <charset val="134"/>
      </rPr>
      <t xml:space="preserve"> in this short period. </t>
    </r>
    <r>
      <rPr>
        <sz val="10"/>
        <color rgb="FFFF0000"/>
        <rFont val="微软雅黑"/>
        <family val="2"/>
        <charset val="134"/>
      </rPr>
      <t>The average sex ratio across these years is depicted as relatively stable at around 103.354 males per 100 females, suggesting that the extreme values are outliers compared to the general trend.</t>
    </r>
  </si>
  <si>
    <r>
      <t xml:space="preserve">The data detailing the owners' equivalent rent of primary residences in the U.S. from 1984 to 2015 reveals a nuanced pattern of fluctuation and overall growth over the three decades. </t>
    </r>
    <r>
      <rPr>
        <sz val="10"/>
        <color rgb="FFFF0000"/>
        <rFont val="微软雅黑"/>
        <family val="2"/>
        <charset val="134"/>
      </rPr>
      <t>Starting in January 1984, the rent value was recorded at 4.1%, experiencing gradual increases to peak at 5.1% by December 1984.</t>
    </r>
    <r>
      <rPr>
        <sz val="10"/>
        <color rgb="FF000000"/>
        <rFont val="微软雅黑"/>
        <family val="2"/>
        <charset val="134"/>
      </rPr>
      <t xml:space="preserve"> This pattern of growth continued into the following years with rent values reaching up to 6.6% by April 1986, indicating a significant rise during this early period.
However, the data shows a notable shift after this peak, as rent values began to decrease, </t>
    </r>
    <r>
      <rPr>
        <sz val="10"/>
        <color rgb="FFFF0000"/>
        <rFont val="微软雅黑"/>
        <family val="2"/>
        <charset val="134"/>
      </rPr>
      <t>reaching lower points such as 4.6% by December 1986.</t>
    </r>
    <r>
      <rPr>
        <sz val="10"/>
        <color rgb="FF000000"/>
        <rFont val="微软雅黑"/>
        <family val="2"/>
        <charset val="134"/>
      </rPr>
      <t xml:space="preserve"> </t>
    </r>
    <r>
      <rPr>
        <sz val="10"/>
        <color rgb="FFFF0000"/>
        <rFont val="微软雅黑"/>
        <family val="2"/>
        <charset val="134"/>
      </rPr>
      <t>This declining trend stabilized somewhat in the subsequent years, with rent values hovering around the mid to low 4% range towards the end of the 1980s.</t>
    </r>
    <r>
      <rPr>
        <sz val="10"/>
        <color rgb="FF000000"/>
        <rFont val="微软雅黑"/>
        <family val="2"/>
        <charset val="134"/>
      </rPr>
      <t xml:space="preserve">
</t>
    </r>
    <r>
      <rPr>
        <sz val="10"/>
        <color rgb="FFFF0000"/>
        <rFont val="微软雅黑"/>
        <family val="2"/>
        <charset val="134"/>
      </rPr>
      <t>The early 1990s marked another phase of decline, with rent values falling to their lowest at 2.8% in August 1991.</t>
    </r>
    <r>
      <rPr>
        <sz val="10"/>
        <color rgb="FF000000"/>
        <rFont val="微软雅黑"/>
        <family val="2"/>
        <charset val="134"/>
      </rPr>
      <t xml:space="preserve"> This downward trend reversed somewhat through the mid-1990s, </t>
    </r>
    <r>
      <rPr>
        <sz val="10"/>
        <color rgb="FFFF0000"/>
        <rFont val="微软雅黑"/>
        <family val="2"/>
        <charset val="134"/>
      </rPr>
      <t>climbing back up gradually to reach 3.7% by December 1995</t>
    </r>
    <r>
      <rPr>
        <sz val="10"/>
        <color rgb="FF000000"/>
        <rFont val="微软雅黑"/>
        <family val="2"/>
        <charset val="134"/>
      </rPr>
      <t xml:space="preserve">. This recovery trend continued into the late 1990s and early 2000s, with rent values again experiencing growth, peaking at 4.5% in December 2001.
</t>
    </r>
    <r>
      <rPr>
        <sz val="10"/>
        <color rgb="FFFF0000"/>
        <rFont val="微软雅黑"/>
        <family val="2"/>
        <charset val="134"/>
      </rPr>
      <t>The data from 2002 onwards shows an overall stability in rent values</t>
    </r>
    <r>
      <rPr>
        <sz val="10"/>
        <color rgb="FF000000"/>
        <rFont val="微软雅黑"/>
        <family val="2"/>
        <charset val="134"/>
      </rPr>
      <t>, with minor fluctuations but generally maintaining a range around the 4% mark. This period indicates a relative stabilization in the rental market compared to the volatility observed in the earlier decades.</t>
    </r>
    <r>
      <rPr>
        <sz val="10"/>
        <color rgb="FFFF0000"/>
        <rFont val="微软雅黑"/>
        <family val="2"/>
        <charset val="134"/>
      </rPr>
      <t xml:space="preserve"> The trend in the last observed years up to 2015 suggests a slight upward movement in rent values, maintaining the recovery post the notable declines of the early 1990s.</t>
    </r>
    <r>
      <rPr>
        <sz val="10"/>
        <color rgb="FF000000"/>
        <rFont val="微软雅黑"/>
        <family val="2"/>
        <charset val="134"/>
      </rPr>
      <t xml:space="preserve">
Overall, the trajectory of owners' equivalent rent of primary residences in the U.S. over these three decades showcases periods of growth, decline, and stabilization, reflecting changes in economic conditions, housing market pressures, and possibly policy changes impacting homeowners and renters alike.
</t>
    </r>
  </si>
  <si>
    <r>
      <t xml:space="preserve">This visualization is a line chart that depicts the monthly rent values of primary residences in the United States from January 1984 to February 2015. The chart plots time on the horizontal axis, with dates ranging from January 1984 to February 2015, and rent values on the vertical axis. The data is represented as a continuous line, with points on the line corresponding to the rent values at specific observation dates. </t>
    </r>
    <r>
      <rPr>
        <sz val="10"/>
        <color rgb="FFFF0000"/>
        <rFont val="微软雅黑"/>
        <family val="2"/>
        <charset val="134"/>
      </rPr>
      <t xml:space="preserve">Users can interact with the chart through a tooltip feature, which displays the exact date and rent value when hovering over any point on the line. The visualization likely depicts a time series graph showing the fluctuation of rent values for primary residences in the U.S. from January 1984 to February 2015, with a peak at 6.7 and a trough at 4.5, while the average rent value hovers around 4.8. </t>
    </r>
  </si>
  <si>
    <r>
      <t xml:space="preserve">The chart presents a detailed analysis of the U.S. Owners' Equivalent Rent of Primary Residence, spanning the period from January 1984 to February 2015. The data is showcased as a series of line graphs, each representing different rent types under the category 'symbol'. This visualization aims to illustrate the temporal changes and patterns in equivalent rent values across multiple decades.Throughout this timeframe, the Owners' Equivalent Rent of Primary Residence in the U.S. experienced several notable trends. In the early years, from 1984 to 1986, there was a substantial increase, with rent values peaking at 6.6 in April 1986. This was followed by a downturn until March 1987 when values diminished to 4.2. </t>
    </r>
    <r>
      <rPr>
        <sz val="10"/>
        <color rgb="FFFF0000"/>
        <rFont val="微软雅黑"/>
        <family val="2"/>
        <charset val="134"/>
      </rPr>
      <t>Another upward phase was observed from March 1987 to January 1988 with a peak at 5.4.</t>
    </r>
    <r>
      <rPr>
        <sz val="10"/>
        <color rgb="FF000000"/>
        <rFont val="微软雅黑"/>
        <family val="2"/>
        <charset val="134"/>
      </rPr>
      <t xml:space="preserve"> </t>
    </r>
    <r>
      <rPr>
        <sz val="10"/>
        <color rgb="FFFF0000"/>
        <rFont val="微软雅黑"/>
        <family val="2"/>
        <charset val="134"/>
      </rPr>
      <t>The late 1980s and early 1990s witnessed another increase from February 1989 culminating at 6.2 in August 1990, before experiencing a steep drop to 2.8 by August 1991. A significant downward trend was also evident from January 2007 to May 2010, where values dramatically reduced to -0.3.</t>
    </r>
    <r>
      <rPr>
        <sz val="10"/>
        <color rgb="FF000000"/>
        <rFont val="微软雅黑"/>
        <family val="2"/>
        <charset val="134"/>
      </rPr>
      <t xml:space="preserve"> Following this, there was a resurgence in growth from May 2010 to April 2012, peaking at 2.1, and continued stable growth from April 2012 to July 2014, concluding at a value of 2.7.When considering the multi-dimensional aspect of the data, similar patterns of increase followed by decline emerge across various periods, particularly early upward movements like those from January 1984 to April 1986 and March 1987 to January 1988, leading to peaks at different points. Conversely, significant downturns were seen from August 1990 to August 1991 and again from January 2007 to May 2010, marking periods of substantial decline. However, post-2007 displays a unique divergence from previous patterns, with an initial sharp fall followed by a steady climb until 2014. This period breaks earlier cycles characterized by rapid recovery and stabilization, marking a differentiated path of growth and stability.</t>
    </r>
  </si>
  <si>
    <r>
      <t xml:space="preserve">The data detailing the owners' equivalent rent of primary residences in the U.S. from 1984 to 2015 reveals a nuanced pattern of fluctuation and overall growth over the three decades. Starting in January 1984, the rent value was recorded at 4.1%, </t>
    </r>
    <r>
      <rPr>
        <sz val="10"/>
        <color rgb="FFFF0000"/>
        <rFont val="微软雅黑"/>
        <family val="2"/>
        <charset val="134"/>
      </rPr>
      <t>experiencing gradual increases to peak at 5.1% by December 1984.</t>
    </r>
    <r>
      <rPr>
        <sz val="10"/>
        <color rgb="FF000000"/>
        <rFont val="微软雅黑"/>
        <family val="2"/>
        <charset val="134"/>
      </rPr>
      <t xml:space="preserve"> This pattern of growth continued into the following years with rent values reaching up to 6.6% by April 1986, indicating a significant rise during this early period.
However, the data shows a notable shift after this peak, as rent values began to decrease, reaching lower points such as 4.6% by December 1986. This declining trend stabilized somewhat in the subsequent years,</t>
    </r>
    <r>
      <rPr>
        <sz val="10"/>
        <color rgb="FFFF0000"/>
        <rFont val="微软雅黑"/>
        <family val="2"/>
        <charset val="134"/>
      </rPr>
      <t xml:space="preserve"> with rent values hovering around the mid to low 4% range towards the end of the 1980s.</t>
    </r>
    <r>
      <rPr>
        <sz val="10"/>
        <color rgb="FF000000"/>
        <rFont val="微软雅黑"/>
        <family val="2"/>
        <charset val="134"/>
      </rPr>
      <t xml:space="preserve">
The early 1990s marked another phase of decline, with rent values falling to their lowest at 2.8% in August 1991. This downward trend reversed somewhat through the mid-1990s, </t>
    </r>
    <r>
      <rPr>
        <sz val="10"/>
        <color rgb="FFFF0000"/>
        <rFont val="微软雅黑"/>
        <family val="2"/>
        <charset val="134"/>
      </rPr>
      <t>climbing back up gradually to reach 3.7% by December 1995</t>
    </r>
    <r>
      <rPr>
        <sz val="10"/>
        <color rgb="FF000000"/>
        <rFont val="微软雅黑"/>
        <family val="2"/>
        <charset val="134"/>
      </rPr>
      <t xml:space="preserve">. This recovery trend continued into the late 1990s and early 2000s, with rent values again experiencing growth, peaking at 4.5% in December 2001.
The data from 2002 onwards shows an overall stability in rent values, </t>
    </r>
    <r>
      <rPr>
        <sz val="10"/>
        <color rgb="FFFF0000"/>
        <rFont val="微软雅黑"/>
        <family val="2"/>
        <charset val="134"/>
      </rPr>
      <t xml:space="preserve">with minor fluctuations but generally maintaining a range around the 4% mark. </t>
    </r>
    <r>
      <rPr>
        <sz val="10"/>
        <color rgb="FF000000"/>
        <rFont val="微软雅黑"/>
        <family val="2"/>
        <charset val="134"/>
      </rPr>
      <t>This period indicates a relative stabilization in the rental market compared to the volatility observed in the earlier decades. The trend in the last observed years up to 2015 suggests a slight upward movement in rent values, maintaining the recovery post the notable declines of the early 1990s.
Overall, the trajectory of owners' equivalent rent of primary residences in the U.S. over these three decades showcases periods of growth, decline, and stabilization, reflecting changes in economic conditions, housing market pressures, and possibly policy changes impacting homeowners and renters alike.</t>
    </r>
  </si>
  <si>
    <r>
      <t xml:space="preserve">This visualization is a line chart that displays the monthly equivalent rent values of primary residences in the United States from January 1984 to February 2015. The chart plots time on the x-axis, with dates ranging from January 1984 to February 2015, and the equivalent rent values on the y-axis. The line represents the trend of rent values over time. </t>
    </r>
    <r>
      <rPr>
        <sz val="10"/>
        <color rgb="FFFF0000"/>
        <rFont val="微软雅黑"/>
        <family val="2"/>
        <charset val="134"/>
      </rPr>
      <t xml:space="preserve">Users can interact with the chart by hovering over the line to see tooltips that provide the exact date and equivalent rent value for specific points on the line. </t>
    </r>
    <r>
      <rPr>
        <sz val="10"/>
        <color rgb="FF000000"/>
        <rFont val="微软雅黑"/>
        <family val="2"/>
        <charset val="134"/>
      </rPr>
      <t xml:space="preserve">The visualization likely depicts a fluctuating trend in equivalent rent values for primary residences in the U.S. from January 1984 to February 2015, with a peak at 6.6 and a trough at -0.3. </t>
    </r>
    <r>
      <rPr>
        <sz val="10"/>
        <color rgb="FFFF0000"/>
        <rFont val="微软雅黑"/>
        <family val="2"/>
        <charset val="134"/>
      </rPr>
      <t>Over this period, the overall trend shows a decrease of 1.4 in rent values, averaging at 3.27.</t>
    </r>
  </si>
  <si>
    <r>
      <t xml:space="preserve">The chart presents a line graph illustrating the trends in the average effective age of retirement for women across various countries, spanning the years 1982 to 2018. The data categorically compares the retirement ages across different nations as indicated by the color coding for each country in the graph legend. Focusing on Cyprus, from 1982 to 1988, the average age at which women retired showed a slight increase, rising to 71.2 years by 1987. Afterward, beginning in 1988, there was a significant decrease in the retirement age that persisted until 1997, hitting its lowest at 59.5 years. </t>
    </r>
    <r>
      <rPr>
        <sz val="10"/>
        <color rgb="FFFF0000"/>
        <rFont val="微软雅黑"/>
        <family val="2"/>
        <charset val="134"/>
      </rPr>
      <t>Despite ongoing volatility, a general upward trend resumed from 1997 to 2014, peaking notably at 64.4 years in 2001.</t>
    </r>
    <r>
      <rPr>
        <sz val="10"/>
        <color rgb="FF000000"/>
        <rFont val="微软雅黑"/>
        <family val="2"/>
        <charset val="134"/>
      </rPr>
      <t xml:space="preserve"> Following this peak, the data indicates a stabilization around 63.0 years during 2014, before entering a declining phase from 2015 to 2018, ultimately reaching 61.4 years in 2017. Examining the broader trends across multiple dimensions, there is a prevalent pattern among the countries depicted. Initially marked by stability, most of the data highlights an upward movement from 1982 until about 1988. This period was succeeded by heightened volatility between 1988 and 1997, where a downward trend was prominent across the datasets. Post-1997, a reverse shift often occurred, characterized by an upward movement amidst persistent volatility, reaching notable highs around the early 2000s. Such patterns underscore a cyclical nature where periods of relative calm are intermittently disrupted by sharp fluctuations before stabilizing into new trends.</t>
    </r>
  </si>
  <si>
    <r>
      <t xml:space="preserve">Analyzing the data on the average effective age of retirement for women in Cyprus from 1982 to 2018 shows a distinct trend of declining retirement age over time with notable fluctuations.  Initially, the retirement age was consistently high, hovering around 71 years from 1982 until 1988.  A significant drop occurred in 1989, when the average retirement age sharply fell to 65.8, </t>
    </r>
    <r>
      <rPr>
        <sz val="10"/>
        <color rgb="FFFF0000"/>
        <rFont val="微软雅黑"/>
        <family val="2"/>
        <charset val="134"/>
      </rPr>
      <t xml:space="preserve">initiating a trend of decline that continued into the early 2000s. </t>
    </r>
    <r>
      <rPr>
        <sz val="10"/>
        <color rgb="FF000000"/>
        <rFont val="微软雅黑"/>
        <family val="2"/>
        <charset val="134"/>
      </rPr>
      <t xml:space="preserve"> By 1996, the retirement age had decreased further to 60.4 years, reaching its lowest point in the period analyzed.
Following this period of decline, there was a brief reversal between 1999 and 2002 where the retirement age increased, peaking at 64.4 years in 2001.  </t>
    </r>
    <r>
      <rPr>
        <sz val="10"/>
        <color rgb="FFFF0000"/>
        <rFont val="微软雅黑"/>
        <family val="2"/>
        <charset val="134"/>
      </rPr>
      <t>However, this was short-lived as the trend again shifted, and by 2003 the retirement age began to decrease</t>
    </r>
    <r>
      <rPr>
        <sz val="10"/>
        <color rgb="FF000000"/>
        <rFont val="微软雅黑"/>
        <family val="2"/>
        <charset val="134"/>
      </rPr>
      <t>, stabilizing somewhat around the low 60s in subsequent years.  The data from 2006 onwards shows slight oscillations around this level, indicating a period of fluctuation but with no clear upward or downward trend.
This decline in the retirement age from the early '80s to the late 2010s reflects significant changes, possibly due to evolving economic conditions, pension reforms, or shifts in social norms regarding women's retirement.  Such a trend can suggest a shifting landscape in employment and retirement policies that impacts when women choose or are required to retire.</t>
    </r>
  </si>
  <si>
    <r>
      <t xml:space="preserve">This is a line chart that depicts the average effective age of retirement for women in Cyprus from 1982 to 2018. The horizontal axis represents the years in an ordinal manner, while the vertical axis shows the quantitative average retirement age. </t>
    </r>
    <r>
      <rPr>
        <sz val="10"/>
        <color rgb="FFFF0000"/>
        <rFont val="微软雅黑"/>
        <family val="2"/>
        <charset val="134"/>
      </rPr>
      <t>The data points are connected by a line, and the chart includes a tooltip feature that provides additional information about the country, year, and average retirement age when a user hovers over the chart. The color encoding is used to distinguish the data for Cyprus, although there is only one entity in this dataset. The visualization would show a decreasing trend in the average effective age of retirement for women in Cyprus over the period from 1982 to 2018, starting at a higher point and declining by 8.5 years, with the lowest average retirement age recorded at 59.5 years and the highest at 71.2 years.</t>
    </r>
  </si>
  <si>
    <r>
      <t xml:space="preserve">The chart presents a comprehensive line graph showcasing the trends of two economic indicators over a time span from January 1990 to July 2023. It compares the Consumer Price Index for All Urban Consumers focused on Sugar and Sweets in the U.S. City Average (CN) and the Global price of Sugar, No. 16, U.S. (PN). These dimensions offer insights into inflationary trends and global commodity pricing patterns, respectively, across a substantial period. Analyzing the CN data, from the beginning of 1990, we observe a consistent upward movement beginning at a value of 100.0, marking a steady increase till July 2012 when it reached a value of 175.6. This climbing trajectory continues with minimal volatility until July 2015, oscillating slightly between 169.8 in April 2014 and 177.1 by mid-2015. This persistent growth pattern extends further through to July 2023, culminating in a value of 231.9, reflecting a long-term trend of inflation for sugar and sweets within urban settings in the U.S. </t>
    </r>
    <r>
      <rPr>
        <sz val="10"/>
        <color rgb="FFFF0000"/>
        <rFont val="微软雅黑"/>
        <family val="2"/>
        <charset val="134"/>
      </rPr>
      <t>Conversely, the PN data begins with a noticeable decline from 100.0 to 36.3 by April 2002.</t>
    </r>
    <r>
      <rPr>
        <sz val="10"/>
        <color rgb="FF000000"/>
        <rFont val="微软雅黑"/>
        <family val="2"/>
        <charset val="134"/>
      </rPr>
      <t xml:space="preserve"> This is succeeded by a tumultuous period marked by volatile upward trends reaching a peak of 192.4 by January 2011. A sharp and brief decline follows, leading to a value of 160.0 by mid-2011. This is followed by a longer slump lasting to mid-2015, when values descended to 78.6. Post mid-2015, a resurgence in price is noted, escalating calmly to 141.8 by October 2016. Subsequently, there is a dip to 73.4 by July 2018, but momentum builds once again amid fluctuating spikes until reaching 170.0 by April 2023. In examining the relation between these two dimensions, the charts display notable divergence in behavior over the entire timeframe. The CN data presents a steady growth, showcasing resilience against considerable volatility seen in the PN data. However, both dimensions share a synchronized upward trend post-2015, suggesting similar underlying economic influences affecting both the consumer price index and global sugar prices during this period. The juxtaposition of steady inflationary growth in an urban context against the volatile but eventual rise in global sugar prices underscores the complex interplay between localized consumer inflation and broader global commodity pricing forces.</t>
    </r>
  </si>
  <si>
    <r>
      <t xml:space="preserve">The data shows a clear and consistent upward trend in the "VALUE" variable for the symbol "CN" from 1990 through 2023. Starting at a baseline of 100 in January 1990, the value increased steadily, reaching 227.4 by July 2023, reflecting a substantial growth over a span of more than three decades. </t>
    </r>
    <r>
      <rPr>
        <sz val="10"/>
        <color rgb="FFFF0000"/>
        <rFont val="微软雅黑"/>
        <family val="2"/>
        <charset val="134"/>
      </rPr>
      <t>The increments are generally gradual but include periods of more rapid increases, notably between 2007 and 2008</t>
    </r>
    <r>
      <rPr>
        <sz val="10"/>
        <color rgb="FF000000"/>
        <rFont val="微软雅黑"/>
        <family val="2"/>
        <charset val="134"/>
      </rPr>
      <t>, and again from 2021 to 2023, when the value rose significantly. The increase appears to accelerate especially in the last two years of the dataset, indicating a strong upward momentum in recent times.
Conversely, the trajectory for the symbol "PN" from 1990 through 2023 presents a more volatile and fluctuating pattern. Starting at 100 in January 1990, it experienced a sharp decline reaching its nadir at 66.1 in October 1990, followed by erratic rises and falls. This symbol's value peaked at 184.3 in October 2010 and then again showed high volatility, culminating in a marked increase to 170 by July 2023. The pattern suggests significant instability and cyclical fluctuations, contrasting sharply with the consistent growth seen in "CN."
These contrasting trends between "CN" and "PN" highlight differences in stability and growth patterns, potentially reflective of differing underlying conditions or strategies associated with each symbol. While "CN" shows a robust and steady growth, "PN" displays a riskier, more turbulent investment profile. This analysis underscores the importance of considering historical performance and volatility when assessing potential investments or economic indicators.</t>
    </r>
  </si>
  <si>
    <r>
      <t xml:space="preserve">This visualization is a line chart that displays the change in 'Value' over time, with the x-axis representing the 'Observation Date' and the y-axis representing the 'Value'. Different lines on the chart are colored based on the 'Symbol' field, which categorizes the data into different symbols, such as 'CN' and 'PN'. </t>
    </r>
    <r>
      <rPr>
        <sz val="10"/>
        <color rgb="FFFF0000"/>
        <rFont val="微软雅黑"/>
        <family val="2"/>
        <charset val="134"/>
      </rPr>
      <t>The chart is designed with a width of 800 pixels and a height of 400 pixels, and it does not include any interactive features like tooltips. The data for this chart is loaded from a CSV file named 'data.csv'. The visualization likely displays the fluctuation of values for symbols 'CN' and 'PN' over time, highlighting that 'CN' has a higher maximum, minimum, and average value compared to 'PN'. It also shows a greater overall change in value for 'CN' (131.9) than for 'PN' (69.3) throughout the observation period.</t>
    </r>
  </si>
  <si>
    <r>
      <t>The chart presents a comprehensive analysis of sugar-related economic indicators over a period from 1990 to 2023. It encapsulates two distinct dimensions, described as the Consumer Price Index for All Urban Consumers: Sugar and Sweets in U.S. City Average (symbol CN) and the Global price of Sugar, No. 11, World (symbol PB). These data sets are visualized to provide insights into the behavior of sugar prices and consumer price indices over time. For the dimension labeled with symbol CN, from 1990 to 2012, the trend showed high volatility with an overall increase in values, beginning at 100.0 and reaching a high of 175.6 by July 2012. From July 2012 until July 2015, the increase persisted but with decreased volatility, attaining a peak of 177.1, even though there was a slight dip to 169.8 in April 2014. Following this period, from mid-2015 to July 2023, there was a steady rise, peaking at 231.9 by July 2023.</t>
    </r>
    <r>
      <rPr>
        <sz val="10"/>
        <color rgb="FFFF0000"/>
        <rFont val="微软雅黑"/>
        <family val="2"/>
        <charset val="134"/>
      </rPr>
      <t xml:space="preserve"> In contrast, the data represented by symbol PB indicates a gradual increase from 1990 until the mid-1990s</t>
    </r>
    <r>
      <rPr>
        <sz val="10"/>
        <color rgb="FF000000"/>
        <rFont val="微软雅黑"/>
        <family val="2"/>
        <charset val="134"/>
      </rPr>
      <t xml:space="preserve">, followed by a decrease from 1999 to a low of 76.5 at the start of 2000. </t>
    </r>
    <r>
      <rPr>
        <sz val="10"/>
        <color rgb="FFFF0000"/>
        <rFont val="微软雅黑"/>
        <family val="2"/>
        <charset val="134"/>
      </rPr>
      <t>Thereafter, values began recovering until 2006 with a high of 101.5 but decreased to 85.8 by October 2006.</t>
    </r>
    <r>
      <rPr>
        <sz val="10"/>
        <color rgb="FF000000"/>
        <rFont val="微软雅黑"/>
        <family val="2"/>
        <charset val="134"/>
      </rPr>
      <t xml:space="preserve"> Between late 2006 and mid-2011, the trend experienced a significant surge, climaxing in July 2011 at 168.0 before enduring a notable decline to 87.3 in April 2013. From 2013 to early 2017, another rise was observed, ending at 129.4, only to fall to 107.9 by April 2018. The period from 2018 to April 2023 shows robust growth with a high of 179.7. Analyzing the trends across these dimensions reveals both commonalities and differences. Notably, both datasets exhibit long-term growth with marked upward trends from the late 2010s into the early 2020s. During the late 2000s to mid-2011, both dimensions experienced increases with distinct peaks in 2011 and 2012, although their timings differ slightly. From 2015 onwards, one data set (CN) demonstrates smoother growth, whereas the other (PB) displays more fluctuations, characterized by alternating periods of growth and decline. A significant, shared upward trend is noted from 2018 to 2023 across both dimensions, reflecting a period of resilience and consistent growth post-2018, despite earlier volatility.</t>
    </r>
  </si>
  <si>
    <r>
      <t xml:space="preserve">The dataset provides a longitudinal view of the VALUE metric for the symbol "CN" from January 1990 through July 2023. Initially, the value began at 100 and exhibited a consistent upward trajectory, reaching 231.9 by July 2023. This gradual increase over more than three decades indicates a robust and steady growth, </t>
    </r>
    <r>
      <rPr>
        <sz val="10"/>
        <color rgb="FFFF0000"/>
        <rFont val="微软雅黑"/>
        <family val="2"/>
        <charset val="134"/>
      </rPr>
      <t>with notable accelerations around the years 2007 to 2008 and a sharp rise in the 2020s, particularly from 2021 onward.</t>
    </r>
    <r>
      <rPr>
        <sz val="10"/>
        <color rgb="FF000000"/>
        <rFont val="微软雅黑"/>
        <family val="2"/>
        <charset val="134"/>
      </rPr>
      <t xml:space="preserve">
In contrast, the symbol "PB" displays a distinct pattern starting also at 100 in January 1990 but fluctuating significantly over the years. This symbol's value peaked at several points, </t>
    </r>
    <r>
      <rPr>
        <sz val="10"/>
        <color rgb="FFFF0000"/>
        <rFont val="微软雅黑"/>
        <family val="2"/>
        <charset val="134"/>
      </rPr>
      <t>notably reaching 159.5 in October 2010 and again surging to 179.7 in April 2023.</t>
    </r>
    <r>
      <rPr>
        <sz val="10"/>
        <color rgb="FF000000"/>
        <rFont val="微软雅黑"/>
        <family val="2"/>
        <charset val="134"/>
      </rPr>
      <t xml:space="preserve"> The trajectory for "PB" suggests a highly volatile profile with periods of rapid increase and sharp declines, reflecting a potentially higher risk and return volatility compared to "CN."
The analysis of these symbols highlights two distinctly different investment or economic profiles: "CN" representing a more stable, steadily growing entity, and "PB" depicting an entity with significant volatility and potential for both rapid gains and losses. This differentiation is crucial for strategies that might favor stability over risk or vice versa. The data provides essential insights into the behavior of these symbols over a prolonged period, underscoring the need for tailored approaches based on the observed trends and variances in their respective histories.</t>
    </r>
  </si>
  <si>
    <r>
      <t xml:space="preserve">This visualization is a line chart that displays the Value over time for different symbols. The data is plotted with the observation date on the x-axis and the corresponding value on the y-axis. Each line represents a different symbol, distinguished by color, with potential symbols including 'CN' and 'PB'. </t>
    </r>
    <r>
      <rPr>
        <sz val="10"/>
        <color rgb="FFFF0000"/>
        <rFont val="微软雅黑"/>
        <family val="2"/>
        <charset val="134"/>
      </rPr>
      <t>The chart is designed with a width of 800 pixels and a height of 400 pixels, and it does not specify any interactive features such as tooltips. The visualization likely depicts the fluctuation of values for symbols 'CN' and 'PB' over a certain period, highlighting that 'CN' had a higher overall average value (148.03) compared to 'PB' (106.81), and experienced a greater change in value (131.9) than 'PB' (75.1). The maximum value recorded for any symbol was 231.9, while the minimum values for 'CN' and 'PB' were 100.0 and 76.5, respectively, indicating a wider range of values for 'CN'.</t>
    </r>
  </si>
  <si>
    <r>
      <t xml:space="preserve">The dataset compares the average effective age of retirement for women between Cyprus and the United States from 1982 to 2018. Observing the retirement age trends, Cyprus shows a significant variation over the years. Starting at 70.9 in 1982, the retirement age gradually increases to a peak of 71.2 by 1988, then notably declines to 59.5 by 1997, </t>
    </r>
    <r>
      <rPr>
        <sz val="10"/>
        <color rgb="FFFF0000"/>
        <rFont val="微软雅黑"/>
        <family val="2"/>
        <charset val="134"/>
      </rPr>
      <t>and stabilizes around the low 60s towards 2018</t>
    </r>
    <r>
      <rPr>
        <sz val="10"/>
        <color rgb="FF000000"/>
        <rFont val="微软雅黑"/>
        <family val="2"/>
        <charset val="134"/>
      </rPr>
      <t xml:space="preserve">. This decline from the late 1980s through the 1990s into the early 2000s suggests a shift in retirement policies or economic conditions influencing earlier retirement.
In contrast, the United States presents a more stable retirement age trajectory. Beginning at 66.1 in 1982, there's a slight decrease to 63.5 by 1994, followed by a general stabilization and a gradual increase back to 66.5 by 2018. The relative stability in the U.S. data may reflect consistent retirement policies or economic conditions that did not necessitate significant changes in retirement age.
These contrasting trends highlight different socio-economic or policy environments in Cyprus and the United States, affecting retirement ages. The sharp fluctuations in Cyprus compared to the stability in the U.S. suggest varying degrees of economic volatility or shifts in national retirement policies.
</t>
    </r>
  </si>
  <si>
    <r>
      <t xml:space="preserve">This visualization is a line chart that depicts the average effective age of retirement for women in Cyprus and the United States from 1982 to 2018. The chart plots the 'Year' on the horizontal axis as an ordinal field and the 'Average effective age of retirement, women (OECD)' on the vertical axis as a quantitative field. Each line is colored differently to represent each country, with Cyprus and the United States being the entities compared. </t>
    </r>
    <r>
      <rPr>
        <sz val="10"/>
        <color rgb="FFFF0000"/>
        <rFont val="微软雅黑"/>
        <family val="2"/>
        <charset val="134"/>
      </rPr>
      <t>When interacting with the chart, a tooltip displays the country name, year, and average retirement age for women. The visualization likely depicts a line graph comparing the average retirement age for women in Cyprus and the United States from 1982 to 1984, highlighting that Cyprus had a higher maximum average retirement age at 71.2 years, while the United States had a lower minimum average retirement age at 63.1 years. It may also indicate the significant difference in 1986 and the overall average retirement ages for the entire period, with Cyprus at approximately 63.89 years and the United States at approximately 64.6 years.</t>
    </r>
  </si>
  <si>
    <r>
      <t xml:space="preserve">The chart presents a line graph showcasing the historical trends of refugee populations in Algeria and Yemen from 1970 to recent years.  This data provides insights into the dynamics of refugee movements over several decades, capturing the fluctuations in numbers as they relate to changes within these countries.
</t>
    </r>
    <r>
      <rPr>
        <sz val="10"/>
        <color rgb="FFFF0000"/>
        <rFont val="微软雅黑"/>
        <family val="2"/>
        <charset val="134"/>
      </rPr>
      <t>In examining the refugee trends for Algeria, a distinct pattern emerges where the number of refugees saw a dramatic increase from 1970, starting at 500, and reaching a peak of 219,314 by 1992.</t>
    </r>
    <r>
      <rPr>
        <sz val="10"/>
        <color rgb="FF000000"/>
        <rFont val="微软雅黑"/>
        <family val="2"/>
        <charset val="134"/>
      </rPr>
      <t xml:space="preserve">  This period marked a substantial growth in Algeria’s refugee population.  </t>
    </r>
    <r>
      <rPr>
        <sz val="10"/>
        <color rgb="FFFF0000"/>
        <rFont val="微软雅黑"/>
        <family val="2"/>
        <charset val="134"/>
      </rPr>
      <t>However, following this peak, the country experienced a steady decline from 1992 onward, with the refugee count diminishing to 94,094 by 2008.</t>
    </r>
    <r>
      <rPr>
        <sz val="10"/>
        <color rgb="FF000000"/>
        <rFont val="微软雅黑"/>
        <family val="2"/>
        <charset val="134"/>
      </rPr>
      <t xml:space="preserve">
</t>
    </r>
    <r>
      <rPr>
        <sz val="10"/>
        <color rgb="FFFF0000"/>
        <rFont val="微软雅黑"/>
        <family val="2"/>
        <charset val="134"/>
      </rPr>
      <t xml:space="preserve">Yemen's experience with refugee populations is characterized by two major phases of growth, the first beginning in 1977 with numbers rising from a mere 50 to 105,000 by 1986.  This upward trend persisted with a continued increase from 1990, starting from 2,938, and peaking at 270,913 in 2017. </t>
    </r>
    <r>
      <rPr>
        <sz val="10"/>
        <color rgb="FF000000"/>
        <rFont val="微软雅黑"/>
        <family val="2"/>
        <charset val="134"/>
      </rPr>
      <t xml:space="preserve"> Unlike Algeria’s earlier decline, Yemen's refugee numbers began to decrease after 2017, dropping significantly to 55,568 by 2023.
Comparatively, both Algeria and Yemen showcase parallel yet temporally distinct narratives.  Each country experienced significant increases during their initial growth phases—Algeria from 1970 to 1992, and Yemen from 1990 to 2017.  While both nations eventually saw declines in refugee numbers, Algeria’s downturn from 1992 to 2008 occurred much earlier than Yemen’s, which only began its decrease from 2017 onwards.  This highlights a divergence in timing, with Algeria's peak preceding Yemen's and its decline occurring much sooner, whereas Yemen sustained its growth trajectory for a longer period before experiencing a recent decline.</t>
    </r>
  </si>
  <si>
    <r>
      <t xml:space="preserve">The chart shows a line graph depicting the number of refugees in Algeria and Yemen over time, from 1970 to 2023. For Algeria, the refugee population remained relatively low at 500 in 1970, </t>
    </r>
    <r>
      <rPr>
        <sz val="10"/>
        <color rgb="FFFF0000"/>
        <rFont val="微软雅黑"/>
        <family val="2"/>
        <charset val="134"/>
      </rPr>
      <t>but it experienced a dramatic increase starting in 1975</t>
    </r>
    <r>
      <rPr>
        <sz val="10"/>
        <color rgb="FF000000"/>
        <rFont val="微软雅黑"/>
        <family val="2"/>
        <charset val="134"/>
      </rPr>
      <t xml:space="preserve">, reaching 167,000 by 1981, where it plateaued for several years before slightly rising again in 1992 to 219,314. </t>
    </r>
    <r>
      <rPr>
        <sz val="10"/>
        <color rgb="FFFF0000"/>
        <rFont val="微软雅黑"/>
        <family val="2"/>
        <charset val="134"/>
      </rPr>
      <t>Afterward, the number of refugees in Algeria declined gradually</t>
    </r>
    <r>
      <rPr>
        <sz val="10"/>
        <color rgb="FF000000"/>
        <rFont val="微软雅黑"/>
        <family val="2"/>
        <charset val="134"/>
      </rPr>
      <t>, reaching around 94,000 by 2005, and this level remained stable through to 2023,</t>
    </r>
    <r>
      <rPr>
        <sz val="10"/>
        <color rgb="FFFF0000"/>
        <rFont val="微软雅黑"/>
        <family val="2"/>
        <charset val="134"/>
      </rPr>
      <t xml:space="preserve"> with a minor increase to 99,107 in 2022</t>
    </r>
    <r>
      <rPr>
        <sz val="10"/>
        <color rgb="FF000000"/>
        <rFont val="微软雅黑"/>
        <family val="2"/>
        <charset val="134"/>
      </rPr>
      <t xml:space="preserve">. In contrast, </t>
    </r>
    <r>
      <rPr>
        <sz val="10"/>
        <color rgb="FFFF0000"/>
        <rFont val="微软雅黑"/>
        <family val="2"/>
        <charset val="134"/>
      </rPr>
      <t>Yemen’s refugee numbers began at a modest 50 in 1977 but saw a sharp spike starting in 1986, when the number surged to over 100,000, peaking at 270,913 in 2017</t>
    </r>
    <r>
      <rPr>
        <sz val="10"/>
        <color rgb="FF000000"/>
        <rFont val="微软雅黑"/>
        <family val="2"/>
        <charset val="134"/>
      </rPr>
      <t xml:space="preserve">. Following this peak, the refugee population in Yemen experienced a downward trend, dropping to 55,568 by 2023, with significant declines after 2019.
Both countries show distinct patterns. Algeria’s refugee population, after the initial surge in the 1970s and 1980s, became relatively stable for several decades, with only minor fluctuations in the later years. </t>
    </r>
    <r>
      <rPr>
        <sz val="10"/>
        <color rgb="FFFF0000"/>
        <rFont val="微软雅黑"/>
        <family val="2"/>
        <charset val="134"/>
      </rPr>
      <t>Yemen’s refugee population, however, exhibits a more volatile trend, with rapid growth during the late 1980s to the 2000s</t>
    </r>
    <r>
      <rPr>
        <sz val="10"/>
        <color rgb="FF000000"/>
        <rFont val="微软雅黑"/>
        <family val="2"/>
        <charset val="134"/>
      </rPr>
      <t xml:space="preserve">, followed by a sharp decline from 2019 onward. </t>
    </r>
    <r>
      <rPr>
        <sz val="10"/>
        <color rgb="FFFF0000"/>
        <rFont val="微软雅黑"/>
        <family val="2"/>
        <charset val="134"/>
      </rPr>
      <t>While the number of refugees in Algeria remained consistently lower than in Yemen</t>
    </r>
    <r>
      <rPr>
        <sz val="10"/>
        <color rgb="FF000000"/>
        <rFont val="微软雅黑"/>
        <family val="2"/>
        <charset val="134"/>
      </rPr>
      <t>, the trend in Yemen is more reflective of a turbulent political and humanitarian environment, especially in the 2010s. The comparison reveals a stark contrast in the refugee dynamics, with Yemen experiencing larger fluctuations and a peak that far exceeded Algeria’s numbers.</t>
    </r>
  </si>
  <si>
    <r>
      <t>This visualization is a line chart titled 'Refugee Population in Algeria, 1970 to Recent Years'. It plots the number of refugees in Algeria over time, with data points ranging from the year 1970 to recent years. The x-axis represents the years, and the y-axis shows the number of refugees. Each line in the chart corresponds to a different entity, with Algeria and Yemen being the specified entities.</t>
    </r>
    <r>
      <rPr>
        <sz val="10"/>
        <color rgb="FFFF0000"/>
        <rFont val="微软雅黑"/>
        <family val="2"/>
        <charset val="134"/>
      </rPr>
      <t xml:space="preserve"> The chart includes a tooltip feature that provides additional information about the number of refugees and the corresponding year when a user hovers over a point on the line. The visualization likely depicts a rising trend in the refugee population in Algeria from 1970 to 2023, with a peak in 1992 at 219,314 refugees and starting from a low of 500 refugees in 1970. It also shows that Algeria has been the predominant source of its own refugees, averaging 126,415.16 refugees per year,</t>
    </r>
    <r>
      <rPr>
        <sz val="10"/>
        <color rgb="FF000000"/>
        <rFont val="微软雅黑"/>
        <family val="2"/>
        <charset val="134"/>
      </rPr>
      <t xml:space="preserve"> </t>
    </r>
    <r>
      <rPr>
        <sz val="10"/>
        <color rgb="FFFF0000"/>
        <rFont val="微软雅黑"/>
        <family val="2"/>
        <charset val="134"/>
      </rPr>
      <t>with a notable outlier in 1992 when the number of refugees was significantly higher than the average.</t>
    </r>
  </si>
  <si>
    <r>
      <t xml:space="preserve">The chart presents a comprehensive analysis of sex ratio at birth trends, specifically the number of males per 100 females, in Hong Kong, South Korea, and Vietnam from 1950 to 2023. This time-series analysis compares these regions, emphasizing changes over the decades and highlighting key shifts in trends. In Hong Kong, the sex ratio started at 109.99 in 1950 and initially decreased with low volatility, reaching 103.55 by 1964. </t>
    </r>
    <r>
      <rPr>
        <sz val="10"/>
        <color rgb="FFFF0000"/>
        <rFont val="微软雅黑"/>
        <family val="2"/>
        <charset val="134"/>
      </rPr>
      <t>A subsequent period of low-volatility increase spanned from 1964 to 2004, peaking locally at 110.47 in 1996.</t>
    </r>
    <r>
      <rPr>
        <sz val="10"/>
        <color rgb="FF000000"/>
        <rFont val="微软雅黑"/>
        <family val="2"/>
        <charset val="134"/>
      </rPr>
      <t xml:space="preserve"> Between 2004 and 2007, the ratio surged to a high of 111.37 with significant fluctuations. Post-2007, a high-volatility decrease ensued, leading to a low of 104.65 by 2020. This trend slightly reversed post-2020, increasing to 107.70 by 2022. South Korea exhibited a minor decrease in the sex ratio from 104.77272 in 1950 to 104.32527 in 1951. It then experienced a rapid increase until reaching a peak of 117.07072 in 1994. Following this peak, a steady decline occurred, bringing the ratio down to 105.1407 by 2014. </t>
    </r>
    <r>
      <rPr>
        <sz val="10"/>
        <color rgb="FFFF0000"/>
        <rFont val="微软雅黑"/>
        <family val="2"/>
        <charset val="134"/>
      </rPr>
      <t>Vietnam's sex ratio from 1950 to 1989 showed a steady increase, moving from 105.151276 to 105.386055 by 1985.</t>
    </r>
    <r>
      <rPr>
        <sz val="10"/>
        <color rgb="FF000000"/>
        <rFont val="微软雅黑"/>
        <family val="2"/>
        <charset val="134"/>
      </rPr>
      <t xml:space="preserve"> The period from 1989 to 2013 was marked by high volatility yet overall rising trend, culminating at 112.41825 in 2013. Despite notable fluctuations, illustrated by a low point of 104.79692 in 2003, this trend ultimately reversed to a decline between 2013 and 2018. Post-2018, the upward trajectory resumed, reaching 111.480286 by 2021.Upon examining the relationships across these regions, common patterns of increase and decrease in sex ratios appear, albeit with different timings and volatility levels. Both Hong Kong and South Korea notable increases in the late 20th century before subsequent declines, mirroring a common historical uptick in ratios. Vietnam's patterns are aligned in terms of period-spanning increases but diverge with a markedly different post-2018 upturn in contrast to Hong Kong's earlier decline phase which saw a minor rebound post-2020. Overall, these differences highlight parallel yet distinctly timed demographic changes, illustrating both synchronicity and divergence in the sex ratio trends of these countries over the designated timeline.</t>
    </r>
  </si>
  <si>
    <r>
      <t xml:space="preserve">The chart displays the sex ratio at birth in Hong Kong, South Korea, and Vietnam from 1950 to 2023, measured as the number of males per 100 females at birth. </t>
    </r>
    <r>
      <rPr>
        <sz val="10"/>
        <color rgb="FFFF0000"/>
        <rFont val="微软雅黑"/>
        <family val="2"/>
        <charset val="134"/>
      </rPr>
      <t>In Hong Kong, the sex ratio initially started high, at approximately 109.99 in 1950, before gradually declining over the next few decades, reaching a low of around 104.65 in 2020.</t>
    </r>
    <r>
      <rPr>
        <sz val="10"/>
        <color rgb="FF000000"/>
        <rFont val="微软雅黑"/>
        <family val="2"/>
        <charset val="134"/>
      </rPr>
      <t xml:space="preserve"> After 2020, the ratio showed a slight increase, reaching approximately 107.70 in 2023. South Korea exhibited a similar decline, starting at around 104.77 in 1950 and peaking in the late 1980s to early 1990s, with values above 114 males per 100 females, before starting a steady decline from the mid-1990s. By 2023, the ratio had dropped to 105.75. Vietnam, on the other hand, showed a more stable trend with minimal fluctuations over the years. </t>
    </r>
    <r>
      <rPr>
        <sz val="10"/>
        <color rgb="FFFF0000"/>
        <rFont val="微软雅黑"/>
        <family val="2"/>
        <charset val="134"/>
      </rPr>
      <t>Beginning at about 105.15 in 1950, the sex ratio in Vietnam remained relatively stable, gradually increasing over the decades and peaking at 112.42 in 2013, before declining slightly to around 110.48 in 2023.</t>
    </r>
    <r>
      <rPr>
        <sz val="10"/>
        <color rgb="FF000000"/>
        <rFont val="微软雅黑"/>
        <family val="2"/>
        <charset val="134"/>
      </rPr>
      <t xml:space="preserve">
Looking at the trends across the three regions, Hong Kong and South Korea both show significant fluctuations in the sex ratio, with South Korea experiencing a sharp rise and fall in the 1990s,</t>
    </r>
    <r>
      <rPr>
        <sz val="10"/>
        <color rgb="FFFF0000"/>
        <rFont val="微软雅黑"/>
        <family val="2"/>
        <charset val="134"/>
      </rPr>
      <t xml:space="preserve"> while Hong Kong's ratio gradually decreased throughout the period</t>
    </r>
    <r>
      <rPr>
        <sz val="10"/>
        <color rgb="FF000000"/>
        <rFont val="微软雅黑"/>
        <family val="2"/>
        <charset val="134"/>
      </rPr>
      <t xml:space="preserve">. In contrast, Vietnam's sex ratio remained relatively stable, with a gradual increase until the early 2000s, followed by a decline towards the most recent years. South Korea consistently had the highest sex ratio at birth during the 1990s, </t>
    </r>
    <r>
      <rPr>
        <sz val="10"/>
        <color rgb="FFFF0000"/>
        <rFont val="微软雅黑"/>
        <family val="2"/>
        <charset val="134"/>
      </rPr>
      <t>while Hong Kong had the lowest ratio from the 2000s onward</t>
    </r>
    <r>
      <rPr>
        <sz val="10"/>
        <color rgb="FF000000"/>
        <rFont val="微软雅黑"/>
        <family val="2"/>
        <charset val="134"/>
      </rPr>
      <t>. Although there were some similarities in the overall direction of trends, each region’s trajectory was unique, with Vietnam showing the least volatility, while both Hong Kong and South Korea experienced notable fluctuations in their sex ratios at birth over the decades.</t>
    </r>
  </si>
  <si>
    <r>
      <t xml:space="preserve">This visualization is a line chart titled 'Sex Ratio at Birth in Hong Kong, 1950 to 2023'. It plots the number of males per 100 females at birth over time, from 1950 to 2023. The horizontal axis represents the years, while the vertical axis shows the sex ratio at birth. Different lines on the chart are color-coded to represent different regions, including Hong Kong, South Korea, and Vietnam. </t>
    </r>
    <r>
      <rPr>
        <sz val="10"/>
        <color rgb="FFFF0000"/>
        <rFont val="微软雅黑"/>
        <family val="2"/>
        <charset val="134"/>
      </rPr>
      <t>Interactive tooltips provide additional information about the year and sex ratio when the user hovers over the chart.The visualization depicts the sex ratio at birth in Hong Kong from 1950 to 2023, highlighting a peak ratio of 111.37 males per 100 females and a minimum of 103.55 males per 100 females. It shows a general downward trend in the sex ratio over the years, indicating a narrowing gap between the number of male and female births.</t>
    </r>
  </si>
  <si>
    <r>
      <t xml:space="preserve">The chart visualizes fertility rate trends, measured as the number of children per woman, from 1816 to 2015, comparing data between Japan and the United Kingdom. This line graph highlights historical shifts and evolutions in demographic patterns in these two countries over nearly two centuries, revealing significant socio-economic and cultural transformations that influenced family sizes. In Japan, the fertility rate initially rose from 4.45 in 1816 to a peak of 4.84 around 1863. Soon after, a downward trend set in, dropping to 3.41 by 1873. Another upward phase occurred, peaking at 5.01 in 1901 </t>
    </r>
    <r>
      <rPr>
        <sz val="10"/>
        <color rgb="FFFF0000"/>
        <rFont val="微软雅黑"/>
        <family val="2"/>
        <charset val="134"/>
      </rPr>
      <t>before experiencing a steady decline that persisted through the decades</t>
    </r>
    <r>
      <rPr>
        <sz val="10"/>
        <color rgb="FF000000"/>
        <rFont val="微软雅黑"/>
        <family val="2"/>
        <charset val="134"/>
      </rPr>
      <t>, hitting 2.01 by 1962. A minor uptick was observed by 1971, reaching 2.12, but the broader trend was a long-term decrease, with the rate bottoming out at 1.3 in 2002. By 2015, a subtle upward adjustment brought the rate to 1.44. Conversely,</t>
    </r>
    <r>
      <rPr>
        <sz val="10"/>
        <color rgb="FFFF0000"/>
        <rFont val="微软雅黑"/>
        <family val="2"/>
        <charset val="134"/>
      </rPr>
      <t xml:space="preserve"> the United Kingdom saw its fertility rate decline from 5.73 in 1816 to 4.78 in 1831. This was followed by a slight fluctuation, as an increase to 4.97 occurred by 1859</t>
    </r>
    <r>
      <rPr>
        <sz val="10"/>
        <color rgb="FF000000"/>
        <rFont val="微软雅黑"/>
        <family val="2"/>
        <charset val="134"/>
      </rPr>
      <t xml:space="preserve"> before a significant and sustained downward trajectory began, with the rate plummeting to 1.72 by 1933. Interestingly, between 1941 and 1963, the UK experienced a notable rebound, reaching 2.8 during this post-war period, but a subsequent decline set in, reaching 1.67 by 2002. An uptick followed, with fertility rates climbing gently to 1.89 by 2010. </t>
    </r>
    <r>
      <rPr>
        <sz val="10"/>
        <color rgb="FFFF0000"/>
        <rFont val="微软雅黑"/>
        <family val="2"/>
        <charset val="134"/>
      </rPr>
      <t>When comparing the trends between Japan and the United Kingdom, both countries showcase remarkably similar patterns across the long term.</t>
    </r>
    <r>
      <rPr>
        <sz val="10"/>
        <color rgb="FF000000"/>
        <rFont val="微软雅黑"/>
        <family val="2"/>
        <charset val="134"/>
      </rPr>
      <t xml:space="preserve"> Starting from the late 19th century, both nations embarked on substantial declines in fertility rates, highlighting demographic transitions that corresponded with industrialization, modernization, and altered family frameworks. Throughout the 20th century, each country experienced cycles of rise and decline, with the UK having a pronounced post-war fertility rise, contrasting with Japan's more linear decline. By the early 21st century, both countries reached their lowest fertility rates, followed by modest recoveries, underscoring parallel demographic challenges and societal adjustments as they grapple with low birth rates in modern times.</t>
    </r>
  </si>
  <si>
    <r>
      <t>The chart titled "Fertility Rate: Children per Woman, 1816 to 2015" presents a comprehensive view of the changes in fertility rates over nearly two centuries. This time series visualization traces the number of children born per woman in various countries, depicted as a line graph that provides a clear visual representation of trends and shifts in reproductive behavior over time.
Starting in the early 19th century, the chart shows that Japan began with a fertility rate of approximately 4.45 children per woman.</t>
    </r>
    <r>
      <rPr>
        <sz val="10"/>
        <color rgb="FFFF0000"/>
        <rFont val="微软雅黑"/>
        <family val="2"/>
        <charset val="134"/>
      </rPr>
      <t xml:space="preserve"> This rate fluctuated slightly but remained relatively stable until the mid-1800s. It began to rise around 1840</t>
    </r>
    <r>
      <rPr>
        <sz val="10"/>
        <color rgb="FF000000"/>
        <rFont val="微软雅黑"/>
        <family val="2"/>
        <charset val="134"/>
      </rPr>
      <t xml:space="preserve">, reaching a peak of about 4.71 children per woman by the mid-1850s. Afterward, the rate experienced a gradual decline, with occasional spikes, </t>
    </r>
    <r>
      <rPr>
        <sz val="10"/>
        <color rgb="FFFF0000"/>
        <rFont val="微软雅黑"/>
        <family val="2"/>
        <charset val="134"/>
      </rPr>
      <t>stabilizing around 4.5 children per woman by the end of the century.</t>
    </r>
    <r>
      <rPr>
        <sz val="10"/>
        <color rgb="FF000000"/>
        <rFont val="微软雅黑"/>
        <family val="2"/>
        <charset val="134"/>
      </rPr>
      <t xml:space="preserve">
In contrast, the United Kingdom started with a higher fertility rate of around 5.73 children per woman in 1816, which showed minor fluctuations but generally trended downward throughout the 19th century. By the early 20th century, </t>
    </r>
    <r>
      <rPr>
        <sz val="10"/>
        <color rgb="FFFF0000"/>
        <rFont val="微软雅黑"/>
        <family val="2"/>
        <charset val="134"/>
      </rPr>
      <t>this rate had dropped significantly, reaching levels around 4.83 children per woman by 1904</t>
    </r>
    <r>
      <rPr>
        <sz val="10"/>
        <color rgb="FF000000"/>
        <rFont val="微软雅黑"/>
        <family val="2"/>
        <charset val="134"/>
      </rPr>
      <t>, and continuing to decline to below 2 children per woman by the late 20th century, reflecting profound changes in social norms, economic conditions, and possibly access to family planning.
The data clearly illustrates the "demographic transition" — a shift from high birth and death rates to lower birth and death rates as a country develops from a pre-industrial to an industrialized economic system. This pattern is marked by an initial decrease in mortality rates leading to a population increase, followed by a decrease in fertility rates resulting in population stabilization.
Throughout the observed period, various external factors such as wars, economic booms and depressions, changes in healthcare, and shifts in social attitudes toward family size and child-rearing are likely to have influenced fertility rates. For example, significant dips in fertility rates are observable during economic crises or periods of intense conflict, such as during World War II.
The decline in fertility rates in the latter half of the 20th century across both countries is reflective of global trends towards smaller family sizes, increased urbanization, higher education levels particularly among women, and greater availability of contraceptives. 
This trend has significant implications for policy-making, especially concerning labor markets, healthcare, and pensions, as aging populations put different demands on national economies and social systems compared to younger populations with higher fertility rates. The comparative analysis between Japan and the United Kingdom, and potentially other nations within the dataset, could provide deeper insights into how specific regional and cultural factors have shaped demographic changes over the past two centuries.</t>
    </r>
  </si>
  <si>
    <r>
      <t>The visualization is a line chart titled "Fertility Rate: Children per Woman, 1816 to 2015". It displays data from a CSV file, plotting the fertility rate (measured in children per woman) over time from 1816 to 2015. Each line represents a different country, with the 'Year' on the x-axis and the 'Fertility rate (Gapminder, v12, 2017)' on the y-axis.</t>
    </r>
    <r>
      <rPr>
        <sz val="10"/>
        <color rgb="FFFF0000"/>
        <rFont val="微软雅黑"/>
        <family val="2"/>
        <charset val="134"/>
      </rPr>
      <t xml:space="preserve"> The countries are distinguished by color, and the chart provides interactive tooltips that show the country name, year, and fertility rate when a user hovers over the lines.The visualization likely illustrates a comparison of fertility rates between Japan and the United Kingdom over time, highlighting the UK's peak fertility rate of 5.73 children per woman as the maximum and Japan's low of 1.3 children per woman as the minimum. It also shows a significant decline in Japan's fertility rate from 4.45 in 1816 to 1.44 in 2015, indicating a downward trend, while the average fertility rate across all countries remains at about 3.45 children per woman.</t>
    </r>
  </si>
  <si>
    <r>
      <t xml:space="preserve">The chart is a line graph that presents the historical trends in fertility rates, measured as the number of children per woman, from 1800 to 2015. It compares such data for Norway and the United Kingdom, providing insights into the demographic changes and childbearing patterns over more than two centuries. The chart highlights fluctuations, peaks, and troughs in fertility rates for each nation over this extensive period. In Norway, the fertility rate was marked by significant volatility in the early 19th century, peaking at 4.39 in 1806 before declining to 3.21 by 1809. Following this period of fluctuation, the rate rose again, reaching 5.05 by 1816. A pronounced downward trend was observed from 1816 until 1839, when the rate reduced to 3.84, </t>
    </r>
    <r>
      <rPr>
        <sz val="10"/>
        <color rgb="FFFF0000"/>
        <rFont val="微软雅黑"/>
        <family val="2"/>
        <charset val="134"/>
      </rPr>
      <t>followed by an upward trajectory, peaking at 4.93 in 1854</t>
    </r>
    <r>
      <rPr>
        <sz val="10"/>
        <color rgb="FF000000"/>
        <rFont val="微软雅黑"/>
        <family val="2"/>
        <charset val="134"/>
      </rPr>
      <t xml:space="preserve">. From this point onward, Norway experienced periods of both increasing and decreasing fertility, notable for its high volatility from 1898 to 1935, which eventually led to a sharp decline to 1.78 by 1935. A positive trend was observed from 1935 to 1964, when the fertility rate rose to 2.96. However, this was succeeded by a downward trend until 1983, hitting a low of 1.66. From 1983 onwards, the fertility rate in Norway saw a relatively stable increase, peaking at 1.98 in 2009.The United Kingdom displayed a different pattern. From 1798 to 1801, the fertility rate declined from 5.34 to 4.6. An upswing occurred until 1815, achieving a peak of 6.02. Subsequently, a downward trajectory was observed, lowering the rate to 4.78 by 1831. </t>
    </r>
    <r>
      <rPr>
        <sz val="10"/>
        <color rgb="FFFF0000"/>
        <rFont val="微软雅黑"/>
        <family val="2"/>
        <charset val="134"/>
      </rPr>
      <t>This declining trend continued until 1847, where the rate reached 4.58, followed by a growth phase until 1859, culminating at 4.97.</t>
    </r>
    <r>
      <rPr>
        <sz val="10"/>
        <color rgb="FF000000"/>
        <rFont val="微软雅黑"/>
        <family val="2"/>
        <charset val="134"/>
      </rPr>
      <t xml:space="preserve"> However, a significant decrease characterized the period from 1868 to 1933, resulting in a fertility rate of 1.72.</t>
    </r>
    <r>
      <rPr>
        <sz val="10"/>
        <color rgb="FFFF0000"/>
        <rFont val="微软雅黑"/>
        <family val="2"/>
        <charset val="134"/>
      </rPr>
      <t xml:space="preserve"> A slight recovery occurred between 1933 and 1941, ending at 1.84.</t>
    </r>
    <r>
      <rPr>
        <sz val="10"/>
        <color rgb="FF000000"/>
        <rFont val="微软雅黑"/>
        <family val="2"/>
        <charset val="134"/>
      </rPr>
      <t xml:space="preserve"> The post-war period saw substantial growth from 1941 to 1963, with the rate peaking at 2.8. After 1963, a decline ensued until 1979, bringing the rate back to 1.72. From 1979 onward, a gradual increase was observed, peaking at 1.89 in 2010.Comparatively, both nations experienced periods of increasing fertility rates in the early 19th century, with Norway peaking in 1816 and the UK in 1815. A similar pattern of growth was noted from the late 1930s to the mid-1960s, with peaks again closely aligned as Norway reached its apex in 1964 and the UK in 1963. Both countries also showed a gradual uptick in fertility rates from the late 20th century into the early 21st century. </t>
    </r>
    <r>
      <rPr>
        <sz val="10"/>
        <color rgb="FFFF0000"/>
        <rFont val="微软雅黑"/>
        <family val="2"/>
        <charset val="134"/>
      </rPr>
      <t>However, distinct contrasts emerged early in the 1800s when Norway's fertility rate demonstrated high volatility, unlike the UK's steadier decline and subsequent growth.</t>
    </r>
    <r>
      <rPr>
        <sz val="10"/>
        <color rgb="FF000000"/>
        <rFont val="微软雅黑"/>
        <family val="2"/>
        <charset val="134"/>
      </rPr>
      <t xml:space="preserve"> </t>
    </r>
    <r>
      <rPr>
        <sz val="10"/>
        <color rgb="FFFF0000"/>
        <rFont val="微软雅黑"/>
        <family val="2"/>
        <charset val="134"/>
      </rPr>
      <t>Additionally, post-1854, Norway's rates fluctuated significantly, while the UK followed a more consistent declining trend until 1933.</t>
    </r>
  </si>
  <si>
    <r>
      <t xml:space="preserve">The chart titled "Fertility Rate: Children per Woman, 1800 to 2015" offers a detailed analysis of how the number of children per woman has evolved over more than two centuries, highlighting trends in two different countries: Norway and the United Kingdom. This line graph provides insights into demographic changes, societal shifts, and economic conditions that have influenced reproductive behavior over a long period.
In the early 1800s, both countries started with relatively high fertility rates, with Norway beginning at around 4.32 children per woman and the United Kingdom slightly higher at about 5.0 children per woman. The trend in Norway shows considerable fluctuations throughout the 19th century, with periodic peaks that often align with economic prosperity or recovery periods. </t>
    </r>
    <r>
      <rPr>
        <sz val="10"/>
        <color rgb="FFFF0000"/>
        <rFont val="微软雅黑"/>
        <family val="2"/>
        <charset val="134"/>
      </rPr>
      <t>By the mid-1800s, Norway experienced a peak at around 5.01 children per woman in 1826</t>
    </r>
    <r>
      <rPr>
        <sz val="10"/>
        <color rgb="FF000000"/>
        <rFont val="微软雅黑"/>
        <family val="2"/>
        <charset val="134"/>
      </rPr>
      <t xml:space="preserve"> </t>
    </r>
    <r>
      <rPr>
        <sz val="10"/>
        <color rgb="FFFF0000"/>
        <rFont val="微软雅黑"/>
        <family val="2"/>
        <charset val="134"/>
      </rPr>
      <t xml:space="preserve">but saw a gradual decline towards the late 19th and early 20th centuries, dipping to below 4 children per woman as it approached the 1900s.
The fertility rate in the United Kingdom during the same period </t>
    </r>
    <r>
      <rPr>
        <sz val="10"/>
        <color rgb="FF000000"/>
        <rFont val="微软雅黑"/>
        <family val="2"/>
        <charset val="134"/>
      </rPr>
      <t xml:space="preserve">exhibited a slow but steady decline, starting from a peak in the early 1800s and decreasing more consistently compared to Norway. The decline in the UK's fertility rate accelerated after the mid-19th century, correlating with the country's industrialization and urbanization processes. By the early 20th century, the rate had fallen to around 3.0 children per woman and continued to drop into the 20th century, reflecting broader European trends of decreased fertility associated with increased urbanization, access to education, and women's participation in the workforce.
The chart shows a more dramatic decline in fertility rates for both countries during the 20th century, particularly after World War II. This period is marked by significant social changes, including the modernization of healthcare, the introduction of modern contraceptives, and changing societal norms regarding family size and women's roles. By the late 20th century, both countries saw their fertility rates decline to below 2 children per woman, </t>
    </r>
    <r>
      <rPr>
        <sz val="10"/>
        <color rgb="FFFF0000"/>
        <rFont val="微软雅黑"/>
        <family val="2"/>
        <charset val="134"/>
      </rPr>
      <t>with the UK reaching as low as 1.88 children per woman and Norway slightly higher at around 1.84 children per woman by 2015.</t>
    </r>
    <r>
      <rPr>
        <sz val="10"/>
        <color rgb="FF000000"/>
        <rFont val="微软雅黑"/>
        <family val="2"/>
        <charset val="134"/>
      </rPr>
      <t xml:space="preserve">
The relationship between the trends in these two countries highlights how economic development, social policies, and cultural shifts can profoundly affect reproductive behavior. While both countries followed a similar downward trajectory, the specific rates and timings of changes reflect their unique socio-economic environments. This detailed historical perspective on fertility provides valuable context for understanding current and future demographic challenges, such as aging populations and the sustainability of social welfare systems.</t>
    </r>
  </si>
  <si>
    <r>
      <t xml:space="preserve">This visualization is a line chart titled "Fertility Rate: Children per Woman, 1800 to 2015". It plots the historical fertility rate data from 1800 to 2015, with the x-axis representing the year and the y-axis showing the fertility rate measured as the number of children per woman. Each line in the chart is colored differently to represent a unique country or entity, allowing for comparison between different entities' fertility rates over time. </t>
    </r>
    <r>
      <rPr>
        <sz val="10"/>
        <color rgb="FFFF0000"/>
        <rFont val="微软雅黑"/>
        <family val="2"/>
        <charset val="134"/>
      </rPr>
      <t>The chart provides interactive tooltips that display the country name, year, and fertility rate when the user hovers over any point on the lines.</t>
    </r>
    <r>
      <rPr>
        <sz val="10"/>
        <color rgb="FF000000"/>
        <rFont val="微软雅黑"/>
        <family val="2"/>
        <charset val="134"/>
      </rPr>
      <t xml:space="preserve">The visualization likely depicts a line graph showing the fertility rates of Norway and the United Kingdom over time, with the UK's rate peaking at 6.02 children per woman and Norway's reaching a low of 1.66. </t>
    </r>
    <r>
      <rPr>
        <sz val="10"/>
        <color rgb="FFFF0000"/>
        <rFont val="微软雅黑"/>
        <family val="2"/>
        <charset val="134"/>
      </rPr>
      <t>The UK's fertility rate has seen both the most significant decrease and increase within the observed period, while Norway's rate has steadily declined from 4.32 in 1800 to 1.84 in 2015, with the overall average fertility rate across all countries being 3.43 children per woman.</t>
    </r>
  </si>
  <si>
    <r>
      <t xml:space="preserve">The chart presents a line graph depicting the birth rates over an extensive timeline across three countries: China, Portugal, and Sweden. This dataset spans various time periods, with China's data beginning in 1949, Portugal's in 1894, and Sweden's starting as early as 1813. It offers an extensive overview of demographic shifts in these regions, highlighting both historical fluctuations and more modern trends. In examining China’s data, there is a clear downward trajectory from 1949 through 1961, reaching a low of 18.0 births per 1,000 people. A remarkable spike occurred between 1961 and 1963, where the birth rate surged to 43.4, followed by a long-term decline extending to 1989, hitting a notable low of 17.5 births per 1,000 in 1984. </t>
    </r>
    <r>
      <rPr>
        <sz val="10"/>
        <color rgb="FFFF0000"/>
        <rFont val="微软雅黑"/>
        <family val="2"/>
        <charset val="134"/>
      </rPr>
      <t xml:space="preserve">From 1989 to 2009, China’s birth rate continued its descent, with minimal volatility, reaching just 7.9 births per 1,000 by 1998. </t>
    </r>
    <r>
      <rPr>
        <sz val="10"/>
        <color rgb="FF000000"/>
        <rFont val="微软雅黑"/>
        <family val="2"/>
        <charset val="134"/>
      </rPr>
      <t xml:space="preserve">Portugal's data reflects high volatility in birth rates from 1894 to 1911, culminating at a peak of 38.6 births per 1,000 in 1911. The subsequent period saw continued volatility but an overall decline, ultimately dropping to 23.8 by 1941. From 1954 through 2009, Portugal witnessed a pronounced decrease in birth rates amid high volatility, reaching a modern low of 9.36 births per 1,000 by 2009. Sweden's birth rate trends capture early growth from 1813 to 1823, peaking at 36.8 births per 1,000, followed by a decline until 1838. This pattern of alternating growth and decline persisted into the late 19th century, with significant downturns peaking in 1933 at 13.7 births per 1,000. Mid-20th-century trends showed a brief increase in the birth rate, reaching 20.6 by 1944, before resuming a long-term decline to 13.7 by 1960. The final phase from the 1960s onward continued this downward trend, culminating in 10.0 births per 1,000 by 1998. Across these dimensions, a common theme emerges: a prolonged decline in birth rates throughout the latter part of the 20th century and into the 21st century. All three countries reached significant low points in birth rates around the late 1990s. Notably, China’s unique sharp increase between 1961 and 1963 contrasts with the more stable trends experienced by Portugal and Sweden during this time. </t>
    </r>
    <r>
      <rPr>
        <sz val="10"/>
        <color rgb="FFFF0000"/>
        <rFont val="微软雅黑"/>
        <family val="2"/>
        <charset val="134"/>
      </rPr>
      <t>Furthermore, while China's trend in recent decades has been characterized by low volatility, Portugal has continued to exhibit high volatility, and Sweden's experience has alternated between periods of volatility and relative stability.</t>
    </r>
    <r>
      <rPr>
        <sz val="10"/>
        <color rgb="FF000000"/>
        <rFont val="微软雅黑"/>
        <family val="2"/>
        <charset val="134"/>
      </rPr>
      <t xml:space="preserve"> These trends highlight both shared global demographic shifts and the distinct historical pathways of each nation.</t>
    </r>
  </si>
  <si>
    <r>
      <t>The chart shows a line graph of birth rates over time in China, Portugal, and Sweden from 1949 to 1961.</t>
    </r>
    <r>
      <rPr>
        <sz val="10"/>
        <color rgb="FF000000"/>
        <rFont val="微软雅黑"/>
        <family val="2"/>
        <charset val="134"/>
      </rPr>
      <t xml:space="preserve"> In China, the birth rate started at 36 births per 1,000 people in 1949, gradually decreasing to a low of 18 births per 1,000 people by 1961. This period saw a significant decline, especially between 1959 and 1960, when the birth rate dropped sharply from 24.8 to 20.9. </t>
    </r>
    <r>
      <rPr>
        <sz val="10"/>
        <color rgb="FFFF0000"/>
        <rFont val="微软雅黑"/>
        <family val="2"/>
        <charset val="134"/>
      </rPr>
      <t>The trend in China was primarily downward, with a slight recovery starting from 1962, when the rate increased to 37.0</t>
    </r>
    <r>
      <rPr>
        <sz val="10"/>
        <color rgb="FF000000"/>
        <rFont val="微软雅黑"/>
        <family val="2"/>
        <charset val="134"/>
      </rPr>
      <t xml:space="preserve">, </t>
    </r>
    <r>
      <rPr>
        <sz val="10"/>
        <color rgb="FFFF0000"/>
        <rFont val="微软雅黑"/>
        <family val="2"/>
        <charset val="134"/>
      </rPr>
      <t>before stabilizing and fluctuating in the mid-30s in the following years.</t>
    </r>
    <r>
      <rPr>
        <sz val="10"/>
        <color rgb="FF000000"/>
        <rFont val="微软雅黑"/>
        <family val="2"/>
        <charset val="134"/>
      </rPr>
      <t xml:space="preserve">
In contrast, Portugal's birth rate showed a more stable trend during the same period. </t>
    </r>
    <r>
      <rPr>
        <sz val="10"/>
        <color rgb="FFFF0000"/>
        <rFont val="微软雅黑"/>
        <family val="2"/>
        <charset val="134"/>
      </rPr>
      <t>Starting at 25.5 in 1949,</t>
    </r>
    <r>
      <rPr>
        <sz val="10"/>
        <color rgb="FF000000"/>
        <rFont val="微软雅黑"/>
        <family val="2"/>
        <charset val="134"/>
      </rPr>
      <t xml:space="preserve"> it experienced minor fluctuations and remained relatively consistent, hovering around 24 to 25 births per 1,000 people in the early 1950s. </t>
    </r>
    <r>
      <rPr>
        <sz val="10"/>
        <color rgb="FFFF0000"/>
        <rFont val="微软雅黑"/>
        <family val="2"/>
        <charset val="134"/>
      </rPr>
      <t>A slight decline occurred starting in the mid-1950s, with the birth rate dropping to 22.9 in 1965 and continuing to decrease to 19.1 by 1976. Throughout the period, Portugal's birth rate was notably higher than China's, reflecting a more gradual decline compared to China's sharp drop.</t>
    </r>
    <r>
      <rPr>
        <sz val="10"/>
        <color rgb="FF000000"/>
        <rFont val="微软雅黑"/>
        <family val="2"/>
        <charset val="134"/>
      </rPr>
      <t xml:space="preserve">
</t>
    </r>
    <r>
      <rPr>
        <sz val="10"/>
        <color rgb="FFFF0000"/>
        <rFont val="微软雅黑"/>
        <family val="2"/>
        <charset val="134"/>
      </rPr>
      <t xml:space="preserve">Sweden’s birth rate was also relatively stable, though it started higher than both China and Portugal. </t>
    </r>
    <r>
      <rPr>
        <sz val="10"/>
        <color rgb="FF000000"/>
        <rFont val="微软雅黑"/>
        <family val="2"/>
        <charset val="134"/>
      </rPr>
      <t xml:space="preserve">The rate was 29.7 in 1813 and fluctuated in the 20s and 30s throughout the early decades, dipping to 24.7 in 1910. Like Portugal, Sweden's birth rate saw minor declines over the years but did not experience the sharp fluctuations observed in China. </t>
    </r>
    <r>
      <rPr>
        <sz val="10"/>
        <color rgb="FFFF0000"/>
        <rFont val="微软雅黑"/>
        <family val="2"/>
        <charset val="134"/>
      </rPr>
      <t>By the 1960s, the Swedish birth rate had decreased to around 14 births per 1,000 people.</t>
    </r>
    <r>
      <rPr>
        <sz val="10"/>
        <color rgb="FF000000"/>
        <rFont val="微软雅黑"/>
        <family val="2"/>
        <charset val="134"/>
      </rPr>
      <t xml:space="preserve">
Overall, the trends between the three countries reveal stark differences. While China’s birth rate saw a steep and dramatic decline during the early 1960s, Portugal and Sweden experienced relatively stable decreases. China’s birth rate was consistently higher than those of Portugal and Sweden in the earlier years, but the gap narrowed significantly by the end of the period.</t>
    </r>
  </si>
  <si>
    <r>
      <t xml:space="preserve">This visualization is a line chart titled "Birth Rate in China, 1949 to 1961". It plots the historical birth rate data per 1,000 people over time, with the x-axis representing the years from 1949 to 1961 and the y-axis showing the birth rate. The data is encoded with lines that may be colored differently for each entity, such as China, Portugal, and Sweden, although the title suggests a focus on China. </t>
    </r>
    <r>
      <rPr>
        <sz val="10"/>
        <color rgb="FFFF0000"/>
        <rFont val="微软雅黑"/>
        <family val="2"/>
        <charset val="134"/>
      </rPr>
      <t>Interactive tooltips provide additional information about the year and birth rate when a user hovers over the chart.The visualization likely depicts a line graph or bar chart showing the fluctuation in birth rates in China from 1949 to 1961, with a marked peak at 38 births per 1,000 people and a noticeable trough at 18 births per 1,000 people, indicating a significant range of 20 births per 1,000 people within this period. The data points for Portugal and Sweden may be included for comparative purposes, but the description focuses on the variation within China's birth rates over the specified years.</t>
    </r>
  </si>
  <si>
    <t>ChartInsighter</t>
    <phoneticPr fontId="1" type="noConversion"/>
  </si>
  <si>
    <t>GPT-4</t>
    <phoneticPr fontId="1" type="noConversion"/>
  </si>
  <si>
    <t>Numerical Value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</si>
</sst>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b/>
      <sz val="10"/>
      <color rgb="FF000000"/>
      <name val="微软雅黑"/>
      <family val="2"/>
      <charset val="134"/>
    </font>
    <font>
      <sz val="10"/>
      <color theme="1"/>
      <name val="微软雅黑"/>
      <family val="2"/>
      <charset val="134"/>
    </font>
    <font>
      <sz val="10"/>
      <color rgb="FF000000"/>
      <name val="微软雅黑"/>
      <family val="2"/>
      <charset val="134"/>
    </font>
    <font>
      <sz val="10"/>
      <color rgb="FFFF0000"/>
      <name val="微软雅黑"/>
      <family val="2"/>
      <charset val="134"/>
    </font>
    <font>
      <u/>
      <sz val="10"/>
      <color rgb="FF000000"/>
      <name val="微软雅黑"/>
      <family val="2"/>
      <charset val="134"/>
    </font>
    <font>
      <b/>
      <sz val="10"/>
      <color theme="1"/>
      <name val="微软雅黑"/>
      <family val="2"/>
      <charset val="134"/>
    </font>
  </fonts>
  <fills count="6">
    <fill>
      <patternFill patternType="none"/>
    </fill>
    <fill>
      <patternFill patternType="gray125"/>
    </fill>
    <fill>
      <patternFill patternType="solid">
        <fgColor rgb="FFDEEBF7"/>
        <bgColor indexed="64"/>
      </patternFill>
    </fill>
    <fill>
      <patternFill patternType="solid">
        <fgColor rgb="FFE2F0D9"/>
        <bgColor indexed="64"/>
      </patternFill>
    </fill>
    <fill>
      <patternFill patternType="solid">
        <fgColor rgb="FFFFF2CC"/>
        <bgColor indexed="64"/>
      </patternFill>
    </fill>
    <fill>
      <patternFill patternType="solid">
        <fgColor rgb="FFDEEBF7"/>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rgb="FF000000"/>
      </right>
      <top style="thin">
        <color rgb="FF000000"/>
      </top>
      <bottom/>
      <diagonal/>
    </border>
    <border>
      <left style="thin">
        <color auto="1"/>
      </left>
      <right style="thin">
        <color rgb="FF000000"/>
      </right>
      <top/>
      <bottom style="thin">
        <color rgb="FF000000"/>
      </bottom>
      <diagonal/>
    </border>
  </borders>
  <cellStyleXfs count="1">
    <xf numFmtId="0" fontId="0" fillId="0" borderId="0"/>
  </cellStyleXfs>
  <cellXfs count="134">
    <xf numFmtId="0" fontId="0" fillId="0" borderId="0" xfId="0"/>
    <xf numFmtId="0" fontId="2"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8" xfId="0" applyFont="1" applyFill="1" applyBorder="1" applyAlignment="1">
      <alignment horizontal="center" vertical="center"/>
    </xf>
    <xf numFmtId="0" fontId="4" fillId="4" borderId="3"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3"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8"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5" fillId="0" borderId="0" xfId="0" applyFont="1" applyAlignment="1">
      <alignment horizontal="center" vertical="center" wrapText="1"/>
    </xf>
    <xf numFmtId="0" fontId="3" fillId="3" borderId="12"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8"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2"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1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4" fillId="2" borderId="13"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4" fillId="3" borderId="3"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5"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3" fillId="2" borderId="12" xfId="0" applyFont="1" applyFill="1" applyBorder="1" applyAlignment="1">
      <alignment horizontal="center" vertical="center"/>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7" fillId="0" borderId="8" xfId="0" applyFont="1" applyBorder="1" applyAlignment="1">
      <alignment horizontal="center" vertical="center"/>
    </xf>
    <xf numFmtId="0" fontId="4" fillId="2" borderId="8" xfId="0" applyFont="1" applyFill="1" applyBorder="1" applyAlignment="1">
      <alignment horizontal="center" vertical="center" wrapText="1"/>
    </xf>
    <xf numFmtId="0" fontId="3" fillId="2" borderId="8" xfId="0" applyFont="1" applyFill="1" applyBorder="1" applyAlignment="1">
      <alignment horizontal="center" vertical="center"/>
    </xf>
    <xf numFmtId="0" fontId="4" fillId="4" borderId="8" xfId="0" applyFont="1" applyFill="1" applyBorder="1" applyAlignment="1">
      <alignment horizontal="center" vertical="center" wrapText="1"/>
    </xf>
    <xf numFmtId="0" fontId="3" fillId="3" borderId="1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3" fillId="4" borderId="8" xfId="0" applyFont="1" applyFill="1" applyBorder="1" applyAlignment="1">
      <alignment horizontal="center" vertical="center" wrapText="1"/>
    </xf>
    <xf numFmtId="0" fontId="4" fillId="4" borderId="8"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3" borderId="8" xfId="0" applyFont="1" applyFill="1" applyBorder="1" applyAlignment="1">
      <alignment horizontal="center" vertical="center"/>
    </xf>
    <xf numFmtId="0" fontId="7" fillId="0" borderId="0" xfId="0" applyFont="1" applyAlignment="1">
      <alignment horizontal="center" vertical="center"/>
    </xf>
    <xf numFmtId="0" fontId="4" fillId="4" borderId="11"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19" xfId="0" applyFont="1" applyFill="1" applyBorder="1" applyAlignment="1">
      <alignment horizontal="center" vertical="center"/>
    </xf>
    <xf numFmtId="0" fontId="4" fillId="3" borderId="20" xfId="0" applyFont="1" applyFill="1" applyBorder="1" applyAlignment="1">
      <alignment horizontal="center" vertical="center"/>
    </xf>
    <xf numFmtId="0" fontId="4" fillId="3" borderId="2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41"/>
  <sheetViews>
    <sheetView tabSelected="1" topLeftCell="E1" zoomScale="53" zoomScaleNormal="53" workbookViewId="0">
      <selection activeCell="L114" sqref="L114:L117"/>
    </sheetView>
  </sheetViews>
  <sheetFormatPr defaultColWidth="9" defaultRowHeight="14.5" x14ac:dyDescent="0.3"/>
  <cols>
    <col min="1" max="1" width="9" style="31"/>
    <col min="2" max="2" width="99.83203125" style="32" customWidth="1"/>
    <col min="3" max="3" width="19.1640625" style="33" customWidth="1"/>
    <col min="4" max="4" width="32.5" style="33" customWidth="1"/>
    <col min="5" max="5" width="29.83203125" style="33" customWidth="1"/>
    <col min="6" max="6" width="28.75" style="32" customWidth="1"/>
    <col min="7" max="7" width="19.9140625" style="33" customWidth="1"/>
    <col min="8" max="8" width="22.25" style="33" customWidth="1"/>
    <col min="9" max="9" width="18.08203125" style="33" customWidth="1"/>
    <col min="10" max="10" width="54.6640625" style="33" customWidth="1"/>
    <col min="11" max="11" width="22.1640625" style="33" customWidth="1"/>
    <col min="12" max="12" width="23.83203125" style="33" customWidth="1"/>
    <col min="13" max="13" width="33.1640625" style="33" customWidth="1"/>
    <col min="14" max="14" width="26.58203125" style="32" customWidth="1"/>
    <col min="15" max="15" width="21.9140625" style="33" customWidth="1"/>
    <col min="16" max="16" width="26.25" style="33" customWidth="1"/>
    <col min="17" max="17" width="24.5" style="33" customWidth="1"/>
    <col min="18" max="18" width="64.58203125" style="32" customWidth="1"/>
    <col min="19" max="19" width="21.1640625" style="33" customWidth="1"/>
    <col min="20" max="20" width="29.75" style="33" customWidth="1"/>
    <col min="21" max="21" width="23.5" style="33" customWidth="1"/>
    <col min="22" max="22" width="38.6640625" style="32" customWidth="1"/>
    <col min="23" max="23" width="21.33203125" style="33" customWidth="1"/>
    <col min="24" max="24" width="19.83203125" style="33" customWidth="1"/>
    <col min="25" max="25" width="16.83203125" style="33" customWidth="1"/>
    <col min="26" max="16384" width="9" style="33"/>
  </cols>
  <sheetData>
    <row r="1" spans="1:25" s="31" customFormat="1" x14ac:dyDescent="0.3">
      <c r="A1" s="1" t="s">
        <v>0</v>
      </c>
      <c r="B1" s="2" t="s">
        <v>303</v>
      </c>
      <c r="C1" s="2" t="s">
        <v>1</v>
      </c>
      <c r="D1" s="2" t="s">
        <v>2</v>
      </c>
      <c r="E1" s="2" t="s">
        <v>3</v>
      </c>
      <c r="F1" s="2" t="s">
        <v>4</v>
      </c>
      <c r="G1" s="2" t="s">
        <v>5</v>
      </c>
      <c r="H1" s="3" t="s">
        <v>6</v>
      </c>
      <c r="I1" s="2" t="s">
        <v>7</v>
      </c>
      <c r="J1" s="4" t="s">
        <v>304</v>
      </c>
      <c r="K1" s="4" t="s">
        <v>1</v>
      </c>
      <c r="L1" s="4" t="s">
        <v>2</v>
      </c>
      <c r="M1" s="4" t="s">
        <v>3</v>
      </c>
      <c r="N1" s="4" t="s">
        <v>4</v>
      </c>
      <c r="O1" s="4" t="s">
        <v>5</v>
      </c>
      <c r="P1" s="4" t="s">
        <v>6</v>
      </c>
      <c r="Q1" s="4" t="s">
        <v>7</v>
      </c>
      <c r="R1" s="5" t="s">
        <v>8</v>
      </c>
      <c r="S1" s="5" t="s">
        <v>1</v>
      </c>
      <c r="T1" s="5" t="s">
        <v>2</v>
      </c>
      <c r="U1" s="5" t="s">
        <v>3</v>
      </c>
      <c r="V1" s="5" t="s">
        <v>4</v>
      </c>
      <c r="W1" s="5" t="s">
        <v>5</v>
      </c>
      <c r="X1" s="5" t="s">
        <v>6</v>
      </c>
      <c r="Y1" s="5" t="s">
        <v>7</v>
      </c>
    </row>
    <row r="2" spans="1:25" ht="409.5" customHeight="1" x14ac:dyDescent="0.3">
      <c r="A2" s="43">
        <v>1</v>
      </c>
      <c r="B2" s="44" t="s">
        <v>232</v>
      </c>
      <c r="C2" s="45">
        <v>20</v>
      </c>
      <c r="D2" s="45">
        <v>17</v>
      </c>
      <c r="E2" s="45">
        <v>2</v>
      </c>
      <c r="F2" s="7" t="s">
        <v>9</v>
      </c>
      <c r="G2" s="6" t="s">
        <v>10</v>
      </c>
      <c r="H2" s="45">
        <v>0.85</v>
      </c>
      <c r="I2" s="44">
        <v>0.12</v>
      </c>
      <c r="J2" s="56" t="s">
        <v>233</v>
      </c>
      <c r="K2" s="59">
        <v>12</v>
      </c>
      <c r="L2" s="59">
        <v>8</v>
      </c>
      <c r="M2" s="59">
        <v>5</v>
      </c>
      <c r="N2" s="10" t="s">
        <v>11</v>
      </c>
      <c r="O2" s="10" t="s">
        <v>12</v>
      </c>
      <c r="P2" s="54">
        <v>0.75</v>
      </c>
      <c r="Q2" s="55">
        <f>M2/L2</f>
        <v>0.625</v>
      </c>
      <c r="R2" s="40" t="s">
        <v>234</v>
      </c>
      <c r="S2" s="38">
        <v>7</v>
      </c>
      <c r="T2" s="38">
        <v>2</v>
      </c>
      <c r="U2" s="38">
        <v>4</v>
      </c>
      <c r="V2" s="40" t="s">
        <v>13</v>
      </c>
      <c r="W2" s="40" t="s">
        <v>14</v>
      </c>
      <c r="X2" s="38">
        <v>0.28571428571428598</v>
      </c>
      <c r="Y2" s="38">
        <f>U2/T2</f>
        <v>2</v>
      </c>
    </row>
    <row r="3" spans="1:25" x14ac:dyDescent="0.3">
      <c r="A3" s="43"/>
      <c r="B3" s="44"/>
      <c r="C3" s="45"/>
      <c r="D3" s="45"/>
      <c r="E3" s="46"/>
      <c r="F3" s="50" t="s">
        <v>15</v>
      </c>
      <c r="G3" s="45" t="s">
        <v>10</v>
      </c>
      <c r="H3" s="45"/>
      <c r="I3" s="44"/>
      <c r="J3" s="57"/>
      <c r="K3" s="59"/>
      <c r="L3" s="59"/>
      <c r="M3" s="59"/>
      <c r="N3" s="56" t="s">
        <v>16</v>
      </c>
      <c r="O3" s="56" t="s">
        <v>17</v>
      </c>
      <c r="P3" s="54"/>
      <c r="Q3" s="55"/>
      <c r="R3" s="41"/>
      <c r="S3" s="38"/>
      <c r="T3" s="38"/>
      <c r="U3" s="38"/>
      <c r="V3" s="42"/>
      <c r="W3" s="42"/>
      <c r="X3" s="38"/>
      <c r="Y3" s="38"/>
    </row>
    <row r="4" spans="1:25" ht="130.5" x14ac:dyDescent="0.3">
      <c r="A4" s="43"/>
      <c r="B4" s="44"/>
      <c r="C4" s="45"/>
      <c r="D4" s="45"/>
      <c r="E4" s="46"/>
      <c r="F4" s="50"/>
      <c r="G4" s="45"/>
      <c r="H4" s="45"/>
      <c r="I4" s="44"/>
      <c r="J4" s="57"/>
      <c r="K4" s="59"/>
      <c r="L4" s="59"/>
      <c r="M4" s="59"/>
      <c r="N4" s="60"/>
      <c r="O4" s="60"/>
      <c r="P4" s="54"/>
      <c r="Q4" s="55"/>
      <c r="R4" s="41"/>
      <c r="S4" s="38"/>
      <c r="T4" s="38"/>
      <c r="U4" s="38"/>
      <c r="V4" s="14" t="s">
        <v>18</v>
      </c>
      <c r="W4" s="12" t="s">
        <v>10</v>
      </c>
      <c r="X4" s="38"/>
      <c r="Y4" s="38"/>
    </row>
    <row r="5" spans="1:25" ht="72.5" x14ac:dyDescent="0.3">
      <c r="A5" s="43"/>
      <c r="B5" s="44"/>
      <c r="C5" s="45"/>
      <c r="D5" s="45"/>
      <c r="E5" s="46"/>
      <c r="F5" s="50"/>
      <c r="G5" s="45"/>
      <c r="H5" s="45"/>
      <c r="I5" s="44"/>
      <c r="J5" s="57"/>
      <c r="K5" s="59"/>
      <c r="L5" s="59"/>
      <c r="M5" s="59"/>
      <c r="N5" s="10" t="s">
        <v>19</v>
      </c>
      <c r="O5" s="10" t="s">
        <v>10</v>
      </c>
      <c r="P5" s="54"/>
      <c r="Q5" s="55"/>
      <c r="R5" s="41"/>
      <c r="S5" s="38"/>
      <c r="T5" s="38"/>
      <c r="U5" s="38"/>
      <c r="V5" s="14" t="s">
        <v>20</v>
      </c>
      <c r="W5" s="14" t="s">
        <v>10</v>
      </c>
      <c r="X5" s="38"/>
      <c r="Y5" s="38"/>
    </row>
    <row r="6" spans="1:25" ht="58" x14ac:dyDescent="0.3">
      <c r="A6" s="43"/>
      <c r="B6" s="44"/>
      <c r="C6" s="45"/>
      <c r="D6" s="45"/>
      <c r="E6" s="46"/>
      <c r="F6" s="50"/>
      <c r="G6" s="45"/>
      <c r="H6" s="45"/>
      <c r="I6" s="44"/>
      <c r="J6" s="57"/>
      <c r="K6" s="59"/>
      <c r="L6" s="59"/>
      <c r="M6" s="59"/>
      <c r="N6" s="10" t="s">
        <v>21</v>
      </c>
      <c r="O6" s="10" t="s">
        <v>17</v>
      </c>
      <c r="P6" s="54"/>
      <c r="Q6" s="55"/>
      <c r="R6" s="41"/>
      <c r="S6" s="38"/>
      <c r="T6" s="38"/>
      <c r="U6" s="38"/>
      <c r="V6" s="40" t="s">
        <v>22</v>
      </c>
      <c r="W6" s="40" t="s">
        <v>305</v>
      </c>
      <c r="X6" s="38"/>
      <c r="Y6" s="38"/>
    </row>
    <row r="7" spans="1:25" x14ac:dyDescent="0.3">
      <c r="A7" s="43"/>
      <c r="B7" s="44"/>
      <c r="C7" s="45"/>
      <c r="D7" s="45"/>
      <c r="E7" s="46"/>
      <c r="F7" s="50"/>
      <c r="G7" s="45"/>
      <c r="H7" s="45"/>
      <c r="I7" s="44"/>
      <c r="J7" s="57"/>
      <c r="K7" s="59"/>
      <c r="L7" s="59"/>
      <c r="M7" s="59"/>
      <c r="N7" s="56" t="s">
        <v>23</v>
      </c>
      <c r="O7" s="56" t="s">
        <v>24</v>
      </c>
      <c r="P7" s="54"/>
      <c r="Q7" s="55"/>
      <c r="R7" s="41"/>
      <c r="S7" s="38"/>
      <c r="T7" s="38"/>
      <c r="U7" s="38"/>
      <c r="V7" s="41"/>
      <c r="W7" s="41"/>
      <c r="X7" s="38"/>
      <c r="Y7" s="38"/>
    </row>
    <row r="8" spans="1:25" x14ac:dyDescent="0.3">
      <c r="A8" s="43"/>
      <c r="B8" s="44"/>
      <c r="C8" s="45"/>
      <c r="D8" s="45"/>
      <c r="E8" s="46"/>
      <c r="F8" s="50"/>
      <c r="G8" s="45"/>
      <c r="H8" s="45"/>
      <c r="I8" s="44"/>
      <c r="J8" s="57"/>
      <c r="K8" s="59"/>
      <c r="L8" s="59"/>
      <c r="M8" s="59"/>
      <c r="N8" s="61"/>
      <c r="O8" s="61"/>
      <c r="P8" s="54"/>
      <c r="Q8" s="55"/>
      <c r="R8" s="41"/>
      <c r="S8" s="38"/>
      <c r="T8" s="38"/>
      <c r="U8" s="38"/>
      <c r="V8" s="41"/>
      <c r="W8" s="41"/>
      <c r="X8" s="38"/>
      <c r="Y8" s="38"/>
    </row>
    <row r="9" spans="1:25" ht="313" customHeight="1" x14ac:dyDescent="0.3">
      <c r="A9" s="43"/>
      <c r="B9" s="44"/>
      <c r="C9" s="45"/>
      <c r="D9" s="45"/>
      <c r="E9" s="46"/>
      <c r="F9" s="50"/>
      <c r="G9" s="45"/>
      <c r="H9" s="45"/>
      <c r="I9" s="44"/>
      <c r="J9" s="58"/>
      <c r="K9" s="59"/>
      <c r="L9" s="59"/>
      <c r="M9" s="59"/>
      <c r="N9" s="60"/>
      <c r="O9" s="60"/>
      <c r="P9" s="54"/>
      <c r="Q9" s="55"/>
      <c r="R9" s="42"/>
      <c r="S9" s="38"/>
      <c r="T9" s="38"/>
      <c r="U9" s="38"/>
      <c r="V9" s="42"/>
      <c r="W9" s="42"/>
      <c r="X9" s="38"/>
      <c r="Y9" s="38"/>
    </row>
    <row r="10" spans="1:25" ht="409.5" customHeight="1" x14ac:dyDescent="0.3">
      <c r="A10" s="43">
        <v>2</v>
      </c>
      <c r="B10" s="62" t="s">
        <v>235</v>
      </c>
      <c r="C10" s="45">
        <v>14</v>
      </c>
      <c r="D10" s="45">
        <v>12</v>
      </c>
      <c r="E10" s="45">
        <v>2</v>
      </c>
      <c r="F10" s="16" t="s">
        <v>25</v>
      </c>
      <c r="G10" s="17" t="s">
        <v>10</v>
      </c>
      <c r="H10" s="45">
        <v>0.86</v>
      </c>
      <c r="I10" s="44">
        <v>0.17</v>
      </c>
      <c r="J10" s="56" t="s">
        <v>236</v>
      </c>
      <c r="K10" s="59">
        <v>9</v>
      </c>
      <c r="L10" s="59">
        <v>6</v>
      </c>
      <c r="M10" s="54">
        <v>5</v>
      </c>
      <c r="N10" s="10" t="s">
        <v>26</v>
      </c>
      <c r="O10" s="10" t="s">
        <v>10</v>
      </c>
      <c r="P10" s="54">
        <v>0.66666666666666696</v>
      </c>
      <c r="Q10" s="54">
        <f>M10/L10</f>
        <v>0.83333333333333337</v>
      </c>
      <c r="R10" s="40" t="s">
        <v>237</v>
      </c>
      <c r="S10" s="38">
        <v>8</v>
      </c>
      <c r="T10" s="38">
        <v>2</v>
      </c>
      <c r="U10" s="38">
        <v>4</v>
      </c>
      <c r="V10" s="40" t="s">
        <v>27</v>
      </c>
      <c r="W10" s="40" t="s">
        <v>14</v>
      </c>
      <c r="X10" s="38">
        <v>0.25</v>
      </c>
      <c r="Y10" s="38">
        <f>U10/T10</f>
        <v>2</v>
      </c>
    </row>
    <row r="11" spans="1:25" ht="409.5" customHeight="1" x14ac:dyDescent="0.3">
      <c r="A11" s="43"/>
      <c r="B11" s="62"/>
      <c r="C11" s="45"/>
      <c r="D11" s="45"/>
      <c r="E11" s="46"/>
      <c r="F11" s="66" t="s">
        <v>28</v>
      </c>
      <c r="G11" s="66" t="s">
        <v>29</v>
      </c>
      <c r="H11" s="64"/>
      <c r="I11" s="44"/>
      <c r="J11" s="61"/>
      <c r="K11" s="59"/>
      <c r="L11" s="59"/>
      <c r="M11" s="54"/>
      <c r="N11" s="10" t="s">
        <v>30</v>
      </c>
      <c r="O11" s="10" t="s">
        <v>29</v>
      </c>
      <c r="P11" s="54"/>
      <c r="Q11" s="54"/>
      <c r="R11" s="41"/>
      <c r="S11" s="38"/>
      <c r="T11" s="38"/>
      <c r="U11" s="38"/>
      <c r="V11" s="42"/>
      <c r="W11" s="42"/>
      <c r="X11" s="38"/>
      <c r="Y11" s="38"/>
    </row>
    <row r="12" spans="1:25" ht="409.5" customHeight="1" x14ac:dyDescent="0.3">
      <c r="A12" s="43"/>
      <c r="B12" s="62"/>
      <c r="C12" s="45"/>
      <c r="D12" s="45"/>
      <c r="E12" s="46"/>
      <c r="F12" s="66"/>
      <c r="G12" s="66"/>
      <c r="H12" s="64"/>
      <c r="I12" s="44"/>
      <c r="J12" s="61"/>
      <c r="K12" s="59"/>
      <c r="L12" s="59"/>
      <c r="M12" s="54"/>
      <c r="N12" s="10" t="s">
        <v>31</v>
      </c>
      <c r="O12" s="10" t="s">
        <v>29</v>
      </c>
      <c r="P12" s="54"/>
      <c r="Q12" s="54"/>
      <c r="R12" s="41"/>
      <c r="S12" s="38"/>
      <c r="T12" s="38"/>
      <c r="U12" s="38"/>
      <c r="V12" s="14" t="s">
        <v>32</v>
      </c>
      <c r="W12" s="14" t="s">
        <v>33</v>
      </c>
      <c r="X12" s="38"/>
      <c r="Y12" s="38"/>
    </row>
    <row r="13" spans="1:25" ht="101.5" x14ac:dyDescent="0.3">
      <c r="A13" s="43"/>
      <c r="B13" s="62"/>
      <c r="C13" s="45"/>
      <c r="D13" s="45"/>
      <c r="E13" s="46"/>
      <c r="F13" s="66"/>
      <c r="G13" s="66"/>
      <c r="H13" s="64"/>
      <c r="I13" s="44"/>
      <c r="J13" s="61"/>
      <c r="K13" s="59"/>
      <c r="L13" s="59"/>
      <c r="M13" s="54"/>
      <c r="N13" s="8" t="s">
        <v>34</v>
      </c>
      <c r="O13" s="8" t="s">
        <v>29</v>
      </c>
      <c r="P13" s="54"/>
      <c r="Q13" s="54"/>
      <c r="R13" s="41"/>
      <c r="S13" s="38"/>
      <c r="T13" s="38"/>
      <c r="U13" s="38"/>
      <c r="V13" s="14" t="s">
        <v>35</v>
      </c>
      <c r="W13" s="14" t="s">
        <v>36</v>
      </c>
      <c r="X13" s="38"/>
      <c r="Y13" s="38"/>
    </row>
    <row r="14" spans="1:25" x14ac:dyDescent="0.3">
      <c r="A14" s="43"/>
      <c r="B14" s="62"/>
      <c r="C14" s="45"/>
      <c r="D14" s="45"/>
      <c r="E14" s="46"/>
      <c r="F14" s="66"/>
      <c r="G14" s="66"/>
      <c r="H14" s="64"/>
      <c r="I14" s="44"/>
      <c r="J14" s="61"/>
      <c r="K14" s="59"/>
      <c r="L14" s="59"/>
      <c r="M14" s="65"/>
      <c r="N14" s="51" t="s">
        <v>37</v>
      </c>
      <c r="O14" s="39" t="s">
        <v>10</v>
      </c>
      <c r="P14" s="54"/>
      <c r="Q14" s="54"/>
      <c r="R14" s="41"/>
      <c r="S14" s="38"/>
      <c r="T14" s="38"/>
      <c r="U14" s="38"/>
      <c r="V14" s="40" t="s">
        <v>38</v>
      </c>
      <c r="W14" s="40" t="s">
        <v>10</v>
      </c>
      <c r="X14" s="38"/>
      <c r="Y14" s="38"/>
    </row>
    <row r="15" spans="1:25" x14ac:dyDescent="0.3">
      <c r="A15" s="43"/>
      <c r="B15" s="62"/>
      <c r="C15" s="45"/>
      <c r="D15" s="45"/>
      <c r="E15" s="46"/>
      <c r="F15" s="66"/>
      <c r="G15" s="66"/>
      <c r="H15" s="64"/>
      <c r="I15" s="44"/>
      <c r="J15" s="61"/>
      <c r="K15" s="59"/>
      <c r="L15" s="59"/>
      <c r="M15" s="65"/>
      <c r="N15" s="52"/>
      <c r="O15" s="39"/>
      <c r="P15" s="54"/>
      <c r="Q15" s="54"/>
      <c r="R15" s="41"/>
      <c r="S15" s="38"/>
      <c r="T15" s="38"/>
      <c r="U15" s="38"/>
      <c r="V15" s="41"/>
      <c r="W15" s="41"/>
      <c r="X15" s="38"/>
      <c r="Y15" s="38"/>
    </row>
    <row r="16" spans="1:25" x14ac:dyDescent="0.3">
      <c r="A16" s="43"/>
      <c r="B16" s="63"/>
      <c r="C16" s="45"/>
      <c r="D16" s="45"/>
      <c r="E16" s="46"/>
      <c r="F16" s="66"/>
      <c r="G16" s="66"/>
      <c r="H16" s="64"/>
      <c r="I16" s="44"/>
      <c r="J16" s="60"/>
      <c r="K16" s="59"/>
      <c r="L16" s="59"/>
      <c r="M16" s="65"/>
      <c r="N16" s="53"/>
      <c r="O16" s="39"/>
      <c r="P16" s="54"/>
      <c r="Q16" s="54"/>
      <c r="R16" s="42"/>
      <c r="S16" s="38"/>
      <c r="T16" s="38"/>
      <c r="U16" s="38"/>
      <c r="V16" s="42"/>
      <c r="W16" s="42"/>
      <c r="X16" s="38"/>
      <c r="Y16" s="38"/>
    </row>
    <row r="17" spans="1:25" ht="409.5" customHeight="1" x14ac:dyDescent="0.3">
      <c r="A17" s="43">
        <v>3</v>
      </c>
      <c r="B17" s="62" t="s">
        <v>238</v>
      </c>
      <c r="C17" s="45">
        <v>13</v>
      </c>
      <c r="D17" s="45">
        <v>11</v>
      </c>
      <c r="E17" s="45">
        <v>2</v>
      </c>
      <c r="F17" s="16" t="s">
        <v>39</v>
      </c>
      <c r="G17" s="16" t="s">
        <v>29</v>
      </c>
      <c r="H17" s="45">
        <v>0.85</v>
      </c>
      <c r="I17" s="44">
        <v>0.18</v>
      </c>
      <c r="J17" s="56" t="s">
        <v>239</v>
      </c>
      <c r="K17" s="59">
        <v>10</v>
      </c>
      <c r="L17" s="59">
        <v>7</v>
      </c>
      <c r="M17" s="59">
        <v>3</v>
      </c>
      <c r="N17" s="13" t="s">
        <v>40</v>
      </c>
      <c r="O17" s="13" t="s">
        <v>33</v>
      </c>
      <c r="P17" s="54">
        <v>0.7</v>
      </c>
      <c r="Q17" s="54">
        <f>M17/L17</f>
        <v>0.42857142857142855</v>
      </c>
      <c r="R17" s="40" t="s">
        <v>240</v>
      </c>
      <c r="S17" s="38">
        <v>8</v>
      </c>
      <c r="T17" s="38">
        <v>2</v>
      </c>
      <c r="U17" s="38">
        <v>4</v>
      </c>
      <c r="V17" s="14" t="s">
        <v>41</v>
      </c>
      <c r="W17" s="14" t="s">
        <v>42</v>
      </c>
      <c r="X17" s="38">
        <v>0.25</v>
      </c>
      <c r="Y17" s="38">
        <v>2</v>
      </c>
    </row>
    <row r="18" spans="1:25" ht="409.5" customHeight="1" x14ac:dyDescent="0.3">
      <c r="A18" s="43"/>
      <c r="B18" s="62"/>
      <c r="C18" s="45"/>
      <c r="D18" s="45"/>
      <c r="E18" s="46"/>
      <c r="F18" s="66" t="s">
        <v>43</v>
      </c>
      <c r="G18" s="66" t="s">
        <v>29</v>
      </c>
      <c r="H18" s="64"/>
      <c r="I18" s="44"/>
      <c r="J18" s="61"/>
      <c r="K18" s="59"/>
      <c r="L18" s="59"/>
      <c r="M18" s="59"/>
      <c r="N18" s="10" t="s">
        <v>44</v>
      </c>
      <c r="O18" s="10" t="s">
        <v>24</v>
      </c>
      <c r="P18" s="54"/>
      <c r="Q18" s="54"/>
      <c r="R18" s="41"/>
      <c r="S18" s="38"/>
      <c r="T18" s="38"/>
      <c r="U18" s="38"/>
      <c r="V18" s="14" t="s">
        <v>45</v>
      </c>
      <c r="W18" s="14" t="s">
        <v>14</v>
      </c>
      <c r="X18" s="38"/>
      <c r="Y18" s="38"/>
    </row>
    <row r="19" spans="1:25" ht="58" x14ac:dyDescent="0.3">
      <c r="A19" s="43"/>
      <c r="B19" s="62"/>
      <c r="C19" s="45"/>
      <c r="D19" s="45"/>
      <c r="E19" s="46"/>
      <c r="F19" s="66"/>
      <c r="G19" s="66"/>
      <c r="H19" s="64"/>
      <c r="I19" s="44"/>
      <c r="J19" s="57"/>
      <c r="K19" s="59"/>
      <c r="L19" s="59"/>
      <c r="M19" s="59"/>
      <c r="N19" s="56" t="s">
        <v>46</v>
      </c>
      <c r="O19" s="56" t="s">
        <v>10</v>
      </c>
      <c r="P19" s="54"/>
      <c r="Q19" s="54"/>
      <c r="R19" s="41"/>
      <c r="S19" s="38"/>
      <c r="T19" s="38"/>
      <c r="U19" s="38"/>
      <c r="V19" s="14" t="s">
        <v>47</v>
      </c>
      <c r="W19" s="14" t="s">
        <v>33</v>
      </c>
      <c r="X19" s="38"/>
      <c r="Y19" s="38"/>
    </row>
    <row r="20" spans="1:25" x14ac:dyDescent="0.3">
      <c r="A20" s="43"/>
      <c r="B20" s="62"/>
      <c r="C20" s="45"/>
      <c r="D20" s="45"/>
      <c r="E20" s="46"/>
      <c r="F20" s="66"/>
      <c r="G20" s="66"/>
      <c r="H20" s="64"/>
      <c r="I20" s="44"/>
      <c r="J20" s="57"/>
      <c r="K20" s="59"/>
      <c r="L20" s="59"/>
      <c r="M20" s="59"/>
      <c r="N20" s="61"/>
      <c r="O20" s="61"/>
      <c r="P20" s="54"/>
      <c r="Q20" s="54"/>
      <c r="R20" s="41"/>
      <c r="S20" s="38"/>
      <c r="T20" s="38"/>
      <c r="U20" s="38"/>
      <c r="V20" s="40" t="s">
        <v>48</v>
      </c>
      <c r="W20" s="40" t="s">
        <v>10</v>
      </c>
      <c r="X20" s="38"/>
      <c r="Y20" s="38"/>
    </row>
    <row r="21" spans="1:25" ht="377.5" customHeight="1" x14ac:dyDescent="0.3">
      <c r="A21" s="43"/>
      <c r="B21" s="63"/>
      <c r="C21" s="45"/>
      <c r="D21" s="45"/>
      <c r="E21" s="46"/>
      <c r="F21" s="66"/>
      <c r="G21" s="66"/>
      <c r="H21" s="64"/>
      <c r="I21" s="44"/>
      <c r="J21" s="58"/>
      <c r="K21" s="59"/>
      <c r="L21" s="59"/>
      <c r="M21" s="59"/>
      <c r="N21" s="60"/>
      <c r="O21" s="60"/>
      <c r="P21" s="54"/>
      <c r="Q21" s="54"/>
      <c r="R21" s="42"/>
      <c r="S21" s="38"/>
      <c r="T21" s="38"/>
      <c r="U21" s="38"/>
      <c r="V21" s="42"/>
      <c r="W21" s="42"/>
      <c r="X21" s="38"/>
      <c r="Y21" s="38"/>
    </row>
    <row r="22" spans="1:25" ht="409.5" customHeight="1" x14ac:dyDescent="0.3">
      <c r="A22" s="43">
        <v>4</v>
      </c>
      <c r="B22" s="44" t="s">
        <v>49</v>
      </c>
      <c r="C22" s="45">
        <v>17</v>
      </c>
      <c r="D22" s="45">
        <v>14</v>
      </c>
      <c r="E22" s="45">
        <v>0</v>
      </c>
      <c r="F22" s="68"/>
      <c r="G22" s="68"/>
      <c r="H22" s="45">
        <v>0.82</v>
      </c>
      <c r="I22" s="44">
        <v>0</v>
      </c>
      <c r="J22" s="56" t="s">
        <v>241</v>
      </c>
      <c r="K22" s="59">
        <v>9</v>
      </c>
      <c r="L22" s="59">
        <v>6</v>
      </c>
      <c r="M22" s="59">
        <v>4</v>
      </c>
      <c r="N22" s="10" t="s">
        <v>50</v>
      </c>
      <c r="O22" s="10" t="s">
        <v>17</v>
      </c>
      <c r="P22" s="54">
        <v>0.66666666666666696</v>
      </c>
      <c r="Q22" s="54">
        <f>M22/L22</f>
        <v>0.66666666666666663</v>
      </c>
      <c r="R22" s="40" t="s">
        <v>242</v>
      </c>
      <c r="S22" s="38">
        <v>7</v>
      </c>
      <c r="T22" s="38">
        <v>2</v>
      </c>
      <c r="U22" s="38">
        <v>3</v>
      </c>
      <c r="V22" s="14" t="s">
        <v>51</v>
      </c>
      <c r="W22" s="14" t="s">
        <v>14</v>
      </c>
      <c r="X22" s="38">
        <v>0.28571428571428598</v>
      </c>
      <c r="Y22" s="38">
        <v>1.5</v>
      </c>
    </row>
    <row r="23" spans="1:25" ht="29" x14ac:dyDescent="0.3">
      <c r="A23" s="43"/>
      <c r="B23" s="44"/>
      <c r="C23" s="45"/>
      <c r="D23" s="45"/>
      <c r="E23" s="45"/>
      <c r="F23" s="68"/>
      <c r="G23" s="68"/>
      <c r="H23" s="45"/>
      <c r="I23" s="44"/>
      <c r="J23" s="57"/>
      <c r="K23" s="59"/>
      <c r="L23" s="59"/>
      <c r="M23" s="59"/>
      <c r="N23" s="10" t="s">
        <v>52</v>
      </c>
      <c r="O23" s="10" t="s">
        <v>17</v>
      </c>
      <c r="P23" s="54"/>
      <c r="Q23" s="54"/>
      <c r="R23" s="41"/>
      <c r="S23" s="38"/>
      <c r="T23" s="38"/>
      <c r="U23" s="38"/>
      <c r="V23" s="40" t="s">
        <v>53</v>
      </c>
      <c r="W23" s="40" t="s">
        <v>10</v>
      </c>
      <c r="X23" s="38"/>
      <c r="Y23" s="38"/>
    </row>
    <row r="24" spans="1:25" ht="174" x14ac:dyDescent="0.3">
      <c r="A24" s="43"/>
      <c r="B24" s="44"/>
      <c r="C24" s="45"/>
      <c r="D24" s="45"/>
      <c r="E24" s="45"/>
      <c r="F24" s="68"/>
      <c r="G24" s="68"/>
      <c r="H24" s="45"/>
      <c r="I24" s="44"/>
      <c r="J24" s="57"/>
      <c r="K24" s="59"/>
      <c r="L24" s="59"/>
      <c r="M24" s="59"/>
      <c r="N24" s="10" t="s">
        <v>54</v>
      </c>
      <c r="O24" s="10" t="s">
        <v>10</v>
      </c>
      <c r="P24" s="54"/>
      <c r="Q24" s="54"/>
      <c r="R24" s="41"/>
      <c r="S24" s="38"/>
      <c r="T24" s="38"/>
      <c r="U24" s="38"/>
      <c r="V24" s="41"/>
      <c r="W24" s="41"/>
      <c r="X24" s="38"/>
      <c r="Y24" s="38"/>
    </row>
    <row r="25" spans="1:25" x14ac:dyDescent="0.3">
      <c r="A25" s="43"/>
      <c r="B25" s="44"/>
      <c r="C25" s="45"/>
      <c r="D25" s="45"/>
      <c r="E25" s="45"/>
      <c r="F25" s="68"/>
      <c r="G25" s="68"/>
      <c r="H25" s="45"/>
      <c r="I25" s="44"/>
      <c r="J25" s="57"/>
      <c r="K25" s="59"/>
      <c r="L25" s="59"/>
      <c r="M25" s="59"/>
      <c r="N25" s="56" t="s">
        <v>55</v>
      </c>
      <c r="O25" s="56" t="s">
        <v>10</v>
      </c>
      <c r="P25" s="54"/>
      <c r="Q25" s="54"/>
      <c r="R25" s="41"/>
      <c r="S25" s="38"/>
      <c r="T25" s="38"/>
      <c r="U25" s="38"/>
      <c r="V25" s="41"/>
      <c r="W25" s="41"/>
      <c r="X25" s="38"/>
      <c r="Y25" s="38"/>
    </row>
    <row r="26" spans="1:25" x14ac:dyDescent="0.3">
      <c r="A26" s="43"/>
      <c r="B26" s="44"/>
      <c r="C26" s="45"/>
      <c r="D26" s="45"/>
      <c r="E26" s="45"/>
      <c r="F26" s="68"/>
      <c r="G26" s="68"/>
      <c r="H26" s="45"/>
      <c r="I26" s="44"/>
      <c r="J26" s="57"/>
      <c r="K26" s="59"/>
      <c r="L26" s="59"/>
      <c r="M26" s="59"/>
      <c r="N26" s="61"/>
      <c r="O26" s="61"/>
      <c r="P26" s="54"/>
      <c r="Q26" s="54"/>
      <c r="R26" s="41"/>
      <c r="S26" s="38"/>
      <c r="T26" s="38"/>
      <c r="U26" s="38"/>
      <c r="V26" s="42"/>
      <c r="W26" s="42"/>
      <c r="X26" s="38"/>
      <c r="Y26" s="38"/>
    </row>
    <row r="27" spans="1:25" ht="368.5" customHeight="1" x14ac:dyDescent="0.3">
      <c r="A27" s="43"/>
      <c r="B27" s="44"/>
      <c r="C27" s="45"/>
      <c r="D27" s="45"/>
      <c r="E27" s="45"/>
      <c r="F27" s="69"/>
      <c r="G27" s="69"/>
      <c r="H27" s="45"/>
      <c r="I27" s="44"/>
      <c r="J27" s="58"/>
      <c r="K27" s="59"/>
      <c r="L27" s="59"/>
      <c r="M27" s="59"/>
      <c r="N27" s="60"/>
      <c r="O27" s="60"/>
      <c r="P27" s="54"/>
      <c r="Q27" s="54"/>
      <c r="R27" s="42"/>
      <c r="S27" s="38"/>
      <c r="T27" s="38"/>
      <c r="U27" s="38"/>
      <c r="V27" s="14" t="s">
        <v>56</v>
      </c>
      <c r="W27" s="14" t="s">
        <v>305</v>
      </c>
      <c r="X27" s="38"/>
      <c r="Y27" s="38"/>
    </row>
    <row r="28" spans="1:25" ht="409.5" customHeight="1" x14ac:dyDescent="0.3">
      <c r="A28" s="43">
        <v>5</v>
      </c>
      <c r="B28" s="44" t="s">
        <v>243</v>
      </c>
      <c r="C28" s="45">
        <v>19</v>
      </c>
      <c r="D28" s="45">
        <v>16</v>
      </c>
      <c r="E28" s="45">
        <v>1</v>
      </c>
      <c r="F28" s="67" t="s">
        <v>57</v>
      </c>
      <c r="G28" s="47" t="s">
        <v>24</v>
      </c>
      <c r="H28" s="45">
        <v>0.84</v>
      </c>
      <c r="I28" s="44">
        <v>6.25E-2</v>
      </c>
      <c r="J28" s="56" t="s">
        <v>244</v>
      </c>
      <c r="K28" s="59">
        <v>13</v>
      </c>
      <c r="L28" s="59">
        <v>6</v>
      </c>
      <c r="M28" s="59">
        <v>5</v>
      </c>
      <c r="N28" s="10" t="s">
        <v>58</v>
      </c>
      <c r="O28" s="9" t="s">
        <v>24</v>
      </c>
      <c r="P28" s="54">
        <f>L28/K28</f>
        <v>0.46153846153846156</v>
      </c>
      <c r="Q28" s="54">
        <v>0.66666666666666696</v>
      </c>
      <c r="R28" s="40" t="s">
        <v>245</v>
      </c>
      <c r="S28" s="38">
        <v>7</v>
      </c>
      <c r="T28" s="38">
        <v>3</v>
      </c>
      <c r="U28" s="38">
        <v>3</v>
      </c>
      <c r="V28" s="14" t="s">
        <v>59</v>
      </c>
      <c r="W28" s="12" t="s">
        <v>10</v>
      </c>
      <c r="X28" s="38">
        <v>0.42857142857142899</v>
      </c>
      <c r="Y28" s="38">
        <v>1</v>
      </c>
    </row>
    <row r="29" spans="1:25" ht="72.5" x14ac:dyDescent="0.3">
      <c r="A29" s="43"/>
      <c r="B29" s="44"/>
      <c r="C29" s="45"/>
      <c r="D29" s="45"/>
      <c r="E29" s="45"/>
      <c r="F29" s="68"/>
      <c r="G29" s="48"/>
      <c r="H29" s="45"/>
      <c r="I29" s="44"/>
      <c r="J29" s="57"/>
      <c r="K29" s="59"/>
      <c r="L29" s="59"/>
      <c r="M29" s="59"/>
      <c r="N29" s="10" t="s">
        <v>60</v>
      </c>
      <c r="O29" s="9" t="s">
        <v>24</v>
      </c>
      <c r="P29" s="54"/>
      <c r="Q29" s="54"/>
      <c r="R29" s="41"/>
      <c r="S29" s="38"/>
      <c r="T29" s="38"/>
      <c r="U29" s="38"/>
      <c r="V29" s="40" t="s">
        <v>61</v>
      </c>
      <c r="W29" s="40" t="s">
        <v>14</v>
      </c>
      <c r="X29" s="38"/>
      <c r="Y29" s="38"/>
    </row>
    <row r="30" spans="1:25" ht="72.5" x14ac:dyDescent="0.3">
      <c r="A30" s="43"/>
      <c r="B30" s="44"/>
      <c r="C30" s="45"/>
      <c r="D30" s="45"/>
      <c r="E30" s="45"/>
      <c r="F30" s="68"/>
      <c r="G30" s="48"/>
      <c r="H30" s="45"/>
      <c r="I30" s="44"/>
      <c r="J30" s="57"/>
      <c r="K30" s="59"/>
      <c r="L30" s="59"/>
      <c r="M30" s="59"/>
      <c r="N30" s="10" t="s">
        <v>60</v>
      </c>
      <c r="O30" s="10" t="s">
        <v>10</v>
      </c>
      <c r="P30" s="54"/>
      <c r="Q30" s="54"/>
      <c r="R30" s="41"/>
      <c r="S30" s="38"/>
      <c r="T30" s="38"/>
      <c r="U30" s="38"/>
      <c r="V30" s="42"/>
      <c r="W30" s="42"/>
      <c r="X30" s="38"/>
      <c r="Y30" s="38"/>
    </row>
    <row r="31" spans="1:25" ht="72.5" x14ac:dyDescent="0.3">
      <c r="A31" s="43"/>
      <c r="B31" s="44"/>
      <c r="C31" s="45"/>
      <c r="D31" s="45"/>
      <c r="E31" s="45"/>
      <c r="F31" s="68"/>
      <c r="G31" s="48"/>
      <c r="H31" s="45"/>
      <c r="I31" s="44"/>
      <c r="J31" s="57"/>
      <c r="K31" s="59"/>
      <c r="L31" s="59"/>
      <c r="M31" s="59"/>
      <c r="N31" s="10" t="s">
        <v>62</v>
      </c>
      <c r="O31" s="10" t="s">
        <v>17</v>
      </c>
      <c r="P31" s="54"/>
      <c r="Q31" s="54"/>
      <c r="R31" s="41"/>
      <c r="S31" s="38"/>
      <c r="T31" s="38"/>
      <c r="U31" s="38"/>
      <c r="V31" s="40" t="s">
        <v>59</v>
      </c>
      <c r="W31" s="40" t="s">
        <v>10</v>
      </c>
      <c r="X31" s="38"/>
      <c r="Y31" s="38"/>
    </row>
    <row r="32" spans="1:25" x14ac:dyDescent="0.3">
      <c r="A32" s="43"/>
      <c r="B32" s="44"/>
      <c r="C32" s="45"/>
      <c r="D32" s="45"/>
      <c r="E32" s="45"/>
      <c r="F32" s="68"/>
      <c r="G32" s="48"/>
      <c r="H32" s="45"/>
      <c r="I32" s="44"/>
      <c r="J32" s="57"/>
      <c r="K32" s="59"/>
      <c r="L32" s="59"/>
      <c r="M32" s="59"/>
      <c r="N32" s="56" t="s">
        <v>62</v>
      </c>
      <c r="O32" s="56" t="s">
        <v>305</v>
      </c>
      <c r="P32" s="54"/>
      <c r="Q32" s="54"/>
      <c r="R32" s="41"/>
      <c r="S32" s="38"/>
      <c r="T32" s="38"/>
      <c r="U32" s="38"/>
      <c r="V32" s="41"/>
      <c r="W32" s="41"/>
      <c r="X32" s="38"/>
      <c r="Y32" s="38"/>
    </row>
    <row r="33" spans="1:25" x14ac:dyDescent="0.3">
      <c r="A33" s="43"/>
      <c r="B33" s="44"/>
      <c r="C33" s="45"/>
      <c r="D33" s="45"/>
      <c r="E33" s="45"/>
      <c r="F33" s="69"/>
      <c r="G33" s="49"/>
      <c r="H33" s="45"/>
      <c r="I33" s="44"/>
      <c r="J33" s="58"/>
      <c r="K33" s="59"/>
      <c r="L33" s="59"/>
      <c r="M33" s="59"/>
      <c r="N33" s="60"/>
      <c r="O33" s="60"/>
      <c r="P33" s="54"/>
      <c r="Q33" s="54"/>
      <c r="R33" s="42"/>
      <c r="S33" s="38"/>
      <c r="T33" s="38"/>
      <c r="U33" s="38"/>
      <c r="V33" s="42"/>
      <c r="W33" s="42"/>
      <c r="X33" s="38"/>
      <c r="Y33" s="38"/>
    </row>
    <row r="34" spans="1:25" ht="409.5" customHeight="1" x14ac:dyDescent="0.3">
      <c r="A34" s="43">
        <v>6</v>
      </c>
      <c r="B34" s="44" t="s">
        <v>246</v>
      </c>
      <c r="C34" s="45">
        <v>16</v>
      </c>
      <c r="D34" s="45">
        <v>12</v>
      </c>
      <c r="E34" s="45">
        <v>5</v>
      </c>
      <c r="F34" s="6" t="s">
        <v>63</v>
      </c>
      <c r="G34" s="6" t="s">
        <v>29</v>
      </c>
      <c r="H34" s="45">
        <v>0.75</v>
      </c>
      <c r="I34" s="44">
        <v>0.42</v>
      </c>
      <c r="J34" s="56" t="s">
        <v>247</v>
      </c>
      <c r="K34" s="59">
        <v>10</v>
      </c>
      <c r="L34" s="59">
        <v>7</v>
      </c>
      <c r="M34" s="59">
        <v>2</v>
      </c>
      <c r="N34" s="56" t="s">
        <v>64</v>
      </c>
      <c r="O34" s="56" t="s">
        <v>10</v>
      </c>
      <c r="P34" s="54">
        <v>0.7</v>
      </c>
      <c r="Q34" s="54">
        <f>M34/L34</f>
        <v>0.2857142857142857</v>
      </c>
      <c r="R34" s="40" t="s">
        <v>248</v>
      </c>
      <c r="S34" s="38">
        <v>9</v>
      </c>
      <c r="T34" s="38">
        <v>3</v>
      </c>
      <c r="U34" s="38">
        <v>4</v>
      </c>
      <c r="V34" s="14" t="s">
        <v>65</v>
      </c>
      <c r="W34" s="14" t="s">
        <v>33</v>
      </c>
      <c r="X34" s="38">
        <v>0.33333333333333298</v>
      </c>
      <c r="Y34" s="38">
        <f>U34/T34</f>
        <v>1.3333333333333333</v>
      </c>
    </row>
    <row r="35" spans="1:25" ht="72.5" x14ac:dyDescent="0.3">
      <c r="A35" s="43"/>
      <c r="B35" s="44"/>
      <c r="C35" s="45"/>
      <c r="D35" s="45"/>
      <c r="E35" s="45"/>
      <c r="F35" s="6" t="s">
        <v>66</v>
      </c>
      <c r="G35" s="6" t="s">
        <v>29</v>
      </c>
      <c r="H35" s="45"/>
      <c r="I35" s="44"/>
      <c r="J35" s="61"/>
      <c r="K35" s="59"/>
      <c r="L35" s="59"/>
      <c r="M35" s="59"/>
      <c r="N35" s="61"/>
      <c r="O35" s="61"/>
      <c r="P35" s="54"/>
      <c r="Q35" s="54"/>
      <c r="R35" s="41"/>
      <c r="S35" s="38"/>
      <c r="T35" s="38"/>
      <c r="U35" s="38"/>
      <c r="V35" s="14" t="s">
        <v>67</v>
      </c>
      <c r="W35" s="14" t="s">
        <v>14</v>
      </c>
      <c r="X35" s="38"/>
      <c r="Y35" s="38"/>
    </row>
    <row r="36" spans="1:25" ht="29" x14ac:dyDescent="0.3">
      <c r="A36" s="43"/>
      <c r="B36" s="44"/>
      <c r="C36" s="45"/>
      <c r="D36" s="45"/>
      <c r="E36" s="45"/>
      <c r="F36" s="6" t="s">
        <v>68</v>
      </c>
      <c r="G36" s="6" t="s">
        <v>29</v>
      </c>
      <c r="H36" s="45"/>
      <c r="I36" s="44"/>
      <c r="J36" s="61"/>
      <c r="K36" s="59"/>
      <c r="L36" s="59"/>
      <c r="M36" s="59"/>
      <c r="N36" s="56" t="s">
        <v>69</v>
      </c>
      <c r="O36" s="56" t="s">
        <v>10</v>
      </c>
      <c r="P36" s="54"/>
      <c r="Q36" s="54"/>
      <c r="R36" s="41"/>
      <c r="S36" s="38"/>
      <c r="T36" s="38"/>
      <c r="U36" s="38"/>
      <c r="V36" s="40" t="s">
        <v>70</v>
      </c>
      <c r="W36" s="40" t="s">
        <v>14</v>
      </c>
      <c r="X36" s="38"/>
      <c r="Y36" s="38"/>
    </row>
    <row r="37" spans="1:25" ht="43.5" x14ac:dyDescent="0.3">
      <c r="A37" s="43"/>
      <c r="B37" s="44"/>
      <c r="C37" s="45"/>
      <c r="D37" s="45"/>
      <c r="E37" s="45"/>
      <c r="F37" s="6" t="s">
        <v>71</v>
      </c>
      <c r="G37" s="6" t="s">
        <v>29</v>
      </c>
      <c r="H37" s="45"/>
      <c r="I37" s="44"/>
      <c r="J37" s="61"/>
      <c r="K37" s="59"/>
      <c r="L37" s="59"/>
      <c r="M37" s="59"/>
      <c r="N37" s="61"/>
      <c r="O37" s="61"/>
      <c r="P37" s="54"/>
      <c r="Q37" s="54"/>
      <c r="R37" s="41"/>
      <c r="S37" s="38"/>
      <c r="T37" s="38"/>
      <c r="U37" s="38"/>
      <c r="V37" s="42"/>
      <c r="W37" s="42"/>
      <c r="X37" s="38"/>
      <c r="Y37" s="38"/>
    </row>
    <row r="38" spans="1:25" ht="43.5" x14ac:dyDescent="0.3">
      <c r="A38" s="43"/>
      <c r="B38" s="44"/>
      <c r="C38" s="45"/>
      <c r="D38" s="45"/>
      <c r="E38" s="45"/>
      <c r="F38" s="6" t="s">
        <v>72</v>
      </c>
      <c r="G38" s="6" t="s">
        <v>42</v>
      </c>
      <c r="H38" s="45"/>
      <c r="I38" s="44"/>
      <c r="J38" s="60"/>
      <c r="K38" s="59"/>
      <c r="L38" s="59"/>
      <c r="M38" s="59"/>
      <c r="N38" s="60"/>
      <c r="O38" s="60"/>
      <c r="P38" s="54"/>
      <c r="Q38" s="54"/>
      <c r="R38" s="42"/>
      <c r="S38" s="38"/>
      <c r="T38" s="38"/>
      <c r="U38" s="38"/>
      <c r="V38" s="14" t="s">
        <v>73</v>
      </c>
      <c r="W38" s="14" t="s">
        <v>305</v>
      </c>
      <c r="X38" s="38"/>
      <c r="Y38" s="38"/>
    </row>
    <row r="39" spans="1:25" ht="409.5" customHeight="1" x14ac:dyDescent="0.3">
      <c r="A39" s="43">
        <v>7</v>
      </c>
      <c r="B39" s="44" t="s">
        <v>249</v>
      </c>
      <c r="C39" s="45">
        <v>22</v>
      </c>
      <c r="D39" s="45">
        <v>16</v>
      </c>
      <c r="E39" s="45">
        <v>1</v>
      </c>
      <c r="F39" s="67" t="s">
        <v>74</v>
      </c>
      <c r="G39" s="67" t="s">
        <v>75</v>
      </c>
      <c r="H39" s="45">
        <v>0.73</v>
      </c>
      <c r="I39" s="44">
        <v>6.25E-2</v>
      </c>
      <c r="J39" s="56" t="s">
        <v>250</v>
      </c>
      <c r="K39" s="59">
        <v>5</v>
      </c>
      <c r="L39" s="59">
        <v>4</v>
      </c>
      <c r="M39" s="59">
        <v>4</v>
      </c>
      <c r="N39" s="56" t="s">
        <v>76</v>
      </c>
      <c r="O39" s="56" t="s">
        <v>10</v>
      </c>
      <c r="P39" s="54">
        <v>0.8</v>
      </c>
      <c r="Q39" s="54">
        <f>M39/L39</f>
        <v>1</v>
      </c>
      <c r="R39" s="40" t="s">
        <v>251</v>
      </c>
      <c r="S39" s="38">
        <v>9</v>
      </c>
      <c r="T39" s="38">
        <v>3</v>
      </c>
      <c r="U39" s="38">
        <v>5</v>
      </c>
      <c r="V39" s="14" t="s">
        <v>77</v>
      </c>
      <c r="W39" s="14" t="s">
        <v>75</v>
      </c>
      <c r="X39" s="38">
        <v>0.33333333333333298</v>
      </c>
      <c r="Y39" s="38">
        <f>U39/T39</f>
        <v>1.6666666666666667</v>
      </c>
    </row>
    <row r="40" spans="1:25" ht="43.5" x14ac:dyDescent="0.3">
      <c r="A40" s="43"/>
      <c r="B40" s="44"/>
      <c r="C40" s="45"/>
      <c r="D40" s="45"/>
      <c r="E40" s="45"/>
      <c r="F40" s="68"/>
      <c r="G40" s="68"/>
      <c r="H40" s="45"/>
      <c r="I40" s="44"/>
      <c r="J40" s="61"/>
      <c r="K40" s="59"/>
      <c r="L40" s="59"/>
      <c r="M40" s="59"/>
      <c r="N40" s="60"/>
      <c r="O40" s="60"/>
      <c r="P40" s="54"/>
      <c r="Q40" s="54"/>
      <c r="R40" s="41"/>
      <c r="S40" s="38"/>
      <c r="T40" s="38"/>
      <c r="U40" s="38"/>
      <c r="V40" s="14" t="s">
        <v>78</v>
      </c>
      <c r="W40" s="14" t="s">
        <v>14</v>
      </c>
      <c r="X40" s="38"/>
      <c r="Y40" s="38"/>
    </row>
    <row r="41" spans="1:25" ht="87" x14ac:dyDescent="0.3">
      <c r="A41" s="43"/>
      <c r="B41" s="44"/>
      <c r="C41" s="45"/>
      <c r="D41" s="45"/>
      <c r="E41" s="45"/>
      <c r="F41" s="68"/>
      <c r="G41" s="68"/>
      <c r="H41" s="45"/>
      <c r="I41" s="44"/>
      <c r="J41" s="61"/>
      <c r="K41" s="59"/>
      <c r="L41" s="59"/>
      <c r="M41" s="59"/>
      <c r="N41" s="10" t="s">
        <v>79</v>
      </c>
      <c r="O41" s="10" t="s">
        <v>10</v>
      </c>
      <c r="P41" s="54"/>
      <c r="Q41" s="54"/>
      <c r="R41" s="41"/>
      <c r="S41" s="38"/>
      <c r="T41" s="38"/>
      <c r="U41" s="38"/>
      <c r="V41" s="14" t="s">
        <v>80</v>
      </c>
      <c r="W41" s="14" t="s">
        <v>14</v>
      </c>
      <c r="X41" s="38"/>
      <c r="Y41" s="38"/>
    </row>
    <row r="42" spans="1:25" ht="72.5" x14ac:dyDescent="0.3">
      <c r="A42" s="43"/>
      <c r="B42" s="44"/>
      <c r="C42" s="45"/>
      <c r="D42" s="45"/>
      <c r="E42" s="45"/>
      <c r="F42" s="68"/>
      <c r="G42" s="68"/>
      <c r="H42" s="45"/>
      <c r="I42" s="44"/>
      <c r="J42" s="61"/>
      <c r="K42" s="59"/>
      <c r="L42" s="59"/>
      <c r="M42" s="59"/>
      <c r="N42" s="10" t="s">
        <v>81</v>
      </c>
      <c r="O42" s="10" t="s">
        <v>305</v>
      </c>
      <c r="P42" s="54"/>
      <c r="Q42" s="54"/>
      <c r="R42" s="41"/>
      <c r="S42" s="38"/>
      <c r="T42" s="38"/>
      <c r="U42" s="38"/>
      <c r="V42" s="14" t="s">
        <v>82</v>
      </c>
      <c r="W42" s="14" t="s">
        <v>10</v>
      </c>
      <c r="X42" s="38"/>
      <c r="Y42" s="38"/>
    </row>
    <row r="43" spans="1:25" x14ac:dyDescent="0.3">
      <c r="A43" s="43"/>
      <c r="B43" s="44"/>
      <c r="C43" s="45"/>
      <c r="D43" s="45"/>
      <c r="E43" s="45"/>
      <c r="F43" s="68"/>
      <c r="G43" s="68"/>
      <c r="H43" s="45"/>
      <c r="I43" s="44"/>
      <c r="J43" s="61"/>
      <c r="K43" s="59"/>
      <c r="L43" s="59"/>
      <c r="M43" s="59"/>
      <c r="N43" s="56" t="s">
        <v>83</v>
      </c>
      <c r="O43" s="56" t="s">
        <v>17</v>
      </c>
      <c r="P43" s="54"/>
      <c r="Q43" s="54"/>
      <c r="R43" s="41"/>
      <c r="S43" s="38"/>
      <c r="T43" s="38"/>
      <c r="U43" s="38"/>
      <c r="V43" s="40" t="s">
        <v>84</v>
      </c>
      <c r="W43" s="40" t="s">
        <v>14</v>
      </c>
      <c r="X43" s="38"/>
      <c r="Y43" s="38"/>
    </row>
    <row r="44" spans="1:25" x14ac:dyDescent="0.3">
      <c r="A44" s="43"/>
      <c r="B44" s="44"/>
      <c r="C44" s="45"/>
      <c r="D44" s="45"/>
      <c r="E44" s="45"/>
      <c r="F44" s="68"/>
      <c r="G44" s="68"/>
      <c r="H44" s="45"/>
      <c r="I44" s="44"/>
      <c r="J44" s="61"/>
      <c r="K44" s="59"/>
      <c r="L44" s="59"/>
      <c r="M44" s="59"/>
      <c r="N44" s="61"/>
      <c r="O44" s="61"/>
      <c r="P44" s="54"/>
      <c r="Q44" s="54"/>
      <c r="R44" s="41"/>
      <c r="S44" s="38"/>
      <c r="T44" s="38"/>
      <c r="U44" s="38"/>
      <c r="V44" s="41"/>
      <c r="W44" s="41"/>
      <c r="X44" s="38"/>
      <c r="Y44" s="38"/>
    </row>
    <row r="45" spans="1:25" x14ac:dyDescent="0.3">
      <c r="A45" s="43"/>
      <c r="B45" s="44"/>
      <c r="C45" s="45"/>
      <c r="D45" s="45"/>
      <c r="E45" s="45"/>
      <c r="F45" s="69"/>
      <c r="G45" s="69"/>
      <c r="H45" s="45"/>
      <c r="I45" s="44"/>
      <c r="J45" s="60"/>
      <c r="K45" s="59"/>
      <c r="L45" s="59"/>
      <c r="M45" s="59"/>
      <c r="N45" s="60"/>
      <c r="O45" s="60"/>
      <c r="P45" s="54"/>
      <c r="Q45" s="54"/>
      <c r="R45" s="42"/>
      <c r="S45" s="38"/>
      <c r="T45" s="38"/>
      <c r="U45" s="38"/>
      <c r="V45" s="42"/>
      <c r="W45" s="42"/>
      <c r="X45" s="38"/>
      <c r="Y45" s="38"/>
    </row>
    <row r="46" spans="1:25" ht="409.5" customHeight="1" x14ac:dyDescent="0.3">
      <c r="A46" s="43">
        <v>8</v>
      </c>
      <c r="B46" s="44" t="s">
        <v>252</v>
      </c>
      <c r="C46" s="45">
        <v>17</v>
      </c>
      <c r="D46" s="45">
        <v>15</v>
      </c>
      <c r="E46" s="45">
        <v>3</v>
      </c>
      <c r="F46" s="6" t="s">
        <v>85</v>
      </c>
      <c r="G46" s="6" t="s">
        <v>29</v>
      </c>
      <c r="H46" s="45">
        <v>0.88</v>
      </c>
      <c r="I46" s="44">
        <v>0.2</v>
      </c>
      <c r="J46" s="56" t="s">
        <v>253</v>
      </c>
      <c r="K46" s="59">
        <v>10</v>
      </c>
      <c r="L46" s="59">
        <v>6</v>
      </c>
      <c r="M46" s="59">
        <v>2</v>
      </c>
      <c r="N46" s="56" t="s">
        <v>86</v>
      </c>
      <c r="O46" s="56" t="s">
        <v>10</v>
      </c>
      <c r="P46" s="54">
        <v>0.6</v>
      </c>
      <c r="Q46" s="54">
        <f>M46/L46</f>
        <v>0.33333333333333331</v>
      </c>
      <c r="R46" s="40" t="s">
        <v>254</v>
      </c>
      <c r="S46" s="38">
        <v>5</v>
      </c>
      <c r="T46" s="38">
        <v>1</v>
      </c>
      <c r="U46" s="38">
        <v>4</v>
      </c>
      <c r="V46" s="14" t="s">
        <v>87</v>
      </c>
      <c r="W46" s="14" t="s">
        <v>305</v>
      </c>
      <c r="X46" s="38">
        <v>0.2</v>
      </c>
      <c r="Y46" s="38">
        <v>4</v>
      </c>
    </row>
    <row r="47" spans="1:25" ht="58" x14ac:dyDescent="0.3">
      <c r="A47" s="43"/>
      <c r="B47" s="44"/>
      <c r="C47" s="45"/>
      <c r="D47" s="45"/>
      <c r="E47" s="45"/>
      <c r="F47" s="6" t="s">
        <v>88</v>
      </c>
      <c r="G47" s="6" t="s">
        <v>29</v>
      </c>
      <c r="H47" s="45"/>
      <c r="I47" s="44"/>
      <c r="J47" s="61"/>
      <c r="K47" s="59"/>
      <c r="L47" s="59"/>
      <c r="M47" s="59"/>
      <c r="N47" s="61"/>
      <c r="O47" s="61"/>
      <c r="P47" s="54"/>
      <c r="Q47" s="54"/>
      <c r="R47" s="41"/>
      <c r="S47" s="38"/>
      <c r="T47" s="38"/>
      <c r="U47" s="38"/>
      <c r="V47" s="14" t="s">
        <v>89</v>
      </c>
      <c r="W47" s="14" t="s">
        <v>14</v>
      </c>
      <c r="X47" s="38"/>
      <c r="Y47" s="38"/>
    </row>
    <row r="48" spans="1:25" ht="116" x14ac:dyDescent="0.3">
      <c r="A48" s="43"/>
      <c r="B48" s="44"/>
      <c r="C48" s="45"/>
      <c r="D48" s="45"/>
      <c r="E48" s="45"/>
      <c r="F48" s="67" t="s">
        <v>90</v>
      </c>
      <c r="G48" s="47" t="s">
        <v>42</v>
      </c>
      <c r="H48" s="45"/>
      <c r="I48" s="44"/>
      <c r="J48" s="61"/>
      <c r="K48" s="59"/>
      <c r="L48" s="59"/>
      <c r="M48" s="59"/>
      <c r="N48" s="56" t="s">
        <v>91</v>
      </c>
      <c r="O48" s="56" t="s">
        <v>33</v>
      </c>
      <c r="P48" s="54"/>
      <c r="Q48" s="54"/>
      <c r="R48" s="41"/>
      <c r="S48" s="38"/>
      <c r="T48" s="38"/>
      <c r="U48" s="38"/>
      <c r="V48" s="14" t="s">
        <v>87</v>
      </c>
      <c r="W48" s="14" t="s">
        <v>33</v>
      </c>
      <c r="X48" s="38"/>
      <c r="Y48" s="38"/>
    </row>
    <row r="49" spans="1:25" ht="116" x14ac:dyDescent="0.3">
      <c r="A49" s="43"/>
      <c r="B49" s="44"/>
      <c r="C49" s="45"/>
      <c r="D49" s="45"/>
      <c r="E49" s="45"/>
      <c r="F49" s="69"/>
      <c r="G49" s="49"/>
      <c r="H49" s="45"/>
      <c r="I49" s="44"/>
      <c r="J49" s="60"/>
      <c r="K49" s="59"/>
      <c r="L49" s="59"/>
      <c r="M49" s="59"/>
      <c r="N49" s="60"/>
      <c r="O49" s="60"/>
      <c r="P49" s="54"/>
      <c r="Q49" s="54"/>
      <c r="R49" s="42"/>
      <c r="S49" s="38"/>
      <c r="T49" s="38"/>
      <c r="U49" s="38"/>
      <c r="V49" s="14" t="s">
        <v>87</v>
      </c>
      <c r="W49" s="14" t="s">
        <v>10</v>
      </c>
      <c r="X49" s="38"/>
      <c r="Y49" s="38"/>
    </row>
    <row r="50" spans="1:25" ht="409.5" customHeight="1" x14ac:dyDescent="0.3">
      <c r="A50" s="43">
        <v>9</v>
      </c>
      <c r="B50" s="44" t="s">
        <v>255</v>
      </c>
      <c r="C50" s="44">
        <v>21</v>
      </c>
      <c r="D50" s="45">
        <v>17</v>
      </c>
      <c r="E50" s="45">
        <v>1</v>
      </c>
      <c r="F50" s="67" t="s">
        <v>92</v>
      </c>
      <c r="G50" s="67" t="s">
        <v>17</v>
      </c>
      <c r="H50" s="45">
        <v>0.81</v>
      </c>
      <c r="I50" s="44">
        <v>0.06</v>
      </c>
      <c r="J50" s="56" t="s">
        <v>256</v>
      </c>
      <c r="K50" s="59">
        <v>6</v>
      </c>
      <c r="L50" s="59">
        <v>4</v>
      </c>
      <c r="M50" s="59">
        <v>2</v>
      </c>
      <c r="N50" s="56" t="s">
        <v>93</v>
      </c>
      <c r="O50" s="56" t="s">
        <v>42</v>
      </c>
      <c r="P50" s="54">
        <v>0.66666666666666696</v>
      </c>
      <c r="Q50" s="54">
        <f>M50/L50</f>
        <v>0.5</v>
      </c>
      <c r="R50" s="40" t="s">
        <v>257</v>
      </c>
      <c r="S50" s="38">
        <v>6</v>
      </c>
      <c r="T50" s="38">
        <v>2</v>
      </c>
      <c r="U50" s="38">
        <v>4</v>
      </c>
      <c r="V50" s="14" t="s">
        <v>94</v>
      </c>
      <c r="W50" s="12" t="s">
        <v>14</v>
      </c>
      <c r="X50" s="38">
        <v>0.33333333333333298</v>
      </c>
      <c r="Y50" s="38">
        <v>2</v>
      </c>
    </row>
    <row r="51" spans="1:25" ht="43.5" x14ac:dyDescent="0.3">
      <c r="A51" s="43"/>
      <c r="B51" s="44"/>
      <c r="C51" s="44"/>
      <c r="D51" s="45"/>
      <c r="E51" s="45"/>
      <c r="F51" s="68"/>
      <c r="G51" s="68"/>
      <c r="H51" s="45"/>
      <c r="I51" s="44"/>
      <c r="J51" s="57"/>
      <c r="K51" s="59"/>
      <c r="L51" s="59"/>
      <c r="M51" s="59"/>
      <c r="N51" s="61"/>
      <c r="O51" s="61"/>
      <c r="P51" s="54"/>
      <c r="Q51" s="54"/>
      <c r="R51" s="41"/>
      <c r="S51" s="38"/>
      <c r="T51" s="38"/>
      <c r="U51" s="38"/>
      <c r="V51" s="14" t="s">
        <v>95</v>
      </c>
      <c r="W51" s="14" t="s">
        <v>14</v>
      </c>
      <c r="X51" s="38"/>
      <c r="Y51" s="38"/>
    </row>
    <row r="52" spans="1:25" ht="87" x14ac:dyDescent="0.3">
      <c r="A52" s="43"/>
      <c r="B52" s="44"/>
      <c r="C52" s="44"/>
      <c r="D52" s="45"/>
      <c r="E52" s="45"/>
      <c r="F52" s="68"/>
      <c r="G52" s="68"/>
      <c r="H52" s="45"/>
      <c r="I52" s="44"/>
      <c r="J52" s="57"/>
      <c r="K52" s="59"/>
      <c r="L52" s="59"/>
      <c r="M52" s="59"/>
      <c r="N52" s="56" t="s">
        <v>96</v>
      </c>
      <c r="O52" s="56" t="s">
        <v>29</v>
      </c>
      <c r="P52" s="54"/>
      <c r="Q52" s="54"/>
      <c r="R52" s="41"/>
      <c r="S52" s="38"/>
      <c r="T52" s="38"/>
      <c r="U52" s="38"/>
      <c r="V52" s="14" t="s">
        <v>97</v>
      </c>
      <c r="W52" s="14" t="s">
        <v>10</v>
      </c>
      <c r="X52" s="38"/>
      <c r="Y52" s="38"/>
    </row>
    <row r="53" spans="1:25" ht="87" x14ac:dyDescent="0.3">
      <c r="A53" s="43"/>
      <c r="B53" s="44"/>
      <c r="C53" s="44"/>
      <c r="D53" s="45"/>
      <c r="E53" s="45"/>
      <c r="F53" s="69"/>
      <c r="G53" s="69"/>
      <c r="H53" s="45"/>
      <c r="I53" s="44"/>
      <c r="J53" s="58"/>
      <c r="K53" s="59"/>
      <c r="L53" s="59"/>
      <c r="M53" s="59"/>
      <c r="N53" s="60"/>
      <c r="O53" s="60"/>
      <c r="P53" s="54"/>
      <c r="Q53" s="54"/>
      <c r="R53" s="42"/>
      <c r="S53" s="38"/>
      <c r="T53" s="38"/>
      <c r="U53" s="38"/>
      <c r="V53" s="14" t="s">
        <v>98</v>
      </c>
      <c r="W53" s="14" t="s">
        <v>10</v>
      </c>
      <c r="X53" s="38"/>
      <c r="Y53" s="38"/>
    </row>
    <row r="54" spans="1:25" ht="409" customHeight="1" x14ac:dyDescent="0.3">
      <c r="A54" s="70">
        <v>10</v>
      </c>
      <c r="B54" s="67" t="s">
        <v>258</v>
      </c>
      <c r="C54" s="47">
        <v>15</v>
      </c>
      <c r="D54" s="47">
        <v>2</v>
      </c>
      <c r="E54" s="72">
        <v>2</v>
      </c>
      <c r="F54" s="67" t="s">
        <v>99</v>
      </c>
      <c r="G54" s="75" t="s">
        <v>17</v>
      </c>
      <c r="H54" s="78">
        <v>0.13</v>
      </c>
      <c r="I54" s="67">
        <v>1</v>
      </c>
      <c r="J54" s="15"/>
      <c r="K54" s="79">
        <v>9</v>
      </c>
      <c r="L54" s="79">
        <v>6</v>
      </c>
      <c r="M54" s="79">
        <v>2</v>
      </c>
      <c r="N54" s="61" t="s">
        <v>100</v>
      </c>
      <c r="O54" s="61" t="s">
        <v>42</v>
      </c>
      <c r="P54" s="56">
        <v>0.66666666666666696</v>
      </c>
      <c r="Q54" s="56">
        <f>M54/L54</f>
        <v>0.33333333333333331</v>
      </c>
      <c r="R54" s="41" t="s">
        <v>259</v>
      </c>
      <c r="S54" s="84">
        <v>6</v>
      </c>
      <c r="T54" s="84">
        <v>2</v>
      </c>
      <c r="U54" s="84">
        <v>2</v>
      </c>
      <c r="V54" s="11" t="s">
        <v>101</v>
      </c>
      <c r="W54" s="21" t="s">
        <v>10</v>
      </c>
      <c r="X54" s="84">
        <v>0.33333333333333298</v>
      </c>
      <c r="Y54" s="84">
        <v>1</v>
      </c>
    </row>
    <row r="55" spans="1:25" ht="409" customHeight="1" x14ac:dyDescent="0.3">
      <c r="A55" s="71"/>
      <c r="B55" s="68"/>
      <c r="C55" s="48"/>
      <c r="D55" s="48"/>
      <c r="E55" s="73"/>
      <c r="F55" s="74"/>
      <c r="G55" s="76"/>
      <c r="H55" s="37"/>
      <c r="I55" s="68"/>
      <c r="J55" s="61" t="s">
        <v>260</v>
      </c>
      <c r="K55" s="57"/>
      <c r="L55" s="57"/>
      <c r="M55" s="57"/>
      <c r="N55" s="60"/>
      <c r="O55" s="60"/>
      <c r="P55" s="61"/>
      <c r="Q55" s="61"/>
      <c r="R55" s="41"/>
      <c r="S55" s="85"/>
      <c r="T55" s="85"/>
      <c r="U55" s="85"/>
      <c r="V55" s="40" t="s">
        <v>102</v>
      </c>
      <c r="W55" s="84" t="s">
        <v>14</v>
      </c>
      <c r="X55" s="85"/>
      <c r="Y55" s="85"/>
    </row>
    <row r="56" spans="1:25" ht="409" customHeight="1" x14ac:dyDescent="0.3">
      <c r="A56" s="71"/>
      <c r="B56" s="68"/>
      <c r="C56" s="48"/>
      <c r="D56" s="48"/>
      <c r="E56" s="48"/>
      <c r="F56" s="19" t="s">
        <v>103</v>
      </c>
      <c r="G56" s="22" t="s">
        <v>17</v>
      </c>
      <c r="H56" s="37"/>
      <c r="I56" s="68"/>
      <c r="J56" s="61"/>
      <c r="K56" s="57"/>
      <c r="L56" s="57"/>
      <c r="M56" s="57"/>
      <c r="N56" s="8" t="s">
        <v>104</v>
      </c>
      <c r="O56" s="8" t="s">
        <v>29</v>
      </c>
      <c r="P56" s="61"/>
      <c r="Q56" s="61"/>
      <c r="R56" s="41"/>
      <c r="S56" s="85"/>
      <c r="T56" s="85"/>
      <c r="U56" s="85"/>
      <c r="V56" s="41"/>
      <c r="W56" s="85"/>
      <c r="X56" s="85"/>
      <c r="Y56" s="85"/>
    </row>
    <row r="57" spans="1:25" ht="43.5" x14ac:dyDescent="0.3">
      <c r="A57" s="86">
        <v>11</v>
      </c>
      <c r="B57" s="89" t="s">
        <v>261</v>
      </c>
      <c r="C57" s="80">
        <v>12</v>
      </c>
      <c r="D57" s="80">
        <v>10</v>
      </c>
      <c r="E57" s="80">
        <v>1</v>
      </c>
      <c r="F57" s="93" t="s">
        <v>105</v>
      </c>
      <c r="G57" s="110" t="s">
        <v>10</v>
      </c>
      <c r="H57" s="80">
        <f>D57/C57</f>
        <v>0.83333333333333337</v>
      </c>
      <c r="I57" s="80">
        <f>E57/D57</f>
        <v>0.1</v>
      </c>
      <c r="J57" s="51" t="s">
        <v>262</v>
      </c>
      <c r="K57" s="82">
        <v>11</v>
      </c>
      <c r="L57" s="82">
        <v>9</v>
      </c>
      <c r="M57" s="82">
        <v>1</v>
      </c>
      <c r="N57" s="104" t="s">
        <v>106</v>
      </c>
      <c r="O57" s="107" t="s">
        <v>10</v>
      </c>
      <c r="P57" s="82">
        <f>L57/K57</f>
        <v>0.81818181818181823</v>
      </c>
      <c r="Q57" s="82">
        <f>M57/L57</f>
        <v>0.1111111111111111</v>
      </c>
      <c r="R57" s="102" t="s">
        <v>263</v>
      </c>
      <c r="S57" s="96">
        <v>6</v>
      </c>
      <c r="T57" s="96">
        <v>2</v>
      </c>
      <c r="U57" s="96">
        <v>4</v>
      </c>
      <c r="V57" s="24" t="s">
        <v>107</v>
      </c>
      <c r="W57" s="25" t="s">
        <v>14</v>
      </c>
      <c r="X57" s="96">
        <f>T57/S57</f>
        <v>0.33333333333333331</v>
      </c>
      <c r="Y57" s="96">
        <v>2</v>
      </c>
    </row>
    <row r="58" spans="1:25" ht="58" x14ac:dyDescent="0.3">
      <c r="A58" s="87"/>
      <c r="B58" s="90"/>
      <c r="C58" s="81"/>
      <c r="D58" s="81"/>
      <c r="E58" s="81"/>
      <c r="F58" s="94"/>
      <c r="G58" s="111"/>
      <c r="H58" s="81"/>
      <c r="I58" s="81"/>
      <c r="J58" s="52"/>
      <c r="K58" s="83"/>
      <c r="L58" s="83"/>
      <c r="M58" s="83"/>
      <c r="N58" s="105"/>
      <c r="O58" s="108"/>
      <c r="P58" s="83"/>
      <c r="Q58" s="83"/>
      <c r="R58" s="102"/>
      <c r="S58" s="97"/>
      <c r="T58" s="97"/>
      <c r="U58" s="97"/>
      <c r="V58" s="24" t="s">
        <v>108</v>
      </c>
      <c r="W58" s="25" t="s">
        <v>10</v>
      </c>
      <c r="X58" s="97"/>
      <c r="Y58" s="97"/>
    </row>
    <row r="59" spans="1:25" ht="43.5" x14ac:dyDescent="0.3">
      <c r="A59" s="87"/>
      <c r="B59" s="90"/>
      <c r="C59" s="81"/>
      <c r="D59" s="81"/>
      <c r="E59" s="81"/>
      <c r="F59" s="94"/>
      <c r="G59" s="111"/>
      <c r="H59" s="81"/>
      <c r="I59" s="81"/>
      <c r="J59" s="52"/>
      <c r="K59" s="83"/>
      <c r="L59" s="83"/>
      <c r="M59" s="83"/>
      <c r="N59" s="105"/>
      <c r="O59" s="108"/>
      <c r="P59" s="83"/>
      <c r="Q59" s="83"/>
      <c r="R59" s="102"/>
      <c r="S59" s="97"/>
      <c r="T59" s="97"/>
      <c r="U59" s="97"/>
      <c r="V59" s="24" t="s">
        <v>109</v>
      </c>
      <c r="W59" s="25" t="s">
        <v>10</v>
      </c>
      <c r="X59" s="97"/>
      <c r="Y59" s="97"/>
    </row>
    <row r="60" spans="1:25" ht="29" x14ac:dyDescent="0.3">
      <c r="A60" s="88"/>
      <c r="B60" s="91"/>
      <c r="C60" s="92"/>
      <c r="D60" s="92"/>
      <c r="E60" s="92"/>
      <c r="F60" s="95"/>
      <c r="G60" s="112"/>
      <c r="H60" s="81"/>
      <c r="I60" s="81"/>
      <c r="J60" s="53"/>
      <c r="K60" s="83"/>
      <c r="L60" s="83"/>
      <c r="M60" s="103"/>
      <c r="N60" s="106"/>
      <c r="O60" s="109"/>
      <c r="P60" s="83"/>
      <c r="Q60" s="83"/>
      <c r="R60" s="102"/>
      <c r="S60" s="98"/>
      <c r="T60" s="98"/>
      <c r="U60" s="98"/>
      <c r="V60" s="24" t="s">
        <v>110</v>
      </c>
      <c r="W60" s="25" t="s">
        <v>305</v>
      </c>
      <c r="X60" s="98"/>
      <c r="Y60" s="98"/>
    </row>
    <row r="61" spans="1:25" ht="174" x14ac:dyDescent="0.3">
      <c r="A61" s="99">
        <v>12</v>
      </c>
      <c r="B61" s="100" t="s">
        <v>264</v>
      </c>
      <c r="C61" s="101">
        <v>18</v>
      </c>
      <c r="D61" s="101">
        <v>15</v>
      </c>
      <c r="E61" s="101">
        <v>2</v>
      </c>
      <c r="F61" s="26" t="s">
        <v>111</v>
      </c>
      <c r="G61" s="20" t="s">
        <v>14</v>
      </c>
      <c r="H61" s="80">
        <f>D61/C61</f>
        <v>0.83333333333333337</v>
      </c>
      <c r="I61" s="80">
        <f>E61/D61</f>
        <v>0.13333333333333333</v>
      </c>
      <c r="J61" s="39" t="s">
        <v>265</v>
      </c>
      <c r="K61" s="82">
        <v>8</v>
      </c>
      <c r="L61" s="82">
        <v>5</v>
      </c>
      <c r="M61" s="115">
        <v>4</v>
      </c>
      <c r="N61" s="18" t="s">
        <v>112</v>
      </c>
      <c r="O61" s="27" t="s">
        <v>10</v>
      </c>
      <c r="P61" s="82">
        <f>L61/K61</f>
        <v>0.625</v>
      </c>
      <c r="Q61" s="82">
        <v>0.8</v>
      </c>
      <c r="R61" s="102" t="s">
        <v>266</v>
      </c>
      <c r="S61" s="96">
        <v>7</v>
      </c>
      <c r="T61" s="96">
        <v>2</v>
      </c>
      <c r="U61" s="96">
        <v>2</v>
      </c>
      <c r="V61" s="24" t="s">
        <v>113</v>
      </c>
      <c r="W61" s="25" t="s">
        <v>10</v>
      </c>
      <c r="X61" s="96">
        <f>T61/S61</f>
        <v>0.2857142857142857</v>
      </c>
      <c r="Y61" s="96">
        <v>1</v>
      </c>
    </row>
    <row r="62" spans="1:25" ht="124.4" customHeight="1" x14ac:dyDescent="0.3">
      <c r="A62" s="99"/>
      <c r="B62" s="100"/>
      <c r="C62" s="101"/>
      <c r="D62" s="101"/>
      <c r="E62" s="101"/>
      <c r="F62" s="89" t="s">
        <v>114</v>
      </c>
      <c r="G62" s="110" t="s">
        <v>10</v>
      </c>
      <c r="H62" s="81"/>
      <c r="I62" s="81"/>
      <c r="J62" s="115"/>
      <c r="K62" s="83"/>
      <c r="L62" s="83"/>
      <c r="M62" s="115"/>
      <c r="N62" s="18" t="s">
        <v>115</v>
      </c>
      <c r="O62" s="27" t="s">
        <v>14</v>
      </c>
      <c r="P62" s="83"/>
      <c r="Q62" s="83"/>
      <c r="R62" s="113"/>
      <c r="S62" s="97"/>
      <c r="T62" s="97"/>
      <c r="U62" s="97"/>
      <c r="V62" s="113" t="s">
        <v>116</v>
      </c>
      <c r="W62" s="114" t="s">
        <v>14</v>
      </c>
      <c r="X62" s="97"/>
      <c r="Y62" s="97"/>
    </row>
    <row r="63" spans="1:25" ht="126.25" customHeight="1" x14ac:dyDescent="0.3">
      <c r="A63" s="99"/>
      <c r="B63" s="100"/>
      <c r="C63" s="101"/>
      <c r="D63" s="101"/>
      <c r="E63" s="101"/>
      <c r="F63" s="90"/>
      <c r="G63" s="111"/>
      <c r="H63" s="81"/>
      <c r="I63" s="81"/>
      <c r="J63" s="115"/>
      <c r="K63" s="83"/>
      <c r="L63" s="83"/>
      <c r="M63" s="115"/>
      <c r="N63" s="28" t="s">
        <v>117</v>
      </c>
      <c r="O63" s="27" t="s">
        <v>75</v>
      </c>
      <c r="P63" s="83"/>
      <c r="Q63" s="83"/>
      <c r="R63" s="113"/>
      <c r="S63" s="97"/>
      <c r="T63" s="97"/>
      <c r="U63" s="97"/>
      <c r="V63" s="113"/>
      <c r="W63" s="114"/>
      <c r="X63" s="97"/>
      <c r="Y63" s="97"/>
    </row>
    <row r="64" spans="1:25" ht="107.5" customHeight="1" x14ac:dyDescent="0.3">
      <c r="A64" s="99"/>
      <c r="B64" s="100"/>
      <c r="C64" s="101"/>
      <c r="D64" s="101"/>
      <c r="E64" s="101"/>
      <c r="F64" s="90"/>
      <c r="G64" s="111"/>
      <c r="H64" s="81"/>
      <c r="I64" s="81"/>
      <c r="J64" s="115"/>
      <c r="K64" s="83"/>
      <c r="L64" s="83"/>
      <c r="M64" s="115"/>
      <c r="N64" s="104" t="s">
        <v>118</v>
      </c>
      <c r="O64" s="107" t="s">
        <v>75</v>
      </c>
      <c r="P64" s="83"/>
      <c r="Q64" s="83"/>
      <c r="R64" s="113"/>
      <c r="S64" s="97"/>
      <c r="T64" s="97"/>
      <c r="U64" s="97"/>
      <c r="V64" s="113"/>
      <c r="W64" s="114"/>
      <c r="X64" s="97"/>
      <c r="Y64" s="97"/>
    </row>
    <row r="65" spans="1:25" ht="93.25" customHeight="1" x14ac:dyDescent="0.3">
      <c r="A65" s="99"/>
      <c r="B65" s="100"/>
      <c r="C65" s="101"/>
      <c r="D65" s="101"/>
      <c r="E65" s="101"/>
      <c r="F65" s="91"/>
      <c r="G65" s="112"/>
      <c r="H65" s="92"/>
      <c r="I65" s="92"/>
      <c r="J65" s="115"/>
      <c r="K65" s="103"/>
      <c r="L65" s="103"/>
      <c r="M65" s="115"/>
      <c r="N65" s="106"/>
      <c r="O65" s="109"/>
      <c r="P65" s="103"/>
      <c r="Q65" s="103"/>
      <c r="R65" s="113"/>
      <c r="S65" s="98"/>
      <c r="T65" s="98"/>
      <c r="U65" s="98"/>
      <c r="V65" s="113"/>
      <c r="W65" s="114"/>
      <c r="X65" s="98"/>
      <c r="Y65" s="98"/>
    </row>
    <row r="66" spans="1:25" ht="117" customHeight="1" x14ac:dyDescent="0.3">
      <c r="A66" s="99">
        <v>13</v>
      </c>
      <c r="B66" s="100" t="s">
        <v>267</v>
      </c>
      <c r="C66" s="101">
        <v>18</v>
      </c>
      <c r="D66" s="101">
        <v>15</v>
      </c>
      <c r="E66" s="101">
        <v>1</v>
      </c>
      <c r="F66" s="118" t="s">
        <v>119</v>
      </c>
      <c r="G66" s="77" t="s">
        <v>14</v>
      </c>
      <c r="H66" s="80">
        <f>D66/C66</f>
        <v>0.83333333333333337</v>
      </c>
      <c r="I66" s="80">
        <f>E66/D66</f>
        <v>6.6666666666666666E-2</v>
      </c>
      <c r="J66" s="39" t="s">
        <v>268</v>
      </c>
      <c r="K66" s="115">
        <v>6</v>
      </c>
      <c r="L66" s="115">
        <v>5</v>
      </c>
      <c r="M66" s="115">
        <v>6</v>
      </c>
      <c r="N66" s="28" t="s">
        <v>120</v>
      </c>
      <c r="O66" s="27" t="s">
        <v>29</v>
      </c>
      <c r="P66" s="82">
        <f>L66/K66</f>
        <v>0.83333333333333337</v>
      </c>
      <c r="Q66" s="82">
        <v>1.2</v>
      </c>
      <c r="R66" s="102" t="s">
        <v>269</v>
      </c>
      <c r="S66" s="96">
        <v>7</v>
      </c>
      <c r="T66" s="96">
        <v>2</v>
      </c>
      <c r="U66" s="116">
        <v>3</v>
      </c>
      <c r="V66" s="24" t="s">
        <v>121</v>
      </c>
      <c r="W66" s="25" t="s">
        <v>305</v>
      </c>
      <c r="X66" s="96">
        <f>2/7</f>
        <v>0.2857142857142857</v>
      </c>
      <c r="Y66" s="96">
        <v>1.5</v>
      </c>
    </row>
    <row r="67" spans="1:25" ht="270.75" customHeight="1" x14ac:dyDescent="0.3">
      <c r="A67" s="99"/>
      <c r="B67" s="118"/>
      <c r="C67" s="101"/>
      <c r="D67" s="101"/>
      <c r="E67" s="101"/>
      <c r="F67" s="118"/>
      <c r="G67" s="77"/>
      <c r="H67" s="81"/>
      <c r="I67" s="81"/>
      <c r="J67" s="117"/>
      <c r="K67" s="115"/>
      <c r="L67" s="115"/>
      <c r="M67" s="115"/>
      <c r="N67" s="28" t="s">
        <v>122</v>
      </c>
      <c r="O67" s="27" t="s">
        <v>305</v>
      </c>
      <c r="P67" s="83"/>
      <c r="Q67" s="83"/>
      <c r="R67" s="113"/>
      <c r="S67" s="97"/>
      <c r="T67" s="97"/>
      <c r="U67" s="116"/>
      <c r="V67" s="23" t="s">
        <v>123</v>
      </c>
      <c r="W67" s="25" t="s">
        <v>10</v>
      </c>
      <c r="X67" s="97"/>
      <c r="Y67" s="97"/>
    </row>
    <row r="68" spans="1:25" ht="210.75" customHeight="1" x14ac:dyDescent="0.3">
      <c r="A68" s="99"/>
      <c r="B68" s="118"/>
      <c r="C68" s="101"/>
      <c r="D68" s="101"/>
      <c r="E68" s="101"/>
      <c r="F68" s="118"/>
      <c r="G68" s="77"/>
      <c r="H68" s="81"/>
      <c r="I68" s="81"/>
      <c r="J68" s="117"/>
      <c r="K68" s="115"/>
      <c r="L68" s="115"/>
      <c r="M68" s="115"/>
      <c r="N68" s="18" t="s">
        <v>124</v>
      </c>
      <c r="O68" s="27" t="s">
        <v>10</v>
      </c>
      <c r="P68" s="83"/>
      <c r="Q68" s="83"/>
      <c r="R68" s="113"/>
      <c r="S68" s="97"/>
      <c r="T68" s="97"/>
      <c r="U68" s="116"/>
      <c r="V68" s="102" t="s">
        <v>125</v>
      </c>
      <c r="W68" s="114" t="s">
        <v>14</v>
      </c>
      <c r="X68" s="97"/>
      <c r="Y68" s="97"/>
    </row>
    <row r="69" spans="1:25" ht="181.75" customHeight="1" x14ac:dyDescent="0.3">
      <c r="A69" s="99"/>
      <c r="B69" s="118"/>
      <c r="C69" s="101"/>
      <c r="D69" s="101"/>
      <c r="E69" s="101"/>
      <c r="F69" s="118"/>
      <c r="G69" s="77"/>
      <c r="H69" s="81"/>
      <c r="I69" s="81"/>
      <c r="J69" s="117"/>
      <c r="K69" s="115"/>
      <c r="L69" s="115"/>
      <c r="M69" s="115"/>
      <c r="N69" s="28" t="s">
        <v>126</v>
      </c>
      <c r="O69" s="27" t="s">
        <v>17</v>
      </c>
      <c r="P69" s="83"/>
      <c r="Q69" s="83"/>
      <c r="R69" s="113"/>
      <c r="S69" s="97"/>
      <c r="T69" s="97"/>
      <c r="U69" s="116"/>
      <c r="V69" s="102"/>
      <c r="W69" s="114"/>
      <c r="X69" s="97"/>
      <c r="Y69" s="97"/>
    </row>
    <row r="70" spans="1:25" ht="88.5" customHeight="1" x14ac:dyDescent="0.3">
      <c r="A70" s="99"/>
      <c r="B70" s="118"/>
      <c r="C70" s="101"/>
      <c r="D70" s="101"/>
      <c r="E70" s="101"/>
      <c r="F70" s="118"/>
      <c r="G70" s="77"/>
      <c r="H70" s="81"/>
      <c r="I70" s="81"/>
      <c r="J70" s="117"/>
      <c r="K70" s="115"/>
      <c r="L70" s="115"/>
      <c r="M70" s="115"/>
      <c r="N70" s="28" t="s">
        <v>127</v>
      </c>
      <c r="O70" s="27" t="s">
        <v>10</v>
      </c>
      <c r="P70" s="83"/>
      <c r="Q70" s="83"/>
      <c r="R70" s="113"/>
      <c r="S70" s="97"/>
      <c r="T70" s="97"/>
      <c r="U70" s="116"/>
      <c r="V70" s="102"/>
      <c r="W70" s="114"/>
      <c r="X70" s="97"/>
      <c r="Y70" s="97"/>
    </row>
    <row r="71" spans="1:25" ht="126.5" customHeight="1" x14ac:dyDescent="0.3">
      <c r="A71" s="99"/>
      <c r="B71" s="118"/>
      <c r="C71" s="101"/>
      <c r="D71" s="101"/>
      <c r="E71" s="101"/>
      <c r="F71" s="118"/>
      <c r="G71" s="77"/>
      <c r="H71" s="92"/>
      <c r="I71" s="92"/>
      <c r="J71" s="117"/>
      <c r="K71" s="115"/>
      <c r="L71" s="115"/>
      <c r="M71" s="115"/>
      <c r="N71" s="28" t="s">
        <v>128</v>
      </c>
      <c r="O71" s="27" t="s">
        <v>42</v>
      </c>
      <c r="P71" s="103"/>
      <c r="Q71" s="103"/>
      <c r="R71" s="113"/>
      <c r="S71" s="98"/>
      <c r="T71" s="98"/>
      <c r="U71" s="116"/>
      <c r="V71" s="102"/>
      <c r="W71" s="114"/>
      <c r="X71" s="98"/>
      <c r="Y71" s="98"/>
    </row>
    <row r="72" spans="1:25" ht="73" customHeight="1" x14ac:dyDescent="0.3">
      <c r="A72" s="86">
        <v>14</v>
      </c>
      <c r="B72" s="93" t="s">
        <v>129</v>
      </c>
      <c r="C72" s="80">
        <v>9</v>
      </c>
      <c r="D72" s="80">
        <v>6</v>
      </c>
      <c r="E72" s="80">
        <v>0</v>
      </c>
      <c r="F72" s="93"/>
      <c r="G72" s="93"/>
      <c r="H72" s="80">
        <f>D72/C72</f>
        <v>0.66666666666666663</v>
      </c>
      <c r="I72" s="80">
        <f>E72/D72</f>
        <v>0</v>
      </c>
      <c r="J72" s="39" t="s">
        <v>270</v>
      </c>
      <c r="K72" s="115">
        <v>9</v>
      </c>
      <c r="L72" s="115">
        <v>6</v>
      </c>
      <c r="M72" s="115">
        <v>4</v>
      </c>
      <c r="N72" s="104" t="s">
        <v>130</v>
      </c>
      <c r="O72" s="107" t="s">
        <v>33</v>
      </c>
      <c r="P72" s="82">
        <f>L72/K72</f>
        <v>0.66666666666666663</v>
      </c>
      <c r="Q72" s="82">
        <f>M72/L72</f>
        <v>0.66666666666666663</v>
      </c>
      <c r="R72" s="102" t="s">
        <v>271</v>
      </c>
      <c r="S72" s="96">
        <v>6</v>
      </c>
      <c r="T72" s="96">
        <v>2</v>
      </c>
      <c r="U72" s="96">
        <v>5</v>
      </c>
      <c r="V72" s="24" t="s">
        <v>131</v>
      </c>
      <c r="W72" s="25" t="s">
        <v>75</v>
      </c>
      <c r="X72" s="96">
        <f>2/6</f>
        <v>0.33333333333333331</v>
      </c>
      <c r="Y72" s="96">
        <v>2.5</v>
      </c>
    </row>
    <row r="73" spans="1:25" ht="108" customHeight="1" x14ac:dyDescent="0.3">
      <c r="A73" s="87"/>
      <c r="B73" s="94"/>
      <c r="C73" s="81"/>
      <c r="D73" s="81"/>
      <c r="E73" s="81"/>
      <c r="F73" s="94"/>
      <c r="G73" s="94"/>
      <c r="H73" s="81"/>
      <c r="I73" s="81"/>
      <c r="J73" s="39"/>
      <c r="K73" s="115"/>
      <c r="L73" s="115"/>
      <c r="M73" s="115"/>
      <c r="N73" s="106"/>
      <c r="O73" s="109"/>
      <c r="P73" s="83"/>
      <c r="Q73" s="83"/>
      <c r="R73" s="113"/>
      <c r="S73" s="97"/>
      <c r="T73" s="97"/>
      <c r="U73" s="97"/>
      <c r="V73" s="24" t="s">
        <v>132</v>
      </c>
      <c r="W73" s="25" t="s">
        <v>14</v>
      </c>
      <c r="X73" s="97"/>
      <c r="Y73" s="97"/>
    </row>
    <row r="74" spans="1:25" ht="108" customHeight="1" x14ac:dyDescent="0.3">
      <c r="A74" s="87"/>
      <c r="B74" s="94"/>
      <c r="C74" s="81"/>
      <c r="D74" s="81"/>
      <c r="E74" s="81"/>
      <c r="F74" s="94"/>
      <c r="G74" s="94"/>
      <c r="H74" s="81"/>
      <c r="I74" s="81"/>
      <c r="J74" s="39"/>
      <c r="K74" s="115"/>
      <c r="L74" s="115"/>
      <c r="M74" s="115"/>
      <c r="N74" s="28" t="s">
        <v>133</v>
      </c>
      <c r="O74" s="27" t="s">
        <v>14</v>
      </c>
      <c r="P74" s="83"/>
      <c r="Q74" s="83"/>
      <c r="R74" s="113"/>
      <c r="S74" s="97"/>
      <c r="T74" s="97"/>
      <c r="U74" s="97"/>
      <c r="V74" s="24" t="s">
        <v>134</v>
      </c>
      <c r="W74" s="25" t="s">
        <v>305</v>
      </c>
      <c r="X74" s="97"/>
      <c r="Y74" s="97"/>
    </row>
    <row r="75" spans="1:25" ht="170.4" customHeight="1" x14ac:dyDescent="0.3">
      <c r="A75" s="87"/>
      <c r="B75" s="94"/>
      <c r="C75" s="81"/>
      <c r="D75" s="81"/>
      <c r="E75" s="81"/>
      <c r="F75" s="94"/>
      <c r="G75" s="94"/>
      <c r="H75" s="81"/>
      <c r="I75" s="81"/>
      <c r="J75" s="39"/>
      <c r="K75" s="115"/>
      <c r="L75" s="115"/>
      <c r="M75" s="115"/>
      <c r="N75" s="28" t="s">
        <v>135</v>
      </c>
      <c r="O75" s="27" t="s">
        <v>29</v>
      </c>
      <c r="P75" s="83"/>
      <c r="Q75" s="83"/>
      <c r="R75" s="113"/>
      <c r="S75" s="97"/>
      <c r="T75" s="97"/>
      <c r="U75" s="97"/>
      <c r="V75" s="24" t="s">
        <v>136</v>
      </c>
      <c r="W75" s="25" t="s">
        <v>305</v>
      </c>
      <c r="X75" s="97"/>
      <c r="Y75" s="97"/>
    </row>
    <row r="76" spans="1:25" ht="170.4" customHeight="1" x14ac:dyDescent="0.3">
      <c r="A76" s="88"/>
      <c r="B76" s="95"/>
      <c r="C76" s="92"/>
      <c r="D76" s="92"/>
      <c r="E76" s="92"/>
      <c r="F76" s="95"/>
      <c r="G76" s="95"/>
      <c r="H76" s="92"/>
      <c r="I76" s="92"/>
      <c r="J76" s="39"/>
      <c r="K76" s="115"/>
      <c r="L76" s="115"/>
      <c r="M76" s="115"/>
      <c r="N76" s="28" t="s">
        <v>135</v>
      </c>
      <c r="O76" s="27" t="s">
        <v>10</v>
      </c>
      <c r="P76" s="103"/>
      <c r="Q76" s="103"/>
      <c r="R76" s="113"/>
      <c r="S76" s="98"/>
      <c r="T76" s="98"/>
      <c r="U76" s="98"/>
      <c r="V76" s="24" t="s">
        <v>137</v>
      </c>
      <c r="W76" s="25" t="s">
        <v>10</v>
      </c>
      <c r="X76" s="98"/>
      <c r="Y76" s="98"/>
    </row>
    <row r="77" spans="1:25" ht="332.5" customHeight="1" x14ac:dyDescent="0.3">
      <c r="A77" s="86">
        <v>15</v>
      </c>
      <c r="B77" s="93" t="s">
        <v>138</v>
      </c>
      <c r="C77" s="80">
        <v>10</v>
      </c>
      <c r="D77" s="80">
        <v>7</v>
      </c>
      <c r="E77" s="80">
        <v>0</v>
      </c>
      <c r="F77" s="93"/>
      <c r="G77" s="93"/>
      <c r="H77" s="80">
        <f>D77/C77</f>
        <v>0.7</v>
      </c>
      <c r="I77" s="80">
        <f>E77/D77</f>
        <v>0</v>
      </c>
      <c r="J77" s="39" t="s">
        <v>272</v>
      </c>
      <c r="K77" s="115">
        <v>14</v>
      </c>
      <c r="L77" s="115">
        <v>12</v>
      </c>
      <c r="M77" s="115">
        <v>7</v>
      </c>
      <c r="N77" s="28" t="s">
        <v>139</v>
      </c>
      <c r="O77" s="27" t="s">
        <v>75</v>
      </c>
      <c r="P77" s="82">
        <f>L77/K77</f>
        <v>0.8571428571428571</v>
      </c>
      <c r="Q77" s="82">
        <f>M77/L77</f>
        <v>0.58333333333333337</v>
      </c>
      <c r="R77" s="102" t="s">
        <v>273</v>
      </c>
      <c r="S77" s="96">
        <v>6</v>
      </c>
      <c r="T77" s="96">
        <v>2</v>
      </c>
      <c r="U77" s="96">
        <v>4</v>
      </c>
      <c r="V77" s="24" t="s">
        <v>140</v>
      </c>
      <c r="W77" s="25" t="s">
        <v>75</v>
      </c>
      <c r="X77" s="96">
        <f>2/6</f>
        <v>0.33333333333333331</v>
      </c>
      <c r="Y77" s="96">
        <v>2</v>
      </c>
    </row>
    <row r="78" spans="1:25" ht="149.4" customHeight="1" x14ac:dyDescent="0.3">
      <c r="A78" s="87"/>
      <c r="B78" s="94"/>
      <c r="C78" s="81"/>
      <c r="D78" s="81"/>
      <c r="E78" s="81"/>
      <c r="F78" s="94"/>
      <c r="G78" s="94"/>
      <c r="H78" s="81"/>
      <c r="I78" s="81"/>
      <c r="J78" s="39"/>
      <c r="K78" s="115"/>
      <c r="L78" s="115"/>
      <c r="M78" s="115"/>
      <c r="N78" s="18" t="s">
        <v>141</v>
      </c>
      <c r="O78" s="27" t="s">
        <v>305</v>
      </c>
      <c r="P78" s="83"/>
      <c r="Q78" s="83"/>
      <c r="R78" s="113"/>
      <c r="S78" s="97"/>
      <c r="T78" s="97"/>
      <c r="U78" s="97"/>
      <c r="V78" s="23" t="s">
        <v>142</v>
      </c>
      <c r="W78" s="25" t="s">
        <v>305</v>
      </c>
      <c r="X78" s="97"/>
      <c r="Y78" s="97"/>
    </row>
    <row r="79" spans="1:25" ht="149.4" customHeight="1" x14ac:dyDescent="0.3">
      <c r="A79" s="87"/>
      <c r="B79" s="94"/>
      <c r="C79" s="81"/>
      <c r="D79" s="81"/>
      <c r="E79" s="81"/>
      <c r="F79" s="94"/>
      <c r="G79" s="94"/>
      <c r="H79" s="81"/>
      <c r="I79" s="81"/>
      <c r="J79" s="39"/>
      <c r="K79" s="115"/>
      <c r="L79" s="115"/>
      <c r="M79" s="115"/>
      <c r="N79" s="28" t="s">
        <v>143</v>
      </c>
      <c r="O79" s="27" t="s">
        <v>24</v>
      </c>
      <c r="P79" s="83"/>
      <c r="Q79" s="83"/>
      <c r="R79" s="113"/>
      <c r="S79" s="97"/>
      <c r="T79" s="97"/>
      <c r="U79" s="97"/>
      <c r="V79" s="23" t="s">
        <v>144</v>
      </c>
      <c r="W79" s="25" t="s">
        <v>10</v>
      </c>
      <c r="X79" s="97"/>
      <c r="Y79" s="97"/>
    </row>
    <row r="80" spans="1:25" ht="149.4" customHeight="1" x14ac:dyDescent="0.3">
      <c r="A80" s="87"/>
      <c r="B80" s="94"/>
      <c r="C80" s="81"/>
      <c r="D80" s="81"/>
      <c r="E80" s="81"/>
      <c r="F80" s="94"/>
      <c r="G80" s="94"/>
      <c r="H80" s="81"/>
      <c r="I80" s="81"/>
      <c r="J80" s="39"/>
      <c r="K80" s="115"/>
      <c r="L80" s="115"/>
      <c r="M80" s="115"/>
      <c r="N80" s="28" t="s">
        <v>145</v>
      </c>
      <c r="O80" s="27" t="s">
        <v>75</v>
      </c>
      <c r="P80" s="83"/>
      <c r="Q80" s="83"/>
      <c r="R80" s="113"/>
      <c r="S80" s="97"/>
      <c r="T80" s="97"/>
      <c r="U80" s="97"/>
      <c r="V80" s="119" t="s">
        <v>146</v>
      </c>
      <c r="W80" s="122" t="s">
        <v>14</v>
      </c>
      <c r="X80" s="97"/>
      <c r="Y80" s="97"/>
    </row>
    <row r="81" spans="1:25" ht="149.4" customHeight="1" x14ac:dyDescent="0.3">
      <c r="A81" s="87"/>
      <c r="B81" s="94"/>
      <c r="C81" s="81"/>
      <c r="D81" s="81"/>
      <c r="E81" s="81"/>
      <c r="F81" s="94"/>
      <c r="G81" s="94"/>
      <c r="H81" s="81"/>
      <c r="I81" s="81"/>
      <c r="J81" s="39"/>
      <c r="K81" s="115"/>
      <c r="L81" s="115"/>
      <c r="M81" s="115"/>
      <c r="N81" s="28" t="s">
        <v>147</v>
      </c>
      <c r="O81" s="27" t="s">
        <v>14</v>
      </c>
      <c r="P81" s="83"/>
      <c r="Q81" s="83"/>
      <c r="R81" s="113"/>
      <c r="S81" s="97"/>
      <c r="T81" s="97"/>
      <c r="U81" s="97"/>
      <c r="V81" s="120"/>
      <c r="W81" s="123"/>
      <c r="X81" s="97"/>
      <c r="Y81" s="97"/>
    </row>
    <row r="82" spans="1:25" ht="149.4" customHeight="1" x14ac:dyDescent="0.3">
      <c r="A82" s="87"/>
      <c r="B82" s="94"/>
      <c r="C82" s="81"/>
      <c r="D82" s="81"/>
      <c r="E82" s="81"/>
      <c r="F82" s="94"/>
      <c r="G82" s="94"/>
      <c r="H82" s="81"/>
      <c r="I82" s="81"/>
      <c r="J82" s="39"/>
      <c r="K82" s="115"/>
      <c r="L82" s="115"/>
      <c r="M82" s="115"/>
      <c r="N82" s="18" t="s">
        <v>148</v>
      </c>
      <c r="O82" s="27" t="s">
        <v>24</v>
      </c>
      <c r="P82" s="83"/>
      <c r="Q82" s="83"/>
      <c r="R82" s="113"/>
      <c r="S82" s="97"/>
      <c r="T82" s="97"/>
      <c r="U82" s="97"/>
      <c r="V82" s="120"/>
      <c r="W82" s="123"/>
      <c r="X82" s="97"/>
      <c r="Y82" s="97"/>
    </row>
    <row r="83" spans="1:25" ht="149.4" customHeight="1" x14ac:dyDescent="0.3">
      <c r="A83" s="88"/>
      <c r="B83" s="95"/>
      <c r="C83" s="92"/>
      <c r="D83" s="92"/>
      <c r="E83" s="92"/>
      <c r="F83" s="95"/>
      <c r="G83" s="95"/>
      <c r="H83" s="81"/>
      <c r="I83" s="81"/>
      <c r="J83" s="39"/>
      <c r="K83" s="115"/>
      <c r="L83" s="115"/>
      <c r="M83" s="115"/>
      <c r="N83" s="18" t="s">
        <v>149</v>
      </c>
      <c r="O83" s="27" t="s">
        <v>10</v>
      </c>
      <c r="P83" s="103"/>
      <c r="Q83" s="103"/>
      <c r="R83" s="113"/>
      <c r="S83" s="98"/>
      <c r="T83" s="98"/>
      <c r="U83" s="98"/>
      <c r="V83" s="121"/>
      <c r="W83" s="124"/>
      <c r="X83" s="98"/>
      <c r="Y83" s="98"/>
    </row>
    <row r="84" spans="1:25" ht="43.5" x14ac:dyDescent="0.3">
      <c r="A84" s="99">
        <v>16</v>
      </c>
      <c r="B84" s="100" t="s">
        <v>274</v>
      </c>
      <c r="C84" s="101">
        <v>13</v>
      </c>
      <c r="D84" s="101">
        <v>10</v>
      </c>
      <c r="E84" s="101">
        <v>2</v>
      </c>
      <c r="F84" s="93" t="s">
        <v>150</v>
      </c>
      <c r="G84" s="89" t="s">
        <v>14</v>
      </c>
      <c r="H84" s="80">
        <f>D84/C84</f>
        <v>0.76923076923076927</v>
      </c>
      <c r="I84" s="80">
        <f>E84/D84</f>
        <v>0.2</v>
      </c>
      <c r="J84" s="39" t="s">
        <v>275</v>
      </c>
      <c r="K84" s="115">
        <v>14</v>
      </c>
      <c r="L84" s="115">
        <v>12</v>
      </c>
      <c r="M84" s="115">
        <v>4</v>
      </c>
      <c r="N84" s="28" t="s">
        <v>151</v>
      </c>
      <c r="O84" s="27" t="s">
        <v>14</v>
      </c>
      <c r="P84" s="82">
        <f>L84/K84</f>
        <v>0.8571428571428571</v>
      </c>
      <c r="Q84" s="82">
        <f>M84/L84</f>
        <v>0.33333333333333331</v>
      </c>
      <c r="R84" s="102" t="s">
        <v>276</v>
      </c>
      <c r="S84" s="96">
        <v>7</v>
      </c>
      <c r="T84" s="96">
        <v>3</v>
      </c>
      <c r="U84" s="96">
        <v>4</v>
      </c>
      <c r="V84" s="24" t="s">
        <v>152</v>
      </c>
      <c r="W84" s="25" t="s">
        <v>305</v>
      </c>
      <c r="X84" s="96">
        <f>3/7</f>
        <v>0.42857142857142855</v>
      </c>
      <c r="Y84" s="96">
        <f>4/3</f>
        <v>1.3333333333333333</v>
      </c>
    </row>
    <row r="85" spans="1:25" ht="214.5" customHeight="1" x14ac:dyDescent="0.3">
      <c r="A85" s="99"/>
      <c r="B85" s="100"/>
      <c r="C85" s="101"/>
      <c r="D85" s="101"/>
      <c r="E85" s="101"/>
      <c r="F85" s="94"/>
      <c r="G85" s="90"/>
      <c r="H85" s="81"/>
      <c r="I85" s="81"/>
      <c r="J85" s="115"/>
      <c r="K85" s="115"/>
      <c r="L85" s="115"/>
      <c r="M85" s="115"/>
      <c r="N85" s="28" t="s">
        <v>153</v>
      </c>
      <c r="O85" s="27" t="s">
        <v>305</v>
      </c>
      <c r="P85" s="83"/>
      <c r="Q85" s="83"/>
      <c r="R85" s="113"/>
      <c r="S85" s="97"/>
      <c r="T85" s="97"/>
      <c r="U85" s="97"/>
      <c r="V85" s="24" t="s">
        <v>152</v>
      </c>
      <c r="W85" s="25" t="s">
        <v>10</v>
      </c>
      <c r="X85" s="97"/>
      <c r="Y85" s="97"/>
    </row>
    <row r="86" spans="1:25" ht="214.5" customHeight="1" x14ac:dyDescent="0.3">
      <c r="A86" s="99"/>
      <c r="B86" s="100"/>
      <c r="C86" s="101"/>
      <c r="D86" s="101"/>
      <c r="E86" s="101"/>
      <c r="F86" s="94"/>
      <c r="G86" s="90"/>
      <c r="H86" s="81"/>
      <c r="I86" s="81"/>
      <c r="J86" s="115"/>
      <c r="K86" s="115"/>
      <c r="L86" s="115"/>
      <c r="M86" s="115"/>
      <c r="N86" s="28" t="s">
        <v>147</v>
      </c>
      <c r="O86" s="27" t="s">
        <v>29</v>
      </c>
      <c r="P86" s="83"/>
      <c r="Q86" s="83"/>
      <c r="R86" s="113"/>
      <c r="S86" s="97"/>
      <c r="T86" s="97"/>
      <c r="U86" s="97"/>
      <c r="V86" s="24" t="s">
        <v>154</v>
      </c>
      <c r="W86" s="25" t="s">
        <v>14</v>
      </c>
      <c r="X86" s="97"/>
      <c r="Y86" s="97"/>
    </row>
    <row r="87" spans="1:25" ht="214.5" customHeight="1" x14ac:dyDescent="0.3">
      <c r="A87" s="99"/>
      <c r="B87" s="100"/>
      <c r="C87" s="101"/>
      <c r="D87" s="101"/>
      <c r="E87" s="101"/>
      <c r="F87" s="95"/>
      <c r="G87" s="91"/>
      <c r="H87" s="81"/>
      <c r="I87" s="81"/>
      <c r="J87" s="115"/>
      <c r="K87" s="115"/>
      <c r="L87" s="115"/>
      <c r="M87" s="115"/>
      <c r="N87" s="117" t="s">
        <v>155</v>
      </c>
      <c r="O87" s="127" t="s">
        <v>24</v>
      </c>
      <c r="P87" s="83"/>
      <c r="Q87" s="83"/>
      <c r="R87" s="113"/>
      <c r="S87" s="97"/>
      <c r="T87" s="97"/>
      <c r="U87" s="97"/>
      <c r="V87" s="125" t="s">
        <v>152</v>
      </c>
      <c r="W87" s="122" t="s">
        <v>305</v>
      </c>
      <c r="X87" s="97"/>
      <c r="Y87" s="97"/>
    </row>
    <row r="88" spans="1:25" ht="214.5" customHeight="1" x14ac:dyDescent="0.3">
      <c r="A88" s="99"/>
      <c r="B88" s="100"/>
      <c r="C88" s="101"/>
      <c r="D88" s="101"/>
      <c r="E88" s="101"/>
      <c r="F88" s="29" t="s">
        <v>156</v>
      </c>
      <c r="G88" s="26" t="s">
        <v>10</v>
      </c>
      <c r="H88" s="92"/>
      <c r="I88" s="92"/>
      <c r="J88" s="115"/>
      <c r="K88" s="115"/>
      <c r="L88" s="115"/>
      <c r="M88" s="115"/>
      <c r="N88" s="117"/>
      <c r="O88" s="127"/>
      <c r="P88" s="103"/>
      <c r="Q88" s="103"/>
      <c r="R88" s="113"/>
      <c r="S88" s="98"/>
      <c r="T88" s="98"/>
      <c r="U88" s="98"/>
      <c r="V88" s="126"/>
      <c r="W88" s="124"/>
      <c r="X88" s="98"/>
      <c r="Y88" s="98"/>
    </row>
    <row r="89" spans="1:25" ht="101.5" x14ac:dyDescent="0.3">
      <c r="A89" s="86">
        <v>17</v>
      </c>
      <c r="B89" s="89" t="s">
        <v>277</v>
      </c>
      <c r="C89" s="80">
        <v>13</v>
      </c>
      <c r="D89" s="80">
        <v>11</v>
      </c>
      <c r="E89" s="80">
        <v>1</v>
      </c>
      <c r="F89" s="93" t="s">
        <v>157</v>
      </c>
      <c r="G89" s="89" t="s">
        <v>10</v>
      </c>
      <c r="H89" s="80">
        <f>D89/C89</f>
        <v>0.84615384615384615</v>
      </c>
      <c r="I89" s="80">
        <f>E89/D89</f>
        <v>9.0909090909090912E-2</v>
      </c>
      <c r="J89" s="39" t="s">
        <v>278</v>
      </c>
      <c r="K89" s="115">
        <v>9</v>
      </c>
      <c r="L89" s="115">
        <v>8</v>
      </c>
      <c r="M89" s="115">
        <v>2</v>
      </c>
      <c r="N89" s="117" t="s">
        <v>158</v>
      </c>
      <c r="O89" s="127" t="s">
        <v>33</v>
      </c>
      <c r="P89" s="82">
        <f>L89/K89</f>
        <v>0.88888888888888884</v>
      </c>
      <c r="Q89" s="82">
        <v>0.25</v>
      </c>
      <c r="R89" s="102" t="s">
        <v>279</v>
      </c>
      <c r="S89" s="96">
        <v>5</v>
      </c>
      <c r="T89" s="96">
        <v>1</v>
      </c>
      <c r="U89" s="96">
        <v>3</v>
      </c>
      <c r="V89" s="24" t="s">
        <v>159</v>
      </c>
      <c r="W89" s="25" t="s">
        <v>14</v>
      </c>
      <c r="X89" s="96">
        <v>0.2</v>
      </c>
      <c r="Y89" s="96">
        <v>3</v>
      </c>
    </row>
    <row r="90" spans="1:25" ht="141.75" customHeight="1" x14ac:dyDescent="0.3">
      <c r="A90" s="87"/>
      <c r="B90" s="90"/>
      <c r="C90" s="81"/>
      <c r="D90" s="81"/>
      <c r="E90" s="81"/>
      <c r="F90" s="94"/>
      <c r="G90" s="90"/>
      <c r="H90" s="81"/>
      <c r="I90" s="81"/>
      <c r="J90" s="39"/>
      <c r="K90" s="115"/>
      <c r="L90" s="115"/>
      <c r="M90" s="115"/>
      <c r="N90" s="117"/>
      <c r="O90" s="127"/>
      <c r="P90" s="83"/>
      <c r="Q90" s="83"/>
      <c r="R90" s="102"/>
      <c r="S90" s="97"/>
      <c r="T90" s="97"/>
      <c r="U90" s="97"/>
      <c r="V90" s="24" t="s">
        <v>160</v>
      </c>
      <c r="W90" s="25" t="s">
        <v>305</v>
      </c>
      <c r="X90" s="97"/>
      <c r="Y90" s="97"/>
    </row>
    <row r="91" spans="1:25" ht="141.75" customHeight="1" x14ac:dyDescent="0.3">
      <c r="A91" s="88"/>
      <c r="B91" s="91"/>
      <c r="C91" s="92"/>
      <c r="D91" s="92"/>
      <c r="E91" s="92"/>
      <c r="F91" s="95"/>
      <c r="G91" s="91"/>
      <c r="H91" s="92"/>
      <c r="I91" s="92"/>
      <c r="J91" s="39"/>
      <c r="K91" s="115"/>
      <c r="L91" s="115"/>
      <c r="M91" s="115"/>
      <c r="N91" s="28" t="s">
        <v>161</v>
      </c>
      <c r="O91" s="27" t="s">
        <v>14</v>
      </c>
      <c r="P91" s="103"/>
      <c r="Q91" s="103"/>
      <c r="R91" s="102"/>
      <c r="S91" s="98"/>
      <c r="T91" s="98"/>
      <c r="U91" s="98"/>
      <c r="V91" s="23" t="s">
        <v>162</v>
      </c>
      <c r="W91" s="25" t="s">
        <v>10</v>
      </c>
      <c r="X91" s="98"/>
      <c r="Y91" s="98"/>
    </row>
    <row r="92" spans="1:25" ht="72.5" x14ac:dyDescent="0.3">
      <c r="A92" s="86">
        <v>18</v>
      </c>
      <c r="B92" s="89" t="s">
        <v>280</v>
      </c>
      <c r="C92" s="80">
        <v>15</v>
      </c>
      <c r="D92" s="80">
        <v>12</v>
      </c>
      <c r="E92" s="80">
        <v>1</v>
      </c>
      <c r="F92" s="93" t="s">
        <v>163</v>
      </c>
      <c r="G92" s="89" t="s">
        <v>10</v>
      </c>
      <c r="H92" s="80">
        <f>D92/C92</f>
        <v>0.8</v>
      </c>
      <c r="I92" s="80">
        <f>E92/D92</f>
        <v>8.3333333333333329E-2</v>
      </c>
      <c r="J92" s="39" t="s">
        <v>281</v>
      </c>
      <c r="K92" s="115">
        <v>10</v>
      </c>
      <c r="L92" s="115">
        <v>8</v>
      </c>
      <c r="M92" s="115">
        <v>2</v>
      </c>
      <c r="N92" s="28" t="s">
        <v>164</v>
      </c>
      <c r="O92" s="27" t="s">
        <v>14</v>
      </c>
      <c r="P92" s="82">
        <v>0.8</v>
      </c>
      <c r="Q92" s="82">
        <v>0.25</v>
      </c>
      <c r="R92" s="102" t="s">
        <v>282</v>
      </c>
      <c r="S92" s="96">
        <v>6</v>
      </c>
      <c r="T92" s="96">
        <v>2</v>
      </c>
      <c r="U92" s="96">
        <v>3</v>
      </c>
      <c r="V92" s="24" t="s">
        <v>165</v>
      </c>
      <c r="W92" s="30" t="s">
        <v>14</v>
      </c>
      <c r="X92" s="96">
        <f>2/6</f>
        <v>0.33333333333333331</v>
      </c>
      <c r="Y92" s="96">
        <v>1.5</v>
      </c>
    </row>
    <row r="93" spans="1:25" ht="101.5" x14ac:dyDescent="0.3">
      <c r="A93" s="87"/>
      <c r="B93" s="90"/>
      <c r="C93" s="81"/>
      <c r="D93" s="81"/>
      <c r="E93" s="81"/>
      <c r="F93" s="94"/>
      <c r="G93" s="90"/>
      <c r="H93" s="81"/>
      <c r="I93" s="81"/>
      <c r="J93" s="39"/>
      <c r="K93" s="115"/>
      <c r="L93" s="115"/>
      <c r="M93" s="115"/>
      <c r="N93" s="117" t="s">
        <v>164</v>
      </c>
      <c r="O93" s="127" t="s">
        <v>17</v>
      </c>
      <c r="P93" s="83"/>
      <c r="Q93" s="83"/>
      <c r="R93" s="102"/>
      <c r="S93" s="97"/>
      <c r="T93" s="97"/>
      <c r="U93" s="97"/>
      <c r="V93" s="24" t="s">
        <v>166</v>
      </c>
      <c r="W93" s="30" t="s">
        <v>10</v>
      </c>
      <c r="X93" s="97"/>
      <c r="Y93" s="97"/>
    </row>
    <row r="94" spans="1:25" ht="101.5" x14ac:dyDescent="0.3">
      <c r="A94" s="88"/>
      <c r="B94" s="91"/>
      <c r="C94" s="92"/>
      <c r="D94" s="92"/>
      <c r="E94" s="92"/>
      <c r="F94" s="95"/>
      <c r="G94" s="91"/>
      <c r="H94" s="81"/>
      <c r="I94" s="81"/>
      <c r="J94" s="39"/>
      <c r="K94" s="115"/>
      <c r="L94" s="115"/>
      <c r="M94" s="115"/>
      <c r="N94" s="117"/>
      <c r="O94" s="127"/>
      <c r="P94" s="103"/>
      <c r="Q94" s="103"/>
      <c r="R94" s="102"/>
      <c r="S94" s="98"/>
      <c r="T94" s="98"/>
      <c r="U94" s="98"/>
      <c r="V94" s="24" t="s">
        <v>166</v>
      </c>
      <c r="W94" s="30" t="s">
        <v>10</v>
      </c>
      <c r="X94" s="98"/>
      <c r="Y94" s="98"/>
    </row>
    <row r="95" spans="1:25" ht="58" x14ac:dyDescent="0.3">
      <c r="A95" s="99">
        <v>19</v>
      </c>
      <c r="B95" s="100" t="s">
        <v>283</v>
      </c>
      <c r="C95" s="101">
        <v>15</v>
      </c>
      <c r="D95" s="101">
        <v>12</v>
      </c>
      <c r="E95" s="101">
        <v>2</v>
      </c>
      <c r="F95" s="89" t="s">
        <v>167</v>
      </c>
      <c r="G95" s="89" t="s">
        <v>29</v>
      </c>
      <c r="H95" s="80">
        <f>D95/C95</f>
        <v>0.8</v>
      </c>
      <c r="I95" s="80">
        <f>E95/D95</f>
        <v>0.16666666666666666</v>
      </c>
      <c r="J95" s="39" t="s">
        <v>284</v>
      </c>
      <c r="K95" s="115">
        <v>8</v>
      </c>
      <c r="L95" s="115">
        <v>5</v>
      </c>
      <c r="M95" s="115">
        <v>2</v>
      </c>
      <c r="N95" s="28" t="s">
        <v>168</v>
      </c>
      <c r="O95" s="27" t="s">
        <v>14</v>
      </c>
      <c r="P95" s="82">
        <f>L95/K95</f>
        <v>0.625</v>
      </c>
      <c r="Q95" s="82">
        <v>0.4</v>
      </c>
      <c r="R95" s="102" t="s">
        <v>285</v>
      </c>
      <c r="S95" s="96">
        <v>6</v>
      </c>
      <c r="T95" s="96">
        <v>2</v>
      </c>
      <c r="U95" s="96">
        <v>3</v>
      </c>
      <c r="V95" s="24" t="s">
        <v>169</v>
      </c>
      <c r="W95" s="25" t="s">
        <v>14</v>
      </c>
      <c r="X95" s="96">
        <f>2/6</f>
        <v>0.33333333333333331</v>
      </c>
      <c r="Y95" s="96">
        <v>1.5</v>
      </c>
    </row>
    <row r="96" spans="1:25" ht="243" customHeight="1" x14ac:dyDescent="0.3">
      <c r="A96" s="99"/>
      <c r="B96" s="100"/>
      <c r="C96" s="101"/>
      <c r="D96" s="101"/>
      <c r="E96" s="101"/>
      <c r="F96" s="91"/>
      <c r="G96" s="91"/>
      <c r="H96" s="81"/>
      <c r="I96" s="81"/>
      <c r="J96" s="39"/>
      <c r="K96" s="115"/>
      <c r="L96" s="115"/>
      <c r="M96" s="115"/>
      <c r="N96" s="104" t="s">
        <v>170</v>
      </c>
      <c r="O96" s="107" t="s">
        <v>10</v>
      </c>
      <c r="P96" s="83"/>
      <c r="Q96" s="83"/>
      <c r="R96" s="113"/>
      <c r="S96" s="97"/>
      <c r="T96" s="97"/>
      <c r="U96" s="97"/>
      <c r="V96" s="24" t="s">
        <v>171</v>
      </c>
      <c r="W96" s="25" t="s">
        <v>10</v>
      </c>
      <c r="X96" s="97"/>
      <c r="Y96" s="97"/>
    </row>
    <row r="97" spans="1:25" ht="243" customHeight="1" x14ac:dyDescent="0.3">
      <c r="A97" s="99"/>
      <c r="B97" s="100"/>
      <c r="C97" s="101"/>
      <c r="D97" s="101"/>
      <c r="E97" s="101"/>
      <c r="F97" s="29" t="s">
        <v>172</v>
      </c>
      <c r="G97" s="26" t="s">
        <v>14</v>
      </c>
      <c r="H97" s="92"/>
      <c r="I97" s="92"/>
      <c r="J97" s="39"/>
      <c r="K97" s="115"/>
      <c r="L97" s="115"/>
      <c r="M97" s="115"/>
      <c r="N97" s="106"/>
      <c r="O97" s="109"/>
      <c r="P97" s="103"/>
      <c r="Q97" s="103"/>
      <c r="R97" s="113"/>
      <c r="S97" s="98"/>
      <c r="T97" s="98"/>
      <c r="U97" s="98"/>
      <c r="V97" s="24" t="s">
        <v>171</v>
      </c>
      <c r="W97" s="25" t="s">
        <v>10</v>
      </c>
      <c r="X97" s="98"/>
      <c r="Y97" s="98"/>
    </row>
    <row r="98" spans="1:25" ht="43.5" x14ac:dyDescent="0.3">
      <c r="A98" s="99">
        <v>20</v>
      </c>
      <c r="B98" s="100" t="s">
        <v>173</v>
      </c>
      <c r="C98" s="101">
        <v>13</v>
      </c>
      <c r="D98" s="101">
        <v>11</v>
      </c>
      <c r="E98" s="101">
        <v>0</v>
      </c>
      <c r="F98" s="118"/>
      <c r="G98" s="100"/>
      <c r="H98" s="101">
        <f>D98/C98</f>
        <v>0.84615384615384615</v>
      </c>
      <c r="I98" s="101">
        <v>0</v>
      </c>
      <c r="J98" s="39" t="s">
        <v>286</v>
      </c>
      <c r="K98" s="115">
        <v>11</v>
      </c>
      <c r="L98" s="115">
        <v>9</v>
      </c>
      <c r="M98" s="115">
        <v>1</v>
      </c>
      <c r="N98" s="117" t="s">
        <v>174</v>
      </c>
      <c r="O98" s="127" t="s">
        <v>24</v>
      </c>
      <c r="P98" s="115">
        <f>L98/K98</f>
        <v>0.81818181818181823</v>
      </c>
      <c r="Q98" s="115">
        <f>M98/L98</f>
        <v>0.1111111111111111</v>
      </c>
      <c r="R98" s="102" t="s">
        <v>287</v>
      </c>
      <c r="S98" s="96">
        <v>6</v>
      </c>
      <c r="T98" s="96">
        <v>2</v>
      </c>
      <c r="U98" s="96">
        <v>3</v>
      </c>
      <c r="V98" s="24" t="s">
        <v>175</v>
      </c>
      <c r="W98" s="25" t="s">
        <v>14</v>
      </c>
      <c r="X98" s="96">
        <f>2/6</f>
        <v>0.33333333333333331</v>
      </c>
      <c r="Y98" s="96">
        <v>1.5</v>
      </c>
    </row>
    <row r="99" spans="1:25" ht="174" x14ac:dyDescent="0.3">
      <c r="A99" s="99"/>
      <c r="B99" s="100"/>
      <c r="C99" s="101"/>
      <c r="D99" s="101"/>
      <c r="E99" s="101"/>
      <c r="F99" s="118"/>
      <c r="G99" s="100"/>
      <c r="H99" s="101"/>
      <c r="I99" s="101"/>
      <c r="J99" s="39"/>
      <c r="K99" s="115"/>
      <c r="L99" s="115"/>
      <c r="M99" s="115"/>
      <c r="N99" s="117"/>
      <c r="O99" s="127"/>
      <c r="P99" s="115"/>
      <c r="Q99" s="115"/>
      <c r="R99" s="102"/>
      <c r="S99" s="97"/>
      <c r="T99" s="97"/>
      <c r="U99" s="97"/>
      <c r="V99" s="24" t="s">
        <v>176</v>
      </c>
      <c r="W99" s="25" t="s">
        <v>10</v>
      </c>
      <c r="X99" s="97"/>
      <c r="Y99" s="97"/>
    </row>
    <row r="100" spans="1:25" ht="174" x14ac:dyDescent="0.3">
      <c r="A100" s="99"/>
      <c r="B100" s="100"/>
      <c r="C100" s="101"/>
      <c r="D100" s="101"/>
      <c r="E100" s="101"/>
      <c r="F100" s="118"/>
      <c r="G100" s="100"/>
      <c r="H100" s="101"/>
      <c r="I100" s="101"/>
      <c r="J100" s="39"/>
      <c r="K100" s="115"/>
      <c r="L100" s="115"/>
      <c r="M100" s="115"/>
      <c r="N100" s="117"/>
      <c r="O100" s="127"/>
      <c r="P100" s="115"/>
      <c r="Q100" s="115"/>
      <c r="R100" s="102"/>
      <c r="S100" s="98"/>
      <c r="T100" s="98"/>
      <c r="U100" s="98"/>
      <c r="V100" s="24" t="s">
        <v>176</v>
      </c>
      <c r="W100" s="25" t="s">
        <v>10</v>
      </c>
      <c r="X100" s="98"/>
      <c r="Y100" s="98"/>
    </row>
    <row r="101" spans="1:25" ht="65.900000000000006" customHeight="1" x14ac:dyDescent="0.3">
      <c r="A101" s="128">
        <v>21</v>
      </c>
      <c r="B101" s="100" t="s">
        <v>288</v>
      </c>
      <c r="C101" s="101">
        <v>12</v>
      </c>
      <c r="D101" s="101">
        <v>10</v>
      </c>
      <c r="E101" s="101">
        <v>3</v>
      </c>
      <c r="F101" s="26" t="s">
        <v>177</v>
      </c>
      <c r="G101" s="26" t="s">
        <v>10</v>
      </c>
      <c r="H101" s="101">
        <f>5/6</f>
        <v>0.83333333333333337</v>
      </c>
      <c r="I101" s="101">
        <v>0.3</v>
      </c>
      <c r="J101" s="39" t="s">
        <v>289</v>
      </c>
      <c r="K101" s="115">
        <v>10</v>
      </c>
      <c r="L101" s="115">
        <v>9</v>
      </c>
      <c r="M101" s="115">
        <v>6</v>
      </c>
      <c r="N101" s="18" t="s">
        <v>178</v>
      </c>
      <c r="O101" s="27" t="s">
        <v>33</v>
      </c>
      <c r="P101" s="115">
        <v>0.9</v>
      </c>
      <c r="Q101" s="115">
        <f>6/9</f>
        <v>0.66666666666666663</v>
      </c>
      <c r="R101" s="125" t="s">
        <v>290</v>
      </c>
      <c r="S101" s="116">
        <v>7</v>
      </c>
      <c r="T101" s="96">
        <v>2</v>
      </c>
      <c r="U101" s="96">
        <v>4</v>
      </c>
      <c r="V101" s="23" t="s">
        <v>179</v>
      </c>
      <c r="W101" s="25" t="s">
        <v>14</v>
      </c>
      <c r="X101" s="96">
        <v>0.28999999999999998</v>
      </c>
      <c r="Y101" s="96">
        <v>2</v>
      </c>
    </row>
    <row r="102" spans="1:25" ht="77.650000000000006" customHeight="1" x14ac:dyDescent="0.3">
      <c r="A102" s="128"/>
      <c r="B102" s="118"/>
      <c r="C102" s="101"/>
      <c r="D102" s="101"/>
      <c r="E102" s="101"/>
      <c r="F102" s="26" t="s">
        <v>180</v>
      </c>
      <c r="G102" s="26" t="s">
        <v>10</v>
      </c>
      <c r="H102" s="101"/>
      <c r="I102" s="101"/>
      <c r="J102" s="39"/>
      <c r="K102" s="115"/>
      <c r="L102" s="115"/>
      <c r="M102" s="115"/>
      <c r="N102" s="18" t="s">
        <v>181</v>
      </c>
      <c r="O102" s="27" t="s">
        <v>17</v>
      </c>
      <c r="P102" s="115"/>
      <c r="Q102" s="115"/>
      <c r="R102" s="129"/>
      <c r="S102" s="116"/>
      <c r="T102" s="97"/>
      <c r="U102" s="97"/>
      <c r="V102" s="23" t="s">
        <v>182</v>
      </c>
      <c r="W102" s="25" t="s">
        <v>10</v>
      </c>
      <c r="X102" s="97"/>
      <c r="Y102" s="97"/>
    </row>
    <row r="103" spans="1:25" ht="91.15" customHeight="1" x14ac:dyDescent="0.3">
      <c r="A103" s="128"/>
      <c r="B103" s="118"/>
      <c r="C103" s="101"/>
      <c r="D103" s="101"/>
      <c r="E103" s="101"/>
      <c r="F103" s="118" t="s">
        <v>180</v>
      </c>
      <c r="G103" s="100" t="s">
        <v>10</v>
      </c>
      <c r="H103" s="101"/>
      <c r="I103" s="101"/>
      <c r="J103" s="39"/>
      <c r="K103" s="115"/>
      <c r="L103" s="115"/>
      <c r="M103" s="115"/>
      <c r="N103" s="18" t="s">
        <v>183</v>
      </c>
      <c r="O103" s="27" t="s">
        <v>14</v>
      </c>
      <c r="P103" s="115"/>
      <c r="Q103" s="115"/>
      <c r="R103" s="129"/>
      <c r="S103" s="116"/>
      <c r="T103" s="97"/>
      <c r="U103" s="97"/>
      <c r="V103" s="23" t="s">
        <v>184</v>
      </c>
      <c r="W103" s="25" t="s">
        <v>10</v>
      </c>
      <c r="X103" s="97"/>
      <c r="Y103" s="97"/>
    </row>
    <row r="104" spans="1:25" ht="91.15" customHeight="1" x14ac:dyDescent="0.3">
      <c r="A104" s="128"/>
      <c r="B104" s="118"/>
      <c r="C104" s="101"/>
      <c r="D104" s="101"/>
      <c r="E104" s="101"/>
      <c r="F104" s="118"/>
      <c r="G104" s="100"/>
      <c r="H104" s="101"/>
      <c r="I104" s="101"/>
      <c r="J104" s="39"/>
      <c r="K104" s="115"/>
      <c r="L104" s="115"/>
      <c r="M104" s="115"/>
      <c r="N104" s="18" t="s">
        <v>185</v>
      </c>
      <c r="O104" s="27" t="s">
        <v>10</v>
      </c>
      <c r="P104" s="115"/>
      <c r="Q104" s="115"/>
      <c r="R104" s="129"/>
      <c r="S104" s="116"/>
      <c r="T104" s="97"/>
      <c r="U104" s="97"/>
      <c r="V104" s="125" t="s">
        <v>186</v>
      </c>
      <c r="W104" s="122" t="s">
        <v>10</v>
      </c>
      <c r="X104" s="97"/>
      <c r="Y104" s="97"/>
    </row>
    <row r="105" spans="1:25" ht="91.15" customHeight="1" x14ac:dyDescent="0.3">
      <c r="A105" s="128"/>
      <c r="B105" s="118"/>
      <c r="C105" s="101"/>
      <c r="D105" s="101"/>
      <c r="E105" s="101"/>
      <c r="F105" s="118"/>
      <c r="G105" s="100"/>
      <c r="H105" s="101"/>
      <c r="I105" s="101"/>
      <c r="J105" s="39"/>
      <c r="K105" s="115"/>
      <c r="L105" s="115"/>
      <c r="M105" s="115"/>
      <c r="N105" s="28" t="s">
        <v>187</v>
      </c>
      <c r="O105" s="27" t="s">
        <v>33</v>
      </c>
      <c r="P105" s="115"/>
      <c r="Q105" s="115"/>
      <c r="R105" s="129"/>
      <c r="S105" s="116"/>
      <c r="T105" s="97"/>
      <c r="U105" s="97"/>
      <c r="V105" s="129"/>
      <c r="W105" s="123"/>
      <c r="X105" s="97"/>
      <c r="Y105" s="97"/>
    </row>
    <row r="106" spans="1:25" ht="91.15" customHeight="1" x14ac:dyDescent="0.3">
      <c r="A106" s="128"/>
      <c r="B106" s="118"/>
      <c r="C106" s="101"/>
      <c r="D106" s="101"/>
      <c r="E106" s="101"/>
      <c r="F106" s="118"/>
      <c r="G106" s="100"/>
      <c r="H106" s="101"/>
      <c r="I106" s="101"/>
      <c r="J106" s="39"/>
      <c r="K106" s="115"/>
      <c r="L106" s="115"/>
      <c r="M106" s="115"/>
      <c r="N106" s="18" t="s">
        <v>188</v>
      </c>
      <c r="O106" s="27" t="s">
        <v>42</v>
      </c>
      <c r="P106" s="115"/>
      <c r="Q106" s="115"/>
      <c r="R106" s="126"/>
      <c r="S106" s="116"/>
      <c r="T106" s="98"/>
      <c r="U106" s="98"/>
      <c r="V106" s="126"/>
      <c r="W106" s="124"/>
      <c r="X106" s="98"/>
      <c r="Y106" s="98"/>
    </row>
    <row r="107" spans="1:25" ht="66" customHeight="1" x14ac:dyDescent="0.3">
      <c r="A107" s="128">
        <v>22</v>
      </c>
      <c r="B107" s="100" t="s">
        <v>291</v>
      </c>
      <c r="C107" s="101">
        <v>17</v>
      </c>
      <c r="D107" s="101">
        <v>15</v>
      </c>
      <c r="E107" s="101">
        <v>2</v>
      </c>
      <c r="F107" s="118" t="s">
        <v>189</v>
      </c>
      <c r="G107" s="100" t="s">
        <v>17</v>
      </c>
      <c r="H107" s="101">
        <f>15/17</f>
        <v>0.88235294117647056</v>
      </c>
      <c r="I107" s="101">
        <f>2/15</f>
        <v>0.13333333333333333</v>
      </c>
      <c r="J107" s="39" t="s">
        <v>292</v>
      </c>
      <c r="K107" s="115">
        <v>11</v>
      </c>
      <c r="L107" s="115">
        <v>10</v>
      </c>
      <c r="M107" s="115">
        <v>4</v>
      </c>
      <c r="N107" s="28" t="s">
        <v>190</v>
      </c>
      <c r="O107" s="27" t="s">
        <v>10</v>
      </c>
      <c r="P107" s="115">
        <f>10/11</f>
        <v>0.90909090909090906</v>
      </c>
      <c r="Q107" s="115">
        <v>0.4</v>
      </c>
      <c r="R107" s="125" t="s">
        <v>293</v>
      </c>
      <c r="S107" s="96">
        <v>7</v>
      </c>
      <c r="T107" s="96">
        <v>2</v>
      </c>
      <c r="U107" s="96">
        <v>4</v>
      </c>
      <c r="V107" s="23" t="s">
        <v>191</v>
      </c>
      <c r="W107" s="25" t="s">
        <v>14</v>
      </c>
      <c r="X107" s="96">
        <v>0.28999999999999998</v>
      </c>
      <c r="Y107" s="96">
        <v>2</v>
      </c>
    </row>
    <row r="108" spans="1:25" ht="79.75" customHeight="1" x14ac:dyDescent="0.3">
      <c r="A108" s="128"/>
      <c r="B108" s="118"/>
      <c r="C108" s="101"/>
      <c r="D108" s="101"/>
      <c r="E108" s="101"/>
      <c r="F108" s="118"/>
      <c r="G108" s="100"/>
      <c r="H108" s="101"/>
      <c r="I108" s="101"/>
      <c r="J108" s="39"/>
      <c r="K108" s="115"/>
      <c r="L108" s="115"/>
      <c r="M108" s="115"/>
      <c r="N108" s="28" t="s">
        <v>192</v>
      </c>
      <c r="O108" s="27" t="s">
        <v>10</v>
      </c>
      <c r="P108" s="115"/>
      <c r="Q108" s="115"/>
      <c r="R108" s="120"/>
      <c r="S108" s="97"/>
      <c r="T108" s="97"/>
      <c r="U108" s="97"/>
      <c r="V108" s="23" t="s">
        <v>193</v>
      </c>
      <c r="W108" s="25" t="s">
        <v>10</v>
      </c>
      <c r="X108" s="97"/>
      <c r="Y108" s="97"/>
    </row>
    <row r="109" spans="1:25" ht="79.75" customHeight="1" x14ac:dyDescent="0.3">
      <c r="A109" s="128"/>
      <c r="B109" s="118"/>
      <c r="C109" s="101"/>
      <c r="D109" s="101"/>
      <c r="E109" s="101"/>
      <c r="F109" s="100" t="s">
        <v>194</v>
      </c>
      <c r="G109" s="100" t="s">
        <v>33</v>
      </c>
      <c r="H109" s="101"/>
      <c r="I109" s="101"/>
      <c r="J109" s="39"/>
      <c r="K109" s="115"/>
      <c r="L109" s="115"/>
      <c r="M109" s="115"/>
      <c r="N109" s="28" t="s">
        <v>195</v>
      </c>
      <c r="O109" s="27" t="s">
        <v>29</v>
      </c>
      <c r="P109" s="115"/>
      <c r="Q109" s="115"/>
      <c r="R109" s="120"/>
      <c r="S109" s="97"/>
      <c r="T109" s="97"/>
      <c r="U109" s="97"/>
      <c r="V109" s="23" t="s">
        <v>196</v>
      </c>
      <c r="W109" s="25" t="s">
        <v>29</v>
      </c>
      <c r="X109" s="97"/>
      <c r="Y109" s="97"/>
    </row>
    <row r="110" spans="1:25" ht="79.75" customHeight="1" x14ac:dyDescent="0.3">
      <c r="A110" s="128"/>
      <c r="B110" s="118"/>
      <c r="C110" s="101"/>
      <c r="D110" s="101"/>
      <c r="E110" s="101"/>
      <c r="F110" s="100"/>
      <c r="G110" s="100"/>
      <c r="H110" s="101"/>
      <c r="I110" s="101"/>
      <c r="J110" s="39"/>
      <c r="K110" s="115"/>
      <c r="L110" s="115"/>
      <c r="M110" s="115"/>
      <c r="N110" s="18" t="s">
        <v>197</v>
      </c>
      <c r="O110" s="27" t="s">
        <v>42</v>
      </c>
      <c r="P110" s="115"/>
      <c r="Q110" s="115"/>
      <c r="R110" s="121"/>
      <c r="S110" s="98"/>
      <c r="T110" s="98"/>
      <c r="U110" s="98"/>
      <c r="V110" s="23" t="s">
        <v>198</v>
      </c>
      <c r="W110" s="25" t="s">
        <v>10</v>
      </c>
      <c r="X110" s="98"/>
      <c r="Y110" s="98"/>
    </row>
    <row r="111" spans="1:25" ht="58" x14ac:dyDescent="0.3">
      <c r="A111" s="128">
        <v>23</v>
      </c>
      <c r="B111" s="100" t="s">
        <v>294</v>
      </c>
      <c r="C111" s="101">
        <v>15</v>
      </c>
      <c r="D111" s="101">
        <v>12</v>
      </c>
      <c r="E111" s="101">
        <v>3</v>
      </c>
      <c r="F111" s="29" t="s">
        <v>199</v>
      </c>
      <c r="G111" s="26" t="s">
        <v>10</v>
      </c>
      <c r="H111" s="101">
        <v>0.8</v>
      </c>
      <c r="I111" s="101">
        <v>0.25</v>
      </c>
      <c r="J111" s="39" t="s">
        <v>295</v>
      </c>
      <c r="K111" s="115">
        <v>15</v>
      </c>
      <c r="L111" s="115">
        <v>10</v>
      </c>
      <c r="M111" s="115">
        <v>3</v>
      </c>
      <c r="N111" s="28" t="s">
        <v>200</v>
      </c>
      <c r="O111" s="27" t="s">
        <v>14</v>
      </c>
      <c r="P111" s="115">
        <f>2/3</f>
        <v>0.66666666666666663</v>
      </c>
      <c r="Q111" s="115">
        <v>0.3</v>
      </c>
      <c r="R111" s="125" t="s">
        <v>296</v>
      </c>
      <c r="S111" s="116">
        <v>6</v>
      </c>
      <c r="T111" s="96">
        <v>2</v>
      </c>
      <c r="U111" s="96">
        <v>3</v>
      </c>
      <c r="V111" s="23" t="s">
        <v>201</v>
      </c>
      <c r="W111" s="25" t="s">
        <v>14</v>
      </c>
      <c r="X111" s="96">
        <v>0.33</v>
      </c>
      <c r="Y111" s="96">
        <v>1.5</v>
      </c>
    </row>
    <row r="112" spans="1:25" ht="87" x14ac:dyDescent="0.3">
      <c r="A112" s="128"/>
      <c r="B112" s="118"/>
      <c r="C112" s="101"/>
      <c r="D112" s="101"/>
      <c r="E112" s="101"/>
      <c r="F112" s="29" t="s">
        <v>202</v>
      </c>
      <c r="G112" s="26" t="s">
        <v>14</v>
      </c>
      <c r="H112" s="101"/>
      <c r="I112" s="101"/>
      <c r="J112" s="39"/>
      <c r="K112" s="115"/>
      <c r="L112" s="115"/>
      <c r="M112" s="115"/>
      <c r="N112" s="28" t="s">
        <v>203</v>
      </c>
      <c r="O112" s="27" t="s">
        <v>305</v>
      </c>
      <c r="P112" s="115"/>
      <c r="Q112" s="115"/>
      <c r="R112" s="120"/>
      <c r="S112" s="116"/>
      <c r="T112" s="97"/>
      <c r="U112" s="97"/>
      <c r="V112" s="23" t="s">
        <v>204</v>
      </c>
      <c r="W112" s="25" t="s">
        <v>10</v>
      </c>
      <c r="X112" s="97"/>
      <c r="Y112" s="97"/>
    </row>
    <row r="113" spans="1:25" ht="72.5" x14ac:dyDescent="0.3">
      <c r="A113" s="128"/>
      <c r="B113" s="118"/>
      <c r="C113" s="101"/>
      <c r="D113" s="101"/>
      <c r="E113" s="101"/>
      <c r="F113" s="29" t="s">
        <v>205</v>
      </c>
      <c r="G113" s="26" t="s">
        <v>42</v>
      </c>
      <c r="H113" s="101"/>
      <c r="I113" s="101"/>
      <c r="J113" s="39"/>
      <c r="K113" s="115"/>
      <c r="L113" s="115"/>
      <c r="M113" s="115"/>
      <c r="N113" s="28" t="s">
        <v>206</v>
      </c>
      <c r="O113" s="27" t="s">
        <v>305</v>
      </c>
      <c r="P113" s="115"/>
      <c r="Q113" s="115"/>
      <c r="R113" s="121"/>
      <c r="S113" s="116"/>
      <c r="T113" s="98"/>
      <c r="U113" s="98"/>
      <c r="V113" s="23" t="s">
        <v>207</v>
      </c>
      <c r="W113" s="25" t="s">
        <v>10</v>
      </c>
      <c r="X113" s="98"/>
      <c r="Y113" s="98"/>
    </row>
    <row r="114" spans="1:25" ht="58" x14ac:dyDescent="0.3">
      <c r="A114" s="128">
        <v>24</v>
      </c>
      <c r="B114" s="100" t="s">
        <v>297</v>
      </c>
      <c r="C114" s="101">
        <v>23</v>
      </c>
      <c r="D114" s="101">
        <v>20</v>
      </c>
      <c r="E114" s="101">
        <v>4</v>
      </c>
      <c r="F114" s="29" t="s">
        <v>208</v>
      </c>
      <c r="G114" s="26" t="s">
        <v>75</v>
      </c>
      <c r="H114" s="101">
        <f>20/23</f>
        <v>0.86956521739130432</v>
      </c>
      <c r="I114" s="101">
        <v>0.2</v>
      </c>
      <c r="J114" s="39" t="s">
        <v>298</v>
      </c>
      <c r="K114" s="115">
        <v>14</v>
      </c>
      <c r="L114" s="115">
        <v>8</v>
      </c>
      <c r="M114" s="115">
        <v>3</v>
      </c>
      <c r="N114" s="28" t="s">
        <v>209</v>
      </c>
      <c r="O114" s="27" t="s">
        <v>14</v>
      </c>
      <c r="P114" s="115">
        <f>8/14</f>
        <v>0.5714285714285714</v>
      </c>
      <c r="Q114" s="115">
        <f>3/8</f>
        <v>0.375</v>
      </c>
      <c r="R114" s="125" t="s">
        <v>299</v>
      </c>
      <c r="S114" s="96">
        <v>6</v>
      </c>
      <c r="T114" s="96">
        <v>2</v>
      </c>
      <c r="U114" s="96">
        <v>4</v>
      </c>
      <c r="V114" s="23" t="s">
        <v>210</v>
      </c>
      <c r="W114" s="25" t="s">
        <v>14</v>
      </c>
      <c r="X114" s="96">
        <v>0.33</v>
      </c>
      <c r="Y114" s="96">
        <v>2</v>
      </c>
    </row>
    <row r="115" spans="1:25" ht="116" x14ac:dyDescent="0.3">
      <c r="A115" s="128"/>
      <c r="B115" s="100"/>
      <c r="C115" s="101"/>
      <c r="D115" s="101"/>
      <c r="E115" s="101"/>
      <c r="F115" s="29" t="s">
        <v>211</v>
      </c>
      <c r="G115" s="26" t="s">
        <v>14</v>
      </c>
      <c r="H115" s="101"/>
      <c r="I115" s="101"/>
      <c r="J115" s="39"/>
      <c r="K115" s="115"/>
      <c r="L115" s="115"/>
      <c r="M115" s="115"/>
      <c r="N115" s="36" t="s">
        <v>212</v>
      </c>
      <c r="O115" s="27" t="s">
        <v>10</v>
      </c>
      <c r="P115" s="115"/>
      <c r="Q115" s="115"/>
      <c r="R115" s="120"/>
      <c r="S115" s="97"/>
      <c r="T115" s="97"/>
      <c r="U115" s="97"/>
      <c r="V115" s="23" t="s">
        <v>213</v>
      </c>
      <c r="W115" s="25" t="s">
        <v>10</v>
      </c>
      <c r="X115" s="97"/>
      <c r="Y115" s="97"/>
    </row>
    <row r="116" spans="1:25" ht="72.5" customHeight="1" x14ac:dyDescent="0.3">
      <c r="A116" s="128"/>
      <c r="B116" s="100"/>
      <c r="C116" s="101"/>
      <c r="D116" s="101"/>
      <c r="E116" s="101"/>
      <c r="F116" s="29" t="s">
        <v>214</v>
      </c>
      <c r="G116" s="26" t="s">
        <v>14</v>
      </c>
      <c r="H116" s="101"/>
      <c r="I116" s="101"/>
      <c r="J116" s="39"/>
      <c r="K116" s="115"/>
      <c r="L116" s="115"/>
      <c r="M116" s="131"/>
      <c r="N116" s="54" t="s">
        <v>217</v>
      </c>
      <c r="O116" s="132" t="s">
        <v>305</v>
      </c>
      <c r="P116" s="115"/>
      <c r="Q116" s="115"/>
      <c r="R116" s="120"/>
      <c r="S116" s="97"/>
      <c r="T116" s="97"/>
      <c r="U116" s="97"/>
      <c r="V116" s="23" t="s">
        <v>215</v>
      </c>
      <c r="W116" s="23" t="s">
        <v>36</v>
      </c>
      <c r="X116" s="97"/>
      <c r="Y116" s="97"/>
    </row>
    <row r="117" spans="1:25" ht="145" x14ac:dyDescent="0.3">
      <c r="A117" s="128"/>
      <c r="B117" s="100"/>
      <c r="C117" s="101"/>
      <c r="D117" s="101"/>
      <c r="E117" s="101"/>
      <c r="F117" s="26" t="s">
        <v>216</v>
      </c>
      <c r="G117" s="26" t="s">
        <v>42</v>
      </c>
      <c r="H117" s="101"/>
      <c r="I117" s="101"/>
      <c r="J117" s="39"/>
      <c r="K117" s="115"/>
      <c r="L117" s="115"/>
      <c r="M117" s="131"/>
      <c r="N117" s="54"/>
      <c r="O117" s="133"/>
      <c r="P117" s="115"/>
      <c r="Q117" s="115"/>
      <c r="R117" s="121"/>
      <c r="S117" s="98"/>
      <c r="T117" s="98"/>
      <c r="U117" s="98"/>
      <c r="V117" s="23" t="s">
        <v>215</v>
      </c>
      <c r="W117" s="25" t="s">
        <v>10</v>
      </c>
      <c r="X117" s="98"/>
      <c r="Y117" s="98"/>
    </row>
    <row r="118" spans="1:25" ht="58" x14ac:dyDescent="0.3">
      <c r="A118" s="128">
        <v>25</v>
      </c>
      <c r="B118" s="100" t="s">
        <v>300</v>
      </c>
      <c r="C118" s="101">
        <v>18</v>
      </c>
      <c r="D118" s="101">
        <v>14</v>
      </c>
      <c r="E118" s="101">
        <v>2</v>
      </c>
      <c r="F118" s="118" t="s">
        <v>218</v>
      </c>
      <c r="G118" s="77" t="s">
        <v>10</v>
      </c>
      <c r="H118" s="101">
        <f>14/18</f>
        <v>0.77777777777777779</v>
      </c>
      <c r="I118" s="101">
        <f>1/7</f>
        <v>0.14285714285714285</v>
      </c>
      <c r="J118" s="130" t="s">
        <v>301</v>
      </c>
      <c r="K118" s="115">
        <f>SUM(L118)</f>
        <v>14</v>
      </c>
      <c r="L118" s="115">
        <v>14</v>
      </c>
      <c r="M118" s="115">
        <v>9</v>
      </c>
      <c r="N118" s="35" t="s">
        <v>219</v>
      </c>
      <c r="O118" s="27" t="s">
        <v>33</v>
      </c>
      <c r="P118" s="115">
        <f>14/15</f>
        <v>0.93333333333333335</v>
      </c>
      <c r="Q118" s="115">
        <f>9/14</f>
        <v>0.6428571428571429</v>
      </c>
      <c r="R118" s="125" t="s">
        <v>302</v>
      </c>
      <c r="S118" s="96">
        <v>6</v>
      </c>
      <c r="T118" s="96">
        <v>2</v>
      </c>
      <c r="U118" s="96">
        <v>7</v>
      </c>
      <c r="V118" s="23" t="s">
        <v>220</v>
      </c>
      <c r="W118" s="25" t="s">
        <v>14</v>
      </c>
      <c r="X118" s="96">
        <v>0.33</v>
      </c>
      <c r="Y118" s="96">
        <v>3.5</v>
      </c>
    </row>
    <row r="119" spans="1:25" ht="72.5" x14ac:dyDescent="0.3">
      <c r="A119" s="128"/>
      <c r="B119" s="100"/>
      <c r="C119" s="101"/>
      <c r="D119" s="101"/>
      <c r="E119" s="101"/>
      <c r="F119" s="118"/>
      <c r="G119" s="77"/>
      <c r="H119" s="101"/>
      <c r="I119" s="101"/>
      <c r="J119" s="130"/>
      <c r="K119" s="115"/>
      <c r="L119" s="115"/>
      <c r="M119" s="115"/>
      <c r="N119" s="18" t="s">
        <v>221</v>
      </c>
      <c r="O119" s="27" t="s">
        <v>14</v>
      </c>
      <c r="P119" s="115"/>
      <c r="Q119" s="115"/>
      <c r="R119" s="120"/>
      <c r="S119" s="97"/>
      <c r="T119" s="97"/>
      <c r="U119" s="97"/>
      <c r="V119" s="23" t="s">
        <v>222</v>
      </c>
      <c r="W119" s="25" t="s">
        <v>75</v>
      </c>
      <c r="X119" s="97"/>
      <c r="Y119" s="97"/>
    </row>
    <row r="120" spans="1:25" ht="72.5" x14ac:dyDescent="0.3">
      <c r="A120" s="128"/>
      <c r="B120" s="100"/>
      <c r="C120" s="101"/>
      <c r="D120" s="101"/>
      <c r="E120" s="101"/>
      <c r="F120" s="118"/>
      <c r="G120" s="77"/>
      <c r="H120" s="101"/>
      <c r="I120" s="101"/>
      <c r="J120" s="130"/>
      <c r="K120" s="115"/>
      <c r="L120" s="115"/>
      <c r="M120" s="115"/>
      <c r="N120" s="18" t="s">
        <v>223</v>
      </c>
      <c r="O120" s="27" t="s">
        <v>10</v>
      </c>
      <c r="P120" s="115"/>
      <c r="Q120" s="115"/>
      <c r="R120" s="120"/>
      <c r="S120" s="97"/>
      <c r="T120" s="97"/>
      <c r="U120" s="97"/>
      <c r="V120" s="23" t="s">
        <v>222</v>
      </c>
      <c r="W120" s="25" t="s">
        <v>10</v>
      </c>
      <c r="X120" s="97"/>
      <c r="Y120" s="97"/>
    </row>
    <row r="121" spans="1:25" ht="72.5" x14ac:dyDescent="0.3">
      <c r="A121" s="128"/>
      <c r="B121" s="100"/>
      <c r="C121" s="101"/>
      <c r="D121" s="101"/>
      <c r="E121" s="101"/>
      <c r="F121" s="118"/>
      <c r="G121" s="77"/>
      <c r="H121" s="101"/>
      <c r="I121" s="101"/>
      <c r="J121" s="130"/>
      <c r="K121" s="115"/>
      <c r="L121" s="115"/>
      <c r="M121" s="115"/>
      <c r="N121" s="18" t="s">
        <v>224</v>
      </c>
      <c r="O121" s="27" t="s">
        <v>33</v>
      </c>
      <c r="P121" s="115"/>
      <c r="Q121" s="115"/>
      <c r="R121" s="120"/>
      <c r="S121" s="97"/>
      <c r="T121" s="97"/>
      <c r="U121" s="97"/>
      <c r="V121" s="23" t="s">
        <v>222</v>
      </c>
      <c r="W121" s="25" t="s">
        <v>75</v>
      </c>
      <c r="X121" s="97"/>
      <c r="Y121" s="97"/>
    </row>
    <row r="122" spans="1:25" ht="72.5" x14ac:dyDescent="0.3">
      <c r="A122" s="128"/>
      <c r="B122" s="100"/>
      <c r="C122" s="101"/>
      <c r="D122" s="101"/>
      <c r="E122" s="101"/>
      <c r="F122" s="118" t="s">
        <v>225</v>
      </c>
      <c r="G122" s="100" t="s">
        <v>42</v>
      </c>
      <c r="H122" s="101"/>
      <c r="I122" s="101"/>
      <c r="J122" s="130"/>
      <c r="K122" s="115"/>
      <c r="L122" s="115"/>
      <c r="M122" s="115"/>
      <c r="N122" s="18" t="s">
        <v>226</v>
      </c>
      <c r="O122" s="27" t="s">
        <v>14</v>
      </c>
      <c r="P122" s="115"/>
      <c r="Q122" s="115"/>
      <c r="R122" s="120"/>
      <c r="S122" s="97"/>
      <c r="T122" s="97"/>
      <c r="U122" s="97"/>
      <c r="V122" s="23" t="s">
        <v>227</v>
      </c>
      <c r="W122" s="25" t="s">
        <v>305</v>
      </c>
      <c r="X122" s="97"/>
      <c r="Y122" s="97"/>
    </row>
    <row r="123" spans="1:25" ht="72.5" x14ac:dyDescent="0.3">
      <c r="A123" s="128"/>
      <c r="B123" s="100"/>
      <c r="C123" s="101"/>
      <c r="D123" s="101"/>
      <c r="E123" s="101"/>
      <c r="F123" s="118"/>
      <c r="G123" s="100"/>
      <c r="H123" s="101"/>
      <c r="I123" s="101"/>
      <c r="J123" s="130"/>
      <c r="K123" s="115"/>
      <c r="L123" s="115"/>
      <c r="M123" s="115"/>
      <c r="N123" s="18" t="s">
        <v>226</v>
      </c>
      <c r="O123" s="27" t="s">
        <v>33</v>
      </c>
      <c r="P123" s="115"/>
      <c r="Q123" s="115"/>
      <c r="R123" s="120"/>
      <c r="S123" s="97"/>
      <c r="T123" s="97"/>
      <c r="U123" s="97"/>
      <c r="V123" s="24" t="s">
        <v>228</v>
      </c>
      <c r="W123" s="25" t="s">
        <v>10</v>
      </c>
      <c r="X123" s="97"/>
      <c r="Y123" s="97"/>
    </row>
    <row r="124" spans="1:25" ht="72.5" x14ac:dyDescent="0.3">
      <c r="A124" s="128"/>
      <c r="B124" s="100"/>
      <c r="C124" s="101"/>
      <c r="D124" s="101"/>
      <c r="E124" s="101"/>
      <c r="F124" s="118"/>
      <c r="G124" s="100"/>
      <c r="H124" s="101"/>
      <c r="I124" s="101"/>
      <c r="J124" s="130"/>
      <c r="K124" s="115"/>
      <c r="L124" s="115"/>
      <c r="M124" s="115"/>
      <c r="N124" s="28" t="s">
        <v>229</v>
      </c>
      <c r="O124" s="27" t="s">
        <v>42</v>
      </c>
      <c r="P124" s="115"/>
      <c r="Q124" s="115"/>
      <c r="R124" s="120"/>
      <c r="S124" s="97"/>
      <c r="T124" s="97"/>
      <c r="U124" s="97"/>
      <c r="V124" s="125" t="s">
        <v>228</v>
      </c>
      <c r="W124" s="122" t="s">
        <v>10</v>
      </c>
      <c r="X124" s="97"/>
      <c r="Y124" s="97"/>
    </row>
    <row r="125" spans="1:25" ht="58" x14ac:dyDescent="0.3">
      <c r="A125" s="128"/>
      <c r="B125" s="100"/>
      <c r="C125" s="101"/>
      <c r="D125" s="101"/>
      <c r="E125" s="101"/>
      <c r="F125" s="118"/>
      <c r="G125" s="100"/>
      <c r="H125" s="101"/>
      <c r="I125" s="101"/>
      <c r="J125" s="130"/>
      <c r="K125" s="115"/>
      <c r="L125" s="115"/>
      <c r="M125" s="115"/>
      <c r="N125" s="18" t="s">
        <v>230</v>
      </c>
      <c r="O125" s="27" t="s">
        <v>42</v>
      </c>
      <c r="P125" s="115"/>
      <c r="Q125" s="115"/>
      <c r="R125" s="120"/>
      <c r="S125" s="97"/>
      <c r="T125" s="97"/>
      <c r="U125" s="97"/>
      <c r="V125" s="129"/>
      <c r="W125" s="123"/>
      <c r="X125" s="97"/>
      <c r="Y125" s="97"/>
    </row>
    <row r="126" spans="1:25" ht="43.5" x14ac:dyDescent="0.3">
      <c r="A126" s="128"/>
      <c r="B126" s="100"/>
      <c r="C126" s="101"/>
      <c r="D126" s="101"/>
      <c r="E126" s="101"/>
      <c r="F126" s="118"/>
      <c r="G126" s="100"/>
      <c r="H126" s="101"/>
      <c r="I126" s="101"/>
      <c r="J126" s="130"/>
      <c r="K126" s="115"/>
      <c r="L126" s="115"/>
      <c r="M126" s="115"/>
      <c r="N126" s="18" t="s">
        <v>231</v>
      </c>
      <c r="O126" s="27" t="s">
        <v>14</v>
      </c>
      <c r="P126" s="115"/>
      <c r="Q126" s="115"/>
      <c r="R126" s="121"/>
      <c r="S126" s="98"/>
      <c r="T126" s="98"/>
      <c r="U126" s="98"/>
      <c r="V126" s="126"/>
      <c r="W126" s="124"/>
      <c r="X126" s="98"/>
      <c r="Y126" s="98"/>
    </row>
    <row r="127" spans="1:25" x14ac:dyDescent="0.3">
      <c r="G127" s="32"/>
      <c r="J127" s="34"/>
    </row>
    <row r="128" spans="1:25" x14ac:dyDescent="0.3">
      <c r="G128" s="32"/>
    </row>
    <row r="129" spans="7:7" x14ac:dyDescent="0.3">
      <c r="G129" s="32"/>
    </row>
    <row r="130" spans="7:7" x14ac:dyDescent="0.3">
      <c r="G130" s="32"/>
    </row>
    <row r="131" spans="7:7" x14ac:dyDescent="0.3">
      <c r="G131" s="32"/>
    </row>
    <row r="132" spans="7:7" x14ac:dyDescent="0.3">
      <c r="G132" s="32"/>
    </row>
    <row r="133" spans="7:7" x14ac:dyDescent="0.3">
      <c r="G133" s="32"/>
    </row>
    <row r="134" spans="7:7" x14ac:dyDescent="0.3">
      <c r="G134" s="32"/>
    </row>
    <row r="135" spans="7:7" x14ac:dyDescent="0.3">
      <c r="G135" s="32"/>
    </row>
    <row r="136" spans="7:7" x14ac:dyDescent="0.3">
      <c r="G136" s="32"/>
    </row>
    <row r="137" spans="7:7" x14ac:dyDescent="0.3">
      <c r="G137" s="32"/>
    </row>
    <row r="138" spans="7:7" x14ac:dyDescent="0.3">
      <c r="G138" s="32"/>
    </row>
    <row r="139" spans="7:7" x14ac:dyDescent="0.3">
      <c r="G139" s="32"/>
    </row>
    <row r="140" spans="7:7" x14ac:dyDescent="0.3">
      <c r="G140" s="32"/>
    </row>
    <row r="141" spans="7:7" x14ac:dyDescent="0.3">
      <c r="G141" s="32"/>
    </row>
  </sheetData>
  <mergeCells count="605">
    <mergeCell ref="K118:K126"/>
    <mergeCell ref="F122:F126"/>
    <mergeCell ref="G122:G126"/>
    <mergeCell ref="Y114:Y117"/>
    <mergeCell ref="R114:R117"/>
    <mergeCell ref="S114:S117"/>
    <mergeCell ref="T114:T117"/>
    <mergeCell ref="Y118:Y126"/>
    <mergeCell ref="V124:V126"/>
    <mergeCell ref="W124:W126"/>
    <mergeCell ref="S118:S126"/>
    <mergeCell ref="T118:T126"/>
    <mergeCell ref="U118:U126"/>
    <mergeCell ref="X118:X126"/>
    <mergeCell ref="Q118:Q126"/>
    <mergeCell ref="R118:R126"/>
    <mergeCell ref="N116:N117"/>
    <mergeCell ref="O116:O117"/>
    <mergeCell ref="A118:A126"/>
    <mergeCell ref="B118:B126"/>
    <mergeCell ref="C118:C126"/>
    <mergeCell ref="D118:D126"/>
    <mergeCell ref="E118:E126"/>
    <mergeCell ref="F118:F121"/>
    <mergeCell ref="P114:P117"/>
    <mergeCell ref="Q114:Q117"/>
    <mergeCell ref="H114:H117"/>
    <mergeCell ref="I114:I117"/>
    <mergeCell ref="J114:J117"/>
    <mergeCell ref="K114:K117"/>
    <mergeCell ref="L114:L117"/>
    <mergeCell ref="M114:M117"/>
    <mergeCell ref="L118:L126"/>
    <mergeCell ref="M118:M126"/>
    <mergeCell ref="P118:P126"/>
    <mergeCell ref="G118:G121"/>
    <mergeCell ref="H118:H126"/>
    <mergeCell ref="I118:I126"/>
    <mergeCell ref="J118:J126"/>
    <mergeCell ref="Y111:Y113"/>
    <mergeCell ref="A114:A117"/>
    <mergeCell ref="B114:B117"/>
    <mergeCell ref="C114:C117"/>
    <mergeCell ref="D114:D117"/>
    <mergeCell ref="E114:E117"/>
    <mergeCell ref="P111:P113"/>
    <mergeCell ref="Q111:Q113"/>
    <mergeCell ref="R111:R113"/>
    <mergeCell ref="S111:S113"/>
    <mergeCell ref="T111:T113"/>
    <mergeCell ref="H111:H113"/>
    <mergeCell ref="I111:I113"/>
    <mergeCell ref="J111:J113"/>
    <mergeCell ref="K111:K113"/>
    <mergeCell ref="L111:L113"/>
    <mergeCell ref="M111:M113"/>
    <mergeCell ref="A111:A113"/>
    <mergeCell ref="B111:B113"/>
    <mergeCell ref="U114:U117"/>
    <mergeCell ref="X114:X117"/>
    <mergeCell ref="C111:C113"/>
    <mergeCell ref="D111:D113"/>
    <mergeCell ref="E111:E113"/>
    <mergeCell ref="S107:S110"/>
    <mergeCell ref="T107:T110"/>
    <mergeCell ref="U107:U110"/>
    <mergeCell ref="X107:X110"/>
    <mergeCell ref="U111:U113"/>
    <mergeCell ref="X111:X113"/>
    <mergeCell ref="Y107:Y110"/>
    <mergeCell ref="L107:L110"/>
    <mergeCell ref="M107:M110"/>
    <mergeCell ref="P107:P110"/>
    <mergeCell ref="Q107:Q110"/>
    <mergeCell ref="R107:R110"/>
    <mergeCell ref="G107:G108"/>
    <mergeCell ref="H107:H110"/>
    <mergeCell ref="I107:I110"/>
    <mergeCell ref="J107:J110"/>
    <mergeCell ref="K107:K110"/>
    <mergeCell ref="G109:G110"/>
    <mergeCell ref="A107:A110"/>
    <mergeCell ref="B107:B110"/>
    <mergeCell ref="C107:C110"/>
    <mergeCell ref="D107:D110"/>
    <mergeCell ref="E107:E110"/>
    <mergeCell ref="F107:F108"/>
    <mergeCell ref="F109:F110"/>
    <mergeCell ref="X101:X106"/>
    <mergeCell ref="Y101:Y106"/>
    <mergeCell ref="F103:F106"/>
    <mergeCell ref="G103:G106"/>
    <mergeCell ref="V104:V106"/>
    <mergeCell ref="W104:W106"/>
    <mergeCell ref="Q101:Q106"/>
    <mergeCell ref="R101:R106"/>
    <mergeCell ref="S101:S106"/>
    <mergeCell ref="T101:T106"/>
    <mergeCell ref="U101:U106"/>
    <mergeCell ref="J101:J106"/>
    <mergeCell ref="K101:K106"/>
    <mergeCell ref="L101:L106"/>
    <mergeCell ref="M101:M106"/>
    <mergeCell ref="P101:P106"/>
    <mergeCell ref="X98:X100"/>
    <mergeCell ref="Y98:Y100"/>
    <mergeCell ref="A101:A106"/>
    <mergeCell ref="B101:B106"/>
    <mergeCell ref="C101:C106"/>
    <mergeCell ref="D101:D106"/>
    <mergeCell ref="E101:E106"/>
    <mergeCell ref="H101:H106"/>
    <mergeCell ref="I101:I106"/>
    <mergeCell ref="Q98:Q100"/>
    <mergeCell ref="R98:R100"/>
    <mergeCell ref="S98:S100"/>
    <mergeCell ref="T98:T100"/>
    <mergeCell ref="U98:U100"/>
    <mergeCell ref="L98:L100"/>
    <mergeCell ref="M98:M100"/>
    <mergeCell ref="N98:N100"/>
    <mergeCell ref="O98:O100"/>
    <mergeCell ref="P98:P100"/>
    <mergeCell ref="G98:G100"/>
    <mergeCell ref="H98:H100"/>
    <mergeCell ref="I98:I100"/>
    <mergeCell ref="J98:J100"/>
    <mergeCell ref="K98:K100"/>
    <mergeCell ref="A98:A100"/>
    <mergeCell ref="B98:B100"/>
    <mergeCell ref="C98:C100"/>
    <mergeCell ref="D98:D100"/>
    <mergeCell ref="E98:E100"/>
    <mergeCell ref="F98:F100"/>
    <mergeCell ref="S95:S97"/>
    <mergeCell ref="T95:T97"/>
    <mergeCell ref="U95:U97"/>
    <mergeCell ref="X95:X97"/>
    <mergeCell ref="Y95:Y97"/>
    <mergeCell ref="L95:L97"/>
    <mergeCell ref="M95:M97"/>
    <mergeCell ref="P95:P97"/>
    <mergeCell ref="Q95:Q97"/>
    <mergeCell ref="R95:R97"/>
    <mergeCell ref="N96:N97"/>
    <mergeCell ref="O96:O97"/>
    <mergeCell ref="G95:G96"/>
    <mergeCell ref="H95:H97"/>
    <mergeCell ref="I95:I97"/>
    <mergeCell ref="J95:J97"/>
    <mergeCell ref="K95:K97"/>
    <mergeCell ref="A95:A97"/>
    <mergeCell ref="B95:B97"/>
    <mergeCell ref="C95:C97"/>
    <mergeCell ref="D95:D97"/>
    <mergeCell ref="E95:E97"/>
    <mergeCell ref="F95:F96"/>
    <mergeCell ref="U92:U94"/>
    <mergeCell ref="X92:X94"/>
    <mergeCell ref="Y92:Y94"/>
    <mergeCell ref="N93:N94"/>
    <mergeCell ref="O93:O94"/>
    <mergeCell ref="P92:P94"/>
    <mergeCell ref="Q92:Q94"/>
    <mergeCell ref="R92:R94"/>
    <mergeCell ref="S92:S94"/>
    <mergeCell ref="T92:T94"/>
    <mergeCell ref="H92:H94"/>
    <mergeCell ref="I92:I94"/>
    <mergeCell ref="J92:J94"/>
    <mergeCell ref="K92:K94"/>
    <mergeCell ref="L92:L94"/>
    <mergeCell ref="M92:M94"/>
    <mergeCell ref="X89:X91"/>
    <mergeCell ref="Y89:Y91"/>
    <mergeCell ref="A92:A94"/>
    <mergeCell ref="B92:B94"/>
    <mergeCell ref="C92:C94"/>
    <mergeCell ref="D92:D94"/>
    <mergeCell ref="E92:E94"/>
    <mergeCell ref="F92:F94"/>
    <mergeCell ref="G92:G94"/>
    <mergeCell ref="Q89:Q91"/>
    <mergeCell ref="R89:R91"/>
    <mergeCell ref="S89:S91"/>
    <mergeCell ref="T89:T91"/>
    <mergeCell ref="U89:U91"/>
    <mergeCell ref="L89:L91"/>
    <mergeCell ref="M89:M91"/>
    <mergeCell ref="P89:P91"/>
    <mergeCell ref="G89:G91"/>
    <mergeCell ref="H89:H91"/>
    <mergeCell ref="I89:I91"/>
    <mergeCell ref="J89:J91"/>
    <mergeCell ref="K89:K91"/>
    <mergeCell ref="L84:L88"/>
    <mergeCell ref="M84:M88"/>
    <mergeCell ref="P84:P88"/>
    <mergeCell ref="N87:N88"/>
    <mergeCell ref="O87:O88"/>
    <mergeCell ref="A89:A91"/>
    <mergeCell ref="B89:B91"/>
    <mergeCell ref="C89:C91"/>
    <mergeCell ref="D89:D91"/>
    <mergeCell ref="E89:E91"/>
    <mergeCell ref="F89:F91"/>
    <mergeCell ref="G84:G87"/>
    <mergeCell ref="H84:H88"/>
    <mergeCell ref="I84:I88"/>
    <mergeCell ref="J84:J88"/>
    <mergeCell ref="K84:K88"/>
    <mergeCell ref="A84:A88"/>
    <mergeCell ref="B84:B88"/>
    <mergeCell ref="C84:C88"/>
    <mergeCell ref="D84:D88"/>
    <mergeCell ref="E84:E88"/>
    <mergeCell ref="F84:F87"/>
    <mergeCell ref="N89:N90"/>
    <mergeCell ref="O89:O90"/>
    <mergeCell ref="Q77:Q83"/>
    <mergeCell ref="R77:R83"/>
    <mergeCell ref="S77:S83"/>
    <mergeCell ref="T77:T83"/>
    <mergeCell ref="X84:X88"/>
    <mergeCell ref="Y84:Y88"/>
    <mergeCell ref="V87:V88"/>
    <mergeCell ref="W87:W88"/>
    <mergeCell ref="S84:S88"/>
    <mergeCell ref="T84:T88"/>
    <mergeCell ref="U84:U88"/>
    <mergeCell ref="Q84:Q88"/>
    <mergeCell ref="R84:R88"/>
    <mergeCell ref="X72:X76"/>
    <mergeCell ref="Y72:Y76"/>
    <mergeCell ref="A77:A83"/>
    <mergeCell ref="B77:B83"/>
    <mergeCell ref="C77:C83"/>
    <mergeCell ref="D77:D83"/>
    <mergeCell ref="E77:E83"/>
    <mergeCell ref="F77:F83"/>
    <mergeCell ref="G77:G83"/>
    <mergeCell ref="Q72:Q76"/>
    <mergeCell ref="R72:R76"/>
    <mergeCell ref="S72:S76"/>
    <mergeCell ref="T72:T76"/>
    <mergeCell ref="U72:U76"/>
    <mergeCell ref="L72:L76"/>
    <mergeCell ref="M72:M76"/>
    <mergeCell ref="U77:U83"/>
    <mergeCell ref="X77:X83"/>
    <mergeCell ref="Y77:Y83"/>
    <mergeCell ref="V80:V83"/>
    <mergeCell ref="W80:W83"/>
    <mergeCell ref="P72:P76"/>
    <mergeCell ref="G72:G76"/>
    <mergeCell ref="H72:H76"/>
    <mergeCell ref="I72:I76"/>
    <mergeCell ref="J72:J76"/>
    <mergeCell ref="K72:K76"/>
    <mergeCell ref="H77:H83"/>
    <mergeCell ref="I77:I83"/>
    <mergeCell ref="J77:J83"/>
    <mergeCell ref="K77:K83"/>
    <mergeCell ref="L77:L83"/>
    <mergeCell ref="M77:M83"/>
    <mergeCell ref="P77:P83"/>
    <mergeCell ref="A72:A76"/>
    <mergeCell ref="B72:B76"/>
    <mergeCell ref="C72:C76"/>
    <mergeCell ref="D72:D76"/>
    <mergeCell ref="E72:E76"/>
    <mergeCell ref="F72:F76"/>
    <mergeCell ref="S66:S71"/>
    <mergeCell ref="T66:T71"/>
    <mergeCell ref="U66:U71"/>
    <mergeCell ref="G66:G71"/>
    <mergeCell ref="H66:H71"/>
    <mergeCell ref="I66:I71"/>
    <mergeCell ref="J66:J71"/>
    <mergeCell ref="K66:K71"/>
    <mergeCell ref="A66:A71"/>
    <mergeCell ref="B66:B71"/>
    <mergeCell ref="C66:C71"/>
    <mergeCell ref="D66:D71"/>
    <mergeCell ref="E66:E71"/>
    <mergeCell ref="F66:F71"/>
    <mergeCell ref="N72:N73"/>
    <mergeCell ref="O72:O73"/>
    <mergeCell ref="X66:X71"/>
    <mergeCell ref="Y66:Y71"/>
    <mergeCell ref="V68:V71"/>
    <mergeCell ref="W68:W71"/>
    <mergeCell ref="L66:L71"/>
    <mergeCell ref="M66:M71"/>
    <mergeCell ref="P66:P71"/>
    <mergeCell ref="Q66:Q71"/>
    <mergeCell ref="R66:R71"/>
    <mergeCell ref="X61:X65"/>
    <mergeCell ref="Y61:Y65"/>
    <mergeCell ref="F62:F65"/>
    <mergeCell ref="G62:G65"/>
    <mergeCell ref="V62:V65"/>
    <mergeCell ref="W62:W65"/>
    <mergeCell ref="N64:N65"/>
    <mergeCell ref="O64:O65"/>
    <mergeCell ref="Q61:Q65"/>
    <mergeCell ref="R61:R65"/>
    <mergeCell ref="S61:S65"/>
    <mergeCell ref="T61:T65"/>
    <mergeCell ref="U61:U65"/>
    <mergeCell ref="J61:J65"/>
    <mergeCell ref="K61:K65"/>
    <mergeCell ref="L61:L65"/>
    <mergeCell ref="M61:M65"/>
    <mergeCell ref="P61:P65"/>
    <mergeCell ref="X57:X60"/>
    <mergeCell ref="Y57:Y60"/>
    <mergeCell ref="A61:A65"/>
    <mergeCell ref="B61:B65"/>
    <mergeCell ref="C61:C65"/>
    <mergeCell ref="D61:D65"/>
    <mergeCell ref="E61:E65"/>
    <mergeCell ref="H61:H65"/>
    <mergeCell ref="I61:I65"/>
    <mergeCell ref="Q57:Q60"/>
    <mergeCell ref="R57:R60"/>
    <mergeCell ref="S57:S60"/>
    <mergeCell ref="T57:T60"/>
    <mergeCell ref="U57:U60"/>
    <mergeCell ref="L57:L60"/>
    <mergeCell ref="M57:M60"/>
    <mergeCell ref="N57:N60"/>
    <mergeCell ref="O57:O60"/>
    <mergeCell ref="P57:P60"/>
    <mergeCell ref="G57:G60"/>
    <mergeCell ref="H57:H60"/>
    <mergeCell ref="I57:I60"/>
    <mergeCell ref="J57:J60"/>
    <mergeCell ref="K57:K60"/>
    <mergeCell ref="Y54:Y56"/>
    <mergeCell ref="J55:J56"/>
    <mergeCell ref="V55:V56"/>
    <mergeCell ref="W55:W56"/>
    <mergeCell ref="A57:A60"/>
    <mergeCell ref="B57:B60"/>
    <mergeCell ref="C57:C60"/>
    <mergeCell ref="D57:D60"/>
    <mergeCell ref="E57:E60"/>
    <mergeCell ref="F57:F60"/>
    <mergeCell ref="R54:R56"/>
    <mergeCell ref="S54:S56"/>
    <mergeCell ref="T54:T56"/>
    <mergeCell ref="U54:U56"/>
    <mergeCell ref="X54:X56"/>
    <mergeCell ref="M54:M56"/>
    <mergeCell ref="N54:N55"/>
    <mergeCell ref="O54:O55"/>
    <mergeCell ref="P54:P56"/>
    <mergeCell ref="Q54:Q56"/>
    <mergeCell ref="G54:G55"/>
    <mergeCell ref="H54:H56"/>
    <mergeCell ref="I54:I56"/>
    <mergeCell ref="K54:K56"/>
    <mergeCell ref="L54:L56"/>
    <mergeCell ref="X50:X53"/>
    <mergeCell ref="I50:I53"/>
    <mergeCell ref="J50:J53"/>
    <mergeCell ref="K50:K53"/>
    <mergeCell ref="Y50:Y53"/>
    <mergeCell ref="N52:N53"/>
    <mergeCell ref="O52:O53"/>
    <mergeCell ref="A54:A56"/>
    <mergeCell ref="B54:B56"/>
    <mergeCell ref="C54:C56"/>
    <mergeCell ref="D54:D56"/>
    <mergeCell ref="E54:E56"/>
    <mergeCell ref="F54:F55"/>
    <mergeCell ref="Q50:Q53"/>
    <mergeCell ref="R50:R53"/>
    <mergeCell ref="S50:S53"/>
    <mergeCell ref="T50:T53"/>
    <mergeCell ref="U50:U53"/>
    <mergeCell ref="L50:L53"/>
    <mergeCell ref="M50:M53"/>
    <mergeCell ref="N50:N51"/>
    <mergeCell ref="O50:O51"/>
    <mergeCell ref="P50:P53"/>
    <mergeCell ref="G50:G53"/>
    <mergeCell ref="H50:H53"/>
    <mergeCell ref="A50:A53"/>
    <mergeCell ref="B50:B53"/>
    <mergeCell ref="C50:C53"/>
    <mergeCell ref="D50:D53"/>
    <mergeCell ref="E50:E53"/>
    <mergeCell ref="F50:F53"/>
    <mergeCell ref="S46:S49"/>
    <mergeCell ref="T46:T49"/>
    <mergeCell ref="U46:U49"/>
    <mergeCell ref="H46:H49"/>
    <mergeCell ref="I46:I49"/>
    <mergeCell ref="J46:J49"/>
    <mergeCell ref="K46:K49"/>
    <mergeCell ref="L46:L49"/>
    <mergeCell ref="M46:M49"/>
    <mergeCell ref="A46:A49"/>
    <mergeCell ref="B46:B49"/>
    <mergeCell ref="C46:C49"/>
    <mergeCell ref="D46:D49"/>
    <mergeCell ref="E46:E49"/>
    <mergeCell ref="F48:F49"/>
    <mergeCell ref="G48:G49"/>
    <mergeCell ref="X46:X49"/>
    <mergeCell ref="Y46:Y49"/>
    <mergeCell ref="N46:N47"/>
    <mergeCell ref="O46:O47"/>
    <mergeCell ref="P46:P49"/>
    <mergeCell ref="Q46:Q49"/>
    <mergeCell ref="R46:R49"/>
    <mergeCell ref="N48:N49"/>
    <mergeCell ref="O48:O49"/>
    <mergeCell ref="D39:D45"/>
    <mergeCell ref="E39:E45"/>
    <mergeCell ref="F39:F45"/>
    <mergeCell ref="X39:X45"/>
    <mergeCell ref="Y39:Y45"/>
    <mergeCell ref="N43:N45"/>
    <mergeCell ref="O43:O45"/>
    <mergeCell ref="V43:V45"/>
    <mergeCell ref="W43:W45"/>
    <mergeCell ref="Q39:Q45"/>
    <mergeCell ref="R39:R45"/>
    <mergeCell ref="S39:S45"/>
    <mergeCell ref="T39:T45"/>
    <mergeCell ref="U39:U45"/>
    <mergeCell ref="O39:O40"/>
    <mergeCell ref="P39:P45"/>
    <mergeCell ref="A34:A38"/>
    <mergeCell ref="B34:B38"/>
    <mergeCell ref="C34:C38"/>
    <mergeCell ref="D34:D38"/>
    <mergeCell ref="E34:E38"/>
    <mergeCell ref="L39:L45"/>
    <mergeCell ref="M39:M45"/>
    <mergeCell ref="N39:N40"/>
    <mergeCell ref="H34:H38"/>
    <mergeCell ref="I34:I38"/>
    <mergeCell ref="J34:J38"/>
    <mergeCell ref="K34:K38"/>
    <mergeCell ref="L34:L38"/>
    <mergeCell ref="M34:M38"/>
    <mergeCell ref="G39:G45"/>
    <mergeCell ref="H39:H45"/>
    <mergeCell ref="I39:I45"/>
    <mergeCell ref="J39:J45"/>
    <mergeCell ref="K39:K45"/>
    <mergeCell ref="A39:A45"/>
    <mergeCell ref="B39:B45"/>
    <mergeCell ref="C39:C45"/>
    <mergeCell ref="X34:X38"/>
    <mergeCell ref="Y34:Y38"/>
    <mergeCell ref="V36:V37"/>
    <mergeCell ref="W36:W37"/>
    <mergeCell ref="N34:N35"/>
    <mergeCell ref="O34:O35"/>
    <mergeCell ref="P34:P38"/>
    <mergeCell ref="Q34:Q38"/>
    <mergeCell ref="R34:R38"/>
    <mergeCell ref="N36:N38"/>
    <mergeCell ref="O36:O38"/>
    <mergeCell ref="S34:S38"/>
    <mergeCell ref="T34:T38"/>
    <mergeCell ref="U34:U38"/>
    <mergeCell ref="S28:S33"/>
    <mergeCell ref="T28:T33"/>
    <mergeCell ref="U28:U33"/>
    <mergeCell ref="X28:X33"/>
    <mergeCell ref="Y28:Y33"/>
    <mergeCell ref="V29:V30"/>
    <mergeCell ref="W29:W30"/>
    <mergeCell ref="V31:V33"/>
    <mergeCell ref="W31:W33"/>
    <mergeCell ref="P28:P33"/>
    <mergeCell ref="Q28:Q33"/>
    <mergeCell ref="R28:R33"/>
    <mergeCell ref="N32:N33"/>
    <mergeCell ref="O32:O33"/>
    <mergeCell ref="G28:G33"/>
    <mergeCell ref="H28:H33"/>
    <mergeCell ref="I28:I33"/>
    <mergeCell ref="J28:J33"/>
    <mergeCell ref="K28:K33"/>
    <mergeCell ref="A28:A33"/>
    <mergeCell ref="B28:B33"/>
    <mergeCell ref="C28:C33"/>
    <mergeCell ref="D28:D33"/>
    <mergeCell ref="E28:E33"/>
    <mergeCell ref="F28:F33"/>
    <mergeCell ref="S22:S27"/>
    <mergeCell ref="T22:T27"/>
    <mergeCell ref="U22:U27"/>
    <mergeCell ref="G22:G27"/>
    <mergeCell ref="H22:H27"/>
    <mergeCell ref="I22:I27"/>
    <mergeCell ref="J22:J27"/>
    <mergeCell ref="K22:K27"/>
    <mergeCell ref="A22:A27"/>
    <mergeCell ref="B22:B27"/>
    <mergeCell ref="C22:C27"/>
    <mergeCell ref="D22:D27"/>
    <mergeCell ref="E22:E27"/>
    <mergeCell ref="F22:F27"/>
    <mergeCell ref="L28:L33"/>
    <mergeCell ref="M28:M33"/>
    <mergeCell ref="X22:X27"/>
    <mergeCell ref="Y22:Y27"/>
    <mergeCell ref="V23:V26"/>
    <mergeCell ref="W23:W26"/>
    <mergeCell ref="L22:L27"/>
    <mergeCell ref="M22:M27"/>
    <mergeCell ref="P22:P27"/>
    <mergeCell ref="Q22:Q27"/>
    <mergeCell ref="R22:R27"/>
    <mergeCell ref="N25:N27"/>
    <mergeCell ref="O25:O27"/>
    <mergeCell ref="X17:X21"/>
    <mergeCell ref="Y17:Y21"/>
    <mergeCell ref="F18:F21"/>
    <mergeCell ref="G18:G21"/>
    <mergeCell ref="N19:N21"/>
    <mergeCell ref="O19:O21"/>
    <mergeCell ref="V20:V21"/>
    <mergeCell ref="W20:W21"/>
    <mergeCell ref="P17:P21"/>
    <mergeCell ref="Q17:Q21"/>
    <mergeCell ref="R17:R21"/>
    <mergeCell ref="S17:S21"/>
    <mergeCell ref="T17:T21"/>
    <mergeCell ref="H17:H21"/>
    <mergeCell ref="I17:I21"/>
    <mergeCell ref="J17:J21"/>
    <mergeCell ref="K17:K21"/>
    <mergeCell ref="L17:L21"/>
    <mergeCell ref="M17:M21"/>
    <mergeCell ref="A17:A21"/>
    <mergeCell ref="B17:B21"/>
    <mergeCell ref="C17:C21"/>
    <mergeCell ref="D17:D21"/>
    <mergeCell ref="E17:E21"/>
    <mergeCell ref="U10:U16"/>
    <mergeCell ref="V10:V11"/>
    <mergeCell ref="W10:W11"/>
    <mergeCell ref="H10:H16"/>
    <mergeCell ref="I10:I16"/>
    <mergeCell ref="J10:J16"/>
    <mergeCell ref="K10:K16"/>
    <mergeCell ref="L10:L16"/>
    <mergeCell ref="M10:M16"/>
    <mergeCell ref="A10:A16"/>
    <mergeCell ref="B10:B16"/>
    <mergeCell ref="C10:C16"/>
    <mergeCell ref="D10:D16"/>
    <mergeCell ref="E10:E16"/>
    <mergeCell ref="U17:U21"/>
    <mergeCell ref="F11:F16"/>
    <mergeCell ref="G11:G16"/>
    <mergeCell ref="R10:R16"/>
    <mergeCell ref="P10:P16"/>
    <mergeCell ref="Q10:Q16"/>
    <mergeCell ref="N3:N4"/>
    <mergeCell ref="O3:O4"/>
    <mergeCell ref="V6:V9"/>
    <mergeCell ref="W6:W9"/>
    <mergeCell ref="N7:N9"/>
    <mergeCell ref="O7:O9"/>
    <mergeCell ref="U2:U9"/>
    <mergeCell ref="V2:V3"/>
    <mergeCell ref="W2:W3"/>
    <mergeCell ref="R2:R9"/>
    <mergeCell ref="S2:S9"/>
    <mergeCell ref="T2:T9"/>
    <mergeCell ref="H2:H9"/>
    <mergeCell ref="I2:I9"/>
    <mergeCell ref="J2:J9"/>
    <mergeCell ref="K2:K9"/>
    <mergeCell ref="L2:L9"/>
    <mergeCell ref="M2:M9"/>
    <mergeCell ref="X10:X16"/>
    <mergeCell ref="Y10:Y16"/>
    <mergeCell ref="O14:O16"/>
    <mergeCell ref="V14:V16"/>
    <mergeCell ref="W14:W16"/>
    <mergeCell ref="A2:A9"/>
    <mergeCell ref="B2:B9"/>
    <mergeCell ref="C2:C9"/>
    <mergeCell ref="D2:D9"/>
    <mergeCell ref="E2:E9"/>
    <mergeCell ref="F3:F9"/>
    <mergeCell ref="G3:G9"/>
    <mergeCell ref="S10:S16"/>
    <mergeCell ref="T10:T16"/>
    <mergeCell ref="N14:N16"/>
    <mergeCell ref="X2:X9"/>
    <mergeCell ref="Y2:Y9"/>
    <mergeCell ref="P2:P9"/>
    <mergeCell ref="Q2:Q9"/>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舒雪莉</dc:creator>
  <cp:lastModifiedBy>芬 王</cp:lastModifiedBy>
  <dcterms:created xsi:type="dcterms:W3CDTF">2015-06-05T18:19:34Z</dcterms:created>
  <dcterms:modified xsi:type="dcterms:W3CDTF">2025-01-09T19:07:25Z</dcterms:modified>
</cp:coreProperties>
</file>