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详细计划" sheetId="5" r:id="rId1"/>
    <sheet name="会议安排" sheetId="3" r:id="rId2"/>
  </sheets>
  <definedNames>
    <definedName name="_xlnm._FilterDatabase" localSheetId="1" hidden="1">会议安排!$B$6:$H$43</definedName>
    <definedName name="_xlnm._FilterDatabase" localSheetId="0" hidden="1">详细计划!$B$9:$IJ$45</definedName>
    <definedName name="_xlnm.Print_Area" localSheetId="0">详细计划!$A$1:$IA$45</definedName>
    <definedName name="识别">#REF!</definedName>
    <definedName name="状态">#REF!</definedName>
  </definedNames>
  <calcPr calcId="152511"/>
</workbook>
</file>

<file path=xl/calcChain.xml><?xml version="1.0" encoding="utf-8"?>
<calcChain xmlns="http://schemas.openxmlformats.org/spreadsheetml/2006/main">
  <c r="A29" i="5" l="1"/>
  <c r="A28" i="5"/>
  <c r="A27" i="5"/>
  <c r="A26" i="5"/>
  <c r="J28" i="5" l="1"/>
  <c r="K28" i="5" s="1"/>
  <c r="D28" i="5" s="1"/>
  <c r="G28" i="5"/>
  <c r="J27" i="5"/>
  <c r="K27" i="5" s="1"/>
  <c r="D27" i="5" s="1"/>
  <c r="G27" i="5"/>
  <c r="J26" i="5"/>
  <c r="K26" i="5" s="1"/>
  <c r="D26" i="5" s="1"/>
  <c r="G2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5" i="5"/>
  <c r="A24" i="5"/>
  <c r="A23" i="5"/>
  <c r="A22" i="5"/>
  <c r="A21" i="5"/>
  <c r="A20" i="5"/>
  <c r="A19" i="5"/>
  <c r="A18" i="5"/>
  <c r="A17" i="5"/>
  <c r="A16" i="5"/>
  <c r="F28" i="5" l="1"/>
  <c r="E28" i="5" s="1"/>
  <c r="F27" i="5"/>
  <c r="E27" i="5" s="1"/>
  <c r="F26" i="5"/>
  <c r="E26" i="5" s="1"/>
  <c r="H43" i="5"/>
  <c r="H40" i="5"/>
  <c r="H37" i="5"/>
  <c r="H31" i="5"/>
  <c r="H24" i="5"/>
  <c r="H19" i="5"/>
  <c r="H10" i="5"/>
  <c r="J22" i="5"/>
  <c r="G22" i="5"/>
  <c r="J32" i="5"/>
  <c r="F32" i="5" s="1"/>
  <c r="E32" i="5" s="1"/>
  <c r="G32" i="5"/>
  <c r="J23" i="5"/>
  <c r="G23" i="5"/>
  <c r="J21" i="5"/>
  <c r="F21" i="5" s="1"/>
  <c r="E21" i="5" s="1"/>
  <c r="G21" i="5"/>
  <c r="J20" i="5"/>
  <c r="G20" i="5"/>
  <c r="J39" i="5"/>
  <c r="F39" i="5" s="1"/>
  <c r="E39" i="5" s="1"/>
  <c r="G39" i="5"/>
  <c r="J45" i="5"/>
  <c r="J44" i="5"/>
  <c r="J42" i="5"/>
  <c r="J41" i="5"/>
  <c r="J38" i="5"/>
  <c r="J36" i="5"/>
  <c r="J35" i="5"/>
  <c r="J34" i="5"/>
  <c r="J33" i="5"/>
  <c r="J30" i="5"/>
  <c r="J29" i="5"/>
  <c r="J25" i="5"/>
  <c r="J43" i="5" l="1"/>
  <c r="J40" i="5"/>
  <c r="J37" i="5"/>
  <c r="J31" i="5"/>
  <c r="J24" i="5"/>
  <c r="J19" i="5"/>
  <c r="G19" i="5"/>
  <c r="K22" i="5"/>
  <c r="D22" i="5" s="1"/>
  <c r="F22" i="5"/>
  <c r="E22" i="5" s="1"/>
  <c r="K20" i="5"/>
  <c r="F20" i="5"/>
  <c r="E20" i="5" s="1"/>
  <c r="K23" i="5"/>
  <c r="D23" i="5" s="1"/>
  <c r="K21" i="5"/>
  <c r="D21" i="5" s="1"/>
  <c r="K32" i="5"/>
  <c r="F23" i="5"/>
  <c r="E23" i="5" s="1"/>
  <c r="K39" i="5"/>
  <c r="D39" i="5" s="1"/>
  <c r="A10" i="5"/>
  <c r="J12" i="5"/>
  <c r="J13" i="5"/>
  <c r="J14" i="5"/>
  <c r="J15" i="5"/>
  <c r="J16" i="5"/>
  <c r="K16" i="5" s="1"/>
  <c r="J17" i="5"/>
  <c r="K17" i="5" s="1"/>
  <c r="J18" i="5"/>
  <c r="K18" i="5" s="1"/>
  <c r="J11" i="5"/>
  <c r="J10" i="5" s="1"/>
  <c r="D32" i="5" l="1"/>
  <c r="D20" i="5"/>
  <c r="K19" i="5"/>
  <c r="G18" i="5"/>
  <c r="G17" i="5"/>
  <c r="G16" i="5"/>
  <c r="G45" i="5"/>
  <c r="K45" i="5"/>
  <c r="G44" i="5"/>
  <c r="K44" i="5"/>
  <c r="G43" i="5"/>
  <c r="E43" i="5"/>
  <c r="G42" i="5"/>
  <c r="K42" i="5"/>
  <c r="G41" i="5"/>
  <c r="K41" i="5"/>
  <c r="G40" i="5"/>
  <c r="E40" i="5"/>
  <c r="G38" i="5"/>
  <c r="K38" i="5"/>
  <c r="K37" i="5" s="1"/>
  <c r="F37" i="5" s="1"/>
  <c r="E37" i="5" s="1"/>
  <c r="G37" i="5"/>
  <c r="G36" i="5"/>
  <c r="K36" i="5"/>
  <c r="D36" i="5" s="1"/>
  <c r="G35" i="5"/>
  <c r="K35" i="5"/>
  <c r="D35" i="5" s="1"/>
  <c r="G34" i="5"/>
  <c r="K34" i="5"/>
  <c r="D34" i="5" s="1"/>
  <c r="G33" i="5"/>
  <c r="K33" i="5"/>
  <c r="D33" i="5" s="1"/>
  <c r="G31" i="5"/>
  <c r="G30" i="5"/>
  <c r="K30" i="5"/>
  <c r="G29" i="5"/>
  <c r="K29" i="5"/>
  <c r="G25" i="5"/>
  <c r="K25" i="5"/>
  <c r="G24" i="5"/>
  <c r="G15" i="5"/>
  <c r="A15" i="5"/>
  <c r="K15" i="5" s="1"/>
  <c r="G14" i="5"/>
  <c r="A14" i="5"/>
  <c r="K14" i="5" s="1"/>
  <c r="G13" i="5"/>
  <c r="A13" i="5"/>
  <c r="K13" i="5" s="1"/>
  <c r="G12" i="5"/>
  <c r="A12" i="5"/>
  <c r="K12" i="5" s="1"/>
  <c r="G11" i="5"/>
  <c r="A11" i="5"/>
  <c r="K11" i="5" s="1"/>
  <c r="K24" i="5" l="1"/>
  <c r="K43" i="5"/>
  <c r="D43" i="5" s="1"/>
  <c r="F19" i="5"/>
  <c r="E19" i="5" s="1"/>
  <c r="D19" i="5"/>
  <c r="D37" i="5"/>
  <c r="D41" i="5"/>
  <c r="K40" i="5"/>
  <c r="D40" i="5" s="1"/>
  <c r="K31" i="5"/>
  <c r="D11" i="5"/>
  <c r="K10" i="5"/>
  <c r="D5" i="5"/>
  <c r="F31" i="5" l="1"/>
  <c r="E31" i="5" s="1"/>
  <c r="D31" i="5"/>
  <c r="F24" i="5"/>
  <c r="E24" i="5" s="1"/>
  <c r="D24" i="5"/>
  <c r="D10" i="5"/>
  <c r="F10" i="5"/>
  <c r="E10" i="5" s="1"/>
  <c r="F11" i="5"/>
  <c r="E11" i="5" s="1"/>
  <c r="F16" i="5"/>
  <c r="E16" i="5" s="1"/>
  <c r="F18" i="5"/>
  <c r="E18" i="5" s="1"/>
  <c r="F17" i="5"/>
  <c r="E17" i="5" s="1"/>
  <c r="D42" i="5"/>
  <c r="D44" i="5"/>
  <c r="D45" i="5"/>
  <c r="F35" i="5"/>
  <c r="E35" i="5" s="1"/>
  <c r="D29" i="5"/>
  <c r="D38" i="5"/>
  <c r="D15" i="5"/>
  <c r="D13" i="5"/>
  <c r="D14" i="5"/>
  <c r="D30" i="5"/>
  <c r="F34" i="5"/>
  <c r="E34" i="5" s="1"/>
  <c r="F33" i="5"/>
  <c r="E33" i="5" s="1"/>
  <c r="F36" i="5"/>
  <c r="E36" i="5" s="1"/>
  <c r="D25" i="5"/>
  <c r="D17" i="5" l="1"/>
  <c r="D18" i="5"/>
  <c r="D16" i="5"/>
  <c r="F12" i="5"/>
  <c r="E12" i="5" s="1"/>
  <c r="D12" i="5"/>
  <c r="F41" i="5"/>
  <c r="E41" i="5" s="1"/>
  <c r="F45" i="5"/>
  <c r="E45" i="5" s="1"/>
  <c r="F42" i="5"/>
  <c r="E42" i="5" s="1"/>
  <c r="F13" i="5"/>
  <c r="E13" i="5" s="1"/>
  <c r="F15" i="5"/>
  <c r="E15" i="5" s="1"/>
  <c r="F25" i="5"/>
  <c r="E25" i="5" s="1"/>
  <c r="F44" i="5"/>
  <c r="E44" i="5" s="1"/>
  <c r="F14" i="5"/>
  <c r="E14" i="5" s="1"/>
  <c r="F38" i="5"/>
  <c r="E38" i="5" s="1"/>
  <c r="F29" i="5"/>
  <c r="E29" i="5" s="1"/>
  <c r="F30" i="5"/>
  <c r="E30" i="5" s="1"/>
  <c r="D6" i="5" l="1"/>
</calcChain>
</file>

<file path=xl/comments1.xml><?xml version="1.0" encoding="utf-8"?>
<comments xmlns="http://schemas.openxmlformats.org/spreadsheetml/2006/main">
  <authors>
    <author>作者</author>
  </authors>
  <commentList>
    <comment ref="L8" authorId="0" shapeId="0">
      <text>
        <r>
          <rPr>
            <b/>
            <sz val="9"/>
            <color indexed="81"/>
            <rFont val="微软雅黑"/>
            <family val="2"/>
            <charset val="134"/>
          </rPr>
          <t>深色表示主要参与者、浅色表示协助者。</t>
        </r>
      </text>
    </comment>
    <comment ref="L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Allure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小鱼</t>
        </r>
      </text>
    </comment>
    <comment ref="O15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需要CC和文杰协助Lance确认功能的可行性。</t>
        </r>
      </text>
    </comment>
    <comment ref="O17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需要CC和文杰协助Lance确认功能的可行性。</t>
        </r>
      </text>
    </comment>
    <comment ref="O38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需要CC和文杰提供测试的Advice。</t>
        </r>
      </text>
    </comment>
  </commentList>
</comments>
</file>

<file path=xl/sharedStrings.xml><?xml version="1.0" encoding="utf-8"?>
<sst xmlns="http://schemas.openxmlformats.org/spreadsheetml/2006/main" count="117" uniqueCount="84">
  <si>
    <t>更新日期:</t>
    <phoneticPr fontId="1" type="noConversion"/>
  </si>
  <si>
    <t>更新者:</t>
    <phoneticPr fontId="1" type="noConversion"/>
  </si>
  <si>
    <t>Input</t>
    <phoneticPr fontId="1" type="noConversion"/>
  </si>
  <si>
    <t>Output</t>
    <phoneticPr fontId="1" type="noConversion"/>
  </si>
  <si>
    <t>参与者</t>
    <phoneticPr fontId="1" type="noConversion"/>
  </si>
  <si>
    <t>C</t>
    <phoneticPr fontId="1" type="noConversion"/>
  </si>
  <si>
    <t>任务</t>
    <phoneticPr fontId="1" type="noConversion"/>
  </si>
  <si>
    <t>状态</t>
    <phoneticPr fontId="1" type="noConversion"/>
  </si>
  <si>
    <t>进度</t>
    <phoneticPr fontId="1" type="noConversion"/>
  </si>
  <si>
    <t>耗时比</t>
    <phoneticPr fontId="1" type="noConversion"/>
  </si>
  <si>
    <t>开始日</t>
    <phoneticPr fontId="1" type="noConversion"/>
  </si>
  <si>
    <t>结束日</t>
    <phoneticPr fontId="1" type="noConversion"/>
  </si>
  <si>
    <t>计划</t>
    <phoneticPr fontId="1" type="noConversion"/>
  </si>
  <si>
    <t>实际</t>
    <phoneticPr fontId="1" type="noConversion"/>
  </si>
  <si>
    <t>日期</t>
    <phoneticPr fontId="1" type="noConversion"/>
  </si>
  <si>
    <t>会议内容</t>
    <phoneticPr fontId="1" type="noConversion"/>
  </si>
  <si>
    <t>预想参加人员</t>
    <phoneticPr fontId="1" type="noConversion"/>
  </si>
  <si>
    <t>说明</t>
    <phoneticPr fontId="1" type="noConversion"/>
  </si>
  <si>
    <t>时间</t>
    <phoneticPr fontId="1" type="noConversion"/>
  </si>
  <si>
    <t>地点</t>
    <phoneticPr fontId="1" type="noConversion"/>
  </si>
  <si>
    <t>Lance</t>
    <phoneticPr fontId="1" type="noConversion"/>
  </si>
  <si>
    <t>L</t>
    <phoneticPr fontId="1" type="noConversion"/>
  </si>
  <si>
    <t>W</t>
    <phoneticPr fontId="1" type="noConversion"/>
  </si>
  <si>
    <t>Y</t>
    <phoneticPr fontId="1" type="noConversion"/>
  </si>
  <si>
    <t>分类</t>
    <phoneticPr fontId="1" type="noConversion"/>
  </si>
  <si>
    <t>需求定义</t>
    <phoneticPr fontId="1" type="noConversion"/>
  </si>
  <si>
    <t>业务流程草案设计</t>
    <phoneticPr fontId="1" type="noConversion"/>
  </si>
  <si>
    <t>业务流程修改</t>
    <phoneticPr fontId="1" type="noConversion"/>
  </si>
  <si>
    <t>页面功能需求草稿制作</t>
    <phoneticPr fontId="2" type="noConversion"/>
  </si>
  <si>
    <t>页面功能需求修改</t>
    <phoneticPr fontId="2" type="noConversion"/>
  </si>
  <si>
    <t>【初次确认】页面功能需求</t>
    <phoneticPr fontId="2" type="noConversion"/>
  </si>
  <si>
    <t>【初次确认】业务流程草案</t>
    <phoneticPr fontId="1" type="noConversion"/>
  </si>
  <si>
    <t>【最终确认】业务流程草案</t>
    <phoneticPr fontId="1" type="noConversion"/>
  </si>
  <si>
    <t>【最终确认】页面功能需求</t>
    <phoneticPr fontId="1" type="noConversion"/>
  </si>
  <si>
    <t>A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</si>
  <si>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</si>
  <si>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</si>
  <si>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</si>
  <si>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</si>
  <si>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</si>
  <si>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</si>
  <si>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</si>
  <si>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设计</t>
    <phoneticPr fontId="1" type="noConversion"/>
  </si>
  <si>
    <t>开发</t>
    <phoneticPr fontId="1" type="noConversion"/>
  </si>
  <si>
    <t>DB设计</t>
    <phoneticPr fontId="1" type="noConversion"/>
  </si>
  <si>
    <t>前台后台交互设计</t>
    <phoneticPr fontId="1" type="noConversion"/>
  </si>
  <si>
    <t>设计</t>
    <phoneticPr fontId="1" type="noConversion"/>
  </si>
  <si>
    <t>前台开发</t>
    <phoneticPr fontId="1" type="noConversion"/>
  </si>
  <si>
    <t>开发</t>
    <phoneticPr fontId="1" type="noConversion"/>
  </si>
  <si>
    <t>后台开发</t>
    <phoneticPr fontId="1" type="noConversion"/>
  </si>
  <si>
    <t>前后台交互开发</t>
    <phoneticPr fontId="1" type="noConversion"/>
  </si>
  <si>
    <t>单体测试</t>
    <phoneticPr fontId="1" type="noConversion"/>
  </si>
  <si>
    <t>测试</t>
    <phoneticPr fontId="1" type="noConversion"/>
  </si>
  <si>
    <t>测试准备</t>
    <phoneticPr fontId="1" type="noConversion"/>
  </si>
  <si>
    <t>数据迁移</t>
    <phoneticPr fontId="1" type="noConversion"/>
  </si>
  <si>
    <t>主数据整理</t>
    <phoneticPr fontId="1" type="noConversion"/>
  </si>
  <si>
    <t>测试实施</t>
    <phoneticPr fontId="1" type="noConversion"/>
  </si>
  <si>
    <t>数据迁移</t>
    <phoneticPr fontId="2" type="noConversion"/>
  </si>
  <si>
    <t>培训</t>
    <phoneticPr fontId="1" type="noConversion"/>
  </si>
  <si>
    <t>培训资料准备</t>
    <phoneticPr fontId="1" type="noConversion"/>
  </si>
  <si>
    <t>培训实施</t>
    <phoneticPr fontId="1" type="noConversion"/>
  </si>
  <si>
    <t>Infra准备</t>
    <phoneticPr fontId="1" type="noConversion"/>
  </si>
  <si>
    <t>开发环境搭建</t>
    <phoneticPr fontId="1" type="noConversion"/>
  </si>
  <si>
    <t>阿里云租赁</t>
    <phoneticPr fontId="1" type="noConversion"/>
  </si>
  <si>
    <t>公网IP申请</t>
    <phoneticPr fontId="1" type="noConversion"/>
  </si>
  <si>
    <t>ICP注册</t>
    <phoneticPr fontId="2" type="noConversion"/>
  </si>
  <si>
    <t>域名注册</t>
    <phoneticPr fontId="2" type="noConversion"/>
  </si>
  <si>
    <t>【初次确认】页面设计</t>
    <phoneticPr fontId="2" type="noConversion"/>
  </si>
  <si>
    <t>设计</t>
    <phoneticPr fontId="2" type="noConversion"/>
  </si>
  <si>
    <t>页面设计修改</t>
    <phoneticPr fontId="2" type="noConversion"/>
  </si>
  <si>
    <t>页面设计草案制作</t>
    <phoneticPr fontId="1" type="noConversion"/>
  </si>
  <si>
    <t>【最终确认】页面设计</t>
    <phoneticPr fontId="2" type="noConversion"/>
  </si>
  <si>
    <t>Lance</t>
    <phoneticPr fontId="1" type="noConversion"/>
  </si>
  <si>
    <t>Jim、Lance</t>
    <phoneticPr fontId="1" type="noConversion"/>
  </si>
  <si>
    <t>会议安排</t>
    <phoneticPr fontId="1" type="noConversion"/>
  </si>
  <si>
    <t>项目详细计划</t>
    <phoneticPr fontId="1" type="noConversion"/>
  </si>
  <si>
    <t>青浦</t>
    <phoneticPr fontId="1" type="noConversion"/>
  </si>
  <si>
    <t>Not Start</t>
    <phoneticPr fontId="1" type="noConversion"/>
  </si>
  <si>
    <t>Finished</t>
    <phoneticPr fontId="1" type="noConversion"/>
  </si>
  <si>
    <t>业务详细流程确认</t>
    <phoneticPr fontId="1" type="noConversion"/>
  </si>
  <si>
    <t>15:00-17:00</t>
    <phoneticPr fontId="1" type="noConversion"/>
  </si>
  <si>
    <t>14:00-16:00</t>
    <phoneticPr fontId="1" type="noConversion"/>
  </si>
  <si>
    <t>页面功能和样式确认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</si>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</sst>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/mm/dd"/>
    <numFmt numFmtId="177" formatCode="dd"/>
    <numFmt numFmtId="178" formatCode="0.00_);[Red]\(0.00\)"/>
    <numFmt numFmtId="179" formatCode="0_);[Red]\(0\)"/>
    <numFmt numFmtId="180" formatCode="0.0_ "/>
  </numFmts>
  <fonts count="1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6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4" fillId="0" borderId="0" xfId="0" applyFont="1"/>
    <xf numFmtId="0" fontId="5" fillId="0" borderId="0" xfId="0" applyFont="1"/>
    <xf numFmtId="177" fontId="5" fillId="0" borderId="0" xfId="0" applyNumberFormat="1" applyFont="1"/>
    <xf numFmtId="177" fontId="4" fillId="0" borderId="0" xfId="0" applyNumberFormat="1" applyFont="1"/>
    <xf numFmtId="177" fontId="5" fillId="0" borderId="1" xfId="0" applyNumberFormat="1" applyFont="1" applyBorder="1"/>
    <xf numFmtId="0" fontId="4" fillId="0" borderId="1" xfId="0" applyFont="1" applyBorder="1"/>
    <xf numFmtId="177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0" xfId="0" applyFont="1"/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76" fontId="4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9" fontId="10" fillId="0" borderId="1" xfId="1" applyFont="1" applyBorder="1" applyAlignment="1">
      <alignment horizontal="right" vertical="top"/>
    </xf>
    <xf numFmtId="180" fontId="10" fillId="0" borderId="1" xfId="0" applyNumberFormat="1" applyFont="1" applyBorder="1" applyAlignment="1">
      <alignment horizontal="right" vertical="top"/>
    </xf>
    <xf numFmtId="176" fontId="10" fillId="0" borderId="1" xfId="0" applyNumberFormat="1" applyFont="1" applyBorder="1" applyAlignment="1">
      <alignment horizontal="right" vertical="top"/>
    </xf>
    <xf numFmtId="179" fontId="9" fillId="0" borderId="0" xfId="0" applyNumberFormat="1" applyFont="1" applyAlignment="1">
      <alignment horizontal="left" vertical="top"/>
    </xf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0" fontId="4" fillId="0" borderId="1" xfId="1" applyNumberFormat="1" applyFont="1" applyBorder="1" applyAlignment="1"/>
    <xf numFmtId="0" fontId="4" fillId="0" borderId="2" xfId="0" applyFont="1" applyBorder="1"/>
    <xf numFmtId="0" fontId="9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77" fontId="5" fillId="0" borderId="1" xfId="0" applyNumberFormat="1" applyFont="1" applyBorder="1" applyAlignment="1">
      <alignment shrinkToFit="1"/>
    </xf>
    <xf numFmtId="179" fontId="6" fillId="0" borderId="1" xfId="0" applyNumberFormat="1" applyFont="1" applyBorder="1" applyAlignment="1">
      <alignment horizontal="left" vertical="top" shrinkToFit="1"/>
    </xf>
    <xf numFmtId="178" fontId="6" fillId="2" borderId="1" xfId="0" applyNumberFormat="1" applyFont="1" applyFill="1" applyBorder="1" applyAlignment="1">
      <alignment horizontal="left" vertical="top" shrinkToFit="1"/>
    </xf>
    <xf numFmtId="0" fontId="11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10" fillId="4" borderId="1" xfId="0" applyFont="1" applyFill="1" applyBorder="1" applyAlignment="1">
      <alignment horizontal="left" vertical="top"/>
    </xf>
    <xf numFmtId="9" fontId="10" fillId="4" borderId="1" xfId="1" applyFont="1" applyFill="1" applyBorder="1" applyAlignment="1">
      <alignment horizontal="right" vertical="top"/>
    </xf>
    <xf numFmtId="180" fontId="10" fillId="4" borderId="1" xfId="0" applyNumberFormat="1" applyFont="1" applyFill="1" applyBorder="1" applyAlignment="1">
      <alignment horizontal="right" vertical="top"/>
    </xf>
    <xf numFmtId="176" fontId="10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left" vertical="top"/>
    </xf>
    <xf numFmtId="9" fontId="10" fillId="4" borderId="1" xfId="1" applyFont="1" applyFill="1" applyBorder="1" applyAlignment="1">
      <alignment horizontal="right" vertical="top" wrapText="1"/>
    </xf>
    <xf numFmtId="0" fontId="4" fillId="0" borderId="1" xfId="0" applyFont="1" applyBorder="1" applyAlignment="1">
      <alignment shrinkToFit="1"/>
    </xf>
    <xf numFmtId="0" fontId="4" fillId="0" borderId="1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24"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 tint="0.499984740745262"/>
        </patternFill>
      </fill>
    </dxf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 tint="0.499984740745262"/>
        </patternFill>
      </fill>
    </dxf>
    <dxf>
      <font>
        <color theme="3"/>
      </font>
      <fill>
        <patternFill>
          <bgColor theme="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IJ45"/>
  <sheetViews>
    <sheetView showGridLines="0" tabSelected="1" zoomScale="85" zoomScaleNormal="85" workbookViewId="0">
      <pane xSplit="6" ySplit="9" topLeftCell="H10" activePane="bottomRight" state="frozen"/>
      <selection pane="topRight" activeCell="G1" sqref="G1"/>
      <selection pane="bottomLeft" activeCell="A10" sqref="A10"/>
      <selection pane="bottomRight" activeCell="H23" sqref="H23"/>
    </sheetView>
  </sheetViews>
  <sheetFormatPr defaultRowHeight="16.5" outlineLevelRow="1" x14ac:dyDescent="0.3"/>
  <cols>
    <col min="1" max="1" width="2.5" style="1" customWidth="1"/>
    <col min="2" max="2" width="14.125" style="1" customWidth="1"/>
    <col min="3" max="3" width="24.375" style="1" bestFit="1" customWidth="1"/>
    <col min="4" max="4" width="9.5" style="1" bestFit="1" customWidth="1"/>
    <col min="5" max="5" width="1.875" style="1" customWidth="1"/>
    <col min="6" max="6" width="7.125" style="1" bestFit="1" customWidth="1"/>
    <col min="7" max="7" width="2.625" style="1" hidden="1" customWidth="1"/>
    <col min="8" max="8" width="7.125" style="1" bestFit="1" customWidth="1"/>
    <col min="9" max="9" width="5.75" style="1" bestFit="1" customWidth="1"/>
    <col min="10" max="10" width="13.5" style="1" bestFit="1" customWidth="1"/>
    <col min="11" max="11" width="11" style="1" customWidth="1"/>
    <col min="12" max="16" width="3" style="1" customWidth="1"/>
    <col min="17" max="18" width="8.25" style="1" hidden="1" customWidth="1"/>
    <col min="19" max="19" width="2.75" style="1" bestFit="1" customWidth="1"/>
    <col min="20" max="233" width="2.75" style="2" bestFit="1" customWidth="1"/>
    <col min="234" max="234" width="1.875" style="2" customWidth="1"/>
    <col min="235" max="235" width="1.5" style="1" customWidth="1"/>
    <col min="236" max="16384" width="9" style="1"/>
  </cols>
  <sheetData>
    <row r="1" spans="1:244" x14ac:dyDescent="0.3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44" ht="24.75" x14ac:dyDescent="0.4">
      <c r="B2" s="10" t="s">
        <v>75</v>
      </c>
    </row>
    <row r="3" spans="1:244" x14ac:dyDescent="0.3">
      <c r="B3" s="6" t="s">
        <v>0</v>
      </c>
      <c r="C3" s="19">
        <v>41951</v>
      </c>
      <c r="Y3" s="3"/>
    </row>
    <row r="4" spans="1:244" x14ac:dyDescent="0.3">
      <c r="B4" s="6" t="s">
        <v>1</v>
      </c>
      <c r="C4" s="20" t="s">
        <v>20</v>
      </c>
    </row>
    <row r="5" spans="1:244" x14ac:dyDescent="0.3">
      <c r="B5" s="6" t="s">
        <v>8</v>
      </c>
      <c r="C5" s="20" t="s">
        <v>13</v>
      </c>
      <c r="D5" s="21">
        <f>SUM(G11:G45)/SUM(I11:I45)</f>
        <v>0.62178777017486686</v>
      </c>
    </row>
    <row r="6" spans="1:244" x14ac:dyDescent="0.3">
      <c r="C6" s="20" t="s">
        <v>12</v>
      </c>
      <c r="D6" s="21">
        <f>SUM(E11:E45)/SUM(I11:I45)</f>
        <v>1</v>
      </c>
    </row>
    <row r="8" spans="1:244" x14ac:dyDescent="0.3">
      <c r="D8" s="22"/>
      <c r="E8" s="43" t="s">
        <v>8</v>
      </c>
      <c r="F8" s="43"/>
      <c r="G8" s="43"/>
      <c r="H8" s="43"/>
      <c r="L8" s="44" t="s">
        <v>4</v>
      </c>
      <c r="M8" s="45"/>
      <c r="N8" s="45"/>
      <c r="O8" s="45"/>
      <c r="P8" s="46"/>
      <c r="S8" s="43" t="s">
        <v>35</v>
      </c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 t="s">
        <v>36</v>
      </c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 t="s">
        <v>37</v>
      </c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 t="s">
        <v>38</v>
      </c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 t="s">
        <v>39</v>
      </c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 t="s">
        <v>40</v>
      </c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 t="s">
        <v>41</v>
      </c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1"/>
    </row>
    <row r="9" spans="1:244" x14ac:dyDescent="0.3">
      <c r="B9" s="6" t="s">
        <v>24</v>
      </c>
      <c r="C9" s="6" t="s">
        <v>6</v>
      </c>
      <c r="D9" s="6" t="s">
        <v>7</v>
      </c>
      <c r="E9" s="6"/>
      <c r="F9" s="6" t="s">
        <v>12</v>
      </c>
      <c r="G9" s="6"/>
      <c r="H9" s="6" t="s">
        <v>13</v>
      </c>
      <c r="I9" s="6" t="s">
        <v>9</v>
      </c>
      <c r="J9" s="6" t="s">
        <v>10</v>
      </c>
      <c r="K9" s="6" t="s">
        <v>11</v>
      </c>
      <c r="L9" s="6" t="s">
        <v>34</v>
      </c>
      <c r="M9" s="6" t="s">
        <v>21</v>
      </c>
      <c r="N9" s="6" t="s">
        <v>5</v>
      </c>
      <c r="O9" s="6" t="s">
        <v>22</v>
      </c>
      <c r="P9" s="6" t="s">
        <v>23</v>
      </c>
      <c r="Q9" s="6" t="s">
        <v>2</v>
      </c>
      <c r="R9" s="6" t="s">
        <v>3</v>
      </c>
      <c r="S9" s="5">
        <v>41821</v>
      </c>
      <c r="T9" s="5">
        <v>41822</v>
      </c>
      <c r="U9" s="5">
        <v>41823</v>
      </c>
      <c r="V9" s="5">
        <v>41824</v>
      </c>
      <c r="W9" s="5">
        <v>41825</v>
      </c>
      <c r="X9" s="5">
        <v>41826</v>
      </c>
      <c r="Y9" s="5">
        <v>41827</v>
      </c>
      <c r="Z9" s="5">
        <v>41828</v>
      </c>
      <c r="AA9" s="5">
        <v>41829</v>
      </c>
      <c r="AB9" s="5">
        <v>41830</v>
      </c>
      <c r="AC9" s="5">
        <v>41831</v>
      </c>
      <c r="AD9" s="5">
        <v>41832</v>
      </c>
      <c r="AE9" s="5">
        <v>41833</v>
      </c>
      <c r="AF9" s="5">
        <v>41834</v>
      </c>
      <c r="AG9" s="5">
        <v>41835</v>
      </c>
      <c r="AH9" s="5">
        <v>41836</v>
      </c>
      <c r="AI9" s="5">
        <v>41837</v>
      </c>
      <c r="AJ9" s="5">
        <v>41838</v>
      </c>
      <c r="AK9" s="5">
        <v>41839</v>
      </c>
      <c r="AL9" s="5">
        <v>41840</v>
      </c>
      <c r="AM9" s="5">
        <v>41841</v>
      </c>
      <c r="AN9" s="5">
        <v>41842</v>
      </c>
      <c r="AO9" s="5">
        <v>41843</v>
      </c>
      <c r="AP9" s="5">
        <v>41844</v>
      </c>
      <c r="AQ9" s="5">
        <v>41845</v>
      </c>
      <c r="AR9" s="5">
        <v>41846</v>
      </c>
      <c r="AS9" s="5">
        <v>41847</v>
      </c>
      <c r="AT9" s="5">
        <v>41848</v>
      </c>
      <c r="AU9" s="5">
        <v>41849</v>
      </c>
      <c r="AV9" s="5">
        <v>41850</v>
      </c>
      <c r="AW9" s="5">
        <v>41851</v>
      </c>
      <c r="AX9" s="5">
        <v>41852</v>
      </c>
      <c r="AY9" s="5">
        <v>41853</v>
      </c>
      <c r="AZ9" s="5">
        <v>41854</v>
      </c>
      <c r="BA9" s="5">
        <v>41855</v>
      </c>
      <c r="BB9" s="5">
        <v>41856</v>
      </c>
      <c r="BC9" s="5">
        <v>41857</v>
      </c>
      <c r="BD9" s="5">
        <v>41858</v>
      </c>
      <c r="BE9" s="5">
        <v>41859</v>
      </c>
      <c r="BF9" s="5">
        <v>41860</v>
      </c>
      <c r="BG9" s="5">
        <v>41861</v>
      </c>
      <c r="BH9" s="5">
        <v>41862</v>
      </c>
      <c r="BI9" s="5">
        <v>41863</v>
      </c>
      <c r="BJ9" s="5">
        <v>41864</v>
      </c>
      <c r="BK9" s="5">
        <v>41865</v>
      </c>
      <c r="BL9" s="5">
        <v>41866</v>
      </c>
      <c r="BM9" s="5">
        <v>41867</v>
      </c>
      <c r="BN9" s="5">
        <v>41868</v>
      </c>
      <c r="BO9" s="5">
        <v>41869</v>
      </c>
      <c r="BP9" s="5">
        <v>41870</v>
      </c>
      <c r="BQ9" s="5">
        <v>41871</v>
      </c>
      <c r="BR9" s="5">
        <v>41872</v>
      </c>
      <c r="BS9" s="5">
        <v>41873</v>
      </c>
      <c r="BT9" s="5">
        <v>41874</v>
      </c>
      <c r="BU9" s="5">
        <v>41875</v>
      </c>
      <c r="BV9" s="5">
        <v>41876</v>
      </c>
      <c r="BW9" s="5">
        <v>41877</v>
      </c>
      <c r="BX9" s="5">
        <v>41878</v>
      </c>
      <c r="BY9" s="5">
        <v>41879</v>
      </c>
      <c r="BZ9" s="5">
        <v>41880</v>
      </c>
      <c r="CA9" s="5">
        <v>41881</v>
      </c>
      <c r="CB9" s="5">
        <v>41882</v>
      </c>
      <c r="CC9" s="5">
        <v>41883</v>
      </c>
      <c r="CD9" s="5">
        <v>41884</v>
      </c>
      <c r="CE9" s="5">
        <v>41885</v>
      </c>
      <c r="CF9" s="5">
        <v>41886</v>
      </c>
      <c r="CG9" s="5">
        <v>41887</v>
      </c>
      <c r="CH9" s="5">
        <v>41888</v>
      </c>
      <c r="CI9" s="5">
        <v>41889</v>
      </c>
      <c r="CJ9" s="5">
        <v>41890</v>
      </c>
      <c r="CK9" s="5">
        <v>41891</v>
      </c>
      <c r="CL9" s="5">
        <v>41892</v>
      </c>
      <c r="CM9" s="5">
        <v>41893</v>
      </c>
      <c r="CN9" s="5">
        <v>41894</v>
      </c>
      <c r="CO9" s="5">
        <v>41895</v>
      </c>
      <c r="CP9" s="5">
        <v>41896</v>
      </c>
      <c r="CQ9" s="5">
        <v>41897</v>
      </c>
      <c r="CR9" s="5">
        <v>41898</v>
      </c>
      <c r="CS9" s="5">
        <v>41899</v>
      </c>
      <c r="CT9" s="5">
        <v>41900</v>
      </c>
      <c r="CU9" s="5">
        <v>41901</v>
      </c>
      <c r="CV9" s="5">
        <v>41902</v>
      </c>
      <c r="CW9" s="5">
        <v>41903</v>
      </c>
      <c r="CX9" s="5">
        <v>41904</v>
      </c>
      <c r="CY9" s="5">
        <v>41905</v>
      </c>
      <c r="CZ9" s="5">
        <v>41906</v>
      </c>
      <c r="DA9" s="5">
        <v>41907</v>
      </c>
      <c r="DB9" s="5">
        <v>41908</v>
      </c>
      <c r="DC9" s="5">
        <v>41909</v>
      </c>
      <c r="DD9" s="5">
        <v>41910</v>
      </c>
      <c r="DE9" s="5">
        <v>41911</v>
      </c>
      <c r="DF9" s="5">
        <v>41912</v>
      </c>
      <c r="DG9" s="5">
        <v>41913</v>
      </c>
      <c r="DH9" s="5">
        <v>41914</v>
      </c>
      <c r="DI9" s="5">
        <v>41915</v>
      </c>
      <c r="DJ9" s="5">
        <v>41916</v>
      </c>
      <c r="DK9" s="5">
        <v>41917</v>
      </c>
      <c r="DL9" s="5">
        <v>41918</v>
      </c>
      <c r="DM9" s="5">
        <v>41919</v>
      </c>
      <c r="DN9" s="5">
        <v>41920</v>
      </c>
      <c r="DO9" s="5">
        <v>41921</v>
      </c>
      <c r="DP9" s="5">
        <v>41922</v>
      </c>
      <c r="DQ9" s="5">
        <v>41923</v>
      </c>
      <c r="DR9" s="5">
        <v>41924</v>
      </c>
      <c r="DS9" s="5">
        <v>41925</v>
      </c>
      <c r="DT9" s="5">
        <v>41926</v>
      </c>
      <c r="DU9" s="5">
        <v>41927</v>
      </c>
      <c r="DV9" s="5">
        <v>41928</v>
      </c>
      <c r="DW9" s="5">
        <v>41929</v>
      </c>
      <c r="DX9" s="5">
        <v>41930</v>
      </c>
      <c r="DY9" s="5">
        <v>41931</v>
      </c>
      <c r="DZ9" s="5">
        <v>41932</v>
      </c>
      <c r="EA9" s="5">
        <v>41933</v>
      </c>
      <c r="EB9" s="5">
        <v>41934</v>
      </c>
      <c r="EC9" s="5">
        <v>41935</v>
      </c>
      <c r="ED9" s="5">
        <v>41936</v>
      </c>
      <c r="EE9" s="5">
        <v>41937</v>
      </c>
      <c r="EF9" s="5">
        <v>41938</v>
      </c>
      <c r="EG9" s="5">
        <v>41939</v>
      </c>
      <c r="EH9" s="5">
        <v>41940</v>
      </c>
      <c r="EI9" s="5">
        <v>41941</v>
      </c>
      <c r="EJ9" s="5">
        <v>41942</v>
      </c>
      <c r="EK9" s="5">
        <v>41943</v>
      </c>
      <c r="EL9" s="5">
        <v>41944</v>
      </c>
      <c r="EM9" s="5">
        <v>41945</v>
      </c>
      <c r="EN9" s="5">
        <v>41946</v>
      </c>
      <c r="EO9" s="5">
        <v>41947</v>
      </c>
      <c r="EP9" s="5">
        <v>41948</v>
      </c>
      <c r="EQ9" s="5">
        <v>41949</v>
      </c>
      <c r="ER9" s="5">
        <v>41950</v>
      </c>
      <c r="ES9" s="5">
        <v>41951</v>
      </c>
      <c r="ET9" s="5">
        <v>41952</v>
      </c>
      <c r="EU9" s="5">
        <v>41953</v>
      </c>
      <c r="EV9" s="5">
        <v>41954</v>
      </c>
      <c r="EW9" s="5">
        <v>41955</v>
      </c>
      <c r="EX9" s="5">
        <v>41956</v>
      </c>
      <c r="EY9" s="5">
        <v>41957</v>
      </c>
      <c r="EZ9" s="5">
        <v>41958</v>
      </c>
      <c r="FA9" s="5">
        <v>41959</v>
      </c>
      <c r="FB9" s="5">
        <v>41960</v>
      </c>
      <c r="FC9" s="5">
        <v>41961</v>
      </c>
      <c r="FD9" s="5">
        <v>41962</v>
      </c>
      <c r="FE9" s="5">
        <v>41963</v>
      </c>
      <c r="FF9" s="5">
        <v>41964</v>
      </c>
      <c r="FG9" s="5">
        <v>41965</v>
      </c>
      <c r="FH9" s="5">
        <v>41966</v>
      </c>
      <c r="FI9" s="5">
        <v>41967</v>
      </c>
      <c r="FJ9" s="5">
        <v>41968</v>
      </c>
      <c r="FK9" s="5">
        <v>41969</v>
      </c>
      <c r="FL9" s="5">
        <v>41970</v>
      </c>
      <c r="FM9" s="5">
        <v>41971</v>
      </c>
      <c r="FN9" s="5">
        <v>41972</v>
      </c>
      <c r="FO9" s="5">
        <v>41973</v>
      </c>
      <c r="FP9" s="5">
        <v>41974</v>
      </c>
      <c r="FQ9" s="5">
        <v>41975</v>
      </c>
      <c r="FR9" s="5">
        <v>41976</v>
      </c>
      <c r="FS9" s="5">
        <v>41977</v>
      </c>
      <c r="FT9" s="5">
        <v>41978</v>
      </c>
      <c r="FU9" s="5">
        <v>41979</v>
      </c>
      <c r="FV9" s="5">
        <v>41980</v>
      </c>
      <c r="FW9" s="5">
        <v>41981</v>
      </c>
      <c r="FX9" s="5">
        <v>41982</v>
      </c>
      <c r="FY9" s="5">
        <v>41983</v>
      </c>
      <c r="FZ9" s="5">
        <v>41984</v>
      </c>
      <c r="GA9" s="5">
        <v>41985</v>
      </c>
      <c r="GB9" s="5">
        <v>41986</v>
      </c>
      <c r="GC9" s="5">
        <v>41987</v>
      </c>
      <c r="GD9" s="5">
        <v>41988</v>
      </c>
      <c r="GE9" s="5">
        <v>41989</v>
      </c>
      <c r="GF9" s="5">
        <v>41990</v>
      </c>
      <c r="GG9" s="5">
        <v>41991</v>
      </c>
      <c r="GH9" s="5">
        <v>41992</v>
      </c>
      <c r="GI9" s="5">
        <v>41993</v>
      </c>
      <c r="GJ9" s="5">
        <v>41994</v>
      </c>
      <c r="GK9" s="5">
        <v>41995</v>
      </c>
      <c r="GL9" s="5">
        <v>41996</v>
      </c>
      <c r="GM9" s="5">
        <v>41997</v>
      </c>
      <c r="GN9" s="5">
        <v>41998</v>
      </c>
      <c r="GO9" s="5">
        <v>41999</v>
      </c>
      <c r="GP9" s="5">
        <v>42000</v>
      </c>
      <c r="GQ9" s="5">
        <v>42001</v>
      </c>
      <c r="GR9" s="5">
        <v>42002</v>
      </c>
      <c r="GS9" s="5">
        <v>42003</v>
      </c>
      <c r="GT9" s="5">
        <v>42004</v>
      </c>
      <c r="GU9" s="5">
        <v>42005</v>
      </c>
      <c r="GV9" s="5">
        <v>42006</v>
      </c>
      <c r="GW9" s="5">
        <v>42007</v>
      </c>
      <c r="GX9" s="5">
        <v>42008</v>
      </c>
      <c r="GY9" s="5">
        <v>42009</v>
      </c>
      <c r="GZ9" s="5">
        <v>42010</v>
      </c>
      <c r="HA9" s="5">
        <v>42011</v>
      </c>
      <c r="HB9" s="5">
        <v>42012</v>
      </c>
      <c r="HC9" s="5">
        <v>42013</v>
      </c>
      <c r="HD9" s="5">
        <v>42014</v>
      </c>
      <c r="HE9" s="5">
        <v>42015</v>
      </c>
      <c r="HF9" s="5">
        <v>42016</v>
      </c>
      <c r="HG9" s="5">
        <v>42017</v>
      </c>
      <c r="HH9" s="5">
        <v>42018</v>
      </c>
      <c r="HI9" s="5">
        <v>42019</v>
      </c>
      <c r="HJ9" s="5">
        <v>42020</v>
      </c>
      <c r="HK9" s="5">
        <v>42021</v>
      </c>
      <c r="HL9" s="5">
        <v>42022</v>
      </c>
      <c r="HM9" s="5">
        <v>42023</v>
      </c>
      <c r="HN9" s="5">
        <v>42024</v>
      </c>
      <c r="HO9" s="5">
        <v>42025</v>
      </c>
      <c r="HP9" s="5">
        <v>42026</v>
      </c>
      <c r="HQ9" s="5">
        <v>42027</v>
      </c>
      <c r="HR9" s="5">
        <v>42028</v>
      </c>
      <c r="HS9" s="5">
        <v>42029</v>
      </c>
      <c r="HT9" s="5">
        <v>42030</v>
      </c>
      <c r="HU9" s="5">
        <v>42031</v>
      </c>
      <c r="HV9" s="5">
        <v>42032</v>
      </c>
      <c r="HW9" s="5">
        <v>42033</v>
      </c>
      <c r="HX9" s="5">
        <v>42034</v>
      </c>
      <c r="HY9" s="5">
        <v>42035</v>
      </c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</row>
    <row r="10" spans="1:244" x14ac:dyDescent="0.3">
      <c r="A10" s="18">
        <f t="shared" ref="A10:A45" si="0">SUM(S10:HY10)</f>
        <v>0</v>
      </c>
      <c r="B10" s="31" t="s">
        <v>25</v>
      </c>
      <c r="C10" s="32"/>
      <c r="D10" s="33" t="str">
        <f t="shared" ref="D10:D45" ca="1" si="1">IFERROR(IF(H10=1,"Finished",IF(K10&lt;NOW(),"Delay",IF(H10&gt;0,"In Pgr","Not Start"))),"")</f>
        <v>Finished</v>
      </c>
      <c r="E10" s="33">
        <f t="shared" ref="E10:E45" si="2">F10*I10</f>
        <v>1</v>
      </c>
      <c r="F10" s="34">
        <f t="shared" ref="F10:F15" si="3">IF($C$3&lt;J10,0,(MIN($C$3+1,K10+1)-J10)/(K10+1-J10))</f>
        <v>1</v>
      </c>
      <c r="G10" s="33"/>
      <c r="H10" s="34">
        <f>IFERROR(SUMPRODUCT(A11:A18,H11:H18)/SUM(A11:A18),"")</f>
        <v>1</v>
      </c>
      <c r="I10" s="35">
        <v>1</v>
      </c>
      <c r="J10" s="36">
        <f>MIN(J11:J18)</f>
        <v>41824</v>
      </c>
      <c r="K10" s="36">
        <f>MAX(K11:K18)</f>
        <v>41857</v>
      </c>
      <c r="L10" s="39"/>
      <c r="M10" s="39"/>
      <c r="N10" s="39"/>
      <c r="O10" s="39"/>
      <c r="P10" s="39"/>
      <c r="Q10" s="39"/>
      <c r="R10" s="39"/>
      <c r="S10" s="28"/>
      <c r="T10" s="28"/>
      <c r="U10" s="28"/>
      <c r="V10" s="28"/>
      <c r="W10" s="29"/>
      <c r="X10" s="29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</row>
    <row r="11" spans="1:244" s="8" customFormat="1" ht="15.75" customHeight="1" outlineLevel="1" x14ac:dyDescent="0.15">
      <c r="A11" s="18">
        <f t="shared" si="0"/>
        <v>6</v>
      </c>
      <c r="B11" s="9" t="s">
        <v>25</v>
      </c>
      <c r="C11" s="24" t="s">
        <v>26</v>
      </c>
      <c r="D11" s="14" t="str">
        <f t="shared" ca="1" si="1"/>
        <v>Finished</v>
      </c>
      <c r="E11" s="14">
        <f t="shared" si="2"/>
        <v>1</v>
      </c>
      <c r="F11" s="15">
        <f t="shared" si="3"/>
        <v>1</v>
      </c>
      <c r="G11" s="14">
        <f t="shared" ref="G11:G45" si="4">H11*I11</f>
        <v>1</v>
      </c>
      <c r="H11" s="15">
        <v>1</v>
      </c>
      <c r="I11" s="16">
        <v>1</v>
      </c>
      <c r="J11" s="17">
        <f>IFERROR(INDEX($S$9:$HY$9,1,MATCH(1,$S11:$HY11,0)),"")</f>
        <v>41824</v>
      </c>
      <c r="K11" s="17">
        <f t="shared" ref="K11:K18" si="5">IFERROR(J11+A11-1,"")</f>
        <v>41829</v>
      </c>
      <c r="L11" s="40"/>
      <c r="M11" s="40">
        <v>2</v>
      </c>
      <c r="N11" s="40"/>
      <c r="O11" s="40"/>
      <c r="P11" s="40"/>
      <c r="Q11" s="41"/>
      <c r="R11" s="41"/>
      <c r="S11" s="29"/>
      <c r="T11" s="29"/>
      <c r="U11" s="29"/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9">
        <v>1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30"/>
      <c r="AL11" s="30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</row>
    <row r="12" spans="1:244" s="8" customFormat="1" ht="15.75" customHeight="1" outlineLevel="1" x14ac:dyDescent="0.15">
      <c r="A12" s="18">
        <f t="shared" si="0"/>
        <v>5</v>
      </c>
      <c r="B12" s="9" t="s">
        <v>25</v>
      </c>
      <c r="C12" s="24" t="s">
        <v>31</v>
      </c>
      <c r="D12" s="14" t="str">
        <f t="shared" ca="1" si="1"/>
        <v>Finished</v>
      </c>
      <c r="E12" s="14">
        <f t="shared" si="2"/>
        <v>1</v>
      </c>
      <c r="F12" s="15">
        <f t="shared" si="3"/>
        <v>1</v>
      </c>
      <c r="G12" s="14">
        <f t="shared" si="4"/>
        <v>1</v>
      </c>
      <c r="H12" s="15">
        <v>1</v>
      </c>
      <c r="I12" s="16">
        <v>1</v>
      </c>
      <c r="J12" s="17">
        <f t="shared" ref="J12:J30" si="6">IFERROR(INDEX($S$9:$HY$9,1,MATCH(1,$S12:$HY12,0)),"")</f>
        <v>41830</v>
      </c>
      <c r="K12" s="17">
        <f t="shared" si="5"/>
        <v>41834</v>
      </c>
      <c r="L12" s="40">
        <v>1</v>
      </c>
      <c r="M12" s="40">
        <v>2</v>
      </c>
      <c r="N12" s="40"/>
      <c r="O12" s="40"/>
      <c r="P12" s="40"/>
      <c r="Q12" s="41"/>
      <c r="R12" s="41"/>
      <c r="S12" s="29"/>
      <c r="T12" s="29"/>
      <c r="U12" s="29"/>
      <c r="V12" s="29"/>
      <c r="W12" s="29"/>
      <c r="X12" s="29"/>
      <c r="Y12" s="29"/>
      <c r="Z12" s="29"/>
      <c r="AA12" s="29"/>
      <c r="AB12" s="29">
        <v>1</v>
      </c>
      <c r="AC12" s="29">
        <v>1</v>
      </c>
      <c r="AD12" s="29">
        <v>1</v>
      </c>
      <c r="AE12" s="29">
        <v>1</v>
      </c>
      <c r="AF12" s="29">
        <v>1</v>
      </c>
      <c r="AG12" s="29"/>
      <c r="AH12" s="29"/>
      <c r="AI12" s="29"/>
      <c r="AJ12" s="29"/>
      <c r="AK12" s="30"/>
      <c r="AL12" s="30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</row>
    <row r="13" spans="1:244" s="8" customFormat="1" ht="15.75" customHeight="1" outlineLevel="1" x14ac:dyDescent="0.15">
      <c r="A13" s="18">
        <f t="shared" si="0"/>
        <v>2</v>
      </c>
      <c r="B13" s="9" t="s">
        <v>25</v>
      </c>
      <c r="C13" s="26" t="s">
        <v>27</v>
      </c>
      <c r="D13" s="14" t="str">
        <f t="shared" ca="1" si="1"/>
        <v>Finished</v>
      </c>
      <c r="E13" s="14">
        <f t="shared" si="2"/>
        <v>1</v>
      </c>
      <c r="F13" s="15">
        <f t="shared" si="3"/>
        <v>1</v>
      </c>
      <c r="G13" s="14">
        <f t="shared" si="4"/>
        <v>1</v>
      </c>
      <c r="H13" s="15">
        <v>1</v>
      </c>
      <c r="I13" s="16">
        <v>1</v>
      </c>
      <c r="J13" s="17">
        <f t="shared" si="6"/>
        <v>41835</v>
      </c>
      <c r="K13" s="17">
        <f t="shared" si="5"/>
        <v>41836</v>
      </c>
      <c r="L13" s="40"/>
      <c r="M13" s="40">
        <v>2</v>
      </c>
      <c r="N13" s="40"/>
      <c r="O13" s="40"/>
      <c r="P13" s="40"/>
      <c r="Q13" s="41"/>
      <c r="R13" s="41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>
        <v>1</v>
      </c>
      <c r="AH13" s="29">
        <v>1</v>
      </c>
      <c r="AI13" s="29"/>
      <c r="AJ13" s="29"/>
      <c r="AK13" s="30"/>
      <c r="AL13" s="30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</row>
    <row r="14" spans="1:244" s="8" customFormat="1" ht="15.75" customHeight="1" outlineLevel="1" x14ac:dyDescent="0.15">
      <c r="A14" s="18">
        <f t="shared" si="0"/>
        <v>2</v>
      </c>
      <c r="B14" s="9" t="s">
        <v>25</v>
      </c>
      <c r="C14" s="27" t="s">
        <v>32</v>
      </c>
      <c r="D14" s="14" t="str">
        <f t="shared" ca="1" si="1"/>
        <v>Finished</v>
      </c>
      <c r="E14" s="14">
        <f t="shared" si="2"/>
        <v>1</v>
      </c>
      <c r="F14" s="15">
        <f t="shared" si="3"/>
        <v>1</v>
      </c>
      <c r="G14" s="14">
        <f t="shared" si="4"/>
        <v>1</v>
      </c>
      <c r="H14" s="15">
        <v>1</v>
      </c>
      <c r="I14" s="16">
        <v>1</v>
      </c>
      <c r="J14" s="17">
        <f t="shared" si="6"/>
        <v>41837</v>
      </c>
      <c r="K14" s="17">
        <f t="shared" si="5"/>
        <v>41838</v>
      </c>
      <c r="L14" s="40">
        <v>1</v>
      </c>
      <c r="M14" s="40">
        <v>2</v>
      </c>
      <c r="N14" s="40"/>
      <c r="O14" s="40"/>
      <c r="P14" s="40"/>
      <c r="Q14" s="41"/>
      <c r="R14" s="41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>
        <v>1</v>
      </c>
      <c r="AJ14" s="29">
        <v>1</v>
      </c>
      <c r="AK14" s="30"/>
      <c r="AL14" s="30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</row>
    <row r="15" spans="1:244" s="8" customFormat="1" ht="15.75" customHeight="1" outlineLevel="1" x14ac:dyDescent="0.15">
      <c r="A15" s="18">
        <f t="shared" si="0"/>
        <v>7</v>
      </c>
      <c r="B15" s="9" t="s">
        <v>25</v>
      </c>
      <c r="C15" s="24" t="s">
        <v>28</v>
      </c>
      <c r="D15" s="14" t="str">
        <f t="shared" ca="1" si="1"/>
        <v>Finished</v>
      </c>
      <c r="E15" s="14">
        <f t="shared" si="2"/>
        <v>1</v>
      </c>
      <c r="F15" s="15">
        <f t="shared" si="3"/>
        <v>1</v>
      </c>
      <c r="G15" s="14">
        <f t="shared" si="4"/>
        <v>1</v>
      </c>
      <c r="H15" s="15">
        <v>1</v>
      </c>
      <c r="I15" s="16">
        <v>1</v>
      </c>
      <c r="J15" s="17">
        <f t="shared" si="6"/>
        <v>41839</v>
      </c>
      <c r="K15" s="17">
        <f t="shared" si="5"/>
        <v>41845</v>
      </c>
      <c r="L15" s="40"/>
      <c r="M15" s="40">
        <v>2</v>
      </c>
      <c r="N15" s="40">
        <v>1</v>
      </c>
      <c r="O15" s="40">
        <v>1</v>
      </c>
      <c r="P15" s="40"/>
      <c r="Q15" s="41"/>
      <c r="R15" s="41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0">
        <v>1</v>
      </c>
      <c r="AL15" s="30">
        <v>1</v>
      </c>
      <c r="AM15" s="29">
        <v>1</v>
      </c>
      <c r="AN15" s="29">
        <v>1</v>
      </c>
      <c r="AO15" s="29">
        <v>1</v>
      </c>
      <c r="AP15" s="29">
        <v>1</v>
      </c>
      <c r="AQ15" s="29">
        <v>1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</row>
    <row r="16" spans="1:244" s="8" customFormat="1" ht="15.75" customHeight="1" outlineLevel="1" x14ac:dyDescent="0.15">
      <c r="A16" s="18">
        <f t="shared" si="0"/>
        <v>5</v>
      </c>
      <c r="B16" s="9" t="s">
        <v>25</v>
      </c>
      <c r="C16" s="27" t="s">
        <v>30</v>
      </c>
      <c r="D16" s="14" t="str">
        <f t="shared" ca="1" si="1"/>
        <v>Finished</v>
      </c>
      <c r="E16" s="14">
        <f t="shared" si="2"/>
        <v>1</v>
      </c>
      <c r="F16" s="15">
        <f t="shared" ref="F16:F19" si="7">IF($C$3&lt;J16,0,(MIN($C$3+1,K16+1)-J16)/(K16+1-J16))</f>
        <v>1</v>
      </c>
      <c r="G16" s="14">
        <f t="shared" si="4"/>
        <v>1</v>
      </c>
      <c r="H16" s="15">
        <v>1</v>
      </c>
      <c r="I16" s="16">
        <v>1</v>
      </c>
      <c r="J16" s="17">
        <f t="shared" si="6"/>
        <v>41846</v>
      </c>
      <c r="K16" s="17">
        <f t="shared" si="5"/>
        <v>41850</v>
      </c>
      <c r="L16" s="40">
        <v>1</v>
      </c>
      <c r="M16" s="40">
        <v>2</v>
      </c>
      <c r="N16" s="40"/>
      <c r="O16" s="40"/>
      <c r="P16" s="40"/>
      <c r="Q16" s="41"/>
      <c r="R16" s="41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0"/>
      <c r="AL16" s="30"/>
      <c r="AM16" s="29"/>
      <c r="AN16" s="29"/>
      <c r="AO16" s="29"/>
      <c r="AP16" s="29"/>
      <c r="AQ16" s="29"/>
      <c r="AR16" s="29">
        <v>1</v>
      </c>
      <c r="AS16" s="29">
        <v>1</v>
      </c>
      <c r="AT16" s="29">
        <v>1</v>
      </c>
      <c r="AU16" s="29">
        <v>1</v>
      </c>
      <c r="AV16" s="29">
        <v>1</v>
      </c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</row>
    <row r="17" spans="1:244" s="8" customFormat="1" ht="15.75" customHeight="1" outlineLevel="1" x14ac:dyDescent="0.15">
      <c r="A17" s="18">
        <f t="shared" si="0"/>
        <v>4</v>
      </c>
      <c r="B17" s="9" t="s">
        <v>25</v>
      </c>
      <c r="C17" s="27" t="s">
        <v>29</v>
      </c>
      <c r="D17" s="14" t="str">
        <f t="shared" ca="1" si="1"/>
        <v>Finished</v>
      </c>
      <c r="E17" s="14">
        <f t="shared" si="2"/>
        <v>1</v>
      </c>
      <c r="F17" s="15">
        <f t="shared" si="7"/>
        <v>1</v>
      </c>
      <c r="G17" s="14">
        <f t="shared" si="4"/>
        <v>1</v>
      </c>
      <c r="H17" s="15">
        <v>1</v>
      </c>
      <c r="I17" s="16">
        <v>1</v>
      </c>
      <c r="J17" s="17">
        <f t="shared" si="6"/>
        <v>41851</v>
      </c>
      <c r="K17" s="17">
        <f t="shared" si="5"/>
        <v>41854</v>
      </c>
      <c r="L17" s="40"/>
      <c r="M17" s="40">
        <v>2</v>
      </c>
      <c r="N17" s="40">
        <v>1</v>
      </c>
      <c r="O17" s="40">
        <v>1</v>
      </c>
      <c r="P17" s="40"/>
      <c r="Q17" s="41"/>
      <c r="R17" s="41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  <c r="AL17" s="30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>
        <v>1</v>
      </c>
      <c r="AX17" s="29">
        <v>1</v>
      </c>
      <c r="AY17" s="29">
        <v>1</v>
      </c>
      <c r="AZ17" s="29">
        <v>1</v>
      </c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</row>
    <row r="18" spans="1:244" s="8" customFormat="1" ht="15.75" customHeight="1" outlineLevel="1" x14ac:dyDescent="0.15">
      <c r="A18" s="18">
        <f t="shared" si="0"/>
        <v>4</v>
      </c>
      <c r="B18" s="9" t="s">
        <v>25</v>
      </c>
      <c r="C18" s="27" t="s">
        <v>33</v>
      </c>
      <c r="D18" s="14" t="str">
        <f t="shared" ca="1" si="1"/>
        <v>Finished</v>
      </c>
      <c r="E18" s="14">
        <f t="shared" si="2"/>
        <v>1</v>
      </c>
      <c r="F18" s="15">
        <f t="shared" si="7"/>
        <v>1</v>
      </c>
      <c r="G18" s="14">
        <f t="shared" si="4"/>
        <v>1</v>
      </c>
      <c r="H18" s="15">
        <v>1</v>
      </c>
      <c r="I18" s="16">
        <v>1</v>
      </c>
      <c r="J18" s="17">
        <f t="shared" si="6"/>
        <v>41854</v>
      </c>
      <c r="K18" s="17">
        <f t="shared" si="5"/>
        <v>41857</v>
      </c>
      <c r="L18" s="40">
        <v>1</v>
      </c>
      <c r="M18" s="40">
        <v>2</v>
      </c>
      <c r="N18" s="40"/>
      <c r="O18" s="40"/>
      <c r="P18" s="40"/>
      <c r="Q18" s="41"/>
      <c r="R18" s="41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  <c r="AL18" s="30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>
        <v>1</v>
      </c>
      <c r="BA18" s="29">
        <v>1</v>
      </c>
      <c r="BB18" s="29">
        <v>1</v>
      </c>
      <c r="BC18" s="29">
        <v>1</v>
      </c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</row>
    <row r="19" spans="1:244" s="8" customFormat="1" ht="15.75" customHeight="1" x14ac:dyDescent="0.15">
      <c r="A19" s="18">
        <f t="shared" si="0"/>
        <v>0</v>
      </c>
      <c r="B19" s="37" t="s">
        <v>61</v>
      </c>
      <c r="C19" s="37"/>
      <c r="D19" s="33" t="str">
        <f t="shared" ca="1" si="1"/>
        <v>Delay</v>
      </c>
      <c r="E19" s="33">
        <f t="shared" si="2"/>
        <v>1</v>
      </c>
      <c r="F19" s="34">
        <f t="shared" si="7"/>
        <v>1</v>
      </c>
      <c r="G19" s="33">
        <f t="shared" si="4"/>
        <v>0.22727272727272727</v>
      </c>
      <c r="H19" s="34">
        <f>IFERROR(SUMPRODUCT(H20:H23,A20:A23)/SUM(A20:A23),"")</f>
        <v>0.22727272727272727</v>
      </c>
      <c r="I19" s="35">
        <v>1</v>
      </c>
      <c r="J19" s="36">
        <f>MIN(J20:J23)</f>
        <v>41874</v>
      </c>
      <c r="K19" s="36">
        <f>MAX(K20:K23)</f>
        <v>41880</v>
      </c>
      <c r="L19" s="40"/>
      <c r="M19" s="40"/>
      <c r="N19" s="40"/>
      <c r="O19" s="40"/>
      <c r="P19" s="40"/>
      <c r="Q19" s="41"/>
      <c r="R19" s="41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  <c r="AL19" s="30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</row>
    <row r="20" spans="1:244" s="8" customFormat="1" ht="15.75" customHeight="1" outlineLevel="1" x14ac:dyDescent="0.15">
      <c r="A20" s="18">
        <f t="shared" si="0"/>
        <v>5</v>
      </c>
      <c r="B20" s="9" t="s">
        <v>61</v>
      </c>
      <c r="C20" s="27" t="s">
        <v>63</v>
      </c>
      <c r="D20" s="14" t="str">
        <f t="shared" ca="1" si="1"/>
        <v>Finished</v>
      </c>
      <c r="E20" s="14">
        <f t="shared" si="2"/>
        <v>1</v>
      </c>
      <c r="F20" s="15">
        <f t="shared" ref="F20:F39" si="8">IF($C$3&lt;J20,0,(MIN($C$3+1,K20+1)-J20)/(K20+1-J20))</f>
        <v>1</v>
      </c>
      <c r="G20" s="14">
        <f t="shared" si="4"/>
        <v>1</v>
      </c>
      <c r="H20" s="15">
        <v>1</v>
      </c>
      <c r="I20" s="16">
        <v>1</v>
      </c>
      <c r="J20" s="17">
        <f t="shared" si="6"/>
        <v>41874</v>
      </c>
      <c r="K20" s="17">
        <f>IFERROR(J20+A20-1,"")</f>
        <v>41878</v>
      </c>
      <c r="L20" s="40"/>
      <c r="M20" s="40">
        <v>2</v>
      </c>
      <c r="N20" s="40"/>
      <c r="O20" s="40"/>
      <c r="P20" s="40"/>
      <c r="Q20" s="41"/>
      <c r="R20" s="41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0"/>
      <c r="AL20" s="30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>
        <v>1</v>
      </c>
      <c r="BU20" s="29">
        <v>1</v>
      </c>
      <c r="BV20" s="29">
        <v>1</v>
      </c>
      <c r="BW20" s="29">
        <v>1</v>
      </c>
      <c r="BX20" s="29">
        <v>1</v>
      </c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</row>
    <row r="21" spans="1:244" s="8" customFormat="1" ht="15.75" customHeight="1" outlineLevel="1" x14ac:dyDescent="0.15">
      <c r="A21" s="18">
        <f t="shared" si="0"/>
        <v>5</v>
      </c>
      <c r="B21" s="9" t="s">
        <v>61</v>
      </c>
      <c r="C21" s="27" t="s">
        <v>64</v>
      </c>
      <c r="D21" s="14" t="str">
        <f t="shared" ca="1" si="1"/>
        <v>Delay</v>
      </c>
      <c r="E21" s="14">
        <f t="shared" si="2"/>
        <v>1</v>
      </c>
      <c r="F21" s="15">
        <f t="shared" si="8"/>
        <v>1</v>
      </c>
      <c r="G21" s="14">
        <f t="shared" si="4"/>
        <v>0</v>
      </c>
      <c r="H21" s="15">
        <v>0</v>
      </c>
      <c r="I21" s="16">
        <v>1</v>
      </c>
      <c r="J21" s="17">
        <f t="shared" si="6"/>
        <v>41874</v>
      </c>
      <c r="K21" s="17">
        <f>IFERROR(J21+A21-1,"")</f>
        <v>41878</v>
      </c>
      <c r="L21" s="40"/>
      <c r="M21" s="40">
        <v>2</v>
      </c>
      <c r="N21" s="40"/>
      <c r="O21" s="40"/>
      <c r="P21" s="40"/>
      <c r="Q21" s="41"/>
      <c r="R21" s="41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30"/>
      <c r="AL21" s="30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>
        <v>1</v>
      </c>
      <c r="BU21" s="29">
        <v>1</v>
      </c>
      <c r="BV21" s="29">
        <v>1</v>
      </c>
      <c r="BW21" s="29">
        <v>1</v>
      </c>
      <c r="BX21" s="29">
        <v>1</v>
      </c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</row>
    <row r="22" spans="1:244" s="8" customFormat="1" ht="15.75" customHeight="1" outlineLevel="1" x14ac:dyDescent="0.15">
      <c r="A22" s="18">
        <f t="shared" si="0"/>
        <v>7</v>
      </c>
      <c r="B22" s="9" t="s">
        <v>61</v>
      </c>
      <c r="C22" s="27" t="s">
        <v>66</v>
      </c>
      <c r="D22" s="14" t="str">
        <f t="shared" ca="1" si="1"/>
        <v>Delay</v>
      </c>
      <c r="E22" s="14">
        <f t="shared" si="2"/>
        <v>1</v>
      </c>
      <c r="F22" s="15">
        <f t="shared" si="8"/>
        <v>1</v>
      </c>
      <c r="G22" s="14">
        <f t="shared" si="4"/>
        <v>0</v>
      </c>
      <c r="H22" s="15">
        <v>0</v>
      </c>
      <c r="I22" s="16">
        <v>1</v>
      </c>
      <c r="J22" s="17">
        <f t="shared" si="6"/>
        <v>41874</v>
      </c>
      <c r="K22" s="17">
        <f>IFERROR(J22+A22-1,"")</f>
        <v>41880</v>
      </c>
      <c r="L22" s="40">
        <v>1</v>
      </c>
      <c r="M22" s="40">
        <v>2</v>
      </c>
      <c r="N22" s="40"/>
      <c r="O22" s="40"/>
      <c r="P22" s="40"/>
      <c r="Q22" s="41"/>
      <c r="R22" s="41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30"/>
      <c r="AL22" s="30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>
        <v>1</v>
      </c>
      <c r="BU22" s="29">
        <v>1</v>
      </c>
      <c r="BV22" s="29">
        <v>1</v>
      </c>
      <c r="BW22" s="29">
        <v>1</v>
      </c>
      <c r="BX22" s="29">
        <v>1</v>
      </c>
      <c r="BY22" s="29">
        <v>1</v>
      </c>
      <c r="BZ22" s="29">
        <v>1</v>
      </c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</row>
    <row r="23" spans="1:244" s="8" customFormat="1" ht="15.75" customHeight="1" outlineLevel="1" x14ac:dyDescent="0.15">
      <c r="A23" s="18">
        <f t="shared" si="0"/>
        <v>5</v>
      </c>
      <c r="B23" s="9" t="s">
        <v>61</v>
      </c>
      <c r="C23" s="27" t="s">
        <v>65</v>
      </c>
      <c r="D23" s="14" t="str">
        <f t="shared" ca="1" si="1"/>
        <v>Delay</v>
      </c>
      <c r="E23" s="14">
        <f t="shared" si="2"/>
        <v>1</v>
      </c>
      <c r="F23" s="15">
        <f t="shared" si="8"/>
        <v>1</v>
      </c>
      <c r="G23" s="14">
        <f t="shared" si="4"/>
        <v>0</v>
      </c>
      <c r="H23" s="15">
        <v>0</v>
      </c>
      <c r="I23" s="16">
        <v>1</v>
      </c>
      <c r="J23" s="17">
        <f t="shared" si="6"/>
        <v>41876</v>
      </c>
      <c r="K23" s="17">
        <f>IFERROR(J23+A23-1,"")</f>
        <v>41880</v>
      </c>
      <c r="L23" s="40">
        <v>1</v>
      </c>
      <c r="M23" s="40">
        <v>2</v>
      </c>
      <c r="N23" s="40"/>
      <c r="O23" s="40"/>
      <c r="P23" s="40"/>
      <c r="Q23" s="41"/>
      <c r="R23" s="41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0"/>
      <c r="AL23" s="30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>
        <v>1</v>
      </c>
      <c r="BW23" s="29">
        <v>1</v>
      </c>
      <c r="BX23" s="29">
        <v>1</v>
      </c>
      <c r="BY23" s="29">
        <v>1</v>
      </c>
      <c r="BZ23" s="29">
        <v>1</v>
      </c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</row>
    <row r="24" spans="1:244" s="8" customFormat="1" ht="15.75" customHeight="1" x14ac:dyDescent="0.15">
      <c r="A24" s="18">
        <f t="shared" si="0"/>
        <v>0</v>
      </c>
      <c r="B24" s="37" t="s">
        <v>42</v>
      </c>
      <c r="C24" s="37"/>
      <c r="D24" s="33" t="str">
        <f t="shared" ca="1" si="1"/>
        <v>Delay</v>
      </c>
      <c r="E24" s="33">
        <f t="shared" si="2"/>
        <v>1</v>
      </c>
      <c r="F24" s="34">
        <f t="shared" si="8"/>
        <v>1</v>
      </c>
      <c r="G24" s="33">
        <f t="shared" si="4"/>
        <v>0.94814814814814818</v>
      </c>
      <c r="H24" s="34">
        <f>IFERROR(SUMPRODUCT(H25:H30,A25:A30)/SUM(A25:A30),"")</f>
        <v>0.94814814814814818</v>
      </c>
      <c r="I24" s="35">
        <v>1</v>
      </c>
      <c r="J24" s="36">
        <f>MIN(J25:J30)</f>
        <v>41855</v>
      </c>
      <c r="K24" s="36">
        <f>MAX(K25:K30)</f>
        <v>41868</v>
      </c>
      <c r="L24" s="40"/>
      <c r="M24" s="40"/>
      <c r="N24" s="40"/>
      <c r="O24" s="40"/>
      <c r="P24" s="40"/>
      <c r="Q24" s="41"/>
      <c r="R24" s="41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30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</row>
    <row r="25" spans="1:244" s="8" customFormat="1" ht="15.75" customHeight="1" outlineLevel="1" x14ac:dyDescent="0.15">
      <c r="A25" s="18">
        <f t="shared" si="0"/>
        <v>5</v>
      </c>
      <c r="B25" s="9" t="s">
        <v>46</v>
      </c>
      <c r="C25" s="24" t="s">
        <v>70</v>
      </c>
      <c r="D25" s="14" t="str">
        <f t="shared" ca="1" si="1"/>
        <v>Finished</v>
      </c>
      <c r="E25" s="14">
        <f t="shared" si="2"/>
        <v>1</v>
      </c>
      <c r="F25" s="15">
        <f t="shared" si="8"/>
        <v>1</v>
      </c>
      <c r="G25" s="14">
        <f t="shared" si="4"/>
        <v>1</v>
      </c>
      <c r="H25" s="15">
        <v>1</v>
      </c>
      <c r="I25" s="16">
        <v>1</v>
      </c>
      <c r="J25" s="17">
        <f t="shared" si="6"/>
        <v>41856</v>
      </c>
      <c r="K25" s="17">
        <f>IFERROR(J25+A25-1,"")</f>
        <v>41860</v>
      </c>
      <c r="L25" s="40"/>
      <c r="M25" s="40"/>
      <c r="N25" s="40"/>
      <c r="O25" s="40">
        <v>1</v>
      </c>
      <c r="P25" s="40">
        <v>2</v>
      </c>
      <c r="Q25" s="41"/>
      <c r="R25" s="41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0"/>
      <c r="AL25" s="30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>
        <v>1</v>
      </c>
      <c r="BC25" s="29">
        <v>1</v>
      </c>
      <c r="BD25" s="29">
        <v>1</v>
      </c>
      <c r="BE25" s="29">
        <v>1</v>
      </c>
      <c r="BF25" s="29">
        <v>1</v>
      </c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</row>
    <row r="26" spans="1:244" s="8" customFormat="1" ht="15.75" customHeight="1" outlineLevel="1" x14ac:dyDescent="0.15">
      <c r="A26" s="18">
        <f t="shared" si="0"/>
        <v>3</v>
      </c>
      <c r="B26" s="9" t="s">
        <v>42</v>
      </c>
      <c r="C26" s="27" t="s">
        <v>67</v>
      </c>
      <c r="D26" s="14" t="str">
        <f t="shared" ref="D26:D28" ca="1" si="9">IFERROR(IF(H26=1,"Finished",IF(K26&lt;NOW(),"Delay",IF(H26&gt;0,"In Pgr","Not Start"))),"")</f>
        <v>Finished</v>
      </c>
      <c r="E26" s="14">
        <f t="shared" ref="E26:E28" si="10">F26*I26</f>
        <v>1</v>
      </c>
      <c r="F26" s="15">
        <f t="shared" ref="F26:F28" si="11">IF($C$3&lt;J26,0,(MIN($C$3+1,K26+1)-J26)/(K26+1-J26))</f>
        <v>1</v>
      </c>
      <c r="G26" s="14">
        <f t="shared" ref="G26:G28" si="12">H26*I26</f>
        <v>1</v>
      </c>
      <c r="H26" s="15">
        <v>1</v>
      </c>
      <c r="I26" s="16">
        <v>1</v>
      </c>
      <c r="J26" s="17">
        <f t="shared" si="6"/>
        <v>41861</v>
      </c>
      <c r="K26" s="17">
        <f t="shared" ref="K26:K28" si="13">IFERROR(J26+A26-1,"")</f>
        <v>41863</v>
      </c>
      <c r="L26" s="40">
        <v>1</v>
      </c>
      <c r="M26" s="40">
        <v>1</v>
      </c>
      <c r="N26" s="40"/>
      <c r="O26" s="40"/>
      <c r="P26" s="40"/>
      <c r="Q26" s="41"/>
      <c r="R26" s="41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0"/>
      <c r="AL26" s="30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>
        <v>1</v>
      </c>
      <c r="BH26" s="29">
        <v>1</v>
      </c>
      <c r="BI26" s="29">
        <v>1</v>
      </c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</row>
    <row r="27" spans="1:244" s="8" customFormat="1" ht="15.75" customHeight="1" outlineLevel="1" x14ac:dyDescent="0.15">
      <c r="A27" s="18">
        <f t="shared" si="0"/>
        <v>3</v>
      </c>
      <c r="B27" s="9" t="s">
        <v>68</v>
      </c>
      <c r="C27" s="27" t="s">
        <v>69</v>
      </c>
      <c r="D27" s="14" t="str">
        <f t="shared" ca="1" si="9"/>
        <v>Finished</v>
      </c>
      <c r="E27" s="14">
        <f t="shared" si="10"/>
        <v>1</v>
      </c>
      <c r="F27" s="15">
        <f t="shared" si="11"/>
        <v>1</v>
      </c>
      <c r="G27" s="14">
        <f t="shared" si="12"/>
        <v>1</v>
      </c>
      <c r="H27" s="15">
        <v>1</v>
      </c>
      <c r="I27" s="16">
        <v>1</v>
      </c>
      <c r="J27" s="17">
        <f t="shared" si="6"/>
        <v>41864</v>
      </c>
      <c r="K27" s="17">
        <f t="shared" si="13"/>
        <v>41866</v>
      </c>
      <c r="L27" s="40"/>
      <c r="M27" s="40"/>
      <c r="N27" s="40"/>
      <c r="O27" s="40">
        <v>1</v>
      </c>
      <c r="P27" s="40">
        <v>2</v>
      </c>
      <c r="Q27" s="41"/>
      <c r="R27" s="41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0"/>
      <c r="AL27" s="30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>
        <v>1</v>
      </c>
      <c r="BK27" s="29">
        <v>1</v>
      </c>
      <c r="BL27" s="29">
        <v>1</v>
      </c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</row>
    <row r="28" spans="1:244" s="8" customFormat="1" ht="15.75" customHeight="1" outlineLevel="1" x14ac:dyDescent="0.15">
      <c r="A28" s="18">
        <f t="shared" si="0"/>
        <v>2</v>
      </c>
      <c r="B28" s="9" t="s">
        <v>68</v>
      </c>
      <c r="C28" s="27" t="s">
        <v>71</v>
      </c>
      <c r="D28" s="14" t="str">
        <f t="shared" ca="1" si="9"/>
        <v>Finished</v>
      </c>
      <c r="E28" s="14">
        <f t="shared" si="10"/>
        <v>1</v>
      </c>
      <c r="F28" s="15">
        <f t="shared" si="11"/>
        <v>1</v>
      </c>
      <c r="G28" s="14">
        <f t="shared" si="12"/>
        <v>1</v>
      </c>
      <c r="H28" s="15">
        <v>1</v>
      </c>
      <c r="I28" s="16">
        <v>1</v>
      </c>
      <c r="J28" s="17">
        <f t="shared" si="6"/>
        <v>41867</v>
      </c>
      <c r="K28" s="17">
        <f t="shared" si="13"/>
        <v>41868</v>
      </c>
      <c r="L28" s="40">
        <v>1</v>
      </c>
      <c r="M28" s="40">
        <v>1</v>
      </c>
      <c r="N28" s="40"/>
      <c r="O28" s="40"/>
      <c r="P28" s="40"/>
      <c r="Q28" s="41"/>
      <c r="R28" s="41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0"/>
      <c r="AL28" s="30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>
        <v>1</v>
      </c>
      <c r="BN28" s="29">
        <v>1</v>
      </c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</row>
    <row r="29" spans="1:244" s="8" customFormat="1" ht="15.75" customHeight="1" outlineLevel="1" x14ac:dyDescent="0.15">
      <c r="A29" s="18">
        <f t="shared" si="0"/>
        <v>7</v>
      </c>
      <c r="B29" s="9" t="s">
        <v>46</v>
      </c>
      <c r="C29" s="24" t="s">
        <v>44</v>
      </c>
      <c r="D29" s="14" t="str">
        <f t="shared" ca="1" si="1"/>
        <v>Finished</v>
      </c>
      <c r="E29" s="14">
        <f t="shared" si="2"/>
        <v>1</v>
      </c>
      <c r="F29" s="15">
        <f t="shared" si="8"/>
        <v>1</v>
      </c>
      <c r="G29" s="14">
        <f t="shared" si="4"/>
        <v>1</v>
      </c>
      <c r="H29" s="15">
        <v>1</v>
      </c>
      <c r="I29" s="16">
        <v>1</v>
      </c>
      <c r="J29" s="17">
        <f t="shared" si="6"/>
        <v>41855</v>
      </c>
      <c r="K29" s="17">
        <f>IFERROR(J29+A29-1,"")</f>
        <v>41861</v>
      </c>
      <c r="L29" s="40"/>
      <c r="M29" s="40"/>
      <c r="N29" s="40">
        <v>2</v>
      </c>
      <c r="O29" s="40"/>
      <c r="P29" s="40"/>
      <c r="Q29" s="41"/>
      <c r="R29" s="41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0"/>
      <c r="AL29" s="30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>
        <v>1</v>
      </c>
      <c r="BB29" s="29">
        <v>1</v>
      </c>
      <c r="BC29" s="29">
        <v>1</v>
      </c>
      <c r="BD29" s="29">
        <v>1</v>
      </c>
      <c r="BE29" s="29">
        <v>1</v>
      </c>
      <c r="BF29" s="29">
        <v>1</v>
      </c>
      <c r="BG29" s="29">
        <v>1</v>
      </c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</row>
    <row r="30" spans="1:244" s="8" customFormat="1" ht="15.75" customHeight="1" outlineLevel="1" x14ac:dyDescent="0.15">
      <c r="A30" s="18">
        <f t="shared" si="0"/>
        <v>7</v>
      </c>
      <c r="B30" s="9" t="s">
        <v>46</v>
      </c>
      <c r="C30" s="24" t="s">
        <v>45</v>
      </c>
      <c r="D30" s="14" t="str">
        <f t="shared" ca="1" si="1"/>
        <v>Delay</v>
      </c>
      <c r="E30" s="14">
        <f t="shared" si="2"/>
        <v>1</v>
      </c>
      <c r="F30" s="15">
        <f t="shared" si="8"/>
        <v>1</v>
      </c>
      <c r="G30" s="14">
        <f t="shared" si="4"/>
        <v>0.8</v>
      </c>
      <c r="H30" s="15">
        <v>0.8</v>
      </c>
      <c r="I30" s="16">
        <v>1</v>
      </c>
      <c r="J30" s="17">
        <f t="shared" si="6"/>
        <v>41862</v>
      </c>
      <c r="K30" s="17">
        <f>IFERROR(J30+A30-1,"")</f>
        <v>41868</v>
      </c>
      <c r="L30" s="40"/>
      <c r="M30" s="40"/>
      <c r="N30" s="40">
        <v>2</v>
      </c>
      <c r="O30" s="40">
        <v>2</v>
      </c>
      <c r="P30" s="40"/>
      <c r="Q30" s="41"/>
      <c r="R30" s="41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30"/>
      <c r="AL30" s="30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>
        <v>1</v>
      </c>
      <c r="BI30" s="29">
        <v>1</v>
      </c>
      <c r="BJ30" s="29">
        <v>1</v>
      </c>
      <c r="BK30" s="29">
        <v>1</v>
      </c>
      <c r="BL30" s="29">
        <v>1</v>
      </c>
      <c r="BM30" s="29">
        <v>1</v>
      </c>
      <c r="BN30" s="29">
        <v>1</v>
      </c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</row>
    <row r="31" spans="1:244" s="8" customFormat="1" ht="15.75" customHeight="1" x14ac:dyDescent="0.15">
      <c r="A31" s="18">
        <f t="shared" si="0"/>
        <v>0</v>
      </c>
      <c r="B31" s="37" t="s">
        <v>43</v>
      </c>
      <c r="C31" s="37"/>
      <c r="D31" s="33" t="str">
        <f t="shared" ca="1" si="1"/>
        <v>Delay</v>
      </c>
      <c r="E31" s="33">
        <f t="shared" si="2"/>
        <v>0</v>
      </c>
      <c r="F31" s="34">
        <f t="shared" si="8"/>
        <v>1</v>
      </c>
      <c r="G31" s="33">
        <f t="shared" si="4"/>
        <v>0</v>
      </c>
      <c r="H31" s="38">
        <f>IFERROR(SUMPRODUCT(H32:H36,A32:A36)/SUM(A32:A36),"")</f>
        <v>0.67142857142857137</v>
      </c>
      <c r="I31" s="35"/>
      <c r="J31" s="36">
        <f>MIN(J32:J36)</f>
        <v>41825</v>
      </c>
      <c r="K31" s="36">
        <f>MAX(K32:K36)</f>
        <v>41886</v>
      </c>
      <c r="L31" s="40"/>
      <c r="M31" s="40"/>
      <c r="N31" s="40"/>
      <c r="O31" s="40"/>
      <c r="P31" s="40"/>
      <c r="Q31" s="41"/>
      <c r="R31" s="41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0"/>
      <c r="AL31" s="30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</row>
    <row r="32" spans="1:244" s="8" customFormat="1" ht="15.75" customHeight="1" outlineLevel="1" x14ac:dyDescent="0.15">
      <c r="A32" s="18">
        <f t="shared" si="0"/>
        <v>7</v>
      </c>
      <c r="B32" s="9" t="s">
        <v>48</v>
      </c>
      <c r="C32" s="27" t="s">
        <v>62</v>
      </c>
      <c r="D32" s="14" t="str">
        <f t="shared" ca="1" si="1"/>
        <v>Finished</v>
      </c>
      <c r="E32" s="14">
        <f t="shared" si="2"/>
        <v>1</v>
      </c>
      <c r="F32" s="15">
        <f t="shared" si="8"/>
        <v>1</v>
      </c>
      <c r="G32" s="14">
        <f t="shared" si="4"/>
        <v>1</v>
      </c>
      <c r="H32" s="15">
        <v>1</v>
      </c>
      <c r="I32" s="16">
        <v>1</v>
      </c>
      <c r="J32" s="17">
        <f t="shared" ref="J32:J36" si="14">IFERROR(INDEX($S$9:$HY$9,1,MATCH(1,$S32:$HY32,0)),"")</f>
        <v>41825</v>
      </c>
      <c r="K32" s="17">
        <f>IFERROR(J32+A32-1,"")</f>
        <v>41831</v>
      </c>
      <c r="L32" s="40"/>
      <c r="M32" s="40"/>
      <c r="N32" s="40">
        <v>2</v>
      </c>
      <c r="O32" s="40">
        <v>2</v>
      </c>
      <c r="P32" s="40"/>
      <c r="Q32" s="41"/>
      <c r="R32" s="41"/>
      <c r="S32" s="29"/>
      <c r="T32" s="29"/>
      <c r="U32" s="29"/>
      <c r="V32" s="29"/>
      <c r="W32" s="29">
        <v>1</v>
      </c>
      <c r="X32" s="29">
        <v>1</v>
      </c>
      <c r="Y32" s="29">
        <v>1</v>
      </c>
      <c r="Z32" s="29">
        <v>1</v>
      </c>
      <c r="AA32" s="29">
        <v>1</v>
      </c>
      <c r="AB32" s="29">
        <v>1</v>
      </c>
      <c r="AC32" s="29">
        <v>1</v>
      </c>
      <c r="AD32" s="29"/>
      <c r="AE32" s="29"/>
      <c r="AF32" s="29"/>
      <c r="AG32" s="29"/>
      <c r="AH32" s="29"/>
      <c r="AI32" s="29"/>
      <c r="AJ32" s="29"/>
      <c r="AK32" s="30"/>
      <c r="AL32" s="30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</row>
    <row r="33" spans="1:244" s="8" customFormat="1" ht="15.75" customHeight="1" outlineLevel="1" x14ac:dyDescent="0.15">
      <c r="A33" s="18">
        <f t="shared" si="0"/>
        <v>16</v>
      </c>
      <c r="B33" s="9" t="s">
        <v>48</v>
      </c>
      <c r="C33" s="24" t="s">
        <v>47</v>
      </c>
      <c r="D33" s="14" t="str">
        <f t="shared" ca="1" si="1"/>
        <v>Delay</v>
      </c>
      <c r="E33" s="14">
        <f t="shared" si="2"/>
        <v>1</v>
      </c>
      <c r="F33" s="15">
        <f t="shared" si="8"/>
        <v>1</v>
      </c>
      <c r="G33" s="14">
        <f t="shared" si="4"/>
        <v>0.7</v>
      </c>
      <c r="H33" s="15">
        <v>0.7</v>
      </c>
      <c r="I33" s="16">
        <v>1</v>
      </c>
      <c r="J33" s="17">
        <f t="shared" si="14"/>
        <v>41869</v>
      </c>
      <c r="K33" s="17">
        <f>IFERROR(J33+A33-1,"")</f>
        <v>41884</v>
      </c>
      <c r="L33" s="40"/>
      <c r="M33" s="40"/>
      <c r="N33" s="40"/>
      <c r="O33" s="40">
        <v>2</v>
      </c>
      <c r="P33" s="40"/>
      <c r="Q33" s="41"/>
      <c r="R33" s="41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30"/>
      <c r="AL33" s="30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>
        <v>1</v>
      </c>
      <c r="BP33" s="29">
        <v>1</v>
      </c>
      <c r="BQ33" s="29">
        <v>1</v>
      </c>
      <c r="BR33" s="29">
        <v>1</v>
      </c>
      <c r="BS33" s="29">
        <v>1</v>
      </c>
      <c r="BT33" s="29">
        <v>1</v>
      </c>
      <c r="BU33" s="29">
        <v>1</v>
      </c>
      <c r="BV33" s="29">
        <v>1</v>
      </c>
      <c r="BW33" s="29">
        <v>1</v>
      </c>
      <c r="BX33" s="29">
        <v>1</v>
      </c>
      <c r="BY33" s="29">
        <v>1</v>
      </c>
      <c r="BZ33" s="29">
        <v>1</v>
      </c>
      <c r="CA33" s="29">
        <v>1</v>
      </c>
      <c r="CB33" s="29">
        <v>1</v>
      </c>
      <c r="CC33" s="29">
        <v>1</v>
      </c>
      <c r="CD33" s="29">
        <v>1</v>
      </c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</row>
    <row r="34" spans="1:244" s="8" customFormat="1" ht="15.75" customHeight="1" outlineLevel="1" x14ac:dyDescent="0.15">
      <c r="A34" s="18">
        <f t="shared" si="0"/>
        <v>25</v>
      </c>
      <c r="B34" s="9" t="s">
        <v>48</v>
      </c>
      <c r="C34" s="24" t="s">
        <v>49</v>
      </c>
      <c r="D34" s="14" t="str">
        <f t="shared" ca="1" si="1"/>
        <v>Delay</v>
      </c>
      <c r="E34" s="14">
        <f t="shared" si="2"/>
        <v>1</v>
      </c>
      <c r="F34" s="15">
        <f t="shared" si="8"/>
        <v>1</v>
      </c>
      <c r="G34" s="14">
        <f t="shared" si="4"/>
        <v>0.8</v>
      </c>
      <c r="H34" s="15">
        <v>0.8</v>
      </c>
      <c r="I34" s="16">
        <v>1</v>
      </c>
      <c r="J34" s="17">
        <f t="shared" si="14"/>
        <v>41862</v>
      </c>
      <c r="K34" s="17">
        <f>IFERROR(J34+A34-1,"")</f>
        <v>41886</v>
      </c>
      <c r="L34" s="40"/>
      <c r="M34" s="40"/>
      <c r="N34" s="40">
        <v>2</v>
      </c>
      <c r="O34" s="40"/>
      <c r="P34" s="40"/>
      <c r="Q34" s="41"/>
      <c r="R34" s="41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30"/>
      <c r="AL34" s="30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>
        <v>1</v>
      </c>
      <c r="BI34" s="29">
        <v>1</v>
      </c>
      <c r="BJ34" s="29">
        <v>1</v>
      </c>
      <c r="BK34" s="29">
        <v>1</v>
      </c>
      <c r="BL34" s="29">
        <v>1</v>
      </c>
      <c r="BM34" s="29">
        <v>1</v>
      </c>
      <c r="BN34" s="29">
        <v>1</v>
      </c>
      <c r="BO34" s="29">
        <v>1</v>
      </c>
      <c r="BP34" s="29">
        <v>1</v>
      </c>
      <c r="BQ34" s="29">
        <v>1</v>
      </c>
      <c r="BR34" s="29">
        <v>1</v>
      </c>
      <c r="BS34" s="29">
        <v>1</v>
      </c>
      <c r="BT34" s="29">
        <v>1</v>
      </c>
      <c r="BU34" s="29">
        <v>1</v>
      </c>
      <c r="BV34" s="29">
        <v>1</v>
      </c>
      <c r="BW34" s="29">
        <v>1</v>
      </c>
      <c r="BX34" s="29">
        <v>1</v>
      </c>
      <c r="BY34" s="29">
        <v>1</v>
      </c>
      <c r="BZ34" s="29">
        <v>1</v>
      </c>
      <c r="CA34" s="29">
        <v>1</v>
      </c>
      <c r="CB34" s="29">
        <v>1</v>
      </c>
      <c r="CC34" s="29">
        <v>1</v>
      </c>
      <c r="CD34" s="29">
        <v>1</v>
      </c>
      <c r="CE34" s="29">
        <v>1</v>
      </c>
      <c r="CF34" s="29">
        <v>1</v>
      </c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</row>
    <row r="35" spans="1:244" s="8" customFormat="1" ht="15.75" customHeight="1" outlineLevel="1" x14ac:dyDescent="0.15">
      <c r="A35" s="18">
        <f t="shared" si="0"/>
        <v>11</v>
      </c>
      <c r="B35" s="9" t="s">
        <v>48</v>
      </c>
      <c r="C35" s="24" t="s">
        <v>50</v>
      </c>
      <c r="D35" s="14" t="str">
        <f t="shared" ca="1" si="1"/>
        <v>Delay</v>
      </c>
      <c r="E35" s="14">
        <f t="shared" si="2"/>
        <v>1</v>
      </c>
      <c r="F35" s="15">
        <f t="shared" si="8"/>
        <v>1</v>
      </c>
      <c r="G35" s="14">
        <f t="shared" si="4"/>
        <v>0.5</v>
      </c>
      <c r="H35" s="15">
        <v>0.5</v>
      </c>
      <c r="I35" s="16">
        <v>1</v>
      </c>
      <c r="J35" s="17">
        <f t="shared" si="14"/>
        <v>41876</v>
      </c>
      <c r="K35" s="17">
        <f>IFERROR(J35+A35-1,"")</f>
        <v>41886</v>
      </c>
      <c r="L35" s="40"/>
      <c r="M35" s="40"/>
      <c r="N35" s="40">
        <v>2</v>
      </c>
      <c r="O35" s="40">
        <v>2</v>
      </c>
      <c r="P35" s="40"/>
      <c r="Q35" s="41"/>
      <c r="R35" s="41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30"/>
      <c r="AL35" s="30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>
        <v>1</v>
      </c>
      <c r="BW35" s="29">
        <v>1</v>
      </c>
      <c r="BX35" s="29">
        <v>1</v>
      </c>
      <c r="BY35" s="29">
        <v>1</v>
      </c>
      <c r="BZ35" s="29">
        <v>1</v>
      </c>
      <c r="CA35" s="29">
        <v>1</v>
      </c>
      <c r="CB35" s="29">
        <v>1</v>
      </c>
      <c r="CC35" s="29">
        <v>1</v>
      </c>
      <c r="CD35" s="29">
        <v>1</v>
      </c>
      <c r="CE35" s="29">
        <v>1</v>
      </c>
      <c r="CF35" s="29">
        <v>1</v>
      </c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</row>
    <row r="36" spans="1:244" s="8" customFormat="1" ht="15.75" customHeight="1" outlineLevel="1" x14ac:dyDescent="0.15">
      <c r="A36" s="18">
        <f t="shared" si="0"/>
        <v>11</v>
      </c>
      <c r="B36" s="9" t="s">
        <v>48</v>
      </c>
      <c r="C36" s="24" t="s">
        <v>51</v>
      </c>
      <c r="D36" s="14" t="str">
        <f t="shared" ca="1" si="1"/>
        <v>Delay</v>
      </c>
      <c r="E36" s="14">
        <f t="shared" si="2"/>
        <v>1</v>
      </c>
      <c r="F36" s="15">
        <f t="shared" si="8"/>
        <v>1</v>
      </c>
      <c r="G36" s="14">
        <f t="shared" si="4"/>
        <v>0.3</v>
      </c>
      <c r="H36" s="15">
        <v>0.3</v>
      </c>
      <c r="I36" s="16">
        <v>1</v>
      </c>
      <c r="J36" s="17">
        <f t="shared" si="14"/>
        <v>41876</v>
      </c>
      <c r="K36" s="17">
        <f>IFERROR(J36+A36-1,"")</f>
        <v>41886</v>
      </c>
      <c r="L36" s="40"/>
      <c r="M36" s="40"/>
      <c r="N36" s="40">
        <v>2</v>
      </c>
      <c r="O36" s="40">
        <v>2</v>
      </c>
      <c r="P36" s="40"/>
      <c r="Q36" s="41"/>
      <c r="R36" s="41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  <c r="AL36" s="30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>
        <v>1</v>
      </c>
      <c r="BW36" s="29">
        <v>1</v>
      </c>
      <c r="BX36" s="29">
        <v>1</v>
      </c>
      <c r="BY36" s="29">
        <v>1</v>
      </c>
      <c r="BZ36" s="29">
        <v>1</v>
      </c>
      <c r="CA36" s="29">
        <v>1</v>
      </c>
      <c r="CB36" s="29">
        <v>1</v>
      </c>
      <c r="CC36" s="29">
        <v>1</v>
      </c>
      <c r="CD36" s="29">
        <v>1</v>
      </c>
      <c r="CE36" s="29">
        <v>1</v>
      </c>
      <c r="CF36" s="29">
        <v>1</v>
      </c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</row>
    <row r="37" spans="1:244" s="8" customFormat="1" ht="15.75" customHeight="1" x14ac:dyDescent="0.15">
      <c r="A37" s="18">
        <f t="shared" si="0"/>
        <v>0</v>
      </c>
      <c r="B37" s="37" t="s">
        <v>52</v>
      </c>
      <c r="C37" s="37"/>
      <c r="D37" s="33" t="str">
        <f t="shared" ca="1" si="1"/>
        <v>Delay</v>
      </c>
      <c r="E37" s="33">
        <f t="shared" si="2"/>
        <v>0</v>
      </c>
      <c r="F37" s="34">
        <f t="shared" si="8"/>
        <v>1</v>
      </c>
      <c r="G37" s="33">
        <f t="shared" si="4"/>
        <v>0</v>
      </c>
      <c r="H37" s="34">
        <f>IFERROR(SUMPRODUCT(H38:H39,A38:A39)/SUM(A38:A39),"")</f>
        <v>0</v>
      </c>
      <c r="I37" s="35"/>
      <c r="J37" s="36">
        <f>MIN(J38:J39)</f>
        <v>41869</v>
      </c>
      <c r="K37" s="36">
        <f>MAX(K38:K39)</f>
        <v>41891</v>
      </c>
      <c r="L37" s="40"/>
      <c r="M37" s="40"/>
      <c r="N37" s="40"/>
      <c r="O37" s="40"/>
      <c r="P37" s="40"/>
      <c r="Q37" s="41"/>
      <c r="R37" s="41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30"/>
      <c r="AL37" s="30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</row>
    <row r="38" spans="1:244" s="8" customFormat="1" ht="15.75" customHeight="1" outlineLevel="1" x14ac:dyDescent="0.15">
      <c r="A38" s="18">
        <f t="shared" si="0"/>
        <v>14</v>
      </c>
      <c r="B38" s="9" t="s">
        <v>52</v>
      </c>
      <c r="C38" s="24" t="s">
        <v>53</v>
      </c>
      <c r="D38" s="14" t="str">
        <f t="shared" ca="1" si="1"/>
        <v>Delay</v>
      </c>
      <c r="E38" s="14">
        <f t="shared" si="2"/>
        <v>1</v>
      </c>
      <c r="F38" s="15">
        <f t="shared" si="8"/>
        <v>1</v>
      </c>
      <c r="G38" s="14">
        <f t="shared" si="4"/>
        <v>0</v>
      </c>
      <c r="H38" s="15">
        <v>0</v>
      </c>
      <c r="I38" s="16">
        <v>1</v>
      </c>
      <c r="J38" s="17">
        <f t="shared" ref="J38:J39" si="15">IFERROR(INDEX($S$9:$HY$9,1,MATCH(1,$S38:$HY38,0)),"")</f>
        <v>41869</v>
      </c>
      <c r="K38" s="17">
        <f>IFERROR(J38+A38-1,"")</f>
        <v>41882</v>
      </c>
      <c r="L38" s="40"/>
      <c r="M38" s="40">
        <v>2</v>
      </c>
      <c r="N38" s="40">
        <v>1</v>
      </c>
      <c r="O38" s="40">
        <v>1</v>
      </c>
      <c r="P38" s="40"/>
      <c r="Q38" s="41"/>
      <c r="R38" s="41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30"/>
      <c r="AL38" s="30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>
        <v>1</v>
      </c>
      <c r="BP38" s="29">
        <v>1</v>
      </c>
      <c r="BQ38" s="29">
        <v>1</v>
      </c>
      <c r="BR38" s="29">
        <v>1</v>
      </c>
      <c r="BS38" s="29">
        <v>1</v>
      </c>
      <c r="BT38" s="29">
        <v>1</v>
      </c>
      <c r="BU38" s="29">
        <v>1</v>
      </c>
      <c r="BV38" s="29">
        <v>1</v>
      </c>
      <c r="BW38" s="29">
        <v>1</v>
      </c>
      <c r="BX38" s="29">
        <v>1</v>
      </c>
      <c r="BY38" s="29">
        <v>1</v>
      </c>
      <c r="BZ38" s="29">
        <v>1</v>
      </c>
      <c r="CA38" s="29"/>
      <c r="CB38" s="29"/>
      <c r="CC38" s="29"/>
      <c r="CD38" s="29"/>
      <c r="CE38" s="29"/>
      <c r="CF38" s="29">
        <v>1</v>
      </c>
      <c r="CG38" s="29">
        <v>1</v>
      </c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</row>
    <row r="39" spans="1:244" s="8" customFormat="1" ht="15.75" customHeight="1" outlineLevel="1" x14ac:dyDescent="0.15">
      <c r="A39" s="18">
        <f t="shared" si="0"/>
        <v>2</v>
      </c>
      <c r="B39" s="9" t="s">
        <v>52</v>
      </c>
      <c r="C39" s="27" t="s">
        <v>56</v>
      </c>
      <c r="D39" s="14" t="str">
        <f t="shared" ca="1" si="1"/>
        <v>Delay</v>
      </c>
      <c r="E39" s="14">
        <f t="shared" si="2"/>
        <v>1</v>
      </c>
      <c r="F39" s="15">
        <f t="shared" si="8"/>
        <v>1</v>
      </c>
      <c r="G39" s="14">
        <f t="shared" si="4"/>
        <v>0</v>
      </c>
      <c r="H39" s="15">
        <v>0</v>
      </c>
      <c r="I39" s="16">
        <v>1</v>
      </c>
      <c r="J39" s="17">
        <f t="shared" si="15"/>
        <v>41890</v>
      </c>
      <c r="K39" s="17">
        <f>IFERROR(J39+A39-1,"")</f>
        <v>41891</v>
      </c>
      <c r="L39" s="40">
        <v>2</v>
      </c>
      <c r="M39" s="40">
        <v>2</v>
      </c>
      <c r="N39" s="40"/>
      <c r="O39" s="40"/>
      <c r="P39" s="40"/>
      <c r="Q39" s="41"/>
      <c r="R39" s="41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30"/>
      <c r="AL39" s="30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>
        <v>1</v>
      </c>
      <c r="CK39" s="29">
        <v>1</v>
      </c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</row>
    <row r="40" spans="1:244" s="8" customFormat="1" ht="15.75" customHeight="1" x14ac:dyDescent="0.15">
      <c r="A40" s="18">
        <f t="shared" si="0"/>
        <v>0</v>
      </c>
      <c r="B40" s="37" t="s">
        <v>54</v>
      </c>
      <c r="C40" s="37"/>
      <c r="D40" s="33" t="str">
        <f t="shared" ca="1" si="1"/>
        <v>Delay</v>
      </c>
      <c r="E40" s="33">
        <f t="shared" si="2"/>
        <v>0</v>
      </c>
      <c r="F40" s="34"/>
      <c r="G40" s="33">
        <f t="shared" si="4"/>
        <v>0</v>
      </c>
      <c r="H40" s="34">
        <f>IFERROR(SUMPRODUCT(H41:H42,A41:A42)/SUM(A41:A42),"")</f>
        <v>0</v>
      </c>
      <c r="I40" s="35"/>
      <c r="J40" s="36">
        <f>MIN(J41:J42)</f>
        <v>41888</v>
      </c>
      <c r="K40" s="36">
        <f>MAX(K41:K42)</f>
        <v>41897</v>
      </c>
      <c r="L40" s="40"/>
      <c r="M40" s="40"/>
      <c r="N40" s="40"/>
      <c r="O40" s="40"/>
      <c r="P40" s="40"/>
      <c r="Q40" s="41"/>
      <c r="R40" s="41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30"/>
      <c r="AL40" s="30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</row>
    <row r="41" spans="1:244" s="8" customFormat="1" ht="15.75" customHeight="1" outlineLevel="1" x14ac:dyDescent="0.15">
      <c r="A41" s="18">
        <f t="shared" si="0"/>
        <v>5</v>
      </c>
      <c r="B41" s="9" t="s">
        <v>54</v>
      </c>
      <c r="C41" s="24" t="s">
        <v>55</v>
      </c>
      <c r="D41" s="14" t="str">
        <f t="shared" ca="1" si="1"/>
        <v>Delay</v>
      </c>
      <c r="E41" s="14">
        <f t="shared" si="2"/>
        <v>1</v>
      </c>
      <c r="F41" s="15">
        <f>IF($C$3&lt;J41,0,(MIN($C$3+1,K41+1)-J41)/(K41+1-J41))</f>
        <v>1</v>
      </c>
      <c r="G41" s="14">
        <f t="shared" si="4"/>
        <v>0</v>
      </c>
      <c r="H41" s="15">
        <v>0</v>
      </c>
      <c r="I41" s="16">
        <v>1</v>
      </c>
      <c r="J41" s="17">
        <f t="shared" ref="J41:J42" si="16">IFERROR(INDEX($S$9:$HY$9,1,MATCH(1,$S41:$HY41,0)),"")</f>
        <v>41888</v>
      </c>
      <c r="K41" s="17">
        <f>IFERROR(J41+A41-1,"")</f>
        <v>41892</v>
      </c>
      <c r="L41" s="40">
        <v>2</v>
      </c>
      <c r="M41" s="40">
        <v>2</v>
      </c>
      <c r="N41" s="40"/>
      <c r="O41" s="40"/>
      <c r="P41" s="40"/>
      <c r="Q41" s="41"/>
      <c r="R41" s="41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  <c r="AL41" s="30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>
        <v>1</v>
      </c>
      <c r="CI41" s="29">
        <v>1</v>
      </c>
      <c r="CJ41" s="29"/>
      <c r="CK41" s="29"/>
      <c r="CL41" s="29">
        <v>1</v>
      </c>
      <c r="CM41" s="29">
        <v>1</v>
      </c>
      <c r="CN41" s="29">
        <v>1</v>
      </c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</row>
    <row r="42" spans="1:244" s="8" customFormat="1" ht="15.75" customHeight="1" outlineLevel="1" x14ac:dyDescent="0.15">
      <c r="A42" s="18">
        <f t="shared" si="0"/>
        <v>3</v>
      </c>
      <c r="B42" s="9" t="s">
        <v>54</v>
      </c>
      <c r="C42" s="25" t="s">
        <v>57</v>
      </c>
      <c r="D42" s="14" t="str">
        <f t="shared" ca="1" si="1"/>
        <v>Delay</v>
      </c>
      <c r="E42" s="14">
        <f t="shared" si="2"/>
        <v>1</v>
      </c>
      <c r="F42" s="15">
        <f>IF($C$3&lt;J42,0,(MIN($C$3+1,K42+1)-J42)/(K42+1-J42))</f>
        <v>1</v>
      </c>
      <c r="G42" s="14">
        <f t="shared" si="4"/>
        <v>0</v>
      </c>
      <c r="H42" s="15">
        <v>0</v>
      </c>
      <c r="I42" s="16">
        <v>1</v>
      </c>
      <c r="J42" s="17">
        <f t="shared" si="16"/>
        <v>41895</v>
      </c>
      <c r="K42" s="17">
        <f>IFERROR(J42+A42-1,"")</f>
        <v>41897</v>
      </c>
      <c r="L42" s="40"/>
      <c r="M42" s="40">
        <v>1</v>
      </c>
      <c r="N42" s="40">
        <v>2</v>
      </c>
      <c r="O42" s="40"/>
      <c r="P42" s="40"/>
      <c r="Q42" s="41"/>
      <c r="R42" s="41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30"/>
      <c r="AL42" s="30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>
        <v>1</v>
      </c>
      <c r="CP42" s="29">
        <v>1</v>
      </c>
      <c r="CQ42" s="29">
        <v>1</v>
      </c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</row>
    <row r="43" spans="1:244" s="8" customFormat="1" ht="15.75" customHeight="1" x14ac:dyDescent="0.15">
      <c r="A43" s="18">
        <f t="shared" si="0"/>
        <v>0</v>
      </c>
      <c r="B43" s="37" t="s">
        <v>58</v>
      </c>
      <c r="C43" s="37"/>
      <c r="D43" s="33" t="str">
        <f t="shared" ca="1" si="1"/>
        <v>Delay</v>
      </c>
      <c r="E43" s="33">
        <f t="shared" si="2"/>
        <v>0</v>
      </c>
      <c r="F43" s="34"/>
      <c r="G43" s="33">
        <f t="shared" si="4"/>
        <v>0</v>
      </c>
      <c r="H43" s="34">
        <f>IFERROR(SUMPRODUCT(H44:H45,A44:A45)/SUM(A44:A45),"")</f>
        <v>0</v>
      </c>
      <c r="I43" s="35"/>
      <c r="J43" s="36">
        <f>MIN(J44:J45)</f>
        <v>41892</v>
      </c>
      <c r="K43" s="36">
        <f>MAX(K44:K45)</f>
        <v>41899</v>
      </c>
      <c r="L43" s="40"/>
      <c r="M43" s="40"/>
      <c r="N43" s="40"/>
      <c r="O43" s="40"/>
      <c r="P43" s="40"/>
      <c r="Q43" s="41"/>
      <c r="R43" s="41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30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</row>
    <row r="44" spans="1:244" s="8" customFormat="1" ht="15.75" customHeight="1" outlineLevel="1" x14ac:dyDescent="0.15">
      <c r="A44" s="18">
        <f t="shared" si="0"/>
        <v>5</v>
      </c>
      <c r="B44" s="9" t="s">
        <v>58</v>
      </c>
      <c r="C44" s="24" t="s">
        <v>59</v>
      </c>
      <c r="D44" s="14" t="str">
        <f t="shared" ca="1" si="1"/>
        <v>Delay</v>
      </c>
      <c r="E44" s="14">
        <f t="shared" si="2"/>
        <v>1</v>
      </c>
      <c r="F44" s="15">
        <f>IF($C$3&lt;J44,0,(MIN($C$3+1,K44+1)-J44)/(K44+1-J44))</f>
        <v>1</v>
      </c>
      <c r="G44" s="14">
        <f t="shared" si="4"/>
        <v>0</v>
      </c>
      <c r="H44" s="15">
        <v>0</v>
      </c>
      <c r="I44" s="16">
        <v>1</v>
      </c>
      <c r="J44" s="17">
        <f t="shared" ref="J44:J45" si="17">IFERROR(INDEX($S$9:$HY$9,1,MATCH(1,$S44:$HY44,0)),"")</f>
        <v>41892</v>
      </c>
      <c r="K44" s="17">
        <f>IFERROR(J44+A44-1,"")</f>
        <v>41896</v>
      </c>
      <c r="L44" s="40"/>
      <c r="M44" s="40">
        <v>2</v>
      </c>
      <c r="N44" s="40"/>
      <c r="O44" s="40"/>
      <c r="P44" s="40"/>
      <c r="Q44" s="41"/>
      <c r="R44" s="41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  <c r="AL44" s="30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>
        <v>1</v>
      </c>
      <c r="CM44" s="29">
        <v>1</v>
      </c>
      <c r="CN44" s="29">
        <v>1</v>
      </c>
      <c r="CO44" s="29">
        <v>1</v>
      </c>
      <c r="CP44" s="29">
        <v>1</v>
      </c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</row>
    <row r="45" spans="1:244" s="8" customFormat="1" ht="15.75" customHeight="1" outlineLevel="1" x14ac:dyDescent="0.15">
      <c r="A45" s="18">
        <f t="shared" si="0"/>
        <v>3</v>
      </c>
      <c r="B45" s="9" t="s">
        <v>58</v>
      </c>
      <c r="C45" s="24" t="s">
        <v>60</v>
      </c>
      <c r="D45" s="14" t="str">
        <f t="shared" ca="1" si="1"/>
        <v>Delay</v>
      </c>
      <c r="E45" s="14">
        <f t="shared" si="2"/>
        <v>1</v>
      </c>
      <c r="F45" s="15">
        <f>IF($C$3&lt;J45,0,(MIN($C$3+1,K45+1)-J45)/(K45+1-J45))</f>
        <v>1</v>
      </c>
      <c r="G45" s="14">
        <f t="shared" si="4"/>
        <v>0</v>
      </c>
      <c r="H45" s="15">
        <v>0</v>
      </c>
      <c r="I45" s="16">
        <v>1</v>
      </c>
      <c r="J45" s="17">
        <f t="shared" si="17"/>
        <v>41897</v>
      </c>
      <c r="K45" s="17">
        <f>IFERROR(J45+A45-1,"")</f>
        <v>41899</v>
      </c>
      <c r="L45" s="40">
        <v>2</v>
      </c>
      <c r="M45" s="40">
        <v>2</v>
      </c>
      <c r="N45" s="40"/>
      <c r="O45" s="40"/>
      <c r="P45" s="40"/>
      <c r="Q45" s="41"/>
      <c r="R45" s="41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  <c r="AL45" s="30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>
        <v>1</v>
      </c>
      <c r="CR45" s="29">
        <v>1</v>
      </c>
      <c r="CS45" s="29">
        <v>1</v>
      </c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</row>
  </sheetData>
  <mergeCells count="9">
    <mergeCell ref="EL8:FO8"/>
    <mergeCell ref="FP8:GT8"/>
    <mergeCell ref="GU8:HY8"/>
    <mergeCell ref="E8:H8"/>
    <mergeCell ref="L8:P8"/>
    <mergeCell ref="S8:AW8"/>
    <mergeCell ref="AX8:CB8"/>
    <mergeCell ref="CC8:DF8"/>
    <mergeCell ref="DG8:EK8"/>
  </mergeCells>
  <phoneticPr fontId="2" type="noConversion"/>
  <conditionalFormatting sqref="W26:HY28 S9:HY25 S29:HY45">
    <cfRule type="expression" dxfId="23" priority="46">
      <formula>AND(S9=1)</formula>
    </cfRule>
    <cfRule type="expression" dxfId="22" priority="53">
      <formula>OR(MOD(S$9,7)=0,MOD(S$9,7)=1)</formula>
    </cfRule>
    <cfRule type="expression" dxfId="21" priority="54">
      <formula>NOT(OR(MOD(S$9,7)=0,MOD(S$9,7)=1))</formula>
    </cfRule>
  </conditionalFormatting>
  <conditionalFormatting sqref="L40:P45 L24:P25 L29:P31 L11:P18 L33:P38">
    <cfRule type="expression" dxfId="20" priority="43">
      <formula>L11=0</formula>
    </cfRule>
    <cfRule type="expression" dxfId="19" priority="44">
      <formula>L11=1</formula>
    </cfRule>
    <cfRule type="expression" dxfId="18" priority="45">
      <formula>L11=2</formula>
    </cfRule>
  </conditionalFormatting>
  <conditionalFormatting sqref="L39:P39">
    <cfRule type="expression" dxfId="17" priority="31">
      <formula>L39=0</formula>
    </cfRule>
    <cfRule type="expression" dxfId="16" priority="32">
      <formula>L39=1</formula>
    </cfRule>
    <cfRule type="expression" dxfId="15" priority="33">
      <formula>L39=2</formula>
    </cfRule>
  </conditionalFormatting>
  <conditionalFormatting sqref="L19:P21 L23:P23">
    <cfRule type="expression" dxfId="14" priority="25">
      <formula>L19=0</formula>
    </cfRule>
    <cfRule type="expression" dxfId="13" priority="26">
      <formula>L19=1</formula>
    </cfRule>
    <cfRule type="expression" dxfId="12" priority="27">
      <formula>L19=2</formula>
    </cfRule>
  </conditionalFormatting>
  <conditionalFormatting sqref="L32:P32">
    <cfRule type="expression" dxfId="11" priority="19">
      <formula>L32=0</formula>
    </cfRule>
    <cfRule type="expression" dxfId="10" priority="20">
      <formula>L32=1</formula>
    </cfRule>
    <cfRule type="expression" dxfId="9" priority="21">
      <formula>L32=2</formula>
    </cfRule>
  </conditionalFormatting>
  <conditionalFormatting sqref="L22:P22">
    <cfRule type="expression" dxfId="8" priority="13">
      <formula>L22=0</formula>
    </cfRule>
    <cfRule type="expression" dxfId="7" priority="14">
      <formula>L22=1</formula>
    </cfRule>
    <cfRule type="expression" dxfId="6" priority="15">
      <formula>L22=2</formula>
    </cfRule>
  </conditionalFormatting>
  <conditionalFormatting sqref="S26:V28">
    <cfRule type="expression" dxfId="5" priority="4">
      <formula>AND(S26=1)</formula>
    </cfRule>
    <cfRule type="expression" dxfId="4" priority="5">
      <formula>OR(MOD(S$9,7)=0,MOD(S$9,7)=1)</formula>
    </cfRule>
    <cfRule type="expression" dxfId="3" priority="6">
      <formula>NOT(OR(MOD(S$9,7)=0,MOD(S$9,7)=1))</formula>
    </cfRule>
  </conditionalFormatting>
  <conditionalFormatting sqref="L26:P28">
    <cfRule type="expression" dxfId="2" priority="1">
      <formula>L26=0</formula>
    </cfRule>
    <cfRule type="expression" dxfId="1" priority="2">
      <formula>L26=1</formula>
    </cfRule>
    <cfRule type="expression" dxfId="0" priority="3">
      <formula>L26=2</formula>
    </cfRule>
  </conditionalFormatting>
  <dataValidations count="1">
    <dataValidation type="list" allowBlank="1" showInputMessage="1" showErrorMessage="1" sqref="D10:D45">
      <formula1>状态</formula1>
    </dataValidation>
  </dataValidations>
  <pageMargins left="3.937007874015748E-2" right="3.937007874015748E-2" top="3.937007874015748E-2" bottom="3.937007874015748E-2" header="0.31496062992125984" footer="0.31496062992125984"/>
  <pageSetup paperSize="8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showGridLines="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4" sqref="C4"/>
    </sheetView>
  </sheetViews>
  <sheetFormatPr defaultRowHeight="16.5" x14ac:dyDescent="0.3"/>
  <cols>
    <col min="1" max="1" width="3.75" style="1" customWidth="1"/>
    <col min="2" max="2" width="10.375" style="1" customWidth="1"/>
    <col min="3" max="3" width="12.5" style="1" bestFit="1" customWidth="1"/>
    <col min="4" max="4" width="13.375" style="1" bestFit="1" customWidth="1"/>
    <col min="5" max="5" width="27.75" style="1" bestFit="1" customWidth="1"/>
    <col min="6" max="6" width="18.625" style="1" customWidth="1"/>
    <col min="7" max="7" width="9.875" style="1" customWidth="1"/>
    <col min="8" max="8" width="27.625" style="1" bestFit="1" customWidth="1"/>
    <col min="9" max="16384" width="9" style="1"/>
  </cols>
  <sheetData>
    <row r="2" spans="2:8" x14ac:dyDescent="0.3">
      <c r="B2" s="1" t="s">
        <v>74</v>
      </c>
    </row>
    <row r="3" spans="2:8" x14ac:dyDescent="0.3">
      <c r="B3" s="1" t="s">
        <v>0</v>
      </c>
      <c r="C3" s="11">
        <v>41853</v>
      </c>
      <c r="D3" s="11"/>
    </row>
    <row r="4" spans="2:8" x14ac:dyDescent="0.3">
      <c r="B4" s="1" t="s">
        <v>1</v>
      </c>
      <c r="C4" s="12" t="s">
        <v>72</v>
      </c>
      <c r="D4" s="12"/>
    </row>
    <row r="6" spans="2:8" x14ac:dyDescent="0.3">
      <c r="B6" s="23" t="s">
        <v>7</v>
      </c>
      <c r="C6" s="23" t="s">
        <v>14</v>
      </c>
      <c r="D6" s="23" t="s">
        <v>18</v>
      </c>
      <c r="E6" s="23" t="s">
        <v>15</v>
      </c>
      <c r="F6" s="23" t="s">
        <v>16</v>
      </c>
      <c r="G6" s="23" t="s">
        <v>19</v>
      </c>
      <c r="H6" s="23" t="s">
        <v>17</v>
      </c>
    </row>
    <row r="7" spans="2:8" x14ac:dyDescent="0.3">
      <c r="B7" s="6" t="s">
        <v>78</v>
      </c>
      <c r="C7" s="13">
        <v>41833</v>
      </c>
      <c r="D7" s="13" t="s">
        <v>80</v>
      </c>
      <c r="E7" s="6" t="s">
        <v>79</v>
      </c>
      <c r="F7" s="6" t="s">
        <v>73</v>
      </c>
      <c r="G7" s="6" t="s">
        <v>76</v>
      </c>
      <c r="H7" s="6"/>
    </row>
    <row r="8" spans="2:8" x14ac:dyDescent="0.3">
      <c r="B8" s="6" t="s">
        <v>77</v>
      </c>
      <c r="C8" s="13">
        <v>41860</v>
      </c>
      <c r="D8" s="13" t="s">
        <v>81</v>
      </c>
      <c r="E8" s="6" t="s">
        <v>82</v>
      </c>
      <c r="F8" s="6" t="s">
        <v>73</v>
      </c>
      <c r="G8" s="6" t="s">
        <v>83</v>
      </c>
      <c r="H8" s="6"/>
    </row>
    <row r="9" spans="2:8" x14ac:dyDescent="0.3">
      <c r="B9" s="6"/>
      <c r="C9" s="13"/>
      <c r="D9" s="13"/>
      <c r="E9" s="6"/>
      <c r="F9" s="6"/>
      <c r="G9" s="6"/>
      <c r="H9" s="6"/>
    </row>
    <row r="10" spans="2:8" x14ac:dyDescent="0.3">
      <c r="B10" s="6"/>
      <c r="C10" s="13"/>
      <c r="D10" s="13"/>
      <c r="E10" s="6"/>
      <c r="F10" s="6"/>
      <c r="G10" s="6"/>
      <c r="H10" s="6"/>
    </row>
    <row r="11" spans="2:8" x14ac:dyDescent="0.3">
      <c r="B11" s="6"/>
      <c r="C11" s="13"/>
      <c r="D11" s="13"/>
      <c r="E11" s="6"/>
      <c r="F11" s="6"/>
      <c r="G11" s="6"/>
      <c r="H11" s="6"/>
    </row>
    <row r="12" spans="2:8" x14ac:dyDescent="0.3">
      <c r="B12" s="6"/>
      <c r="C12" s="13"/>
      <c r="D12" s="13"/>
      <c r="E12" s="6"/>
      <c r="F12" s="6"/>
      <c r="G12" s="42"/>
      <c r="H12" s="6"/>
    </row>
    <row r="13" spans="2:8" x14ac:dyDescent="0.3">
      <c r="B13" s="6"/>
      <c r="C13" s="13"/>
      <c r="D13" s="13"/>
      <c r="E13" s="6"/>
      <c r="F13" s="6"/>
      <c r="G13" s="6"/>
      <c r="H13" s="6"/>
    </row>
    <row r="14" spans="2:8" x14ac:dyDescent="0.3">
      <c r="B14" s="6"/>
      <c r="C14" s="13"/>
      <c r="D14" s="13"/>
      <c r="E14" s="6"/>
      <c r="F14" s="6"/>
      <c r="G14" s="6"/>
      <c r="H14" s="6"/>
    </row>
    <row r="15" spans="2:8" x14ac:dyDescent="0.3">
      <c r="B15" s="6"/>
      <c r="C15" s="13"/>
      <c r="D15" s="13"/>
      <c r="E15" s="6"/>
      <c r="F15" s="6"/>
      <c r="G15" s="6"/>
      <c r="H15" s="6"/>
    </row>
    <row r="16" spans="2:8" x14ac:dyDescent="0.3">
      <c r="B16" s="6"/>
      <c r="C16" s="13"/>
      <c r="D16" s="13"/>
      <c r="E16" s="6"/>
      <c r="F16" s="6"/>
      <c r="G16" s="6"/>
      <c r="H16" s="6"/>
    </row>
    <row r="17" spans="2:8" x14ac:dyDescent="0.3">
      <c r="B17" s="6"/>
      <c r="C17" s="13"/>
      <c r="D17" s="13"/>
      <c r="E17" s="6"/>
      <c r="F17" s="6"/>
      <c r="G17" s="6"/>
      <c r="H17" s="6"/>
    </row>
    <row r="18" spans="2:8" x14ac:dyDescent="0.3">
      <c r="B18" s="6"/>
      <c r="C18" s="13"/>
      <c r="D18" s="13"/>
      <c r="E18" s="6"/>
      <c r="F18" s="6"/>
      <c r="G18" s="6"/>
      <c r="H18" s="6"/>
    </row>
    <row r="19" spans="2:8" x14ac:dyDescent="0.3">
      <c r="B19" s="6"/>
      <c r="C19" s="13"/>
      <c r="D19" s="13"/>
      <c r="E19" s="6"/>
      <c r="F19" s="6"/>
      <c r="G19" s="6"/>
      <c r="H19" s="6"/>
    </row>
    <row r="20" spans="2:8" x14ac:dyDescent="0.3">
      <c r="B20" s="6"/>
      <c r="C20" s="13"/>
      <c r="D20" s="13"/>
      <c r="E20" s="6"/>
      <c r="F20" s="6"/>
      <c r="G20" s="6"/>
      <c r="H20" s="6"/>
    </row>
    <row r="21" spans="2:8" x14ac:dyDescent="0.3">
      <c r="B21" s="6"/>
      <c r="C21" s="13"/>
      <c r="D21" s="13"/>
      <c r="E21" s="6"/>
      <c r="F21" s="6"/>
      <c r="G21" s="42"/>
      <c r="H21" s="6"/>
    </row>
    <row r="22" spans="2:8" x14ac:dyDescent="0.3">
      <c r="B22" s="6"/>
      <c r="C22" s="13"/>
      <c r="D22" s="13"/>
      <c r="E22" s="6"/>
      <c r="F22" s="6"/>
      <c r="G22" s="6"/>
      <c r="H22" s="6"/>
    </row>
    <row r="23" spans="2:8" x14ac:dyDescent="0.3">
      <c r="B23" s="6"/>
      <c r="C23" s="13"/>
      <c r="D23" s="13"/>
      <c r="E23" s="6"/>
      <c r="F23" s="6"/>
      <c r="G23" s="6"/>
      <c r="H23" s="6"/>
    </row>
    <row r="24" spans="2:8" x14ac:dyDescent="0.3">
      <c r="B24" s="6"/>
      <c r="C24" s="13"/>
      <c r="D24" s="13"/>
      <c r="E24" s="6"/>
      <c r="F24" s="6"/>
      <c r="G24" s="6"/>
      <c r="H24" s="6"/>
    </row>
    <row r="25" spans="2:8" x14ac:dyDescent="0.3">
      <c r="B25" s="6"/>
      <c r="C25" s="13"/>
      <c r="D25" s="13"/>
      <c r="E25" s="6"/>
      <c r="F25" s="6"/>
      <c r="G25" s="6"/>
      <c r="H25" s="6"/>
    </row>
    <row r="26" spans="2:8" x14ac:dyDescent="0.3">
      <c r="B26" s="6"/>
      <c r="C26" s="13"/>
      <c r="D26" s="13"/>
      <c r="E26" s="6"/>
      <c r="F26" s="6"/>
      <c r="G26" s="6"/>
      <c r="H26" s="6"/>
    </row>
    <row r="27" spans="2:8" x14ac:dyDescent="0.3">
      <c r="B27" s="6"/>
      <c r="C27" s="13"/>
      <c r="D27" s="13"/>
      <c r="E27" s="6"/>
      <c r="F27" s="6"/>
      <c r="G27" s="6"/>
      <c r="H27" s="6"/>
    </row>
    <row r="28" spans="2:8" x14ac:dyDescent="0.3">
      <c r="B28" s="6"/>
      <c r="C28" s="13"/>
      <c r="D28" s="13"/>
      <c r="E28" s="6"/>
      <c r="F28" s="6"/>
      <c r="G28" s="6"/>
      <c r="H28" s="6"/>
    </row>
    <row r="29" spans="2:8" x14ac:dyDescent="0.3">
      <c r="B29" s="6"/>
      <c r="C29" s="13"/>
      <c r="D29" s="13"/>
      <c r="E29" s="6"/>
      <c r="F29" s="6"/>
      <c r="G29" s="6"/>
      <c r="H29" s="6"/>
    </row>
    <row r="30" spans="2:8" x14ac:dyDescent="0.3">
      <c r="B30" s="6"/>
      <c r="C30" s="13"/>
      <c r="D30" s="13"/>
      <c r="E30" s="6"/>
      <c r="F30" s="6"/>
      <c r="G30" s="6"/>
      <c r="H30" s="6"/>
    </row>
    <row r="31" spans="2:8" x14ac:dyDescent="0.3">
      <c r="B31" s="6"/>
      <c r="C31" s="13"/>
      <c r="D31" s="13"/>
      <c r="E31" s="6"/>
      <c r="F31" s="6"/>
      <c r="G31" s="42"/>
      <c r="H31" s="6"/>
    </row>
    <row r="32" spans="2:8" x14ac:dyDescent="0.3">
      <c r="B32" s="6"/>
      <c r="C32" s="13"/>
      <c r="D32" s="13"/>
      <c r="E32" s="6"/>
      <c r="F32" s="6"/>
      <c r="G32" s="42"/>
      <c r="H32" s="6"/>
    </row>
    <row r="33" spans="2:8" x14ac:dyDescent="0.3">
      <c r="B33" s="6"/>
      <c r="C33" s="13"/>
      <c r="D33" s="13"/>
      <c r="E33" s="6"/>
      <c r="F33" s="6"/>
      <c r="G33" s="42"/>
      <c r="H33" s="6"/>
    </row>
    <row r="34" spans="2:8" x14ac:dyDescent="0.3">
      <c r="B34" s="6"/>
      <c r="C34" s="13"/>
      <c r="D34" s="13"/>
      <c r="E34" s="6"/>
      <c r="F34" s="6"/>
      <c r="G34" s="6"/>
      <c r="H34" s="6"/>
    </row>
    <row r="35" spans="2:8" x14ac:dyDescent="0.3">
      <c r="B35" s="6"/>
      <c r="C35" s="13"/>
      <c r="D35" s="13"/>
      <c r="E35" s="6"/>
      <c r="F35" s="6"/>
      <c r="G35" s="6"/>
      <c r="H35" s="6"/>
    </row>
    <row r="36" spans="2:8" x14ac:dyDescent="0.3">
      <c r="B36" s="6"/>
      <c r="C36" s="13"/>
      <c r="D36" s="13"/>
      <c r="E36" s="6"/>
      <c r="F36" s="6"/>
      <c r="G36" s="6"/>
      <c r="H36" s="6"/>
    </row>
    <row r="37" spans="2:8" x14ac:dyDescent="0.3">
      <c r="B37" s="6"/>
      <c r="C37" s="13"/>
      <c r="D37" s="13"/>
      <c r="E37" s="6"/>
      <c r="F37" s="6"/>
      <c r="G37" s="6"/>
      <c r="H37" s="6"/>
    </row>
    <row r="38" spans="2:8" x14ac:dyDescent="0.3">
      <c r="B38" s="6"/>
      <c r="C38" s="13"/>
      <c r="D38" s="13"/>
      <c r="E38" s="6"/>
      <c r="F38" s="6"/>
      <c r="G38" s="42"/>
      <c r="H38" s="6"/>
    </row>
    <row r="39" spans="2:8" x14ac:dyDescent="0.3">
      <c r="B39" s="6"/>
      <c r="C39" s="13"/>
      <c r="D39" s="13"/>
      <c r="E39" s="6"/>
      <c r="F39" s="6"/>
      <c r="G39" s="6"/>
      <c r="H39" s="6"/>
    </row>
    <row r="40" spans="2:8" x14ac:dyDescent="0.3">
      <c r="B40" s="6"/>
      <c r="C40" s="13"/>
      <c r="D40" s="13"/>
      <c r="E40" s="6"/>
      <c r="F40" s="6"/>
      <c r="G40" s="6"/>
      <c r="H40" s="6"/>
    </row>
    <row r="41" spans="2:8" x14ac:dyDescent="0.3">
      <c r="B41" s="6"/>
      <c r="C41" s="13"/>
      <c r="D41" s="13"/>
      <c r="E41" s="6"/>
      <c r="F41" s="6"/>
      <c r="G41" s="6"/>
      <c r="H41" s="6"/>
    </row>
    <row r="42" spans="2:8" x14ac:dyDescent="0.3">
      <c r="B42" s="6"/>
      <c r="C42" s="13"/>
      <c r="D42" s="13"/>
      <c r="E42" s="6"/>
      <c r="F42" s="6"/>
      <c r="G42" s="6"/>
      <c r="H42" s="6"/>
    </row>
    <row r="43" spans="2:8" x14ac:dyDescent="0.3">
      <c r="B43" s="6"/>
      <c r="C43" s="13"/>
      <c r="D43" s="13"/>
      <c r="E43" s="6"/>
      <c r="F43" s="6"/>
      <c r="G43" s="6"/>
      <c r="H43" s="6"/>
    </row>
    <row r="44" spans="2:8" x14ac:dyDescent="0.3">
      <c r="B44" s="6"/>
      <c r="C44" s="13"/>
      <c r="D44" s="13"/>
      <c r="E44" s="6"/>
      <c r="F44" s="6"/>
      <c r="G44" s="6"/>
      <c r="H44" s="6"/>
    </row>
    <row r="45" spans="2:8" x14ac:dyDescent="0.3">
      <c r="B45" s="6"/>
      <c r="C45" s="13"/>
      <c r="D45" s="13"/>
      <c r="E45" s="6"/>
      <c r="F45" s="6"/>
      <c r="G45" s="6"/>
      <c r="H45" s="6"/>
    </row>
    <row r="46" spans="2:8" x14ac:dyDescent="0.3">
      <c r="B46" s="6"/>
      <c r="C46" s="13"/>
      <c r="D46" s="13"/>
      <c r="E46" s="6"/>
      <c r="F46" s="6"/>
      <c r="G46" s="6"/>
      <c r="H46" s="6"/>
    </row>
    <row r="47" spans="2:8" x14ac:dyDescent="0.3">
      <c r="B47" s="6"/>
      <c r="C47" s="13"/>
      <c r="D47" s="13"/>
      <c r="E47" s="6"/>
      <c r="F47" s="6"/>
      <c r="G47" s="6"/>
      <c r="H47" s="6"/>
    </row>
    <row r="48" spans="2:8" x14ac:dyDescent="0.3">
      <c r="B48" s="6"/>
      <c r="C48" s="13"/>
      <c r="D48" s="13"/>
      <c r="E48" s="6"/>
      <c r="F48" s="6"/>
      <c r="G48" s="6"/>
      <c r="H48" s="6"/>
    </row>
    <row r="49" spans="2:8" x14ac:dyDescent="0.3">
      <c r="B49" s="6"/>
      <c r="C49" s="13"/>
      <c r="D49" s="13"/>
      <c r="E49" s="6"/>
      <c r="F49" s="6"/>
      <c r="G49" s="6"/>
      <c r="H49" s="6"/>
    </row>
    <row r="50" spans="2:8" x14ac:dyDescent="0.3">
      <c r="B50" s="6"/>
      <c r="C50" s="13"/>
      <c r="D50" s="13"/>
      <c r="E50" s="6"/>
      <c r="F50" s="6"/>
      <c r="G50" s="6"/>
      <c r="H50" s="6"/>
    </row>
  </sheetData>
  <autoFilter ref="B6:H43"/>
  <phoneticPr fontId="1" type="noConversion"/>
  <pageMargins left="3.937007874015748E-2" right="3.937007874015748E-2" top="3.937007874015748E-2" bottom="3.937007874015748E-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详细计划</vt:lpstr>
      <vt:lpstr>会议安排</vt:lpstr>
      <vt:lpstr>详细计划!Print_Area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PJ Schedule</dc:title>
  <dc:creator/>
  <cp:lastModifiedBy/>
  <dcterms:created xsi:type="dcterms:W3CDTF">2006-09-16T00:00:00Z</dcterms:created>
  <dcterms:modified xsi:type="dcterms:W3CDTF">2014-11-08T07:15:28Z</dcterms:modified>
</cp:coreProperties>
</file>