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56843F54-19A2-41C8-BAF7-CA7C58B227B6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Sheet1!$C$1:$C$20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N20" i="1"/>
  <c r="O20" i="1"/>
  <c r="O19" i="1" l="1"/>
  <c r="Q20" i="1" l="1"/>
  <c r="L16" i="1" l="1"/>
  <c r="N16" i="1"/>
  <c r="O16" i="1"/>
  <c r="L17" i="1"/>
  <c r="N17" i="1"/>
  <c r="O17" i="1"/>
  <c r="L18" i="1"/>
  <c r="N18" i="1"/>
  <c r="O18" i="1"/>
  <c r="L19" i="1"/>
  <c r="N19" i="1"/>
  <c r="L15" i="1"/>
  <c r="N15" i="1"/>
  <c r="O15" i="1"/>
  <c r="L14" i="1"/>
  <c r="N14" i="1"/>
  <c r="O14" i="1"/>
  <c r="L13" i="1" l="1"/>
  <c r="N13" i="1"/>
  <c r="O13" i="1"/>
  <c r="L12" i="1" l="1"/>
  <c r="N12" i="1"/>
  <c r="O12" i="1"/>
  <c r="L10" i="1" l="1"/>
  <c r="N10" i="1"/>
  <c r="O10" i="1"/>
  <c r="L11" i="1"/>
  <c r="N11" i="1"/>
  <c r="O11" i="1"/>
  <c r="L9" i="1" l="1"/>
  <c r="N9" i="1"/>
  <c r="O9" i="1"/>
  <c r="L7" i="1"/>
  <c r="N7" i="1"/>
  <c r="O7" i="1"/>
  <c r="L8" i="1"/>
  <c r="N8" i="1"/>
  <c r="O8" i="1"/>
  <c r="O6" i="1" l="1"/>
  <c r="N6" i="1"/>
  <c r="L6" i="1"/>
  <c r="O5" i="1"/>
  <c r="N5" i="1"/>
  <c r="L5" i="1"/>
  <c r="O4" i="1"/>
  <c r="N4" i="1"/>
  <c r="L4" i="1"/>
  <c r="O3" i="1"/>
  <c r="N3" i="1"/>
  <c r="L3" i="1"/>
  <c r="O2" i="1"/>
  <c r="N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FBA0273-40E5-4C62-A15A-B868CE74423C}">
      <text/>
    </comment>
  </commentList>
</comments>
</file>

<file path=xl/sharedStrings.xml><?xml version="1.0" encoding="utf-8"?>
<sst xmlns="http://schemas.openxmlformats.org/spreadsheetml/2006/main" count="126" uniqueCount="56">
  <si>
    <t>中影设备</t>
  </si>
  <si>
    <t>2018-05-01</t>
    <phoneticPr fontId="4" type="noConversion"/>
  </si>
  <si>
    <t>2018-05-31</t>
    <phoneticPr fontId="4" type="noConversion"/>
  </si>
  <si>
    <t>低压槽之欲望之城</t>
  </si>
  <si>
    <t>序号</t>
  </si>
  <si>
    <t>影片名称</t>
    <phoneticPr fontId="4" type="noConversion"/>
  </si>
  <si>
    <t>影片编码</t>
    <phoneticPr fontId="4" type="noConversion"/>
  </si>
  <si>
    <t>影院名称</t>
    <phoneticPr fontId="4" type="noConversion"/>
  </si>
  <si>
    <t>影院编码</t>
    <phoneticPr fontId="4" type="noConversion"/>
  </si>
  <si>
    <t>设备归属</t>
    <phoneticPr fontId="4" type="noConversion"/>
  </si>
  <si>
    <t>开始日期</t>
    <phoneticPr fontId="4" type="noConversion"/>
  </si>
  <si>
    <t>结束日期</t>
    <phoneticPr fontId="4" type="noConversion"/>
  </si>
  <si>
    <t>总场次</t>
    <phoneticPr fontId="4" type="noConversion"/>
  </si>
  <si>
    <t>总人次</t>
    <phoneticPr fontId="4" type="noConversion"/>
  </si>
  <si>
    <t>总票房</t>
    <phoneticPr fontId="4" type="noConversion"/>
  </si>
  <si>
    <t>电影专项基金</t>
    <phoneticPr fontId="4" type="noConversion"/>
  </si>
  <si>
    <t>增值税率</t>
    <phoneticPr fontId="4" type="noConversion"/>
  </si>
  <si>
    <t>税金</t>
    <phoneticPr fontId="4" type="noConversion"/>
  </si>
  <si>
    <t>净票房</t>
    <phoneticPr fontId="4" type="noConversion"/>
  </si>
  <si>
    <t>分账比例</t>
    <phoneticPr fontId="4" type="noConversion"/>
  </si>
  <si>
    <t>分账片款</t>
    <phoneticPr fontId="4" type="noConversion"/>
  </si>
  <si>
    <t>001100192018</t>
  </si>
  <si>
    <t>001207202017</t>
  </si>
  <si>
    <t>自购</t>
    <phoneticPr fontId="2" type="noConversion"/>
  </si>
  <si>
    <t>鞍山中影国际影城铁西店</t>
  </si>
  <si>
    <t>红海行动</t>
  </si>
  <si>
    <t>00110001201801</t>
  </si>
  <si>
    <t>001100102018</t>
  </si>
  <si>
    <t>玩命</t>
  </si>
  <si>
    <t>低压槽之欲望之城   2D</t>
  </si>
  <si>
    <t>01210095201801</t>
  </si>
  <si>
    <t>狂暴巨兽（数字3D）</t>
  </si>
  <si>
    <t>05120092201802</t>
  </si>
  <si>
    <t>1100192018</t>
  </si>
  <si>
    <t>1101192018</t>
  </si>
  <si>
    <t>1102962017</t>
  </si>
  <si>
    <t>1103142017</t>
  </si>
  <si>
    <t>1105262017</t>
  </si>
  <si>
    <t>12100952018</t>
  </si>
  <si>
    <t>合计</t>
    <phoneticPr fontId="2" type="noConversion"/>
  </si>
  <si>
    <t>001100012018</t>
    <phoneticPr fontId="2" type="noConversion"/>
  </si>
  <si>
    <t>012100952018</t>
    <phoneticPr fontId="2" type="noConversion"/>
  </si>
  <si>
    <t>昼顔(字幕版)</t>
  </si>
  <si>
    <t>昼顔（2D日语）</t>
  </si>
  <si>
    <t>05120082201801</t>
  </si>
  <si>
    <t>昼顔</t>
  </si>
  <si>
    <t>昼顔</t>
    <phoneticPr fontId="2" type="noConversion"/>
  </si>
  <si>
    <t>给十九岁的我自己(2D中文）</t>
  </si>
  <si>
    <t>战神纪（3D国语）</t>
  </si>
  <si>
    <t>复仇者联盟3：无限战争（3D国语）</t>
    <phoneticPr fontId="2" type="noConversion"/>
  </si>
  <si>
    <t>05120098201802</t>
    <phoneticPr fontId="2" type="noConversion"/>
  </si>
  <si>
    <t>游侠索罗：星球大战外传（3D国语）</t>
  </si>
  <si>
    <t>路过未来(2D中文）</t>
  </si>
  <si>
    <t>21克拉(2D中文）</t>
  </si>
  <si>
    <t>神谕通天(2D中文）</t>
  </si>
  <si>
    <t>低压槽之欲望之城(2D中文）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</si>
</sst>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.0000_ "/>
  </numFmts>
  <fonts count="11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9"/>
      <color rgb="FF000000"/>
      <name val="Microsoft YaHei"/>
      <family val="2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color theme="1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5" fillId="0" borderId="0"/>
    <xf numFmtId="0" fontId="9" fillId="0" borderId="0">
      <alignment vertical="center"/>
    </xf>
    <xf numFmtId="0" fontId="10" fillId="0" borderId="0"/>
  </cellStyleXfs>
  <cellXfs count="42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177" fontId="1" fillId="0" borderId="5" xfId="0" applyNumberFormat="1" applyFont="1" applyFill="1" applyBorder="1" applyAlignment="1">
      <alignment horizontal="right" vertical="center"/>
    </xf>
    <xf numFmtId="177" fontId="1" fillId="0" borderId="5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right" vertical="center"/>
    </xf>
    <xf numFmtId="178" fontId="1" fillId="0" borderId="5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177" fontId="1" fillId="2" borderId="5" xfId="0" applyNumberFormat="1" applyFont="1" applyFill="1" applyBorder="1" applyAlignment="1">
      <alignment horizontal="right" vertical="center"/>
    </xf>
    <xf numFmtId="177" fontId="1" fillId="2" borderId="5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right" vertical="center"/>
    </xf>
    <xf numFmtId="178" fontId="1" fillId="2" borderId="5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177" fontId="1" fillId="0" borderId="7" xfId="0" applyNumberFormat="1" applyFont="1" applyFill="1" applyBorder="1" applyAlignment="1">
      <alignment horizontal="right" vertical="center"/>
    </xf>
    <xf numFmtId="177" fontId="1" fillId="0" borderId="7" xfId="0" applyNumberFormat="1" applyFont="1" applyFill="1" applyBorder="1" applyAlignment="1">
      <alignment horizontal="center" vertical="center"/>
    </xf>
    <xf numFmtId="178" fontId="1" fillId="0" borderId="7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 wrapText="1"/>
    </xf>
    <xf numFmtId="49" fontId="8" fillId="3" borderId="2" xfId="0" applyNumberFormat="1" applyFont="1" applyFill="1" applyBorder="1" applyAlignment="1" applyProtection="1">
      <alignment horizontal="left" vertical="center" wrapText="1"/>
    </xf>
    <xf numFmtId="176" fontId="8" fillId="3" borderId="3" xfId="0" applyNumberFormat="1" applyFont="1" applyFill="1" applyBorder="1" applyAlignment="1" applyProtection="1">
      <alignment horizontal="center" vertical="center" wrapText="1"/>
    </xf>
    <xf numFmtId="49" fontId="8" fillId="3" borderId="4" xfId="0" applyNumberFormat="1" applyFont="1" applyFill="1" applyBorder="1" applyAlignment="1" applyProtection="1">
      <alignment horizontal="center" wrapText="1"/>
    </xf>
    <xf numFmtId="49" fontId="8" fillId="3" borderId="5" xfId="0" applyNumberFormat="1" applyFont="1" applyFill="1" applyBorder="1" applyAlignment="1" applyProtection="1">
      <alignment horizontal="center" wrapText="1"/>
    </xf>
    <xf numFmtId="14" fontId="8" fillId="3" borderId="5" xfId="0" applyNumberFormat="1" applyFont="1" applyFill="1" applyBorder="1" applyAlignment="1" applyProtection="1">
      <alignment horizontal="center" wrapText="1"/>
    </xf>
    <xf numFmtId="177" fontId="8" fillId="3" borderId="5" xfId="0" applyNumberFormat="1" applyFont="1" applyFill="1" applyBorder="1" applyAlignment="1" applyProtection="1">
      <alignment horizontal="center" wrapText="1"/>
    </xf>
    <xf numFmtId="178" fontId="8" fillId="3" borderId="5" xfId="0" applyNumberFormat="1" applyFont="1" applyFill="1" applyBorder="1" applyAlignment="1" applyProtection="1">
      <alignment horizont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49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8" xfId="0" applyFill="1" applyBorder="1" applyAlignment="1">
      <alignment vertical="center"/>
    </xf>
    <xf numFmtId="177" fontId="0" fillId="0" borderId="0" xfId="0" applyNumberFormat="1"/>
    <xf numFmtId="49" fontId="0" fillId="0" borderId="2" xfId="0" applyNumberForma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49" fontId="6" fillId="4" borderId="9" xfId="0" applyNumberFormat="1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49" fontId="8" fillId="3" borderId="7" xfId="0" applyNumberFormat="1" applyFont="1" applyFill="1" applyBorder="1" applyAlignment="1" applyProtection="1">
      <alignment horizontal="center" wrapText="1"/>
    </xf>
    <xf numFmtId="0" fontId="3" fillId="0" borderId="2" xfId="1" applyFont="1" applyFill="1" applyBorder="1"/>
    <xf numFmtId="177" fontId="1" fillId="0" borderId="10" xfId="0" applyNumberFormat="1" applyFont="1" applyFill="1" applyBorder="1" applyAlignment="1">
      <alignment horizontal="right" vertical="center"/>
    </xf>
  </cellXfs>
  <cellStyles count="4">
    <cellStyle name="常规" xfId="0" builtinId="0"/>
    <cellStyle name="常规 2" xfId="1" xr:uid="{9D10A02C-07E2-4B1C-918E-8FFD5F0E04F6}"/>
    <cellStyle name="常规 2 2 2" xfId="3" xr:uid="{00000000-0005-0000-0000-000001000000}"/>
    <cellStyle name="常规 3" xfId="2" xr:uid="{EE274348-1757-4FF3-B6E8-0491FD4B6F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workbookViewId="0">
      <selection activeCell="D31" sqref="D31"/>
    </sheetView>
  </sheetViews>
  <sheetFormatPr defaultRowHeight="14.25"/>
  <cols>
    <col min="2" max="2" width="30.375" bestFit="1" customWidth="1"/>
    <col min="3" max="3" width="16.25" bestFit="1" customWidth="1"/>
    <col min="4" max="4" width="19" bestFit="1" customWidth="1"/>
    <col min="5" max="5" width="8.5" bestFit="1" customWidth="1"/>
    <col min="7" max="8" width="12.75" bestFit="1" customWidth="1"/>
    <col min="11" max="11" width="10.375" bestFit="1" customWidth="1"/>
    <col min="15" max="15" width="10.375" bestFit="1" customWidth="1"/>
    <col min="17" max="17" width="11.5" bestFit="1" customWidth="1"/>
  </cols>
  <sheetData>
    <row r="1" spans="1:18" ht="30">
      <c r="A1" s="21" t="s">
        <v>4</v>
      </c>
      <c r="B1" s="22" t="s">
        <v>5</v>
      </c>
      <c r="C1" s="23" t="s">
        <v>6</v>
      </c>
      <c r="D1" s="24" t="s">
        <v>7</v>
      </c>
      <c r="E1" s="39" t="s">
        <v>8</v>
      </c>
      <c r="F1" s="25" t="s">
        <v>9</v>
      </c>
      <c r="G1" s="26" t="s">
        <v>10</v>
      </c>
      <c r="H1" s="26" t="s">
        <v>11</v>
      </c>
      <c r="I1" s="25" t="s">
        <v>12</v>
      </c>
      <c r="J1" s="25" t="s">
        <v>13</v>
      </c>
      <c r="K1" s="27" t="s">
        <v>14</v>
      </c>
      <c r="L1" s="27" t="s">
        <v>15</v>
      </c>
      <c r="M1" s="27" t="s">
        <v>16</v>
      </c>
      <c r="N1" s="27" t="s">
        <v>17</v>
      </c>
      <c r="O1" s="27" t="s">
        <v>18</v>
      </c>
      <c r="P1" s="28" t="s">
        <v>19</v>
      </c>
      <c r="Q1" s="27" t="s">
        <v>20</v>
      </c>
    </row>
    <row r="2" spans="1:18" ht="15.75">
      <c r="A2" s="1">
        <v>1</v>
      </c>
      <c r="B2" s="32" t="s">
        <v>25</v>
      </c>
      <c r="C2" s="31" t="s">
        <v>40</v>
      </c>
      <c r="D2" s="37" t="s">
        <v>24</v>
      </c>
      <c r="E2" s="40">
        <v>44001237</v>
      </c>
      <c r="F2" s="2" t="s">
        <v>0</v>
      </c>
      <c r="G2" s="3" t="s">
        <v>1</v>
      </c>
      <c r="H2" s="3" t="s">
        <v>2</v>
      </c>
      <c r="I2" s="3">
        <v>1</v>
      </c>
      <c r="J2" s="3">
        <v>6</v>
      </c>
      <c r="K2" s="4">
        <v>168</v>
      </c>
      <c r="L2" s="4">
        <f t="shared" ref="L2:L6" si="0">K2*0.05</f>
        <v>8.4</v>
      </c>
      <c r="M2" s="5">
        <v>0.03</v>
      </c>
      <c r="N2" s="4">
        <f t="shared" ref="N2:N6" si="1">K2*(1-0.96737864)</f>
        <v>5.4803884800000073</v>
      </c>
      <c r="O2" s="6">
        <f t="shared" ref="O2:O6" si="2">K2*0.91737864</f>
        <v>154.11961152000001</v>
      </c>
      <c r="P2" s="7">
        <v>0.48</v>
      </c>
      <c r="Q2" s="18">
        <v>39</v>
      </c>
      <c r="R2" s="4"/>
    </row>
    <row r="3" spans="1:18" ht="15.75">
      <c r="A3" s="1">
        <v>2</v>
      </c>
      <c r="B3" s="32" t="s">
        <v>25</v>
      </c>
      <c r="C3" s="31" t="s">
        <v>26</v>
      </c>
      <c r="D3" s="37" t="s">
        <v>24</v>
      </c>
      <c r="E3" s="40">
        <v>44001237</v>
      </c>
      <c r="F3" s="8" t="s">
        <v>0</v>
      </c>
      <c r="G3" s="9" t="s">
        <v>1</v>
      </c>
      <c r="H3" s="9" t="s">
        <v>2</v>
      </c>
      <c r="I3" s="9">
        <v>26</v>
      </c>
      <c r="J3" s="9">
        <v>93</v>
      </c>
      <c r="K3" s="10">
        <v>3061.5</v>
      </c>
      <c r="L3" s="10">
        <f t="shared" si="0"/>
        <v>153.07500000000002</v>
      </c>
      <c r="M3" s="11">
        <v>0.03</v>
      </c>
      <c r="N3" s="10">
        <f t="shared" si="1"/>
        <v>99.870293640000128</v>
      </c>
      <c r="O3" s="12">
        <f t="shared" si="2"/>
        <v>2808.5547063600002</v>
      </c>
      <c r="P3" s="13">
        <v>0.48</v>
      </c>
      <c r="Q3" s="18">
        <v>38</v>
      </c>
      <c r="R3" s="10"/>
    </row>
    <row r="4" spans="1:18" ht="15.75">
      <c r="A4" s="29">
        <v>3</v>
      </c>
      <c r="B4" s="32" t="s">
        <v>28</v>
      </c>
      <c r="C4" s="31" t="s">
        <v>27</v>
      </c>
      <c r="D4" s="37" t="s">
        <v>24</v>
      </c>
      <c r="E4" s="40">
        <v>44001237</v>
      </c>
      <c r="F4" s="8" t="s">
        <v>0</v>
      </c>
      <c r="G4" s="9" t="s">
        <v>1</v>
      </c>
      <c r="H4" s="9" t="s">
        <v>2</v>
      </c>
      <c r="I4" s="14">
        <v>88</v>
      </c>
      <c r="J4" s="14">
        <v>715</v>
      </c>
      <c r="K4" s="10">
        <v>24466.7</v>
      </c>
      <c r="L4" s="10">
        <f t="shared" si="0"/>
        <v>1223.335</v>
      </c>
      <c r="M4" s="11">
        <v>0.03</v>
      </c>
      <c r="N4" s="10">
        <f t="shared" si="1"/>
        <v>798.1370287120011</v>
      </c>
      <c r="O4" s="12">
        <f t="shared" si="2"/>
        <v>22445.227971288001</v>
      </c>
      <c r="P4" s="13">
        <v>0.48</v>
      </c>
      <c r="Q4" s="18">
        <v>37</v>
      </c>
      <c r="R4" s="10"/>
    </row>
    <row r="5" spans="1:18" ht="15.75">
      <c r="A5" s="29">
        <v>4</v>
      </c>
      <c r="B5" s="32" t="s">
        <v>3</v>
      </c>
      <c r="C5" s="31" t="s">
        <v>21</v>
      </c>
      <c r="D5" s="37" t="s">
        <v>24</v>
      </c>
      <c r="E5" s="40">
        <v>44001237</v>
      </c>
      <c r="F5" s="2" t="s">
        <v>23</v>
      </c>
      <c r="G5" s="3" t="s">
        <v>1</v>
      </c>
      <c r="H5" s="3" t="s">
        <v>2</v>
      </c>
      <c r="I5" s="15">
        <v>88</v>
      </c>
      <c r="J5" s="15">
        <v>715</v>
      </c>
      <c r="K5" s="4">
        <v>24466.7</v>
      </c>
      <c r="L5" s="4">
        <f t="shared" si="0"/>
        <v>1223.335</v>
      </c>
      <c r="M5" s="5">
        <v>1.03</v>
      </c>
      <c r="N5" s="4">
        <f t="shared" si="1"/>
        <v>798.1370287120011</v>
      </c>
      <c r="O5" s="6">
        <f t="shared" si="2"/>
        <v>22445.227971288001</v>
      </c>
      <c r="P5" s="7">
        <v>1.48</v>
      </c>
      <c r="Q5" s="18">
        <v>33</v>
      </c>
      <c r="R5" s="4"/>
    </row>
    <row r="6" spans="1:18" ht="15.75">
      <c r="A6" s="29">
        <v>5</v>
      </c>
      <c r="B6" s="32" t="s">
        <v>29</v>
      </c>
      <c r="C6" s="31" t="s">
        <v>21</v>
      </c>
      <c r="D6" s="37" t="s">
        <v>24</v>
      </c>
      <c r="E6" s="40">
        <v>44001237</v>
      </c>
      <c r="F6" s="2" t="s">
        <v>23</v>
      </c>
      <c r="G6" s="3" t="s">
        <v>1</v>
      </c>
      <c r="H6" s="3" t="s">
        <v>2</v>
      </c>
      <c r="I6" s="15">
        <v>88</v>
      </c>
      <c r="J6" s="15">
        <v>715</v>
      </c>
      <c r="K6" s="4">
        <v>24466.7</v>
      </c>
      <c r="L6" s="4">
        <f t="shared" si="0"/>
        <v>1223.335</v>
      </c>
      <c r="M6" s="5">
        <v>1.03</v>
      </c>
      <c r="N6" s="4">
        <f t="shared" si="1"/>
        <v>798.1370287120011</v>
      </c>
      <c r="O6" s="6">
        <f t="shared" si="2"/>
        <v>22445.227971288001</v>
      </c>
      <c r="P6" s="7">
        <v>1.48</v>
      </c>
      <c r="Q6" s="18">
        <v>32</v>
      </c>
      <c r="R6" s="4"/>
    </row>
    <row r="7" spans="1:18" s="30" customFormat="1" ht="15.75">
      <c r="A7" s="29">
        <v>6</v>
      </c>
      <c r="B7" s="36" t="s">
        <v>43</v>
      </c>
      <c r="C7" s="35" t="s">
        <v>38</v>
      </c>
      <c r="D7" s="38" t="s">
        <v>24</v>
      </c>
      <c r="E7" s="40">
        <v>44001237</v>
      </c>
      <c r="F7" s="16" t="s">
        <v>0</v>
      </c>
      <c r="G7" s="17" t="s">
        <v>1</v>
      </c>
      <c r="H7" s="17" t="s">
        <v>2</v>
      </c>
      <c r="I7" s="17">
        <v>2</v>
      </c>
      <c r="J7" s="17">
        <v>12</v>
      </c>
      <c r="K7" s="18">
        <v>860</v>
      </c>
      <c r="L7" s="18">
        <f t="shared" ref="L7:L9" si="3">K7*0.05</f>
        <v>43</v>
      </c>
      <c r="M7" s="19">
        <v>548.03</v>
      </c>
      <c r="N7" s="18">
        <f t="shared" ref="N7:N9" si="4">K7*(1-0.96737864)</f>
        <v>28.054369600000037</v>
      </c>
      <c r="O7" s="18">
        <f t="shared" ref="O7:O9" si="5">K7*0.91737864</f>
        <v>788.94563040000003</v>
      </c>
      <c r="P7" s="20">
        <v>0.48</v>
      </c>
      <c r="Q7" s="18">
        <v>714.38</v>
      </c>
      <c r="R7" s="18"/>
    </row>
    <row r="8" spans="1:18" s="30" customFormat="1" ht="15.75">
      <c r="A8" s="29">
        <v>7</v>
      </c>
      <c r="B8" s="36" t="s">
        <v>42</v>
      </c>
      <c r="C8" s="35" t="s">
        <v>38</v>
      </c>
      <c r="D8" s="38" t="s">
        <v>24</v>
      </c>
      <c r="E8" s="40">
        <v>44001237</v>
      </c>
      <c r="F8" s="16" t="s">
        <v>0</v>
      </c>
      <c r="G8" s="17" t="s">
        <v>1</v>
      </c>
      <c r="H8" s="17" t="s">
        <v>2</v>
      </c>
      <c r="I8" s="17">
        <v>2</v>
      </c>
      <c r="J8" s="17">
        <v>12</v>
      </c>
      <c r="K8" s="18">
        <v>861</v>
      </c>
      <c r="L8" s="18">
        <f t="shared" si="3"/>
        <v>43.050000000000004</v>
      </c>
      <c r="M8" s="19">
        <v>549.03</v>
      </c>
      <c r="N8" s="18">
        <f t="shared" si="4"/>
        <v>28.086990960000037</v>
      </c>
      <c r="O8" s="18">
        <f t="shared" si="5"/>
        <v>789.86300904000007</v>
      </c>
      <c r="P8" s="20">
        <v>0.48</v>
      </c>
      <c r="Q8" s="18">
        <v>714.38</v>
      </c>
      <c r="R8" s="18"/>
    </row>
    <row r="9" spans="1:18" s="30" customFormat="1" ht="15.75">
      <c r="A9" s="29">
        <v>8</v>
      </c>
      <c r="B9" s="36" t="s">
        <v>31</v>
      </c>
      <c r="C9" s="35" t="s">
        <v>44</v>
      </c>
      <c r="D9" s="38" t="s">
        <v>24</v>
      </c>
      <c r="E9" s="40">
        <v>44001237</v>
      </c>
      <c r="F9" s="16" t="s">
        <v>0</v>
      </c>
      <c r="G9" s="17" t="s">
        <v>1</v>
      </c>
      <c r="H9" s="17" t="s">
        <v>2</v>
      </c>
      <c r="I9" s="17">
        <v>2</v>
      </c>
      <c r="J9" s="17">
        <v>12</v>
      </c>
      <c r="K9" s="18">
        <v>658</v>
      </c>
      <c r="L9" s="18">
        <f t="shared" si="3"/>
        <v>32.9</v>
      </c>
      <c r="M9" s="19">
        <v>346.03</v>
      </c>
      <c r="N9" s="18">
        <f t="shared" si="4"/>
        <v>21.464854880000029</v>
      </c>
      <c r="O9" s="18">
        <f t="shared" si="5"/>
        <v>603.63514512000006</v>
      </c>
      <c r="P9" s="20">
        <v>0.48</v>
      </c>
      <c r="Q9" s="18">
        <v>714.38</v>
      </c>
      <c r="R9" s="18"/>
    </row>
    <row r="10" spans="1:18" s="30" customFormat="1" ht="15.75">
      <c r="A10" s="29">
        <v>9</v>
      </c>
      <c r="B10" s="36" t="s">
        <v>46</v>
      </c>
      <c r="C10" s="35" t="s">
        <v>41</v>
      </c>
      <c r="D10" s="38" t="s">
        <v>24</v>
      </c>
      <c r="E10" s="40">
        <v>44001237</v>
      </c>
      <c r="F10" s="16" t="s">
        <v>0</v>
      </c>
      <c r="G10" s="17" t="s">
        <v>1</v>
      </c>
      <c r="H10" s="17" t="s">
        <v>2</v>
      </c>
      <c r="I10" s="17">
        <v>2</v>
      </c>
      <c r="J10" s="17">
        <v>12</v>
      </c>
      <c r="K10" s="18">
        <v>509</v>
      </c>
      <c r="L10" s="18">
        <f t="shared" ref="L10:L20" si="6">K10*0.05</f>
        <v>25.450000000000003</v>
      </c>
      <c r="M10" s="19">
        <v>197.03</v>
      </c>
      <c r="N10" s="18">
        <f t="shared" ref="N10:N20" si="7">K10*(1-0.96737864)</f>
        <v>16.604272240000022</v>
      </c>
      <c r="O10" s="18">
        <f t="shared" ref="O10:O18" si="8">K10*0.91737864</f>
        <v>466.94572776000001</v>
      </c>
      <c r="P10" s="20">
        <v>0.48</v>
      </c>
      <c r="Q10" s="18">
        <v>714.38</v>
      </c>
      <c r="R10" s="18"/>
    </row>
    <row r="11" spans="1:18" s="30" customFormat="1" ht="15.75">
      <c r="A11" s="29">
        <v>10</v>
      </c>
      <c r="B11" s="36" t="s">
        <v>45</v>
      </c>
      <c r="C11" s="35" t="s">
        <v>30</v>
      </c>
      <c r="D11" s="38" t="s">
        <v>24</v>
      </c>
      <c r="E11" s="40">
        <v>44001237</v>
      </c>
      <c r="F11" s="16" t="s">
        <v>0</v>
      </c>
      <c r="G11" s="17" t="s">
        <v>1</v>
      </c>
      <c r="H11" s="17" t="s">
        <v>2</v>
      </c>
      <c r="I11" s="17">
        <v>2</v>
      </c>
      <c r="J11" s="17">
        <v>12</v>
      </c>
      <c r="K11" s="18">
        <v>516</v>
      </c>
      <c r="L11" s="18">
        <f t="shared" si="6"/>
        <v>25.8</v>
      </c>
      <c r="M11" s="19">
        <v>204.03</v>
      </c>
      <c r="N11" s="18">
        <f t="shared" si="7"/>
        <v>16.832621760000023</v>
      </c>
      <c r="O11" s="18">
        <f t="shared" si="8"/>
        <v>473.36737823999999</v>
      </c>
      <c r="P11" s="20">
        <v>0.48</v>
      </c>
      <c r="Q11" s="18">
        <v>714.38</v>
      </c>
      <c r="R11" s="18"/>
    </row>
    <row r="12" spans="1:18" s="30" customFormat="1" ht="15.75">
      <c r="A12" s="29">
        <v>11</v>
      </c>
      <c r="B12" s="36" t="s">
        <v>47</v>
      </c>
      <c r="C12" s="35" t="s">
        <v>37</v>
      </c>
      <c r="D12" s="38" t="s">
        <v>24</v>
      </c>
      <c r="E12" s="40">
        <v>44001237</v>
      </c>
      <c r="F12" s="16" t="s">
        <v>0</v>
      </c>
      <c r="G12" s="17" t="s">
        <v>1</v>
      </c>
      <c r="H12" s="17" t="s">
        <v>2</v>
      </c>
      <c r="I12" s="17">
        <v>2</v>
      </c>
      <c r="J12" s="17">
        <v>12</v>
      </c>
      <c r="K12" s="18">
        <v>831</v>
      </c>
      <c r="L12" s="18">
        <f t="shared" si="6"/>
        <v>41.550000000000004</v>
      </c>
      <c r="M12" s="19">
        <v>519.03</v>
      </c>
      <c r="N12" s="18">
        <f t="shared" si="7"/>
        <v>27.108350160000036</v>
      </c>
      <c r="O12" s="18">
        <f t="shared" si="8"/>
        <v>762.34164984000006</v>
      </c>
      <c r="P12" s="20">
        <v>0.48</v>
      </c>
      <c r="Q12" s="18">
        <v>714.38</v>
      </c>
      <c r="R12" s="18"/>
    </row>
    <row r="13" spans="1:18" s="30" customFormat="1" ht="15.75">
      <c r="A13" s="29">
        <v>12</v>
      </c>
      <c r="B13" s="36" t="s">
        <v>48</v>
      </c>
      <c r="C13" s="35" t="s">
        <v>22</v>
      </c>
      <c r="D13" s="38" t="s">
        <v>24</v>
      </c>
      <c r="E13" s="40">
        <v>44001237</v>
      </c>
      <c r="F13" s="16" t="s">
        <v>0</v>
      </c>
      <c r="G13" s="17" t="s">
        <v>1</v>
      </c>
      <c r="H13" s="17" t="s">
        <v>2</v>
      </c>
      <c r="I13" s="17">
        <v>2</v>
      </c>
      <c r="J13" s="17">
        <v>12</v>
      </c>
      <c r="K13" s="18">
        <v>458</v>
      </c>
      <c r="L13" s="18">
        <f t="shared" si="6"/>
        <v>22.900000000000002</v>
      </c>
      <c r="M13" s="19">
        <v>146.03</v>
      </c>
      <c r="N13" s="18">
        <f t="shared" si="7"/>
        <v>14.94058288000002</v>
      </c>
      <c r="O13" s="18">
        <f t="shared" si="8"/>
        <v>420.15941712</v>
      </c>
      <c r="P13" s="20">
        <v>0.48</v>
      </c>
      <c r="Q13" s="18">
        <v>714.38</v>
      </c>
      <c r="R13" s="18"/>
    </row>
    <row r="14" spans="1:18" s="30" customFormat="1" ht="15.75">
      <c r="A14" s="29">
        <v>13</v>
      </c>
      <c r="B14" s="36" t="s">
        <v>49</v>
      </c>
      <c r="C14" s="35" t="s">
        <v>32</v>
      </c>
      <c r="D14" s="38" t="s">
        <v>24</v>
      </c>
      <c r="E14" s="40">
        <v>44001237</v>
      </c>
      <c r="F14" s="16" t="s">
        <v>0</v>
      </c>
      <c r="G14" s="17" t="s">
        <v>1</v>
      </c>
      <c r="H14" s="17" t="s">
        <v>2</v>
      </c>
      <c r="I14" s="17">
        <v>2</v>
      </c>
      <c r="J14" s="17">
        <v>12</v>
      </c>
      <c r="K14" s="18">
        <v>685</v>
      </c>
      <c r="L14" s="18">
        <f t="shared" si="6"/>
        <v>34.25</v>
      </c>
      <c r="M14" s="19">
        <v>373.03</v>
      </c>
      <c r="N14" s="18">
        <f t="shared" si="7"/>
        <v>22.345631600000029</v>
      </c>
      <c r="O14" s="18">
        <f t="shared" si="8"/>
        <v>628.40436840000007</v>
      </c>
      <c r="P14" s="20">
        <v>0.48</v>
      </c>
      <c r="Q14" s="18">
        <v>714.38</v>
      </c>
      <c r="R14" s="18"/>
    </row>
    <row r="15" spans="1:18" s="30" customFormat="1" ht="15.75">
      <c r="A15" s="29">
        <v>14</v>
      </c>
      <c r="B15" s="36" t="s">
        <v>51</v>
      </c>
      <c r="C15" s="35" t="s">
        <v>50</v>
      </c>
      <c r="D15" s="38" t="s">
        <v>24</v>
      </c>
      <c r="E15" s="40">
        <v>44001237</v>
      </c>
      <c r="F15" s="16" t="s">
        <v>0</v>
      </c>
      <c r="G15" s="17" t="s">
        <v>1</v>
      </c>
      <c r="H15" s="17" t="s">
        <v>2</v>
      </c>
      <c r="I15" s="17">
        <v>2</v>
      </c>
      <c r="J15" s="17">
        <v>12</v>
      </c>
      <c r="K15" s="18">
        <v>709</v>
      </c>
      <c r="L15" s="18">
        <f t="shared" si="6"/>
        <v>35.450000000000003</v>
      </c>
      <c r="M15" s="19">
        <v>397.03</v>
      </c>
      <c r="N15" s="18">
        <f t="shared" si="7"/>
        <v>23.128544240000032</v>
      </c>
      <c r="O15" s="18">
        <f t="shared" si="8"/>
        <v>650.42145576000007</v>
      </c>
      <c r="P15" s="20">
        <v>0.48</v>
      </c>
      <c r="Q15" s="18">
        <v>714.38</v>
      </c>
      <c r="R15" s="18"/>
    </row>
    <row r="16" spans="1:18" s="30" customFormat="1" ht="15.75">
      <c r="A16" s="29">
        <v>15</v>
      </c>
      <c r="B16" s="36" t="s">
        <v>55</v>
      </c>
      <c r="C16" s="35" t="s">
        <v>33</v>
      </c>
      <c r="D16" s="38" t="s">
        <v>24</v>
      </c>
      <c r="E16" s="40">
        <v>44001237</v>
      </c>
      <c r="F16" s="16" t="s">
        <v>0</v>
      </c>
      <c r="G16" s="17" t="s">
        <v>1</v>
      </c>
      <c r="H16" s="17" t="s">
        <v>2</v>
      </c>
      <c r="I16" s="17">
        <v>2</v>
      </c>
      <c r="J16" s="17">
        <v>12</v>
      </c>
      <c r="K16" s="18">
        <v>786</v>
      </c>
      <c r="L16" s="18">
        <f t="shared" si="6"/>
        <v>39.300000000000004</v>
      </c>
      <c r="M16" s="19">
        <v>474.03</v>
      </c>
      <c r="N16" s="18">
        <f t="shared" si="7"/>
        <v>25.640388960000035</v>
      </c>
      <c r="O16" s="18">
        <f t="shared" si="8"/>
        <v>721.05961104000005</v>
      </c>
      <c r="P16" s="20">
        <v>0.48</v>
      </c>
      <c r="Q16" s="18">
        <v>714.38</v>
      </c>
      <c r="R16" s="18"/>
    </row>
    <row r="17" spans="1:18" s="30" customFormat="1" ht="15.75">
      <c r="A17" s="29">
        <v>16</v>
      </c>
      <c r="B17" s="36" t="s">
        <v>54</v>
      </c>
      <c r="C17" s="35" t="s">
        <v>34</v>
      </c>
      <c r="D17" s="38" t="s">
        <v>24</v>
      </c>
      <c r="E17" s="40">
        <v>44001237</v>
      </c>
      <c r="F17" s="16" t="s">
        <v>0</v>
      </c>
      <c r="G17" s="17" t="s">
        <v>1</v>
      </c>
      <c r="H17" s="17" t="s">
        <v>2</v>
      </c>
      <c r="I17" s="17">
        <v>2</v>
      </c>
      <c r="J17" s="17">
        <v>12</v>
      </c>
      <c r="K17" s="18">
        <v>790</v>
      </c>
      <c r="L17" s="18">
        <f t="shared" si="6"/>
        <v>39.5</v>
      </c>
      <c r="M17" s="19">
        <v>478.03</v>
      </c>
      <c r="N17" s="18">
        <f t="shared" si="7"/>
        <v>25.770874400000036</v>
      </c>
      <c r="O17" s="18">
        <f t="shared" si="8"/>
        <v>724.72912559999997</v>
      </c>
      <c r="P17" s="20">
        <v>0.48</v>
      </c>
      <c r="Q17" s="18">
        <v>714.38</v>
      </c>
      <c r="R17" s="18"/>
    </row>
    <row r="18" spans="1:18" s="30" customFormat="1" ht="15.75">
      <c r="A18" s="29">
        <v>17</v>
      </c>
      <c r="B18" s="36" t="s">
        <v>53</v>
      </c>
      <c r="C18" s="35" t="s">
        <v>35</v>
      </c>
      <c r="D18" s="38" t="s">
        <v>24</v>
      </c>
      <c r="E18" s="40">
        <v>44001237</v>
      </c>
      <c r="F18" s="16" t="s">
        <v>0</v>
      </c>
      <c r="G18" s="17" t="s">
        <v>1</v>
      </c>
      <c r="H18" s="17" t="s">
        <v>2</v>
      </c>
      <c r="I18" s="17">
        <v>2</v>
      </c>
      <c r="J18" s="17">
        <v>12</v>
      </c>
      <c r="K18" s="18">
        <v>813</v>
      </c>
      <c r="L18" s="18">
        <f t="shared" si="6"/>
        <v>40.650000000000006</v>
      </c>
      <c r="M18" s="19">
        <v>501.03</v>
      </c>
      <c r="N18" s="18">
        <f t="shared" si="7"/>
        <v>26.521165680000035</v>
      </c>
      <c r="O18" s="18">
        <f t="shared" si="8"/>
        <v>745.82883432000006</v>
      </c>
      <c r="P18" s="20">
        <v>0.48</v>
      </c>
      <c r="Q18" s="18">
        <v>714.38</v>
      </c>
      <c r="R18" s="18"/>
    </row>
    <row r="19" spans="1:18" s="30" customFormat="1" ht="15.75">
      <c r="A19" s="29">
        <v>18</v>
      </c>
      <c r="B19" s="36" t="s">
        <v>52</v>
      </c>
      <c r="C19" s="35" t="s">
        <v>36</v>
      </c>
      <c r="D19" s="38" t="s">
        <v>24</v>
      </c>
      <c r="E19" s="40">
        <v>44001237</v>
      </c>
      <c r="F19" s="16" t="s">
        <v>0</v>
      </c>
      <c r="G19" s="17" t="s">
        <v>1</v>
      </c>
      <c r="H19" s="17" t="s">
        <v>2</v>
      </c>
      <c r="I19" s="17">
        <v>2</v>
      </c>
      <c r="J19" s="17">
        <v>12</v>
      </c>
      <c r="K19" s="18">
        <v>817</v>
      </c>
      <c r="L19" s="18">
        <f t="shared" si="6"/>
        <v>40.85</v>
      </c>
      <c r="M19" s="19">
        <v>505.03</v>
      </c>
      <c r="N19" s="18">
        <f t="shared" si="7"/>
        <v>26.651651120000036</v>
      </c>
      <c r="O19" s="18">
        <f>K19*0.91737864</f>
        <v>749.49834887999998</v>
      </c>
      <c r="P19" s="20">
        <v>0.48</v>
      </c>
      <c r="Q19" s="18">
        <v>714.38</v>
      </c>
      <c r="R19" s="18"/>
    </row>
    <row r="20" spans="1:18">
      <c r="B20" s="33" t="s">
        <v>39</v>
      </c>
      <c r="K20" s="41">
        <v>85922</v>
      </c>
      <c r="L20" s="41">
        <f t="shared" si="6"/>
        <v>4296.1000000000004</v>
      </c>
      <c r="N20" s="41">
        <f t="shared" si="7"/>
        <v>2802.8924939200037</v>
      </c>
      <c r="O20" s="41">
        <f>K20*0.91737864</f>
        <v>78823.007506080001</v>
      </c>
      <c r="Q20" s="34">
        <f>SUM(Q2:Q19)</f>
        <v>9465.9399999999987</v>
      </c>
    </row>
  </sheetData>
  <protectedRanges>
    <protectedRange sqref="D3:D6 B2:D2 B3:C3 B4:B6 A2:A19 F2:R6" name="区域1"/>
    <protectedRange sqref="C4:C6" name="区域1_3"/>
    <protectedRange sqref="D7:D8 F7:R8" name="区域1_41"/>
    <protectedRange sqref="D9 F9:R9" name="区域1_22_6"/>
    <protectedRange sqref="D10 F10:R10" name="区域1_13_1"/>
    <protectedRange sqref="D11 F11:R11" name="区域1_14_1_1"/>
    <protectedRange sqref="D12 F12:R12" name="区域1_39"/>
    <protectedRange sqref="D13 F13:R13" name="区域1_12_1"/>
    <protectedRange sqref="D14 F14:R14" name="区域1_24_1"/>
    <protectedRange sqref="D15 F15:R15" name="区域1_28_1"/>
    <protectedRange sqref="D16 F16:R16" name="区域1_35_1"/>
    <protectedRange sqref="D17 F17:R17" name="区域1_36_1"/>
    <protectedRange sqref="D18 F18:R18" name="区域1_37_1"/>
    <protectedRange sqref="D19 F19:R19" name="区域1_38_1"/>
  </protectedRanges>
  <autoFilter ref="C1:C6" xr:uid="{3DCA6C4A-7C0A-41FD-A4CC-6F04BAA24524}"/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2018-06-12T06:55:40Z</dcterms:modified>
</cp:coreProperties>
</file>