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结算\2018年7月\"/>
    </mc:Choice>
  </mc:AlternateContent>
  <bookViews>
    <workbookView xWindow="0" yWindow="0" windowWidth="24000" windowHeight="9480"/>
  </bookViews>
  <sheets>
    <sheet name="月结算表" sheetId="1" r:id="rId1"/>
  </sheets>
  <calcPr calcId="152511"/>
</workbook>
</file>

<file path=xl/calcChain.xml><?xml version="1.0" encoding="utf-8"?>
<calcChain xmlns="http://schemas.openxmlformats.org/spreadsheetml/2006/main">
  <c r="O24" i="1" l="1"/>
  <c r="Q24" i="1" s="1"/>
  <c r="N24" i="1"/>
  <c r="L24" i="1"/>
  <c r="O23" i="1"/>
  <c r="Q23" i="1" s="1"/>
  <c r="N23" i="1"/>
  <c r="L23" i="1"/>
  <c r="O22" i="1"/>
  <c r="Q22" i="1" s="1"/>
  <c r="N22" i="1"/>
  <c r="L22" i="1"/>
  <c r="O21" i="1"/>
  <c r="Q21" i="1" s="1"/>
  <c r="N21" i="1"/>
  <c r="L21" i="1"/>
  <c r="O20" i="1"/>
  <c r="Q20" i="1" s="1"/>
  <c r="N20" i="1"/>
  <c r="L20" i="1"/>
  <c r="O19" i="1"/>
  <c r="Q19" i="1" s="1"/>
  <c r="N19" i="1"/>
  <c r="L19" i="1"/>
  <c r="O18" i="1"/>
  <c r="Q18" i="1" s="1"/>
  <c r="N18" i="1"/>
  <c r="L18" i="1"/>
  <c r="O17" i="1"/>
  <c r="Q17" i="1" s="1"/>
  <c r="N17" i="1"/>
  <c r="L17" i="1"/>
  <c r="O16" i="1"/>
  <c r="Q16" i="1" s="1"/>
  <c r="N16" i="1"/>
  <c r="L16" i="1"/>
  <c r="O15" i="1"/>
  <c r="Q15" i="1" s="1"/>
  <c r="N15" i="1"/>
  <c r="L15" i="1"/>
  <c r="K25" i="1" l="1"/>
  <c r="O14" i="1"/>
  <c r="Q14" i="1" s="1"/>
  <c r="N14" i="1"/>
  <c r="L14" i="1"/>
  <c r="O13" i="1"/>
  <c r="Q13" i="1" s="1"/>
  <c r="N13" i="1"/>
  <c r="L13" i="1"/>
  <c r="O12" i="1"/>
  <c r="Q12" i="1" s="1"/>
  <c r="N12" i="1"/>
  <c r="L12" i="1"/>
  <c r="O11" i="1"/>
  <c r="Q11" i="1" s="1"/>
  <c r="N11" i="1"/>
  <c r="L11" i="1"/>
  <c r="O10" i="1"/>
  <c r="Q10" i="1" s="1"/>
  <c r="N10" i="1"/>
  <c r="L10" i="1"/>
  <c r="O9" i="1"/>
  <c r="Q9" i="1" s="1"/>
  <c r="N9" i="1"/>
  <c r="L9" i="1"/>
  <c r="O8" i="1"/>
  <c r="Q8" i="1" s="1"/>
  <c r="N8" i="1"/>
  <c r="L8" i="1"/>
  <c r="O7" i="1"/>
  <c r="Q7" i="1" s="1"/>
  <c r="N7" i="1"/>
  <c r="L7" i="1"/>
  <c r="O6" i="1"/>
  <c r="Q6" i="1" s="1"/>
  <c r="N6" i="1"/>
  <c r="L6" i="1"/>
  <c r="O5" i="1"/>
  <c r="Q5" i="1" s="1"/>
  <c r="N5" i="1"/>
  <c r="L5" i="1"/>
  <c r="O4" i="1"/>
  <c r="Q4" i="1" s="1"/>
  <c r="N4" i="1"/>
  <c r="L4" i="1"/>
  <c r="O3" i="1"/>
  <c r="Q3" i="1" s="1"/>
  <c r="N3" i="1"/>
  <c r="L3" i="1"/>
  <c r="O2" i="1"/>
  <c r="Q2" i="1" s="1"/>
  <c r="N2" i="1"/>
  <c r="L2" i="1"/>
  <c r="Q25" i="1" l="1"/>
  <c r="N25" i="1"/>
  <c r="O25" i="1"/>
</calcChain>
</file>

<file path=xl/comments1.xml><?xml version="1.0" encoding="utf-8"?>
<comments xmlns="http://schemas.openxmlformats.org/spreadsheetml/2006/main">
  <authors>
    <author>leno</author>
  </authors>
  <commentList>
    <comment ref="A1" authorId="0" shapeId="0">
      <text/>
    </comment>
  </commentList>
</comments>
</file>

<file path=xl/sharedStrings.xml><?xml version="1.0" encoding="utf-8"?>
<sst xmlns="http://schemas.openxmlformats.org/spreadsheetml/2006/main" count="179" uniqueCount="69">
  <si>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</si>
  <si>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</si>
  <si>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</si>
  <si>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</si>
  <si>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</si>
  <si>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</si>
  <si>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</si>
  <si>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</si>
  <si>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</si>
  <si>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</si>
  <si>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</si>
  <si>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</si>
  <si>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</si>
  <si>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</si>
  <si>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</si>
  <si>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</si>
  <si>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</si>
  <si>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</si>
  <si>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</si>
  <si>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44137101</t>
    <phoneticPr fontId="1" type="noConversion"/>
  </si>
  <si>
    <r>
      <rPr>
        <sz val="10"/>
        <color theme="1"/>
        <rFont val="宋体"/>
        <family val="3"/>
        <charset val="134"/>
      </rPr>
      <t>佛山</t>
    </r>
    <r>
      <rPr>
        <sz val="10"/>
        <color theme="1"/>
        <rFont val="Arial"/>
        <family val="2"/>
      </rPr>
      <t>CGV</t>
    </r>
    <r>
      <rPr>
        <sz val="10"/>
        <color theme="1"/>
        <rFont val="宋体"/>
        <family val="3"/>
        <charset val="134"/>
      </rPr>
      <t>星星</t>
    </r>
    <phoneticPr fontId="1" type="noConversion"/>
  </si>
  <si>
    <t>2018-07-01</t>
    <phoneticPr fontId="1" type="noConversion"/>
  </si>
  <si>
    <t>2018-07-31</t>
    <phoneticPr fontId="1" type="noConversion"/>
  </si>
  <si>
    <t>001104962018</t>
    <phoneticPr fontId="1" type="noConversion"/>
  </si>
  <si>
    <r>
      <t>[3D]</t>
    </r>
    <r>
      <rPr>
        <sz val="10"/>
        <color theme="1"/>
        <rFont val="宋体"/>
        <family val="3"/>
        <charset val="134"/>
      </rPr>
      <t>动物世界</t>
    </r>
    <phoneticPr fontId="1" type="noConversion"/>
  </si>
  <si>
    <t>[3D]狄仁杰之四大天王</t>
    <phoneticPr fontId="1" type="noConversion"/>
  </si>
  <si>
    <r>
      <t>[3D]</t>
    </r>
    <r>
      <rPr>
        <sz val="10"/>
        <color theme="1"/>
        <rFont val="宋体"/>
        <family val="3"/>
        <charset val="134"/>
      </rPr>
      <t>阿修罗</t>
    </r>
    <phoneticPr fontId="1" type="noConversion"/>
  </si>
  <si>
    <t>北方一片苍茫</t>
    <phoneticPr fontId="1" type="noConversion"/>
  </si>
  <si>
    <r>
      <rPr>
        <sz val="10"/>
        <color theme="1"/>
        <rFont val="宋体"/>
        <family val="3"/>
        <charset val="134"/>
      </rPr>
      <t>新大头儿子和小头爸爸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：俄罗斯奇遇记</t>
    </r>
    <phoneticPr fontId="1" type="noConversion"/>
  </si>
  <si>
    <t>昨日青空</t>
    <phoneticPr fontId="1" type="noConversion"/>
  </si>
  <si>
    <t>001104952018</t>
    <phoneticPr fontId="1" type="noConversion"/>
  </si>
  <si>
    <t>051201022018</t>
    <phoneticPr fontId="1" type="noConversion"/>
  </si>
  <si>
    <t>001203772018</t>
    <phoneticPr fontId="1" type="noConversion"/>
  </si>
  <si>
    <t>051201202018</t>
    <phoneticPr fontId="1" type="noConversion"/>
  </si>
  <si>
    <t>001202172018</t>
    <phoneticPr fontId="1" type="noConversion"/>
  </si>
  <si>
    <t>001b03982018</t>
    <phoneticPr fontId="1" type="noConversion"/>
  </si>
  <si>
    <t>051101262018</t>
    <phoneticPr fontId="1" type="noConversion"/>
  </si>
  <si>
    <t>001b05642018</t>
    <phoneticPr fontId="1" type="noConversion"/>
  </si>
  <si>
    <t>001106062018</t>
    <phoneticPr fontId="1" type="noConversion"/>
  </si>
  <si>
    <t>001b05272018</t>
    <phoneticPr fontId="1" type="noConversion"/>
  </si>
  <si>
    <t>051201112018</t>
    <phoneticPr fontId="1" type="noConversion"/>
  </si>
  <si>
    <t>001204972018</t>
    <phoneticPr fontId="1" type="noConversion"/>
  </si>
  <si>
    <t>001104632017</t>
    <phoneticPr fontId="1" type="noConversion"/>
  </si>
  <si>
    <t>001108552017</t>
    <phoneticPr fontId="1" type="noConversion"/>
  </si>
  <si>
    <t>001100342018</t>
    <phoneticPr fontId="1" type="noConversion"/>
  </si>
  <si>
    <t>001b03562018</t>
    <phoneticPr fontId="1" type="noConversion"/>
  </si>
  <si>
    <t>001b04542018</t>
    <phoneticPr fontId="1" type="noConversion"/>
  </si>
  <si>
    <t>051101182018</t>
    <phoneticPr fontId="1" type="noConversion"/>
  </si>
  <si>
    <t>001103922018</t>
    <phoneticPr fontId="1" type="noConversion"/>
  </si>
  <si>
    <t>012101122018</t>
    <phoneticPr fontId="1" type="noConversion"/>
  </si>
  <si>
    <t>002101142018</t>
    <phoneticPr fontId="1" type="noConversion"/>
  </si>
  <si>
    <r>
      <t>[3D]</t>
    </r>
    <r>
      <rPr>
        <sz val="10"/>
        <color theme="1"/>
        <rFont val="宋体"/>
        <family val="3"/>
        <charset val="134"/>
      </rPr>
      <t>侏罗纪世界</t>
    </r>
    <r>
      <rPr>
        <sz val="10"/>
        <color theme="1"/>
        <rFont val="Arial"/>
        <family val="2"/>
      </rPr>
      <t>2</t>
    </r>
    <phoneticPr fontId="1" type="noConversion"/>
  </si>
  <si>
    <t>我不是药神</t>
    <phoneticPr fontId="1" type="noConversion"/>
  </si>
  <si>
    <t>邪不压正</t>
    <phoneticPr fontId="1" type="noConversion"/>
  </si>
  <si>
    <t>[3D]摩天营救</t>
    <phoneticPr fontId="1" type="noConversion"/>
  </si>
  <si>
    <t>小悟空</t>
    <phoneticPr fontId="1" type="noConversion"/>
  </si>
  <si>
    <t>淘气大侦探</t>
    <phoneticPr fontId="1" type="noConversion"/>
  </si>
  <si>
    <t>神奇马戏团之动物饼干</t>
    <phoneticPr fontId="1" type="noConversion"/>
  </si>
  <si>
    <t>西虹市首富</t>
    <phoneticPr fontId="1" type="noConversion"/>
  </si>
  <si>
    <t>风语咒</t>
    <phoneticPr fontId="1" type="noConversion"/>
  </si>
  <si>
    <r>
      <t>[3D]</t>
    </r>
    <r>
      <rPr>
        <sz val="10"/>
        <color theme="1"/>
        <rFont val="宋体"/>
        <family val="3"/>
        <charset val="134"/>
      </rPr>
      <t>超人总动员</t>
    </r>
    <r>
      <rPr>
        <sz val="10"/>
        <color theme="1"/>
        <rFont val="Arial"/>
        <family val="2"/>
      </rPr>
      <t>2</t>
    </r>
    <phoneticPr fontId="1" type="noConversion"/>
  </si>
  <si>
    <r>
      <t>兄弟班</t>
    </r>
    <r>
      <rPr>
        <sz val="10"/>
        <color theme="1"/>
        <rFont val="Arial"/>
        <family val="2"/>
      </rPr>
      <t/>
    </r>
    <phoneticPr fontId="1" type="noConversion"/>
  </si>
  <si>
    <r>
      <t>左滩</t>
    </r>
    <r>
      <rPr>
        <sz val="10"/>
        <color theme="1"/>
        <rFont val="Arial"/>
        <family val="2"/>
      </rPr>
      <t/>
    </r>
    <phoneticPr fontId="1" type="noConversion"/>
  </si>
  <si>
    <t>汪星卧底</t>
    <phoneticPr fontId="1" type="noConversion"/>
  </si>
  <si>
    <t>泄密者</t>
    <phoneticPr fontId="1" type="noConversion"/>
  </si>
  <si>
    <t>生存家族</t>
    <phoneticPr fontId="1" type="noConversion"/>
  </si>
  <si>
    <t>阿飞正传</t>
    <phoneticPr fontId="1" type="noConversion"/>
  </si>
  <si>
    <r>
      <rPr>
        <sz val="10"/>
        <color theme="1"/>
        <rFont val="宋体"/>
        <family val="3"/>
        <charset val="134"/>
      </rPr>
      <t>金蝉脱壳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：冥府</t>
    </r>
    <phoneticPr fontId="1" type="noConversion"/>
  </si>
  <si>
    <t>051101152018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</si>
</sst>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9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49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/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176" fontId="0" fillId="0" borderId="3" xfId="0" applyNumberFormat="1" applyFill="1" applyBorder="1"/>
    <xf numFmtId="177" fontId="0" fillId="0" borderId="3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topLeftCell="A7" workbookViewId="0">
      <selection activeCell="C23" sqref="C23"/>
    </sheetView>
  </sheetViews>
  <sheetFormatPr defaultColWidth="16" defaultRowHeight="12.75" x14ac:dyDescent="0.2"/>
  <cols>
    <col min="1" max="1" width="8.42578125" customWidth="1"/>
    <col min="2" max="2" width="26.28515625" style="2" customWidth="1"/>
    <col min="3" max="3" width="16.28515625" style="2" customWidth="1"/>
    <col min="4" max="4" width="13.85546875" style="2" customWidth="1"/>
    <col min="5" max="5" width="11.7109375" style="2" customWidth="1"/>
    <col min="6" max="6" width="12.85546875" style="2" customWidth="1"/>
    <col min="7" max="8" width="13.7109375" style="1" customWidth="1"/>
    <col min="9" max="10" width="11.140625" style="2" customWidth="1"/>
    <col min="11" max="11" width="12.5703125" style="3" customWidth="1"/>
    <col min="12" max="12" width="12.140625" style="3" customWidth="1"/>
    <col min="13" max="13" width="9.85546875" style="3" customWidth="1"/>
    <col min="14" max="14" width="11.85546875" style="3" customWidth="1"/>
    <col min="15" max="15" width="13.7109375" style="3" customWidth="1"/>
    <col min="16" max="16" width="11.7109375" style="4" customWidth="1"/>
    <col min="17" max="17" width="12.85546875" style="3" customWidth="1"/>
  </cols>
  <sheetData>
    <row r="1" spans="1:17" s="10" customFormat="1" ht="27.75" customHeight="1" x14ac:dyDescent="0.25">
      <c r="A1" s="29" t="s">
        <v>0</v>
      </c>
      <c r="B1" s="30" t="s">
        <v>7</v>
      </c>
      <c r="C1" s="31" t="s">
        <v>1</v>
      </c>
      <c r="D1" s="30" t="s">
        <v>17</v>
      </c>
      <c r="E1" s="30" t="s">
        <v>18</v>
      </c>
      <c r="F1" s="30" t="s">
        <v>10</v>
      </c>
      <c r="G1" s="32" t="s">
        <v>2</v>
      </c>
      <c r="H1" s="32" t="s">
        <v>3</v>
      </c>
      <c r="I1" s="30" t="s">
        <v>4</v>
      </c>
      <c r="J1" s="30" t="s">
        <v>5</v>
      </c>
      <c r="K1" s="33" t="s">
        <v>6</v>
      </c>
      <c r="L1" s="33" t="s">
        <v>11</v>
      </c>
      <c r="M1" s="33" t="s">
        <v>12</v>
      </c>
      <c r="N1" s="33" t="s">
        <v>13</v>
      </c>
      <c r="O1" s="33" t="s">
        <v>8</v>
      </c>
      <c r="P1" s="34" t="s">
        <v>14</v>
      </c>
      <c r="Q1" s="33" t="s">
        <v>9</v>
      </c>
    </row>
    <row r="2" spans="1:17" s="16" customFormat="1" ht="18.75" customHeight="1" x14ac:dyDescent="0.2">
      <c r="A2" s="11">
        <v>1</v>
      </c>
      <c r="B2" s="13" t="s">
        <v>52</v>
      </c>
      <c r="C2" s="12" t="s">
        <v>23</v>
      </c>
      <c r="D2" s="12" t="s">
        <v>20</v>
      </c>
      <c r="E2" s="12" t="s">
        <v>19</v>
      </c>
      <c r="F2" s="13" t="s">
        <v>15</v>
      </c>
      <c r="G2" s="12" t="s">
        <v>21</v>
      </c>
      <c r="H2" s="12" t="s">
        <v>22</v>
      </c>
      <c r="I2" s="12">
        <v>451</v>
      </c>
      <c r="J2" s="12">
        <v>12435</v>
      </c>
      <c r="K2" s="25">
        <v>379040</v>
      </c>
      <c r="L2" s="25">
        <f>K2*0.05</f>
        <v>18952</v>
      </c>
      <c r="M2" s="14">
        <v>0.03</v>
      </c>
      <c r="N2" s="25">
        <f>K2*(1-0.96737864)</f>
        <v>12364.800294400016</v>
      </c>
      <c r="O2" s="25">
        <f>K2*0.91737864</f>
        <v>347723.19970559998</v>
      </c>
      <c r="P2" s="15">
        <v>0.48</v>
      </c>
      <c r="Q2" s="25">
        <f>ROUND(O2*P2,2)</f>
        <v>166907.14000000001</v>
      </c>
    </row>
    <row r="3" spans="1:17" s="16" customFormat="1" ht="18.75" customHeight="1" x14ac:dyDescent="0.2">
      <c r="A3" s="11">
        <v>2</v>
      </c>
      <c r="B3" s="13" t="s">
        <v>53</v>
      </c>
      <c r="C3" s="12" t="s">
        <v>30</v>
      </c>
      <c r="D3" s="12" t="s">
        <v>20</v>
      </c>
      <c r="E3" s="12" t="s">
        <v>19</v>
      </c>
      <c r="F3" s="13" t="s">
        <v>15</v>
      </c>
      <c r="G3" s="12" t="s">
        <v>21</v>
      </c>
      <c r="H3" s="12" t="s">
        <v>22</v>
      </c>
      <c r="I3" s="12">
        <v>148</v>
      </c>
      <c r="J3" s="12">
        <v>2656</v>
      </c>
      <c r="K3" s="25">
        <v>84627</v>
      </c>
      <c r="L3" s="25">
        <f>K3*0.05</f>
        <v>4231.3500000000004</v>
      </c>
      <c r="M3" s="14">
        <v>0.03</v>
      </c>
      <c r="N3" s="25">
        <f t="shared" ref="N3:N4" si="0">K3*(1-0.96737864)</f>
        <v>2760.6478327200039</v>
      </c>
      <c r="O3" s="25">
        <f t="shared" ref="O3:O9" si="1">K3*0.91737864</f>
        <v>77635.002167280007</v>
      </c>
      <c r="P3" s="15">
        <v>0.48</v>
      </c>
      <c r="Q3" s="25">
        <f t="shared" ref="Q3:Q9" si="2">ROUND(O3*P3,2)</f>
        <v>37264.800000000003</v>
      </c>
    </row>
    <row r="4" spans="1:17" s="16" customFormat="1" ht="18.75" customHeight="1" x14ac:dyDescent="0.2">
      <c r="A4" s="11">
        <v>3</v>
      </c>
      <c r="B4" s="13" t="s">
        <v>51</v>
      </c>
      <c r="C4" s="12" t="s">
        <v>31</v>
      </c>
      <c r="D4" s="12" t="s">
        <v>20</v>
      </c>
      <c r="E4" s="12" t="s">
        <v>19</v>
      </c>
      <c r="F4" s="13" t="s">
        <v>15</v>
      </c>
      <c r="G4" s="12" t="s">
        <v>21</v>
      </c>
      <c r="H4" s="12" t="s">
        <v>22</v>
      </c>
      <c r="I4" s="12">
        <v>102</v>
      </c>
      <c r="J4" s="12">
        <v>1220</v>
      </c>
      <c r="K4" s="25">
        <v>36964</v>
      </c>
      <c r="L4" s="25">
        <f t="shared" ref="L4:L9" si="3">K4*0.05</f>
        <v>1848.2</v>
      </c>
      <c r="M4" s="14">
        <v>0.03</v>
      </c>
      <c r="N4" s="25">
        <f t="shared" si="0"/>
        <v>1205.8159510400017</v>
      </c>
      <c r="O4" s="25">
        <f t="shared" si="1"/>
        <v>33909.984048960003</v>
      </c>
      <c r="P4" s="15">
        <v>0.48</v>
      </c>
      <c r="Q4" s="25">
        <f t="shared" si="2"/>
        <v>16276.79</v>
      </c>
    </row>
    <row r="5" spans="1:17" s="16" customFormat="1" ht="18.75" customHeight="1" x14ac:dyDescent="0.2">
      <c r="A5" s="11">
        <v>4</v>
      </c>
      <c r="B5" s="13" t="s">
        <v>24</v>
      </c>
      <c r="C5" s="12" t="s">
        <v>32</v>
      </c>
      <c r="D5" s="12" t="s">
        <v>20</v>
      </c>
      <c r="E5" s="12" t="s">
        <v>19</v>
      </c>
      <c r="F5" s="13" t="s">
        <v>15</v>
      </c>
      <c r="G5" s="12" t="s">
        <v>21</v>
      </c>
      <c r="H5" s="12" t="s">
        <v>22</v>
      </c>
      <c r="I5" s="12">
        <v>104</v>
      </c>
      <c r="J5" s="12">
        <v>1133</v>
      </c>
      <c r="K5" s="25">
        <v>37959</v>
      </c>
      <c r="L5" s="25">
        <f t="shared" si="3"/>
        <v>1897.95</v>
      </c>
      <c r="M5" s="14">
        <v>0.03</v>
      </c>
      <c r="N5" s="25">
        <f>K5*(1-0.96737864)</f>
        <v>1238.2742042400016</v>
      </c>
      <c r="O5" s="27">
        <f t="shared" si="1"/>
        <v>34822.775795760004</v>
      </c>
      <c r="P5" s="15">
        <v>0.48</v>
      </c>
      <c r="Q5" s="25">
        <f t="shared" si="2"/>
        <v>16714.93</v>
      </c>
    </row>
    <row r="6" spans="1:17" s="16" customFormat="1" ht="18.75" customHeight="1" x14ac:dyDescent="0.2">
      <c r="A6" s="11">
        <v>5</v>
      </c>
      <c r="B6" s="13" t="s">
        <v>54</v>
      </c>
      <c r="C6" s="12" t="s">
        <v>33</v>
      </c>
      <c r="D6" s="12" t="s">
        <v>20</v>
      </c>
      <c r="E6" s="12" t="s">
        <v>19</v>
      </c>
      <c r="F6" s="13" t="s">
        <v>15</v>
      </c>
      <c r="G6" s="12" t="s">
        <v>21</v>
      </c>
      <c r="H6" s="12" t="s">
        <v>22</v>
      </c>
      <c r="I6" s="12">
        <v>158</v>
      </c>
      <c r="J6" s="12">
        <v>4064</v>
      </c>
      <c r="K6" s="25">
        <v>123999</v>
      </c>
      <c r="L6" s="25">
        <f t="shared" si="3"/>
        <v>6199.9500000000007</v>
      </c>
      <c r="M6" s="14">
        <v>0.03</v>
      </c>
      <c r="N6" s="25">
        <f t="shared" ref="N6" si="4">K6*(1-0.96737864)</f>
        <v>4045.0160186400053</v>
      </c>
      <c r="O6" s="27">
        <f t="shared" si="1"/>
        <v>113754.03398136</v>
      </c>
      <c r="P6" s="15">
        <v>0.48</v>
      </c>
      <c r="Q6" s="25">
        <f t="shared" si="2"/>
        <v>54601.94</v>
      </c>
    </row>
    <row r="7" spans="1:17" s="16" customFormat="1" ht="18.75" customHeight="1" x14ac:dyDescent="0.2">
      <c r="A7" s="11">
        <v>6</v>
      </c>
      <c r="B7" s="13" t="s">
        <v>25</v>
      </c>
      <c r="C7" s="12" t="s">
        <v>34</v>
      </c>
      <c r="D7" s="12" t="s">
        <v>20</v>
      </c>
      <c r="E7" s="12" t="s">
        <v>19</v>
      </c>
      <c r="F7" s="13" t="s">
        <v>15</v>
      </c>
      <c r="G7" s="12" t="s">
        <v>21</v>
      </c>
      <c r="H7" s="12" t="s">
        <v>22</v>
      </c>
      <c r="I7" s="12">
        <v>72</v>
      </c>
      <c r="J7" s="12">
        <v>1236</v>
      </c>
      <c r="K7" s="25">
        <v>45899</v>
      </c>
      <c r="L7" s="25">
        <f t="shared" si="3"/>
        <v>2294.9500000000003</v>
      </c>
      <c r="M7" s="14">
        <v>0.03</v>
      </c>
      <c r="N7" s="25">
        <f>K7*(1-0.96737864)</f>
        <v>1497.2878026400019</v>
      </c>
      <c r="O7" s="27">
        <f t="shared" si="1"/>
        <v>42106.762197360003</v>
      </c>
      <c r="P7" s="15">
        <v>0.48</v>
      </c>
      <c r="Q7" s="25">
        <f t="shared" si="2"/>
        <v>20211.25</v>
      </c>
    </row>
    <row r="8" spans="1:17" s="16" customFormat="1" ht="18.75" customHeight="1" x14ac:dyDescent="0.2">
      <c r="A8" s="11">
        <v>7</v>
      </c>
      <c r="B8" s="13" t="s">
        <v>55</v>
      </c>
      <c r="C8" s="12" t="s">
        <v>35</v>
      </c>
      <c r="D8" s="12" t="s">
        <v>20</v>
      </c>
      <c r="E8" s="12" t="s">
        <v>19</v>
      </c>
      <c r="F8" s="13" t="s">
        <v>15</v>
      </c>
      <c r="G8" s="12" t="s">
        <v>21</v>
      </c>
      <c r="H8" s="12" t="s">
        <v>22</v>
      </c>
      <c r="I8" s="12">
        <v>6</v>
      </c>
      <c r="J8" s="12">
        <v>46</v>
      </c>
      <c r="K8" s="25">
        <v>1355</v>
      </c>
      <c r="L8" s="25">
        <f t="shared" si="3"/>
        <v>67.75</v>
      </c>
      <c r="M8" s="14">
        <v>0.03</v>
      </c>
      <c r="N8" s="25">
        <f t="shared" ref="N8:N9" si="5">K8*(1-0.96737864)</f>
        <v>44.201942800000062</v>
      </c>
      <c r="O8" s="27">
        <f t="shared" si="1"/>
        <v>1243.0480572000001</v>
      </c>
      <c r="P8" s="15">
        <v>0.48</v>
      </c>
      <c r="Q8" s="25">
        <f t="shared" si="2"/>
        <v>596.66</v>
      </c>
    </row>
    <row r="9" spans="1:17" s="16" customFormat="1" ht="18.75" customHeight="1" x14ac:dyDescent="0.2">
      <c r="A9" s="11">
        <v>8</v>
      </c>
      <c r="B9" s="13" t="s">
        <v>56</v>
      </c>
      <c r="C9" s="12" t="s">
        <v>36</v>
      </c>
      <c r="D9" s="12" t="s">
        <v>20</v>
      </c>
      <c r="E9" s="12" t="s">
        <v>19</v>
      </c>
      <c r="F9" s="13" t="s">
        <v>15</v>
      </c>
      <c r="G9" s="12" t="s">
        <v>21</v>
      </c>
      <c r="H9" s="12" t="s">
        <v>22</v>
      </c>
      <c r="I9" s="17">
        <v>5</v>
      </c>
      <c r="J9" s="17">
        <v>21</v>
      </c>
      <c r="K9" s="26">
        <v>535</v>
      </c>
      <c r="L9" s="26">
        <f t="shared" si="3"/>
        <v>26.75</v>
      </c>
      <c r="M9" s="18">
        <v>0.03</v>
      </c>
      <c r="N9" s="26">
        <f t="shared" si="5"/>
        <v>17.452427600000025</v>
      </c>
      <c r="O9" s="28">
        <f t="shared" si="1"/>
        <v>490.79757240000004</v>
      </c>
      <c r="P9" s="15">
        <v>0.48</v>
      </c>
      <c r="Q9" s="25">
        <f t="shared" si="2"/>
        <v>235.58</v>
      </c>
    </row>
    <row r="10" spans="1:17" s="16" customFormat="1" ht="18.75" customHeight="1" x14ac:dyDescent="0.2">
      <c r="A10" s="11">
        <v>9</v>
      </c>
      <c r="B10" s="13" t="s">
        <v>57</v>
      </c>
      <c r="C10" s="12" t="s">
        <v>37</v>
      </c>
      <c r="D10" s="12" t="s">
        <v>20</v>
      </c>
      <c r="E10" s="12" t="s">
        <v>19</v>
      </c>
      <c r="F10" s="13" t="s">
        <v>15</v>
      </c>
      <c r="G10" s="12" t="s">
        <v>21</v>
      </c>
      <c r="H10" s="12" t="s">
        <v>22</v>
      </c>
      <c r="I10" s="12">
        <v>17</v>
      </c>
      <c r="J10" s="12">
        <v>141</v>
      </c>
      <c r="K10" s="25">
        <v>4240</v>
      </c>
      <c r="L10" s="25">
        <f>K10*0.05</f>
        <v>212</v>
      </c>
      <c r="M10" s="14">
        <v>0.03</v>
      </c>
      <c r="N10" s="25">
        <f>K10*(1-0.96737864)</f>
        <v>138.31456640000019</v>
      </c>
      <c r="O10" s="25">
        <f>K10*0.91737864</f>
        <v>3889.6854336000001</v>
      </c>
      <c r="P10" s="15">
        <v>0.48</v>
      </c>
      <c r="Q10" s="25">
        <f>ROUND(O10*P10,2)</f>
        <v>1867.05</v>
      </c>
    </row>
    <row r="11" spans="1:17" s="16" customFormat="1" ht="18.75" customHeight="1" x14ac:dyDescent="0.2">
      <c r="A11" s="11">
        <v>10</v>
      </c>
      <c r="B11" s="13" t="s">
        <v>58</v>
      </c>
      <c r="C11" s="12" t="s">
        <v>38</v>
      </c>
      <c r="D11" s="12" t="s">
        <v>20</v>
      </c>
      <c r="E11" s="12" t="s">
        <v>19</v>
      </c>
      <c r="F11" s="13" t="s">
        <v>15</v>
      </c>
      <c r="G11" s="12" t="s">
        <v>21</v>
      </c>
      <c r="H11" s="12" t="s">
        <v>22</v>
      </c>
      <c r="I11" s="12">
        <v>119</v>
      </c>
      <c r="J11" s="12">
        <v>5389</v>
      </c>
      <c r="K11" s="25">
        <v>164280</v>
      </c>
      <c r="L11" s="25">
        <f>K11*0.05</f>
        <v>8214</v>
      </c>
      <c r="M11" s="14">
        <v>0.03</v>
      </c>
      <c r="N11" s="25">
        <f t="shared" ref="N11:N12" si="6">K11*(1-0.96737864)</f>
        <v>5359.0370208000068</v>
      </c>
      <c r="O11" s="25">
        <f t="shared" ref="O11:O14" si="7">K11*0.91737864</f>
        <v>150706.96297920001</v>
      </c>
      <c r="P11" s="15">
        <v>0.48</v>
      </c>
      <c r="Q11" s="25">
        <f t="shared" ref="Q11:Q14" si="8">ROUND(O11*P11,2)</f>
        <v>72339.34</v>
      </c>
    </row>
    <row r="12" spans="1:17" s="16" customFormat="1" ht="18.75" customHeight="1" x14ac:dyDescent="0.2">
      <c r="A12" s="11">
        <v>11</v>
      </c>
      <c r="B12" s="13" t="s">
        <v>59</v>
      </c>
      <c r="C12" s="12" t="s">
        <v>39</v>
      </c>
      <c r="D12" s="12" t="s">
        <v>20</v>
      </c>
      <c r="E12" s="12" t="s">
        <v>19</v>
      </c>
      <c r="F12" s="13" t="s">
        <v>15</v>
      </c>
      <c r="G12" s="12" t="s">
        <v>21</v>
      </c>
      <c r="H12" s="12" t="s">
        <v>22</v>
      </c>
      <c r="I12" s="12">
        <v>3</v>
      </c>
      <c r="J12" s="12">
        <v>77</v>
      </c>
      <c r="K12" s="25">
        <v>2515</v>
      </c>
      <c r="L12" s="25">
        <f t="shared" ref="L12:L14" si="9">K12*0.05</f>
        <v>125.75</v>
      </c>
      <c r="M12" s="14">
        <v>0.03</v>
      </c>
      <c r="N12" s="25">
        <f t="shared" si="6"/>
        <v>82.042720400000107</v>
      </c>
      <c r="O12" s="25">
        <f t="shared" si="7"/>
        <v>2307.2072796000002</v>
      </c>
      <c r="P12" s="15">
        <v>0.48</v>
      </c>
      <c r="Q12" s="25">
        <f t="shared" si="8"/>
        <v>1107.46</v>
      </c>
    </row>
    <row r="13" spans="1:17" s="16" customFormat="1" ht="18.75" customHeight="1" x14ac:dyDescent="0.2">
      <c r="A13" s="11">
        <v>12</v>
      </c>
      <c r="B13" s="13" t="s">
        <v>60</v>
      </c>
      <c r="C13" s="12" t="s">
        <v>40</v>
      </c>
      <c r="D13" s="12" t="s">
        <v>20</v>
      </c>
      <c r="E13" s="12" t="s">
        <v>19</v>
      </c>
      <c r="F13" s="13" t="s">
        <v>15</v>
      </c>
      <c r="G13" s="12" t="s">
        <v>21</v>
      </c>
      <c r="H13" s="12" t="s">
        <v>22</v>
      </c>
      <c r="I13" s="12">
        <v>87</v>
      </c>
      <c r="J13" s="12">
        <v>1503</v>
      </c>
      <c r="K13" s="25">
        <v>42960</v>
      </c>
      <c r="L13" s="25">
        <f t="shared" si="9"/>
        <v>2148</v>
      </c>
      <c r="M13" s="14">
        <v>0.03</v>
      </c>
      <c r="N13" s="25">
        <f>K13*(1-0.96737864)</f>
        <v>1401.413625600002</v>
      </c>
      <c r="O13" s="27">
        <f t="shared" si="7"/>
        <v>39410.586374400002</v>
      </c>
      <c r="P13" s="15">
        <v>0.48</v>
      </c>
      <c r="Q13" s="25">
        <f t="shared" si="8"/>
        <v>18917.080000000002</v>
      </c>
    </row>
    <row r="14" spans="1:17" s="16" customFormat="1" ht="18.75" customHeight="1" x14ac:dyDescent="0.2">
      <c r="A14" s="11">
        <v>13</v>
      </c>
      <c r="B14" s="13" t="s">
        <v>26</v>
      </c>
      <c r="C14" s="12" t="s">
        <v>41</v>
      </c>
      <c r="D14" s="12" t="s">
        <v>20</v>
      </c>
      <c r="E14" s="12" t="s">
        <v>19</v>
      </c>
      <c r="F14" s="13" t="s">
        <v>15</v>
      </c>
      <c r="G14" s="12" t="s">
        <v>21</v>
      </c>
      <c r="H14" s="12" t="s">
        <v>22</v>
      </c>
      <c r="I14" s="12">
        <v>22</v>
      </c>
      <c r="J14" s="12">
        <v>545</v>
      </c>
      <c r="K14" s="25">
        <v>16616</v>
      </c>
      <c r="L14" s="25">
        <f t="shared" si="9"/>
        <v>830.80000000000007</v>
      </c>
      <c r="M14" s="14">
        <v>0.03</v>
      </c>
      <c r="N14" s="25">
        <f t="shared" ref="N14" si="10">K14*(1-0.96737864)</f>
        <v>542.03651776000072</v>
      </c>
      <c r="O14" s="27">
        <f t="shared" si="7"/>
        <v>15243.163482240001</v>
      </c>
      <c r="P14" s="15">
        <v>0.48</v>
      </c>
      <c r="Q14" s="25">
        <f t="shared" si="8"/>
        <v>7316.72</v>
      </c>
    </row>
    <row r="15" spans="1:17" s="16" customFormat="1" ht="18.75" customHeight="1" x14ac:dyDescent="0.2">
      <c r="A15" s="11">
        <v>14</v>
      </c>
      <c r="B15" s="13" t="s">
        <v>61</v>
      </c>
      <c r="C15" s="12" t="s">
        <v>42</v>
      </c>
      <c r="D15" s="12" t="s">
        <v>20</v>
      </c>
      <c r="E15" s="12" t="s">
        <v>19</v>
      </c>
      <c r="F15" s="13" t="s">
        <v>15</v>
      </c>
      <c r="G15" s="12" t="s">
        <v>21</v>
      </c>
      <c r="H15" s="12" t="s">
        <v>22</v>
      </c>
      <c r="I15" s="12">
        <v>7</v>
      </c>
      <c r="J15" s="12">
        <v>25</v>
      </c>
      <c r="K15" s="25">
        <v>640</v>
      </c>
      <c r="L15" s="25">
        <f t="shared" ref="L15:L17" si="11">K15*0.05</f>
        <v>32</v>
      </c>
      <c r="M15" s="14">
        <v>0.03</v>
      </c>
      <c r="N15" s="25">
        <f>K15*(1-0.96737864)</f>
        <v>20.877670400000028</v>
      </c>
      <c r="O15" s="27">
        <f t="shared" ref="O15:O17" si="12">K15*0.91737864</f>
        <v>587.12232960000006</v>
      </c>
      <c r="P15" s="15">
        <v>0.48</v>
      </c>
      <c r="Q15" s="25">
        <f t="shared" ref="Q15:Q17" si="13">ROUND(O15*P15,2)</f>
        <v>281.82</v>
      </c>
    </row>
    <row r="16" spans="1:17" s="16" customFormat="1" ht="18.75" customHeight="1" x14ac:dyDescent="0.2">
      <c r="A16" s="11">
        <v>15</v>
      </c>
      <c r="B16" s="13" t="s">
        <v>27</v>
      </c>
      <c r="C16" s="12" t="s">
        <v>43</v>
      </c>
      <c r="D16" s="12" t="s">
        <v>20</v>
      </c>
      <c r="E16" s="12" t="s">
        <v>19</v>
      </c>
      <c r="F16" s="13" t="s">
        <v>15</v>
      </c>
      <c r="G16" s="12" t="s">
        <v>21</v>
      </c>
      <c r="H16" s="12" t="s">
        <v>22</v>
      </c>
      <c r="I16" s="12">
        <v>6</v>
      </c>
      <c r="J16" s="12">
        <v>7</v>
      </c>
      <c r="K16" s="25">
        <v>200</v>
      </c>
      <c r="L16" s="25">
        <f t="shared" si="11"/>
        <v>10</v>
      </c>
      <c r="M16" s="14">
        <v>0.03</v>
      </c>
      <c r="N16" s="25">
        <f t="shared" ref="N16:N17" si="14">K16*(1-0.96737864)</f>
        <v>6.5242720000000087</v>
      </c>
      <c r="O16" s="27">
        <f t="shared" si="12"/>
        <v>183.475728</v>
      </c>
      <c r="P16" s="15">
        <v>0.48</v>
      </c>
      <c r="Q16" s="25">
        <f t="shared" si="13"/>
        <v>88.07</v>
      </c>
    </row>
    <row r="17" spans="1:17" s="16" customFormat="1" ht="18.75" customHeight="1" x14ac:dyDescent="0.2">
      <c r="A17" s="11">
        <v>16</v>
      </c>
      <c r="B17" s="13" t="s">
        <v>62</v>
      </c>
      <c r="C17" s="12" t="s">
        <v>44</v>
      </c>
      <c r="D17" s="12" t="s">
        <v>20</v>
      </c>
      <c r="E17" s="12" t="s">
        <v>19</v>
      </c>
      <c r="F17" s="13" t="s">
        <v>15</v>
      </c>
      <c r="G17" s="12" t="s">
        <v>21</v>
      </c>
      <c r="H17" s="12" t="s">
        <v>22</v>
      </c>
      <c r="I17" s="17">
        <v>3</v>
      </c>
      <c r="J17" s="17">
        <v>348</v>
      </c>
      <c r="K17" s="26">
        <v>8700</v>
      </c>
      <c r="L17" s="26">
        <f t="shared" si="11"/>
        <v>435</v>
      </c>
      <c r="M17" s="18">
        <v>0.03</v>
      </c>
      <c r="N17" s="26">
        <f t="shared" si="14"/>
        <v>283.80583200000041</v>
      </c>
      <c r="O17" s="28">
        <f t="shared" si="12"/>
        <v>7981.194168</v>
      </c>
      <c r="P17" s="15">
        <v>0.48</v>
      </c>
      <c r="Q17" s="25">
        <f t="shared" si="13"/>
        <v>3830.97</v>
      </c>
    </row>
    <row r="18" spans="1:17" s="16" customFormat="1" ht="18.75" customHeight="1" x14ac:dyDescent="0.2">
      <c r="A18" s="11">
        <v>17</v>
      </c>
      <c r="B18" s="13" t="s">
        <v>28</v>
      </c>
      <c r="C18" s="12" t="s">
        <v>45</v>
      </c>
      <c r="D18" s="12" t="s">
        <v>20</v>
      </c>
      <c r="E18" s="12" t="s">
        <v>19</v>
      </c>
      <c r="F18" s="13" t="s">
        <v>15</v>
      </c>
      <c r="G18" s="12" t="s">
        <v>21</v>
      </c>
      <c r="H18" s="12" t="s">
        <v>22</v>
      </c>
      <c r="I18" s="12">
        <v>17</v>
      </c>
      <c r="J18" s="12">
        <v>65</v>
      </c>
      <c r="K18" s="25">
        <v>1970</v>
      </c>
      <c r="L18" s="25">
        <f>K18*0.05</f>
        <v>98.5</v>
      </c>
      <c r="M18" s="14">
        <v>0.03</v>
      </c>
      <c r="N18" s="25">
        <f>K18*(1-0.96737864)</f>
        <v>64.264079200000083</v>
      </c>
      <c r="O18" s="25">
        <f>K18*0.91737864</f>
        <v>1807.2359208</v>
      </c>
      <c r="P18" s="15">
        <v>0.48</v>
      </c>
      <c r="Q18" s="25">
        <f>ROUND(O18*P18,2)</f>
        <v>867.47</v>
      </c>
    </row>
    <row r="19" spans="1:17" s="16" customFormat="1" ht="18.75" customHeight="1" x14ac:dyDescent="0.2">
      <c r="A19" s="11">
        <v>18</v>
      </c>
      <c r="B19" s="13" t="s">
        <v>29</v>
      </c>
      <c r="C19" s="12" t="s">
        <v>46</v>
      </c>
      <c r="D19" s="12" t="s">
        <v>20</v>
      </c>
      <c r="E19" s="12" t="s">
        <v>19</v>
      </c>
      <c r="F19" s="13" t="s">
        <v>15</v>
      </c>
      <c r="G19" s="12" t="s">
        <v>21</v>
      </c>
      <c r="H19" s="12" t="s">
        <v>22</v>
      </c>
      <c r="I19" s="12">
        <v>0</v>
      </c>
      <c r="J19" s="12">
        <v>0</v>
      </c>
      <c r="K19" s="25">
        <v>0</v>
      </c>
      <c r="L19" s="25">
        <f>K19*0.05</f>
        <v>0</v>
      </c>
      <c r="M19" s="14">
        <v>0.03</v>
      </c>
      <c r="N19" s="25">
        <f t="shared" ref="N19" si="15">K19*(1-0.96737864)</f>
        <v>0</v>
      </c>
      <c r="O19" s="25">
        <f t="shared" ref="O19" si="16">K19*0.91737864</f>
        <v>0</v>
      </c>
      <c r="P19" s="15">
        <v>0.48</v>
      </c>
      <c r="Q19" s="25">
        <f t="shared" ref="Q19" si="17">ROUND(O19*P19,2)</f>
        <v>0</v>
      </c>
    </row>
    <row r="20" spans="1:17" s="16" customFormat="1" ht="18.75" customHeight="1" x14ac:dyDescent="0.2">
      <c r="A20" s="11">
        <v>19</v>
      </c>
      <c r="B20" s="13" t="s">
        <v>63</v>
      </c>
      <c r="C20" s="12" t="s">
        <v>47</v>
      </c>
      <c r="D20" s="12" t="s">
        <v>20</v>
      </c>
      <c r="E20" s="12" t="s">
        <v>19</v>
      </c>
      <c r="F20" s="13" t="s">
        <v>15</v>
      </c>
      <c r="G20" s="12" t="s">
        <v>21</v>
      </c>
      <c r="H20" s="12" t="s">
        <v>22</v>
      </c>
      <c r="I20" s="12">
        <v>25</v>
      </c>
      <c r="J20" s="12">
        <v>166</v>
      </c>
      <c r="K20" s="25">
        <v>4805</v>
      </c>
      <c r="L20" s="25">
        <f>K20*0.05</f>
        <v>240.25</v>
      </c>
      <c r="M20" s="14">
        <v>0.03</v>
      </c>
      <c r="N20" s="25">
        <f>K20*(1-0.96737864)</f>
        <v>156.7456348000002</v>
      </c>
      <c r="O20" s="25">
        <f>K20*0.91737864</f>
        <v>4408.0043652000004</v>
      </c>
      <c r="P20" s="15">
        <v>0.48</v>
      </c>
      <c r="Q20" s="25">
        <f>ROUND(O20*P20,2)</f>
        <v>2115.84</v>
      </c>
    </row>
    <row r="21" spans="1:17" s="16" customFormat="1" ht="18.75" customHeight="1" x14ac:dyDescent="0.2">
      <c r="A21" s="11">
        <v>20</v>
      </c>
      <c r="B21" s="13" t="s">
        <v>64</v>
      </c>
      <c r="C21" s="12" t="s">
        <v>48</v>
      </c>
      <c r="D21" s="12" t="s">
        <v>20</v>
      </c>
      <c r="E21" s="12" t="s">
        <v>19</v>
      </c>
      <c r="F21" s="13" t="s">
        <v>15</v>
      </c>
      <c r="G21" s="12" t="s">
        <v>21</v>
      </c>
      <c r="H21" s="12" t="s">
        <v>22</v>
      </c>
      <c r="I21" s="12">
        <v>8</v>
      </c>
      <c r="J21" s="12">
        <v>51</v>
      </c>
      <c r="K21" s="25">
        <v>1450</v>
      </c>
      <c r="L21" s="25">
        <f>K21*0.05</f>
        <v>72.5</v>
      </c>
      <c r="M21" s="14">
        <v>0.03</v>
      </c>
      <c r="N21" s="25">
        <f t="shared" ref="N21:N22" si="18">K21*(1-0.96737864)</f>
        <v>47.300972000000066</v>
      </c>
      <c r="O21" s="25">
        <f t="shared" ref="O21:O24" si="19">K21*0.91737864</f>
        <v>1330.199028</v>
      </c>
      <c r="P21" s="15">
        <v>0.48</v>
      </c>
      <c r="Q21" s="25">
        <f t="shared" ref="Q21:Q24" si="20">ROUND(O21*P21,2)</f>
        <v>638.5</v>
      </c>
    </row>
    <row r="22" spans="1:17" s="16" customFormat="1" ht="18.75" customHeight="1" x14ac:dyDescent="0.2">
      <c r="A22" s="11">
        <v>21</v>
      </c>
      <c r="B22" s="13" t="s">
        <v>65</v>
      </c>
      <c r="C22" s="12" t="s">
        <v>49</v>
      </c>
      <c r="D22" s="12" t="s">
        <v>20</v>
      </c>
      <c r="E22" s="12" t="s">
        <v>19</v>
      </c>
      <c r="F22" s="13" t="s">
        <v>15</v>
      </c>
      <c r="G22" s="12" t="s">
        <v>21</v>
      </c>
      <c r="H22" s="12" t="s">
        <v>22</v>
      </c>
      <c r="I22" s="12">
        <v>1</v>
      </c>
      <c r="J22" s="12">
        <v>0</v>
      </c>
      <c r="K22" s="25">
        <v>0</v>
      </c>
      <c r="L22" s="25">
        <f t="shared" ref="L22:L24" si="21">K22*0.05</f>
        <v>0</v>
      </c>
      <c r="M22" s="14">
        <v>0.03</v>
      </c>
      <c r="N22" s="25">
        <f t="shared" si="18"/>
        <v>0</v>
      </c>
      <c r="O22" s="25">
        <f t="shared" si="19"/>
        <v>0</v>
      </c>
      <c r="P22" s="15">
        <v>0.48</v>
      </c>
      <c r="Q22" s="25">
        <f t="shared" si="20"/>
        <v>0</v>
      </c>
    </row>
    <row r="23" spans="1:17" s="16" customFormat="1" ht="18.75" customHeight="1" x14ac:dyDescent="0.2">
      <c r="A23" s="11">
        <v>22</v>
      </c>
      <c r="B23" s="12" t="s">
        <v>67</v>
      </c>
      <c r="C23" s="12" t="s">
        <v>68</v>
      </c>
      <c r="D23" s="12" t="s">
        <v>20</v>
      </c>
      <c r="E23" s="12" t="s">
        <v>19</v>
      </c>
      <c r="F23" s="13" t="s">
        <v>15</v>
      </c>
      <c r="G23" s="12" t="s">
        <v>21</v>
      </c>
      <c r="H23" s="12" t="s">
        <v>22</v>
      </c>
      <c r="I23" s="12">
        <v>19</v>
      </c>
      <c r="J23" s="12">
        <v>133</v>
      </c>
      <c r="K23" s="25">
        <v>3695</v>
      </c>
      <c r="L23" s="25">
        <f t="shared" si="21"/>
        <v>184.75</v>
      </c>
      <c r="M23" s="14">
        <v>0.03</v>
      </c>
      <c r="N23" s="25">
        <f>K23*(1-0.96737864)</f>
        <v>120.53592520000016</v>
      </c>
      <c r="O23" s="27">
        <f t="shared" si="19"/>
        <v>3389.7140748000002</v>
      </c>
      <c r="P23" s="15">
        <v>0.48</v>
      </c>
      <c r="Q23" s="25">
        <f t="shared" si="20"/>
        <v>1627.06</v>
      </c>
    </row>
    <row r="24" spans="1:17" s="16" customFormat="1" ht="18.75" customHeight="1" x14ac:dyDescent="0.2">
      <c r="A24" s="11">
        <v>23</v>
      </c>
      <c r="B24" s="13" t="s">
        <v>66</v>
      </c>
      <c r="C24" s="12" t="s">
        <v>50</v>
      </c>
      <c r="D24" s="12" t="s">
        <v>20</v>
      </c>
      <c r="E24" s="12" t="s">
        <v>19</v>
      </c>
      <c r="F24" s="13" t="s">
        <v>15</v>
      </c>
      <c r="G24" s="12" t="s">
        <v>21</v>
      </c>
      <c r="H24" s="12" t="s">
        <v>22</v>
      </c>
      <c r="I24" s="12">
        <v>12</v>
      </c>
      <c r="J24" s="12">
        <v>80</v>
      </c>
      <c r="K24" s="25">
        <v>2220</v>
      </c>
      <c r="L24" s="25">
        <f t="shared" si="21"/>
        <v>111</v>
      </c>
      <c r="M24" s="14">
        <v>0.03</v>
      </c>
      <c r="N24" s="25">
        <f t="shared" ref="N24" si="22">K24*(1-0.96737864)</f>
        <v>72.419419200000092</v>
      </c>
      <c r="O24" s="27">
        <f t="shared" si="19"/>
        <v>2036.5805808</v>
      </c>
      <c r="P24" s="15">
        <v>0.48</v>
      </c>
      <c r="Q24" s="25">
        <f t="shared" si="20"/>
        <v>977.56</v>
      </c>
    </row>
    <row r="25" spans="1:17" s="5" customFormat="1" ht="25.5" customHeight="1" x14ac:dyDescent="0.2">
      <c r="A25" s="19"/>
      <c r="B25" s="20" t="s">
        <v>16</v>
      </c>
      <c r="C25" s="12"/>
      <c r="D25" s="21"/>
      <c r="E25" s="21"/>
      <c r="F25" s="21"/>
      <c r="G25" s="22"/>
      <c r="H25" s="22"/>
      <c r="I25" s="21"/>
      <c r="J25" s="21"/>
      <c r="K25" s="23">
        <f>SUM(K2:K24)</f>
        <v>964669</v>
      </c>
      <c r="L25" s="23"/>
      <c r="M25" s="23"/>
      <c r="N25" s="23">
        <f>SUM(N2:N24)</f>
        <v>31468.814729840044</v>
      </c>
      <c r="O25" s="23">
        <f>SUM(O2:O24)</f>
        <v>884966.73527016002</v>
      </c>
      <c r="P25" s="24"/>
      <c r="Q25" s="23">
        <f>SUM(Q2:Q24)</f>
        <v>424784.02999999997</v>
      </c>
    </row>
    <row r="26" spans="1:17" s="5" customFormat="1" x14ac:dyDescent="0.2">
      <c r="B26" s="6"/>
      <c r="C26" s="12"/>
      <c r="D26" s="6"/>
      <c r="E26" s="6"/>
      <c r="F26" s="6"/>
      <c r="G26" s="7"/>
      <c r="H26" s="7"/>
      <c r="I26" s="6"/>
      <c r="J26" s="6"/>
      <c r="K26" s="8"/>
      <c r="L26" s="8"/>
      <c r="M26" s="8"/>
      <c r="N26" s="8"/>
      <c r="O26" s="8"/>
      <c r="P26" s="9"/>
    </row>
    <row r="27" spans="1:17" x14ac:dyDescent="0.2">
      <c r="D27" s="35"/>
    </row>
    <row r="28" spans="1:17" x14ac:dyDescent="0.2">
      <c r="E28" s="35"/>
      <c r="F28" s="35"/>
    </row>
  </sheetData>
  <protectedRanges>
    <protectedRange sqref="A25:IV65551 A2:D22 F2:O24 Q2:IV24 A24:D24 A23 D23" name="区域1"/>
    <protectedRange sqref="P2:P24" name="区域1_1"/>
    <protectedRange sqref="E2:E24" name="区域1_2"/>
    <protectedRange sqref="B23" name="区域1_5"/>
    <protectedRange sqref="C23" name="区域1_6"/>
  </protectedRanges>
  <phoneticPr fontId="1" type="noConversion"/>
  <pageMargins left="0.35433070866141736" right="0.35433070866141736" top="0.98425196850393704" bottom="0.98425196850393704" header="0.51181102362204722" footer="0.51181102362204722"/>
  <pageSetup scale="60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人事（佛山星都汇）</cp:lastModifiedBy>
  <cp:lastPrinted>2018-07-04T06:48:55Z</cp:lastPrinted>
  <dcterms:created xsi:type="dcterms:W3CDTF">2015-11-10T02:18:22Z</dcterms:created>
  <dcterms:modified xsi:type="dcterms:W3CDTF">2018-08-01T03:38:15Z</dcterms:modified>
</cp:coreProperties>
</file>