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ustomProperty1.bin" ContentType="application/vnd.openxmlformats-officedocument.spreadsheetml.customProperty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19440" windowHeight="4695"/>
  </bookViews>
  <sheets>
    <sheet name="月结算表" sheetId="2" r:id="rId1"/>
  </sheets>
  <calcPr calcId="125725"/>
</workbook>
</file>

<file path=xl/calcChain.xml><?xml version="1.0" encoding="utf-8"?>
<calcChain xmlns="http://schemas.openxmlformats.org/spreadsheetml/2006/main">
  <c r="K26" i="2"/>
  <c r="N11" l="1"/>
  <c r="N12"/>
  <c r="N13"/>
  <c r="N14"/>
  <c r="N15"/>
  <c r="L11"/>
  <c r="L12"/>
  <c r="L13"/>
  <c r="L14"/>
  <c r="L15"/>
  <c r="L16"/>
  <c r="O12"/>
  <c r="Q12" s="1"/>
  <c r="O25"/>
  <c r="Q25" s="1"/>
  <c r="N25"/>
  <c r="L25"/>
  <c r="O24"/>
  <c r="Q24" s="1"/>
  <c r="N24"/>
  <c r="L24"/>
  <c r="O23"/>
  <c r="Q23" s="1"/>
  <c r="N23"/>
  <c r="L23"/>
  <c r="O22"/>
  <c r="Q22" s="1"/>
  <c r="N22"/>
  <c r="L22"/>
  <c r="O21"/>
  <c r="Q21" s="1"/>
  <c r="N21"/>
  <c r="L21"/>
  <c r="O20"/>
  <c r="Q20" s="1"/>
  <c r="N20"/>
  <c r="L20"/>
  <c r="O19"/>
  <c r="Q19" s="1"/>
  <c r="N19"/>
  <c r="L19"/>
  <c r="O18"/>
  <c r="Q18" s="1"/>
  <c r="N18"/>
  <c r="L18"/>
  <c r="O17"/>
  <c r="Q17" s="1"/>
  <c r="N17"/>
  <c r="L17"/>
  <c r="O16"/>
  <c r="Q16" s="1"/>
  <c r="N16"/>
  <c r="O15"/>
  <c r="Q15" s="1"/>
  <c r="O14"/>
  <c r="Q14" s="1"/>
  <c r="O13"/>
  <c r="Q13" s="1"/>
  <c r="O11"/>
  <c r="Q11" s="1"/>
  <c r="O10"/>
  <c r="Q10" s="1"/>
  <c r="N10"/>
  <c r="L10"/>
  <c r="O9"/>
  <c r="Q9" s="1"/>
  <c r="N9"/>
  <c r="L9"/>
  <c r="O8"/>
  <c r="Q8" s="1"/>
  <c r="N8"/>
  <c r="L8"/>
  <c r="O7"/>
  <c r="Q7" s="1"/>
  <c r="N7"/>
  <c r="L7"/>
  <c r="O6"/>
  <c r="Q6" s="1"/>
  <c r="N6"/>
  <c r="L6"/>
  <c r="O5"/>
  <c r="Q5" s="1"/>
  <c r="N5"/>
  <c r="L5"/>
  <c r="O4"/>
  <c r="Q4" s="1"/>
  <c r="N4"/>
  <c r="L4"/>
  <c r="O3"/>
  <c r="Q3" s="1"/>
  <c r="N3"/>
  <c r="L3"/>
  <c r="O2"/>
  <c r="N2"/>
  <c r="L2"/>
  <c r="O26" l="1"/>
  <c r="L26"/>
  <c r="N26"/>
  <c r="Q2"/>
  <c r="Q26" s="1"/>
</calcChain>
</file>

<file path=xl/comments1.xml><?xml version="1.0" encoding="utf-8"?>
<comments xmlns="http://schemas.openxmlformats.org/spreadsheetml/2006/main">
  <authors>
    <author>leno</author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<sst xmlns="http://schemas.openxmlformats.org/spreadsheetml/2006/main" count="170" uniqueCount="86">
  <si>
    <t>序号</t>
  </si>
  <si>
    <t>影片编码</t>
  </si>
  <si>
    <t>中影设备</t>
  </si>
  <si>
    <t>合计</t>
  </si>
  <si>
    <t>唐山百老汇影院有限公司</t>
  </si>
  <si>
    <t>13055001</t>
  </si>
  <si>
    <t>复仇者联盟3：无限战争（数字3D）</t>
  </si>
  <si>
    <t>阿飞正传（数字）</t>
  </si>
  <si>
    <t>超人总动员2（数字3D）</t>
  </si>
  <si>
    <t>动物世界（数字3D）</t>
  </si>
  <si>
    <t>金蝉脱壳2：冥府（数字）</t>
  </si>
  <si>
    <t>龙虾刑警</t>
  </si>
  <si>
    <t>猛虫过江</t>
  </si>
  <si>
    <t>生存家族（数字）</t>
  </si>
  <si>
    <t>我不是药神</t>
  </si>
  <si>
    <t>侏罗纪世界2（数字3D）</t>
  </si>
  <si>
    <t>002101142018</t>
  </si>
  <si>
    <t>影片名称</t>
    <phoneticPr fontId="1" type="noConversion"/>
  </si>
  <si>
    <t>影院名称</t>
    <phoneticPr fontId="1" type="noConversion"/>
  </si>
  <si>
    <t>影院编码</t>
    <phoneticPr fontId="1" type="noConversion"/>
  </si>
  <si>
    <t>设备归属</t>
    <phoneticPr fontId="1" type="noConversion"/>
  </si>
  <si>
    <t>开始日期</t>
    <phoneticPr fontId="1" type="noConversion"/>
  </si>
  <si>
    <t>结束日期</t>
    <phoneticPr fontId="1" type="noConversion"/>
  </si>
  <si>
    <t>总场次</t>
    <phoneticPr fontId="1" type="noConversion"/>
  </si>
  <si>
    <t>总人次</t>
    <phoneticPr fontId="1" type="noConversion"/>
  </si>
  <si>
    <t>总票房</t>
    <phoneticPr fontId="1" type="noConversion"/>
  </si>
  <si>
    <t>电影专项基金</t>
    <phoneticPr fontId="1" type="noConversion"/>
  </si>
  <si>
    <t>增值税率</t>
    <phoneticPr fontId="1" type="noConversion"/>
  </si>
  <si>
    <t>税金</t>
    <phoneticPr fontId="1" type="noConversion"/>
  </si>
  <si>
    <t>净票房</t>
    <phoneticPr fontId="1" type="noConversion"/>
  </si>
  <si>
    <t>分账比例</t>
    <phoneticPr fontId="1" type="noConversion"/>
  </si>
  <si>
    <t>分账片款</t>
    <phoneticPr fontId="1" type="noConversion"/>
  </si>
  <si>
    <t>阿修罗（数字3D）</t>
  </si>
  <si>
    <t>北方一片苍茫</t>
  </si>
  <si>
    <t>狄仁杰之四大天王（数字3D）</t>
  </si>
  <si>
    <t>风语咒（数字3D）</t>
  </si>
  <si>
    <t>李保国</t>
  </si>
  <si>
    <t>摩天营救（数字3D）</t>
  </si>
  <si>
    <t>神秘世界历险记4（数字3D）</t>
  </si>
  <si>
    <t>神奇马戏团之动物饼干（数字3D）</t>
  </si>
  <si>
    <t>淘气大侦探（数字3D）</t>
  </si>
  <si>
    <t>汪星卧底（数字）</t>
  </si>
  <si>
    <t>西虹市首富</t>
  </si>
  <si>
    <t>小悟空（数字3D）</t>
  </si>
  <si>
    <t>邪不压正</t>
  </si>
  <si>
    <t>新大头儿子和小头爸爸3俄罗斯奇遇记</t>
  </si>
  <si>
    <t>2018-07-06</t>
  </si>
  <si>
    <t>2018-07-19</t>
  </si>
  <si>
    <t>2018-07-13</t>
  </si>
  <si>
    <t>2018-07-15</t>
  </si>
  <si>
    <t>2018-07-01</t>
  </si>
  <si>
    <t>2018-07-11</t>
  </si>
  <si>
    <t>2018-07-04</t>
  </si>
  <si>
    <t>2018-07-26</t>
  </si>
  <si>
    <t>2018-07-31</t>
  </si>
  <si>
    <t>2018-07-12</t>
  </si>
  <si>
    <t>2018-07-20</t>
  </si>
  <si>
    <t>2018-07-28</t>
  </si>
  <si>
    <t>2018-07-29</t>
  </si>
  <si>
    <t>2018-07-21</t>
  </si>
  <si>
    <t>2018-07-02</t>
  </si>
  <si>
    <t>2018-07-25</t>
  </si>
  <si>
    <t>2018-07-14</t>
  </si>
  <si>
    <t>001204972018</t>
  </si>
  <si>
    <t>001108552017</t>
  </si>
  <si>
    <t>051201112018</t>
  </si>
  <si>
    <t>001202172018</t>
  </si>
  <si>
    <t>001203772018</t>
  </si>
  <si>
    <t>001c05272018</t>
  </si>
  <si>
    <t>051200922018</t>
  </si>
  <si>
    <t>051101152018</t>
  </si>
  <si>
    <t>001107312017</t>
  </si>
  <si>
    <t>001103782018</t>
  </si>
  <si>
    <t>001104442018</t>
  </si>
  <si>
    <t>051201202018</t>
  </si>
  <si>
    <t>001c05332018</t>
  </si>
  <si>
    <t>001c05642018</t>
  </si>
  <si>
    <t>012101122018</t>
  </si>
  <si>
    <t>051201262018</t>
  </si>
  <si>
    <t>051101182018</t>
  </si>
  <si>
    <t>001104962018</t>
  </si>
  <si>
    <t>001106062018</t>
  </si>
  <si>
    <t>001c03982018</t>
  </si>
  <si>
    <t>001104952018</t>
  </si>
  <si>
    <t>001b03562018</t>
  </si>
  <si>
    <t>051201022018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</si>
</sst>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#,##0.00_ "/>
  </numFmts>
  <fonts count="17">
    <font>
      <sz val="1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ARIAL"/>
      <family val="2"/>
    </font>
    <font>
      <b/>
      <sz val="9"/>
      <color theme="1" tint="0.249977111117893"/>
      <name val="Arial"/>
      <family val="2"/>
    </font>
    <font>
      <b/>
      <sz val="9"/>
      <color theme="1" tint="0.249977111117893"/>
      <name val="宋体"/>
      <family val="3"/>
      <charset val="134"/>
    </font>
    <font>
      <sz val="9"/>
      <color theme="1" tint="0.249977111117893"/>
      <name val="Arial"/>
      <family val="2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9"/>
      <color rgb="FF000000"/>
      <name val="Tahoma"/>
      <family val="2"/>
    </font>
    <font>
      <sz val="9"/>
      <color indexed="8"/>
      <name val="宋体"/>
      <family val="3"/>
      <charset val="134"/>
      <scheme val="major"/>
    </font>
    <font>
      <sz val="9"/>
      <color indexed="8"/>
      <name val="ARIAL"/>
      <family val="2"/>
    </font>
    <font>
      <sz val="9"/>
      <color theme="1"/>
      <name val="宋体"/>
      <family val="3"/>
      <charset val="134"/>
      <scheme val="major"/>
    </font>
    <font>
      <sz val="9"/>
      <name val="Arial"/>
      <family val="2"/>
    </font>
    <font>
      <sz val="9"/>
      <color theme="1"/>
      <name val="宋体"/>
      <family val="3"/>
      <charset val="134"/>
      <scheme val="minor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4">
    <xf numFmtId="0" fontId="0" fillId="0" borderId="0"/>
    <xf numFmtId="0" fontId="2" fillId="0" borderId="0"/>
    <xf numFmtId="0" fontId="3" fillId="0" borderId="0">
      <alignment vertical="center"/>
    </xf>
    <xf numFmtId="0" fontId="4" fillId="0" borderId="0">
      <alignment vertical="top"/>
    </xf>
  </cellStyleXfs>
  <cellXfs count="41">
    <xf numFmtId="0" fontId="0" fillId="0" borderId="0" xfId="0"/>
    <xf numFmtId="0" fontId="5" fillId="2" borderId="2" xfId="0" applyFont="1" applyFill="1" applyBorder="1" applyAlignment="1" applyProtection="1">
      <alignment horizontal="center" wrapText="1"/>
    </xf>
    <xf numFmtId="49" fontId="6" fillId="2" borderId="2" xfId="0" applyNumberFormat="1" applyFont="1" applyFill="1" applyBorder="1" applyAlignment="1" applyProtection="1">
      <alignment horizontal="center" wrapText="1"/>
    </xf>
    <xf numFmtId="49" fontId="5" fillId="2" borderId="2" xfId="0" applyNumberFormat="1" applyFont="1" applyFill="1" applyBorder="1" applyAlignment="1" applyProtection="1">
      <alignment horizontal="center" wrapText="1"/>
    </xf>
    <xf numFmtId="14" fontId="6" fillId="2" borderId="2" xfId="0" applyNumberFormat="1" applyFont="1" applyFill="1" applyBorder="1" applyAlignment="1" applyProtection="1">
      <alignment horizontal="center" wrapText="1"/>
    </xf>
    <xf numFmtId="176" fontId="6" fillId="2" borderId="2" xfId="0" applyNumberFormat="1" applyFont="1" applyFill="1" applyBorder="1" applyAlignment="1" applyProtection="1">
      <alignment horizontal="center" wrapText="1"/>
    </xf>
    <xf numFmtId="0" fontId="7" fillId="0" borderId="0" xfId="0" applyFont="1"/>
    <xf numFmtId="0" fontId="8" fillId="0" borderId="1" xfId="0" applyFont="1" applyFill="1" applyBorder="1" applyAlignment="1">
      <alignment horizontal="center" vertical="center"/>
    </xf>
    <xf numFmtId="0" fontId="9" fillId="0" borderId="1" xfId="2" applyFont="1" applyBorder="1" applyAlignment="1" applyProtection="1">
      <alignment vertical="center"/>
    </xf>
    <xf numFmtId="49" fontId="10" fillId="3" borderId="1" xfId="0" applyNumberFormat="1" applyFont="1" applyFill="1" applyBorder="1" applyAlignment="1">
      <alignment horizontal="left" vertical="center" wrapText="1"/>
    </xf>
    <xf numFmtId="49" fontId="9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11" fillId="0" borderId="1" xfId="2" applyNumberFormat="1" applyFont="1" applyBorder="1" applyAlignment="1" applyProtection="1">
      <alignment horizontal="left" vertical="center" wrapText="1"/>
    </xf>
    <xf numFmtId="0" fontId="12" fillId="0" borderId="1" xfId="3" applyNumberFormat="1" applyFont="1" applyBorder="1" applyAlignment="1">
      <alignment horizontal="right" vertical="center"/>
    </xf>
    <xf numFmtId="3" fontId="12" fillId="0" borderId="1" xfId="3" applyNumberFormat="1" applyFont="1" applyBorder="1" applyAlignment="1">
      <alignment horizontal="right" vertical="center"/>
    </xf>
    <xf numFmtId="177" fontId="8" fillId="0" borderId="1" xfId="3" applyNumberFormat="1" applyFont="1" applyBorder="1" applyAlignment="1">
      <alignment horizontal="right" vertical="center"/>
    </xf>
    <xf numFmtId="176" fontId="8" fillId="0" borderId="1" xfId="0" applyNumberFormat="1" applyFont="1" applyFill="1" applyBorder="1" applyAlignment="1">
      <alignment horizontal="right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8" fillId="0" borderId="0" xfId="0" applyFont="1" applyFill="1"/>
    <xf numFmtId="14" fontId="13" fillId="0" borderId="3" xfId="0" applyNumberFormat="1" applyFont="1" applyBorder="1" applyAlignment="1">
      <alignment horizontal="left" vertical="center"/>
    </xf>
    <xf numFmtId="177" fontId="12" fillId="0" borderId="1" xfId="3" applyNumberFormat="1" applyFont="1" applyBorder="1" applyAlignment="1">
      <alignment horizontal="right" vertical="center"/>
    </xf>
    <xf numFmtId="176" fontId="8" fillId="0" borderId="1" xfId="0" applyNumberFormat="1" applyFont="1" applyFill="1" applyBorder="1" applyAlignment="1" applyProtection="1">
      <alignment horizontal="center" vertical="center"/>
    </xf>
    <xf numFmtId="0" fontId="9" fillId="0" borderId="1" xfId="2" applyFont="1" applyFill="1" applyBorder="1" applyAlignment="1" applyProtection="1">
      <alignment vertical="center"/>
    </xf>
    <xf numFmtId="0" fontId="12" fillId="0" borderId="1" xfId="3" applyNumberFormat="1" applyFont="1" applyFill="1" applyBorder="1" applyAlignment="1">
      <alignment horizontal="right" vertical="center"/>
    </xf>
    <xf numFmtId="3" fontId="12" fillId="0" borderId="1" xfId="3" applyNumberFormat="1" applyFont="1" applyFill="1" applyBorder="1" applyAlignment="1">
      <alignment horizontal="right" vertical="center"/>
    </xf>
    <xf numFmtId="177" fontId="12" fillId="0" borderId="1" xfId="3" applyNumberFormat="1" applyFont="1" applyFill="1" applyBorder="1" applyAlignment="1">
      <alignment horizontal="right" vertical="center"/>
    </xf>
    <xf numFmtId="14" fontId="11" fillId="0" borderId="1" xfId="2" applyNumberFormat="1" applyFont="1" applyBorder="1" applyAlignment="1" applyProtection="1">
      <alignment horizontal="left" vertical="center" wrapText="1"/>
    </xf>
    <xf numFmtId="0" fontId="11" fillId="0" borderId="1" xfId="3" applyNumberFormat="1" applyFont="1" applyBorder="1" applyAlignment="1">
      <alignment horizontal="left" vertical="center"/>
    </xf>
    <xf numFmtId="3" fontId="11" fillId="0" borderId="1" xfId="3" applyNumberFormat="1" applyFont="1" applyBorder="1" applyAlignment="1">
      <alignment horizontal="left" vertical="center"/>
    </xf>
    <xf numFmtId="0" fontId="14" fillId="0" borderId="0" xfId="0" applyFont="1" applyFill="1"/>
    <xf numFmtId="0" fontId="14" fillId="0" borderId="0" xfId="0" applyFont="1"/>
    <xf numFmtId="0" fontId="15" fillId="0" borderId="3" xfId="0" applyFont="1" applyBorder="1" applyAlignment="1">
      <alignment vertical="center"/>
    </xf>
    <xf numFmtId="0" fontId="14" fillId="0" borderId="1" xfId="0" applyFont="1" applyBorder="1"/>
    <xf numFmtId="49" fontId="16" fillId="0" borderId="1" xfId="0" applyNumberFormat="1" applyFont="1" applyBorder="1" applyAlignment="1">
      <alignment wrapText="1"/>
    </xf>
    <xf numFmtId="49" fontId="16" fillId="0" borderId="1" xfId="0" applyNumberFormat="1" applyFont="1" applyBorder="1"/>
    <xf numFmtId="14" fontId="16" fillId="0" borderId="1" xfId="0" applyNumberFormat="1" applyFont="1" applyBorder="1"/>
    <xf numFmtId="176" fontId="16" fillId="0" borderId="1" xfId="0" applyNumberFormat="1" applyFont="1" applyBorder="1"/>
    <xf numFmtId="49" fontId="14" fillId="0" borderId="0" xfId="0" applyNumberFormat="1" applyFont="1" applyAlignment="1">
      <alignment wrapText="1"/>
    </xf>
    <xf numFmtId="49" fontId="14" fillId="0" borderId="0" xfId="0" applyNumberFormat="1" applyFont="1"/>
    <xf numFmtId="14" fontId="14" fillId="0" borderId="0" xfId="0" applyNumberFormat="1" applyFont="1"/>
    <xf numFmtId="176" fontId="14" fillId="0" borderId="0" xfId="0" applyNumberFormat="1" applyFont="1"/>
  </cellXfs>
  <cellStyles count="4">
    <cellStyle name="常规" xfId="0" builtinId="0"/>
    <cellStyle name="常规 2 2" xfId="3"/>
    <cellStyle name="常规 2 2 2" xfId="1"/>
    <cellStyle name="常规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6"/>
  <sheetViews>
    <sheetView tabSelected="1" workbookViewId="0">
      <selection activeCell="C28" sqref="C28"/>
    </sheetView>
  </sheetViews>
  <sheetFormatPr defaultColWidth="16" defaultRowHeight="15.75" customHeight="1"/>
  <cols>
    <col min="1" max="1" width="5.42578125" style="30" bestFit="1" customWidth="1"/>
    <col min="2" max="2" width="27.42578125" style="37" customWidth="1"/>
    <col min="3" max="3" width="14.140625" style="38" bestFit="1" customWidth="1"/>
    <col min="4" max="4" width="21.85546875" style="38" bestFit="1" customWidth="1"/>
    <col min="5" max="5" width="9.7109375" style="38" bestFit="1" customWidth="1"/>
    <col min="6" max="6" width="9.140625" style="38" bestFit="1" customWidth="1"/>
    <col min="7" max="8" width="10.28515625" style="39" bestFit="1" customWidth="1"/>
    <col min="9" max="10" width="7.28515625" style="38" bestFit="1" customWidth="1"/>
    <col min="11" max="11" width="10.5703125" style="40" customWidth="1"/>
    <col min="12" max="12" width="13.140625" style="40" bestFit="1" customWidth="1"/>
    <col min="13" max="13" width="9.140625" style="40" bestFit="1" customWidth="1"/>
    <col min="14" max="14" width="8.5703125" style="40" bestFit="1" customWidth="1"/>
    <col min="15" max="15" width="10.5703125" style="40" bestFit="1" customWidth="1"/>
    <col min="16" max="16" width="9.140625" style="40" bestFit="1" customWidth="1"/>
    <col min="17" max="17" width="10.5703125" style="40" bestFit="1" customWidth="1"/>
    <col min="18" max="16384" width="16" style="30"/>
  </cols>
  <sheetData>
    <row r="1" spans="1:17" s="6" customFormat="1" ht="21" customHeight="1">
      <c r="A1" s="1" t="s">
        <v>0</v>
      </c>
      <c r="B1" s="2" t="s">
        <v>17</v>
      </c>
      <c r="C1" s="3" t="s">
        <v>1</v>
      </c>
      <c r="D1" s="2" t="s">
        <v>18</v>
      </c>
      <c r="E1" s="2" t="s">
        <v>19</v>
      </c>
      <c r="F1" s="2" t="s">
        <v>20</v>
      </c>
      <c r="G1" s="4" t="s">
        <v>21</v>
      </c>
      <c r="H1" s="4" t="s">
        <v>22</v>
      </c>
      <c r="I1" s="2" t="s">
        <v>23</v>
      </c>
      <c r="J1" s="2" t="s">
        <v>24</v>
      </c>
      <c r="K1" s="5" t="s">
        <v>25</v>
      </c>
      <c r="L1" s="5" t="s">
        <v>26</v>
      </c>
      <c r="M1" s="5" t="s">
        <v>27</v>
      </c>
      <c r="N1" s="5" t="s">
        <v>28</v>
      </c>
      <c r="O1" s="5" t="s">
        <v>29</v>
      </c>
      <c r="P1" s="5" t="s">
        <v>30</v>
      </c>
      <c r="Q1" s="5" t="s">
        <v>31</v>
      </c>
    </row>
    <row r="2" spans="1:17" s="18" customFormat="1" ht="15.75" customHeight="1">
      <c r="A2" s="7">
        <v>1</v>
      </c>
      <c r="B2" s="8" t="s">
        <v>7</v>
      </c>
      <c r="C2" s="9" t="s">
        <v>16</v>
      </c>
      <c r="D2" s="10" t="s">
        <v>4</v>
      </c>
      <c r="E2" s="11" t="s">
        <v>5</v>
      </c>
      <c r="F2" s="10" t="s">
        <v>2</v>
      </c>
      <c r="G2" s="12" t="s">
        <v>46</v>
      </c>
      <c r="H2" s="12" t="s">
        <v>47</v>
      </c>
      <c r="I2" s="13">
        <v>20</v>
      </c>
      <c r="J2" s="14">
        <v>37</v>
      </c>
      <c r="K2" s="15">
        <v>1101</v>
      </c>
      <c r="L2" s="16">
        <f>K2*0.05</f>
        <v>55.050000000000004</v>
      </c>
      <c r="M2" s="17">
        <v>0.03</v>
      </c>
      <c r="N2" s="16">
        <f>K2*(1-0.96737864)</f>
        <v>35.916117360000051</v>
      </c>
      <c r="O2" s="16">
        <f>K2*0.91737864</f>
        <v>1010.03388264</v>
      </c>
      <c r="P2" s="17">
        <v>0.48</v>
      </c>
      <c r="Q2" s="16">
        <f>O2*P2</f>
        <v>484.81626366719996</v>
      </c>
    </row>
    <row r="3" spans="1:17" s="18" customFormat="1" ht="15.75" customHeight="1">
      <c r="A3" s="7">
        <v>2</v>
      </c>
      <c r="B3" s="8" t="s">
        <v>32</v>
      </c>
      <c r="C3" s="9" t="s">
        <v>63</v>
      </c>
      <c r="D3" s="10" t="s">
        <v>4</v>
      </c>
      <c r="E3" s="11" t="s">
        <v>5</v>
      </c>
      <c r="F3" s="10" t="s">
        <v>2</v>
      </c>
      <c r="G3" s="19" t="s">
        <v>48</v>
      </c>
      <c r="H3" s="19" t="s">
        <v>49</v>
      </c>
      <c r="I3" s="13">
        <v>17</v>
      </c>
      <c r="J3" s="14">
        <v>201</v>
      </c>
      <c r="K3" s="20">
        <v>6320</v>
      </c>
      <c r="L3" s="16">
        <f t="shared" ref="L3:L25" si="0">K3*0.05</f>
        <v>316</v>
      </c>
      <c r="M3" s="17">
        <v>0.03</v>
      </c>
      <c r="N3" s="16">
        <f t="shared" ref="N3:N25" si="1">K3*(1-0.96737864)</f>
        <v>206.16699520000029</v>
      </c>
      <c r="O3" s="16">
        <f t="shared" ref="O3:O25" si="2">K3*0.91737864</f>
        <v>5797.8330047999998</v>
      </c>
      <c r="P3" s="21">
        <v>0.48</v>
      </c>
      <c r="Q3" s="16">
        <f>O3*P3</f>
        <v>2782.9598423039997</v>
      </c>
    </row>
    <row r="4" spans="1:17" s="18" customFormat="1" ht="15.75" customHeight="1">
      <c r="A4" s="7">
        <v>3</v>
      </c>
      <c r="B4" s="22" t="s">
        <v>33</v>
      </c>
      <c r="C4" s="9" t="s">
        <v>64</v>
      </c>
      <c r="D4" s="10" t="s">
        <v>4</v>
      </c>
      <c r="E4" s="11" t="s">
        <v>5</v>
      </c>
      <c r="F4" s="10" t="s">
        <v>2</v>
      </c>
      <c r="G4" s="19">
        <v>43302</v>
      </c>
      <c r="H4" s="19">
        <v>43307</v>
      </c>
      <c r="I4" s="23">
        <v>12</v>
      </c>
      <c r="J4" s="24">
        <v>17</v>
      </c>
      <c r="K4" s="25">
        <v>481</v>
      </c>
      <c r="L4" s="16">
        <f t="shared" si="0"/>
        <v>24.05</v>
      </c>
      <c r="M4" s="17">
        <v>0.03</v>
      </c>
      <c r="N4" s="16">
        <f t="shared" si="1"/>
        <v>15.690874160000021</v>
      </c>
      <c r="O4" s="16">
        <f t="shared" si="2"/>
        <v>441.25912584000002</v>
      </c>
      <c r="P4" s="21">
        <v>0.48</v>
      </c>
      <c r="Q4" s="16">
        <f>O4*P4</f>
        <v>211.80438040320001</v>
      </c>
    </row>
    <row r="5" spans="1:17" s="18" customFormat="1" ht="15.75" customHeight="1">
      <c r="A5" s="7">
        <v>4</v>
      </c>
      <c r="B5" s="22" t="s">
        <v>8</v>
      </c>
      <c r="C5" s="9" t="s">
        <v>65</v>
      </c>
      <c r="D5" s="10" t="s">
        <v>4</v>
      </c>
      <c r="E5" s="11" t="s">
        <v>5</v>
      </c>
      <c r="F5" s="10" t="s">
        <v>2</v>
      </c>
      <c r="G5" s="12" t="s">
        <v>50</v>
      </c>
      <c r="H5" s="12" t="s">
        <v>51</v>
      </c>
      <c r="I5" s="23">
        <v>40</v>
      </c>
      <c r="J5" s="24">
        <v>327</v>
      </c>
      <c r="K5" s="25">
        <v>9568</v>
      </c>
      <c r="L5" s="16">
        <f t="shared" si="0"/>
        <v>478.40000000000003</v>
      </c>
      <c r="M5" s="17">
        <v>0.03</v>
      </c>
      <c r="N5" s="16">
        <f>K5*(1-0.96737864)</f>
        <v>312.12117248000044</v>
      </c>
      <c r="O5" s="16">
        <f t="shared" si="2"/>
        <v>8777.4788275200008</v>
      </c>
      <c r="P5" s="21">
        <v>0.48</v>
      </c>
      <c r="Q5" s="16">
        <f>O5*P5</f>
        <v>4213.1898372096002</v>
      </c>
    </row>
    <row r="6" spans="1:17" s="18" customFormat="1" ht="15.75" customHeight="1">
      <c r="A6" s="7">
        <v>5</v>
      </c>
      <c r="B6" s="8" t="s">
        <v>34</v>
      </c>
      <c r="C6" s="9" t="s">
        <v>66</v>
      </c>
      <c r="D6" s="10" t="s">
        <v>4</v>
      </c>
      <c r="E6" s="11" t="s">
        <v>5</v>
      </c>
      <c r="F6" s="10" t="s">
        <v>2</v>
      </c>
      <c r="G6" s="26">
        <v>43308</v>
      </c>
      <c r="H6" s="26">
        <v>43312</v>
      </c>
      <c r="I6" s="13">
        <v>60</v>
      </c>
      <c r="J6" s="14">
        <v>819</v>
      </c>
      <c r="K6" s="20">
        <v>28895</v>
      </c>
      <c r="L6" s="16">
        <f t="shared" si="0"/>
        <v>1444.75</v>
      </c>
      <c r="M6" s="17">
        <v>0.03</v>
      </c>
      <c r="N6" s="16">
        <f t="shared" si="1"/>
        <v>942.5941972000013</v>
      </c>
      <c r="O6" s="16">
        <f t="shared" si="2"/>
        <v>26507.6558028</v>
      </c>
      <c r="P6" s="21">
        <v>0.48</v>
      </c>
      <c r="Q6" s="16">
        <f>O6*P6</f>
        <v>12723.674785343999</v>
      </c>
    </row>
    <row r="7" spans="1:17" s="18" customFormat="1" ht="15.75" customHeight="1">
      <c r="A7" s="7">
        <v>6</v>
      </c>
      <c r="B7" s="8" t="s">
        <v>9</v>
      </c>
      <c r="C7" s="9" t="s">
        <v>67</v>
      </c>
      <c r="D7" s="10" t="s">
        <v>4</v>
      </c>
      <c r="E7" s="11" t="s">
        <v>5</v>
      </c>
      <c r="F7" s="10" t="s">
        <v>2</v>
      </c>
      <c r="G7" s="26">
        <v>43282</v>
      </c>
      <c r="H7" s="26">
        <v>43300</v>
      </c>
      <c r="I7" s="13">
        <v>131</v>
      </c>
      <c r="J7" s="14">
        <v>1345</v>
      </c>
      <c r="K7" s="20">
        <v>42758</v>
      </c>
      <c r="L7" s="16">
        <f t="shared" si="0"/>
        <v>2137.9</v>
      </c>
      <c r="M7" s="17">
        <v>0.03</v>
      </c>
      <c r="N7" s="16">
        <f>K7*(1-0.96737864)</f>
        <v>1394.8241108800019</v>
      </c>
      <c r="O7" s="16">
        <f t="shared" si="2"/>
        <v>39225.275889119999</v>
      </c>
      <c r="P7" s="21">
        <v>0.48</v>
      </c>
      <c r="Q7" s="16">
        <f>O7*P7</f>
        <v>18828.1324267776</v>
      </c>
    </row>
    <row r="8" spans="1:17" s="18" customFormat="1" ht="15.75" customHeight="1">
      <c r="A8" s="7">
        <v>7</v>
      </c>
      <c r="B8" s="8" t="s">
        <v>35</v>
      </c>
      <c r="C8" s="9" t="s">
        <v>68</v>
      </c>
      <c r="D8" s="10" t="s">
        <v>4</v>
      </c>
      <c r="E8" s="11" t="s">
        <v>5</v>
      </c>
      <c r="F8" s="10" t="s">
        <v>2</v>
      </c>
      <c r="G8" s="26">
        <v>43303</v>
      </c>
      <c r="H8" s="26">
        <v>43310</v>
      </c>
      <c r="I8" s="13">
        <v>2</v>
      </c>
      <c r="J8" s="14">
        <v>50</v>
      </c>
      <c r="K8" s="20">
        <v>1760</v>
      </c>
      <c r="L8" s="16">
        <f t="shared" si="0"/>
        <v>88</v>
      </c>
      <c r="M8" s="17">
        <v>0.03</v>
      </c>
      <c r="N8" s="16">
        <f t="shared" si="1"/>
        <v>57.413593600000077</v>
      </c>
      <c r="O8" s="16">
        <f t="shared" si="2"/>
        <v>1614.5864064</v>
      </c>
      <c r="P8" s="21">
        <v>0.48</v>
      </c>
      <c r="Q8" s="16">
        <f>O8*P8</f>
        <v>775.00147507199995</v>
      </c>
    </row>
    <row r="9" spans="1:17" s="18" customFormat="1" ht="15.75" customHeight="1">
      <c r="A9" s="7">
        <v>8</v>
      </c>
      <c r="B9" s="8" t="s">
        <v>6</v>
      </c>
      <c r="C9" s="9" t="s">
        <v>69</v>
      </c>
      <c r="D9" s="10" t="s">
        <v>4</v>
      </c>
      <c r="E9" s="11" t="s">
        <v>5</v>
      </c>
      <c r="F9" s="10" t="s">
        <v>2</v>
      </c>
      <c r="G9" s="19">
        <v>43282</v>
      </c>
      <c r="H9" s="19">
        <v>43286</v>
      </c>
      <c r="I9" s="13">
        <v>12</v>
      </c>
      <c r="J9" s="14">
        <v>67</v>
      </c>
      <c r="K9" s="20">
        <v>1963</v>
      </c>
      <c r="L9" s="16">
        <f t="shared" si="0"/>
        <v>98.15</v>
      </c>
      <c r="M9" s="17">
        <v>0.03</v>
      </c>
      <c r="N9" s="16">
        <f t="shared" si="1"/>
        <v>64.035729680000088</v>
      </c>
      <c r="O9" s="16">
        <f t="shared" si="2"/>
        <v>1800.8142703200001</v>
      </c>
      <c r="P9" s="21">
        <v>0.48</v>
      </c>
      <c r="Q9" s="16">
        <f>O9*P9</f>
        <v>864.39084975360004</v>
      </c>
    </row>
    <row r="10" spans="1:17" s="18" customFormat="1" ht="15.75" customHeight="1">
      <c r="A10" s="7">
        <v>9</v>
      </c>
      <c r="B10" s="8" t="s">
        <v>10</v>
      </c>
      <c r="C10" s="9" t="s">
        <v>70</v>
      </c>
      <c r="D10" s="10" t="s">
        <v>4</v>
      </c>
      <c r="E10" s="11" t="s">
        <v>5</v>
      </c>
      <c r="F10" s="10" t="s">
        <v>2</v>
      </c>
      <c r="G10" s="19" t="s">
        <v>50</v>
      </c>
      <c r="H10" s="19" t="s">
        <v>52</v>
      </c>
      <c r="I10" s="13">
        <v>18</v>
      </c>
      <c r="J10" s="14">
        <v>104</v>
      </c>
      <c r="K10" s="20">
        <v>3084</v>
      </c>
      <c r="L10" s="16">
        <f t="shared" si="0"/>
        <v>154.20000000000002</v>
      </c>
      <c r="M10" s="17">
        <v>0.03</v>
      </c>
      <c r="N10" s="16">
        <f t="shared" si="1"/>
        <v>100.60427424000014</v>
      </c>
      <c r="O10" s="16">
        <f t="shared" si="2"/>
        <v>2829.1957257600002</v>
      </c>
      <c r="P10" s="21">
        <v>0.48</v>
      </c>
      <c r="Q10" s="16">
        <f t="shared" ref="Q10:Q25" si="3">O10*P10</f>
        <v>1358.0139483647999</v>
      </c>
    </row>
    <row r="11" spans="1:17" s="29" customFormat="1" ht="15.75" customHeight="1">
      <c r="A11" s="7">
        <v>10</v>
      </c>
      <c r="B11" s="8" t="s">
        <v>36</v>
      </c>
      <c r="C11" s="9" t="s">
        <v>71</v>
      </c>
      <c r="D11" s="10" t="s">
        <v>4</v>
      </c>
      <c r="E11" s="11" t="s">
        <v>5</v>
      </c>
      <c r="F11" s="10" t="s">
        <v>2</v>
      </c>
      <c r="G11" s="27" t="s">
        <v>53</v>
      </c>
      <c r="H11" s="28" t="s">
        <v>54</v>
      </c>
      <c r="I11" s="13">
        <v>6</v>
      </c>
      <c r="J11" s="14">
        <v>2</v>
      </c>
      <c r="K11" s="20">
        <v>56</v>
      </c>
      <c r="L11" s="16">
        <f t="shared" si="0"/>
        <v>2.8000000000000003</v>
      </c>
      <c r="M11" s="17">
        <v>0.03</v>
      </c>
      <c r="N11" s="16">
        <f t="shared" si="1"/>
        <v>1.8267961600000024</v>
      </c>
      <c r="O11" s="16">
        <f t="shared" si="2"/>
        <v>51.373203840000002</v>
      </c>
      <c r="P11" s="21">
        <v>0.48</v>
      </c>
      <c r="Q11" s="16">
        <f t="shared" si="3"/>
        <v>24.6591378432</v>
      </c>
    </row>
    <row r="12" spans="1:17" s="29" customFormat="1" ht="15.75" customHeight="1">
      <c r="A12" s="7">
        <v>11</v>
      </c>
      <c r="B12" s="8" t="s">
        <v>11</v>
      </c>
      <c r="C12" s="9" t="s">
        <v>72</v>
      </c>
      <c r="D12" s="10" t="s">
        <v>4</v>
      </c>
      <c r="E12" s="11" t="s">
        <v>5</v>
      </c>
      <c r="F12" s="10" t="s">
        <v>2</v>
      </c>
      <c r="G12" s="27" t="s">
        <v>50</v>
      </c>
      <c r="H12" s="28" t="s">
        <v>52</v>
      </c>
      <c r="I12" s="13">
        <v>5</v>
      </c>
      <c r="J12" s="14">
        <v>28</v>
      </c>
      <c r="K12" s="20">
        <v>782</v>
      </c>
      <c r="L12" s="16">
        <f t="shared" si="0"/>
        <v>39.1</v>
      </c>
      <c r="M12" s="17">
        <v>0.03</v>
      </c>
      <c r="N12" s="16">
        <f t="shared" si="1"/>
        <v>25.509903520000034</v>
      </c>
      <c r="O12" s="16">
        <f t="shared" si="2"/>
        <v>717.39009648000001</v>
      </c>
      <c r="P12" s="21">
        <v>0.48</v>
      </c>
      <c r="Q12" s="16">
        <f t="shared" si="3"/>
        <v>344.34724631040001</v>
      </c>
    </row>
    <row r="13" spans="1:17" ht="15.75" customHeight="1">
      <c r="A13" s="7">
        <v>12</v>
      </c>
      <c r="B13" s="8" t="s">
        <v>12</v>
      </c>
      <c r="C13" s="9" t="s">
        <v>73</v>
      </c>
      <c r="D13" s="10" t="s">
        <v>4</v>
      </c>
      <c r="E13" s="11" t="s">
        <v>5</v>
      </c>
      <c r="F13" s="10" t="s">
        <v>2</v>
      </c>
      <c r="G13" s="19" t="s">
        <v>50</v>
      </c>
      <c r="H13" s="19" t="s">
        <v>55</v>
      </c>
      <c r="I13" s="13">
        <v>26</v>
      </c>
      <c r="J13" s="14">
        <v>177</v>
      </c>
      <c r="K13" s="20">
        <v>5347</v>
      </c>
      <c r="L13" s="16">
        <f t="shared" si="0"/>
        <v>267.35000000000002</v>
      </c>
      <c r="M13" s="17">
        <v>0.03</v>
      </c>
      <c r="N13" s="16">
        <f t="shared" si="1"/>
        <v>174.42641192000022</v>
      </c>
      <c r="O13" s="16">
        <f t="shared" si="2"/>
        <v>4905.2235880799999</v>
      </c>
      <c r="P13" s="21">
        <v>0.48</v>
      </c>
      <c r="Q13" s="16">
        <f t="shared" si="3"/>
        <v>2354.5073222783999</v>
      </c>
    </row>
    <row r="14" spans="1:17" ht="15.75" customHeight="1">
      <c r="A14" s="7">
        <v>13</v>
      </c>
      <c r="B14" s="8" t="s">
        <v>37</v>
      </c>
      <c r="C14" s="9" t="s">
        <v>74</v>
      </c>
      <c r="D14" s="10" t="s">
        <v>4</v>
      </c>
      <c r="E14" s="11" t="s">
        <v>5</v>
      </c>
      <c r="F14" s="10" t="s">
        <v>2</v>
      </c>
      <c r="G14" s="31" t="s">
        <v>56</v>
      </c>
      <c r="H14" s="19" t="s">
        <v>54</v>
      </c>
      <c r="I14" s="13">
        <v>109</v>
      </c>
      <c r="J14" s="14">
        <v>1314</v>
      </c>
      <c r="K14" s="20">
        <v>39237</v>
      </c>
      <c r="L14" s="16">
        <f t="shared" si="0"/>
        <v>1961.8500000000001</v>
      </c>
      <c r="M14" s="17">
        <v>0.03</v>
      </c>
      <c r="N14" s="16">
        <f t="shared" si="1"/>
        <v>1279.9643023200017</v>
      </c>
      <c r="O14" s="16">
        <f t="shared" si="2"/>
        <v>35995.185697680005</v>
      </c>
      <c r="P14" s="21">
        <v>0.48</v>
      </c>
      <c r="Q14" s="16">
        <f t="shared" si="3"/>
        <v>17277.689134886401</v>
      </c>
    </row>
    <row r="15" spans="1:17" ht="15.75" customHeight="1">
      <c r="A15" s="7">
        <v>14</v>
      </c>
      <c r="B15" s="8" t="s">
        <v>38</v>
      </c>
      <c r="C15" s="9" t="s">
        <v>75</v>
      </c>
      <c r="D15" s="10" t="s">
        <v>4</v>
      </c>
      <c r="E15" s="11" t="s">
        <v>5</v>
      </c>
      <c r="F15" s="10" t="s">
        <v>2</v>
      </c>
      <c r="G15" s="19" t="s">
        <v>57</v>
      </c>
      <c r="H15" s="19" t="s">
        <v>58</v>
      </c>
      <c r="I15" s="13">
        <v>2</v>
      </c>
      <c r="J15" s="14">
        <v>72</v>
      </c>
      <c r="K15" s="20">
        <v>2350</v>
      </c>
      <c r="L15" s="16">
        <f t="shared" si="0"/>
        <v>117.5</v>
      </c>
      <c r="M15" s="17">
        <v>0.03</v>
      </c>
      <c r="N15" s="16">
        <f t="shared" si="1"/>
        <v>76.660196000000099</v>
      </c>
      <c r="O15" s="16">
        <f>K15*0.91737864</f>
        <v>2155.8398040000002</v>
      </c>
      <c r="P15" s="21">
        <v>0.48</v>
      </c>
      <c r="Q15" s="16">
        <f t="shared" si="3"/>
        <v>1034.80310592</v>
      </c>
    </row>
    <row r="16" spans="1:17" ht="15.75" customHeight="1">
      <c r="A16" s="7">
        <v>15</v>
      </c>
      <c r="B16" s="8" t="s">
        <v>39</v>
      </c>
      <c r="C16" s="9" t="s">
        <v>76</v>
      </c>
      <c r="D16" s="10" t="s">
        <v>4</v>
      </c>
      <c r="E16" s="11" t="s">
        <v>5</v>
      </c>
      <c r="F16" s="10" t="s">
        <v>2</v>
      </c>
      <c r="G16" s="19" t="s">
        <v>59</v>
      </c>
      <c r="H16" s="19" t="s">
        <v>54</v>
      </c>
      <c r="I16" s="13">
        <v>43</v>
      </c>
      <c r="J16" s="14">
        <v>457</v>
      </c>
      <c r="K16" s="20">
        <v>14810</v>
      </c>
      <c r="L16" s="16">
        <f t="shared" si="0"/>
        <v>740.5</v>
      </c>
      <c r="M16" s="17">
        <v>0.03</v>
      </c>
      <c r="N16" s="16">
        <f t="shared" si="1"/>
        <v>483.12234160000065</v>
      </c>
      <c r="O16" s="16">
        <f t="shared" si="2"/>
        <v>13586.377658400001</v>
      </c>
      <c r="P16" s="21">
        <v>0.48</v>
      </c>
      <c r="Q16" s="16">
        <f t="shared" si="3"/>
        <v>6521.4612760319997</v>
      </c>
    </row>
    <row r="17" spans="1:17" ht="15.75" customHeight="1">
      <c r="A17" s="7">
        <v>16</v>
      </c>
      <c r="B17" s="8" t="s">
        <v>13</v>
      </c>
      <c r="C17" s="9" t="s">
        <v>77</v>
      </c>
      <c r="D17" s="10" t="s">
        <v>4</v>
      </c>
      <c r="E17" s="11" t="s">
        <v>5</v>
      </c>
      <c r="F17" s="10" t="s">
        <v>2</v>
      </c>
      <c r="G17" s="19" t="s">
        <v>60</v>
      </c>
      <c r="H17" s="19" t="s">
        <v>51</v>
      </c>
      <c r="I17" s="13">
        <v>10</v>
      </c>
      <c r="J17" s="14">
        <v>0</v>
      </c>
      <c r="K17" s="20">
        <v>0</v>
      </c>
      <c r="L17" s="16">
        <f t="shared" si="0"/>
        <v>0</v>
      </c>
      <c r="M17" s="17">
        <v>0.03</v>
      </c>
      <c r="N17" s="16">
        <f t="shared" si="1"/>
        <v>0</v>
      </c>
      <c r="O17" s="16">
        <f t="shared" si="2"/>
        <v>0</v>
      </c>
      <c r="P17" s="21">
        <v>0.48</v>
      </c>
      <c r="Q17" s="16">
        <f t="shared" si="3"/>
        <v>0</v>
      </c>
    </row>
    <row r="18" spans="1:17" ht="15.75" customHeight="1">
      <c r="A18" s="7">
        <v>17</v>
      </c>
      <c r="B18" s="8" t="s">
        <v>40</v>
      </c>
      <c r="C18" s="9" t="s">
        <v>78</v>
      </c>
      <c r="D18" s="10" t="s">
        <v>4</v>
      </c>
      <c r="E18" s="11" t="s">
        <v>5</v>
      </c>
      <c r="F18" s="10" t="s">
        <v>2</v>
      </c>
      <c r="G18" s="19" t="s">
        <v>56</v>
      </c>
      <c r="H18" s="19" t="s">
        <v>61</v>
      </c>
      <c r="I18" s="13">
        <v>7</v>
      </c>
      <c r="J18" s="14">
        <v>37</v>
      </c>
      <c r="K18" s="20">
        <v>1021</v>
      </c>
      <c r="L18" s="16">
        <f t="shared" si="0"/>
        <v>51.050000000000004</v>
      </c>
      <c r="M18" s="17">
        <v>0.03</v>
      </c>
      <c r="N18" s="16">
        <f t="shared" si="1"/>
        <v>33.306408560000044</v>
      </c>
      <c r="O18" s="16">
        <f t="shared" si="2"/>
        <v>936.64359144000002</v>
      </c>
      <c r="P18" s="21">
        <v>0.48</v>
      </c>
      <c r="Q18" s="16">
        <f t="shared" si="3"/>
        <v>449.58892389120001</v>
      </c>
    </row>
    <row r="19" spans="1:17" ht="15.75" customHeight="1">
      <c r="A19" s="7">
        <v>18</v>
      </c>
      <c r="B19" s="8" t="s">
        <v>41</v>
      </c>
      <c r="C19" s="9" t="s">
        <v>79</v>
      </c>
      <c r="D19" s="10" t="s">
        <v>4</v>
      </c>
      <c r="E19" s="11" t="s">
        <v>5</v>
      </c>
      <c r="F19" s="10" t="s">
        <v>2</v>
      </c>
      <c r="G19" s="19" t="s">
        <v>56</v>
      </c>
      <c r="H19" s="19" t="s">
        <v>56</v>
      </c>
      <c r="I19" s="13">
        <v>4</v>
      </c>
      <c r="J19" s="14">
        <v>22</v>
      </c>
      <c r="K19" s="20">
        <v>610</v>
      </c>
      <c r="L19" s="16">
        <f t="shared" si="0"/>
        <v>30.5</v>
      </c>
      <c r="M19" s="17">
        <v>0.03</v>
      </c>
      <c r="N19" s="16">
        <f t="shared" si="1"/>
        <v>19.899029600000027</v>
      </c>
      <c r="O19" s="16">
        <f t="shared" si="2"/>
        <v>559.60097040000005</v>
      </c>
      <c r="P19" s="21">
        <v>0.48</v>
      </c>
      <c r="Q19" s="16">
        <f t="shared" si="3"/>
        <v>268.608465792</v>
      </c>
    </row>
    <row r="20" spans="1:17" ht="15.75" customHeight="1">
      <c r="A20" s="7">
        <v>19</v>
      </c>
      <c r="B20" s="8" t="s">
        <v>14</v>
      </c>
      <c r="C20" s="9" t="s">
        <v>80</v>
      </c>
      <c r="D20" s="10" t="s">
        <v>4</v>
      </c>
      <c r="E20" s="11" t="s">
        <v>5</v>
      </c>
      <c r="F20" s="10" t="s">
        <v>2</v>
      </c>
      <c r="G20" s="19" t="s">
        <v>50</v>
      </c>
      <c r="H20" s="19" t="s">
        <v>54</v>
      </c>
      <c r="I20" s="13">
        <v>317</v>
      </c>
      <c r="J20" s="14">
        <v>7449</v>
      </c>
      <c r="K20" s="20">
        <v>224874</v>
      </c>
      <c r="L20" s="16">
        <f t="shared" si="0"/>
        <v>11243.7</v>
      </c>
      <c r="M20" s="17">
        <v>0.03</v>
      </c>
      <c r="N20" s="16">
        <f t="shared" si="1"/>
        <v>7335.6957086400098</v>
      </c>
      <c r="O20" s="16">
        <f t="shared" si="2"/>
        <v>206294.60429136001</v>
      </c>
      <c r="P20" s="21">
        <v>0.48</v>
      </c>
      <c r="Q20" s="16">
        <f t="shared" si="3"/>
        <v>99021.410059852802</v>
      </c>
    </row>
    <row r="21" spans="1:17" ht="15.75" customHeight="1">
      <c r="A21" s="7">
        <v>20</v>
      </c>
      <c r="B21" s="8" t="s">
        <v>42</v>
      </c>
      <c r="C21" s="9" t="s">
        <v>81</v>
      </c>
      <c r="D21" s="10" t="s">
        <v>4</v>
      </c>
      <c r="E21" s="11" t="s">
        <v>5</v>
      </c>
      <c r="F21" s="10" t="s">
        <v>2</v>
      </c>
      <c r="G21" s="26">
        <v>43308</v>
      </c>
      <c r="H21" s="26">
        <v>43312</v>
      </c>
      <c r="I21" s="13">
        <v>83</v>
      </c>
      <c r="J21" s="14">
        <v>5254</v>
      </c>
      <c r="K21" s="20">
        <v>170314</v>
      </c>
      <c r="L21" s="16">
        <f t="shared" si="0"/>
        <v>8515.7000000000007</v>
      </c>
      <c r="M21" s="17">
        <v>0.03</v>
      </c>
      <c r="N21" s="16">
        <f t="shared" si="1"/>
        <v>5555.8743070400078</v>
      </c>
      <c r="O21" s="16">
        <f t="shared" si="2"/>
        <v>156242.42569296001</v>
      </c>
      <c r="P21" s="21">
        <v>0.48</v>
      </c>
      <c r="Q21" s="16">
        <f t="shared" si="3"/>
        <v>74996.364332620797</v>
      </c>
    </row>
    <row r="22" spans="1:17" ht="15.75" customHeight="1">
      <c r="A22" s="7">
        <v>21</v>
      </c>
      <c r="B22" s="8" t="s">
        <v>43</v>
      </c>
      <c r="C22" s="9" t="s">
        <v>82</v>
      </c>
      <c r="D22" s="10" t="s">
        <v>4</v>
      </c>
      <c r="E22" s="11" t="s">
        <v>5</v>
      </c>
      <c r="F22" s="10" t="s">
        <v>2</v>
      </c>
      <c r="G22" s="19" t="s">
        <v>62</v>
      </c>
      <c r="H22" s="19" t="s">
        <v>59</v>
      </c>
      <c r="I22" s="13">
        <v>9</v>
      </c>
      <c r="J22" s="13">
        <v>158</v>
      </c>
      <c r="K22" s="14">
        <v>4167</v>
      </c>
      <c r="L22" s="16">
        <f t="shared" si="0"/>
        <v>208.35000000000002</v>
      </c>
      <c r="M22" s="17">
        <v>0.03</v>
      </c>
      <c r="N22" s="16">
        <f t="shared" si="1"/>
        <v>135.93320712000019</v>
      </c>
      <c r="O22" s="16">
        <f t="shared" si="2"/>
        <v>3822.71679288</v>
      </c>
      <c r="P22" s="21">
        <v>0.48</v>
      </c>
      <c r="Q22" s="16">
        <f t="shared" si="3"/>
        <v>1834.9040605824</v>
      </c>
    </row>
    <row r="23" spans="1:17" ht="15.75" customHeight="1">
      <c r="A23" s="7">
        <v>22</v>
      </c>
      <c r="B23" s="8" t="s">
        <v>44</v>
      </c>
      <c r="C23" s="9" t="s">
        <v>83</v>
      </c>
      <c r="D23" s="10" t="s">
        <v>4</v>
      </c>
      <c r="E23" s="11" t="s">
        <v>5</v>
      </c>
      <c r="F23" s="10" t="s">
        <v>2</v>
      </c>
      <c r="G23" s="19">
        <v>43294</v>
      </c>
      <c r="H23" s="19">
        <v>43310</v>
      </c>
      <c r="I23" s="13">
        <v>96</v>
      </c>
      <c r="J23" s="13">
        <v>1087</v>
      </c>
      <c r="K23" s="14">
        <v>34660</v>
      </c>
      <c r="L23" s="16">
        <f t="shared" si="0"/>
        <v>1733</v>
      </c>
      <c r="M23" s="17">
        <v>0.03</v>
      </c>
      <c r="N23" s="16">
        <f t="shared" si="1"/>
        <v>1130.6563376000015</v>
      </c>
      <c r="O23" s="16">
        <f t="shared" si="2"/>
        <v>31796.343662400002</v>
      </c>
      <c r="P23" s="21">
        <v>0.48</v>
      </c>
      <c r="Q23" s="16">
        <f t="shared" si="3"/>
        <v>15262.244957952</v>
      </c>
    </row>
    <row r="24" spans="1:17" ht="15.75" customHeight="1">
      <c r="A24" s="7">
        <v>23</v>
      </c>
      <c r="B24" s="8" t="s">
        <v>45</v>
      </c>
      <c r="C24" s="9" t="s">
        <v>84</v>
      </c>
      <c r="D24" s="10" t="s">
        <v>4</v>
      </c>
      <c r="E24" s="11" t="s">
        <v>5</v>
      </c>
      <c r="F24" s="10" t="s">
        <v>2</v>
      </c>
      <c r="G24" s="19" t="s">
        <v>46</v>
      </c>
      <c r="H24" s="19" t="s">
        <v>54</v>
      </c>
      <c r="I24" s="13">
        <v>75</v>
      </c>
      <c r="J24" s="14">
        <v>1449</v>
      </c>
      <c r="K24" s="20">
        <v>44705</v>
      </c>
      <c r="L24" s="16">
        <f t="shared" si="0"/>
        <v>2235.25</v>
      </c>
      <c r="M24" s="17">
        <v>0.03</v>
      </c>
      <c r="N24" s="16">
        <f t="shared" si="1"/>
        <v>1458.337898800002</v>
      </c>
      <c r="O24" s="16">
        <f t="shared" si="2"/>
        <v>41011.412101200003</v>
      </c>
      <c r="P24" s="21">
        <v>0.48</v>
      </c>
      <c r="Q24" s="16">
        <f t="shared" si="3"/>
        <v>19685.477808576001</v>
      </c>
    </row>
    <row r="25" spans="1:17" ht="15.75" customHeight="1">
      <c r="A25" s="7">
        <v>24</v>
      </c>
      <c r="B25" s="8" t="s">
        <v>15</v>
      </c>
      <c r="C25" s="9" t="s">
        <v>85</v>
      </c>
      <c r="D25" s="10" t="s">
        <v>4</v>
      </c>
      <c r="E25" s="11" t="s">
        <v>5</v>
      </c>
      <c r="F25" s="10" t="s">
        <v>2</v>
      </c>
      <c r="G25" s="19">
        <v>43282</v>
      </c>
      <c r="H25" s="19">
        <v>43300</v>
      </c>
      <c r="I25" s="13">
        <v>64</v>
      </c>
      <c r="J25" s="14">
        <v>580</v>
      </c>
      <c r="K25" s="20">
        <v>16925</v>
      </c>
      <c r="L25" s="16">
        <f t="shared" si="0"/>
        <v>846.25</v>
      </c>
      <c r="M25" s="17">
        <v>0.03</v>
      </c>
      <c r="N25" s="16">
        <f t="shared" si="1"/>
        <v>552.11651800000072</v>
      </c>
      <c r="O25" s="16">
        <f t="shared" si="2"/>
        <v>15526.633482000001</v>
      </c>
      <c r="P25" s="21">
        <v>0.48</v>
      </c>
      <c r="Q25" s="16">
        <f t="shared" si="3"/>
        <v>7452.7840713599999</v>
      </c>
    </row>
    <row r="26" spans="1:17" ht="15.75" customHeight="1">
      <c r="A26" s="32"/>
      <c r="B26" s="33" t="s">
        <v>3</v>
      </c>
      <c r="C26" s="34"/>
      <c r="D26" s="34"/>
      <c r="E26" s="34"/>
      <c r="F26" s="34"/>
      <c r="G26" s="35"/>
      <c r="H26" s="35"/>
      <c r="I26" s="34"/>
      <c r="J26" s="34"/>
      <c r="K26" s="36">
        <f>SUM(K2:K25)</f>
        <v>655788</v>
      </c>
      <c r="L26" s="36">
        <f>SUM(L2:L25)</f>
        <v>32789.4</v>
      </c>
      <c r="M26" s="36"/>
      <c r="N26" s="36">
        <f>SUM(N2:N25)</f>
        <v>21392.696431680029</v>
      </c>
      <c r="O26" s="36">
        <f>SUM(O2:O25)</f>
        <v>601605.90356831998</v>
      </c>
      <c r="P26" s="36"/>
      <c r="Q26" s="36">
        <f>SUM(Q2:Q25)</f>
        <v>288770.83371279365</v>
      </c>
    </row>
  </sheetData>
  <protectedRanges>
    <protectedRange sqref="A2:E2 E3:E11 A3:D3 D4:D11 G2:XFD6 G11:L12 G13:K16 L11:O16 D12:E25 G17:O25 A26:XFD1048576 G7:O10 P7:XFD25 A4:B25" name="区域1"/>
    <protectedRange sqref="F2:F25" name="区域1_1"/>
    <protectedRange sqref="C4" name="区域1_2"/>
    <protectedRange sqref="C5" name="区域1_3"/>
    <protectedRange sqref="C6" name="区域1_4"/>
    <protectedRange sqref="C7" name="区域1_5"/>
    <protectedRange sqref="C8" name="区域1_6"/>
    <protectedRange sqref="C9" name="区域1_7"/>
    <protectedRange sqref="C10" name="区域1_8"/>
    <protectedRange sqref="C11:C12" name="区域1_9"/>
    <protectedRange sqref="C13" name="区域1_10"/>
    <protectedRange sqref="C14" name="区域1_11"/>
    <protectedRange sqref="C15" name="区域1_12"/>
    <protectedRange sqref="C16" name="区域1_13"/>
    <protectedRange sqref="C17" name="区域1_14"/>
    <protectedRange sqref="C18" name="区域1_15"/>
    <protectedRange sqref="C19" name="区域1_16"/>
    <protectedRange sqref="C20" name="区域1_17"/>
    <protectedRange sqref="C21" name="区域1_18"/>
    <protectedRange sqref="C22" name="区域1_19"/>
    <protectedRange sqref="C23" name="区域1_20"/>
    <protectedRange sqref="C24" name="区域1_21"/>
    <protectedRange sqref="C25" name="区域1_22"/>
  </protectedRanges>
  <phoneticPr fontId="1" type="noConversion"/>
  <pageMargins left="0.2" right="0.16" top="0.28000000000000003" bottom="0.21" header="0.31496062992125984" footer="0.15"/>
  <pageSetup paperSize="9" orientation="landscape" horizontalDpi="0" verticalDpi="0" r:id="rId1"/>
  <customProperties>
    <customPr name="BudgetSheetCodeName" r:id="rId2"/>
  </customPropertie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blhgz</cp:lastModifiedBy>
  <cp:lastPrinted>2018-07-31T06:19:25Z</cp:lastPrinted>
  <dcterms:created xsi:type="dcterms:W3CDTF">2015-11-10T02:18:22Z</dcterms:created>
  <dcterms:modified xsi:type="dcterms:W3CDTF">2018-08-01T02:47:13Z</dcterms:modified>
</cp:coreProperties>
</file>