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<sst xmlns="http://schemas.openxmlformats.org/spreadsheetml/2006/main" count="61">
  <si>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</si>
  <si>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</si>
  <si>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</si>
  <si>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</si>
  <si>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</si>
  <si>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</si>
  <si>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</si>
  <si>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</si>
  <si>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</si>
  <si>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</si>
  <si>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</si>
  <si>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</si>
  <si>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</si>
  <si>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</si>
  <si>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</si>
  <si>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</si>
  <si>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</si>
  <si>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</si>
  <si>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</si>
  <si>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广州合生影城</t>
  </si>
  <si>
    <t>44001621</t>
  </si>
  <si>
    <t>中影设备</t>
  </si>
  <si>
    <t>阿修罗（数字3D）</t>
  </si>
  <si>
    <t>001204972018</t>
  </si>
  <si>
    <t>超人总动员2（数字3D）</t>
  </si>
  <si>
    <t>051201112018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</si>
  <si>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</si>
  <si>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</si>
  <si>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</si>
  <si>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</si>
  <si>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</si>
  <si>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</si>
  <si>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金蝉脱壳2：冥府（数字）</t>
  </si>
  <si>
    <t>051101152018</t>
  </si>
  <si>
    <t>摩天营救（数字3D）</t>
  </si>
  <si>
    <t>051201202018</t>
  </si>
  <si>
    <t>神奇马戏团之动物饼干（数字3D）</t>
  </si>
  <si>
    <t>001c05642018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</si>
  <si>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</si>
  <si>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</si>
  <si>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</si>
  <si>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</si>
  <si>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</si>
  <si>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</si>
  <si>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</si>
  <si>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</si>
  <si>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暹罗决：九神战甲（数字）</t>
  </si>
  <si>
    <t>014101072018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</si>
  <si>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</si>
  <si>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</si>
  <si>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</si>
  <si>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</si>
  <si>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</si>
  <si>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</si>
  <si>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兄弟班 （数字）</t>
  </si>
  <si>
    <t>001104632017</t>
  </si>
  <si>
    <t>侏罗纪世界2（数字3D）</t>
  </si>
  <si>
    <t>051201022018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</si>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</sst>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\ mm\-dd"/>
  </numFmts>
  <fonts count="30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indexed="8"/>
      <name val="ARIAL"/>
      <family val="2"/>
      <charset val="0"/>
    </font>
    <font>
      <sz val="10"/>
      <color theme="1"/>
      <name val="宋体"/>
      <charset val="134"/>
    </font>
    <font>
      <sz val="10"/>
      <color indexed="8"/>
      <name val="ARIAL"/>
      <charset val="0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25" fillId="20" borderId="7" applyNumberFormat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9" fillId="0" borderId="0"/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/>
    </xf>
    <xf numFmtId="49" fontId="6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vertical="top"/>
    </xf>
    <xf numFmtId="0" fontId="0" fillId="0" borderId="2" xfId="0" applyFill="1" applyBorder="1"/>
    <xf numFmtId="49" fontId="0" fillId="0" borderId="2" xfId="0" applyNumberFormat="1" applyFill="1" applyBorder="1"/>
    <xf numFmtId="14" fontId="0" fillId="0" borderId="2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8" fillId="0" borderId="0" xfId="0" applyNumberFormat="1" applyFont="1"/>
    <xf numFmtId="176" fontId="4" fillId="2" borderId="1" xfId="0" applyNumberFormat="1" applyFont="1" applyFill="1" applyBorder="1" applyAlignment="1" applyProtection="1">
      <alignment horizontal="center" wrapText="1"/>
    </xf>
    <xf numFmtId="176" fontId="4" fillId="2" borderId="3" xfId="0" applyNumberFormat="1" applyFont="1" applyFill="1" applyBorder="1" applyAlignment="1" applyProtection="1">
      <alignment horizontal="center" wrapText="1"/>
    </xf>
    <xf numFmtId="177" fontId="4" fillId="2" borderId="3" xfId="0" applyNumberFormat="1" applyFont="1" applyFill="1" applyBorder="1" applyAlignment="1" applyProtection="1">
      <alignment horizontal="center" wrapText="1"/>
    </xf>
    <xf numFmtId="3" fontId="7" fillId="0" borderId="2" xfId="0" applyNumberFormat="1" applyFont="1" applyFill="1" applyBorder="1" applyAlignment="1">
      <alignment vertical="top"/>
    </xf>
    <xf numFmtId="4" fontId="7" fillId="0" borderId="2" xfId="0" applyNumberFormat="1" applyFont="1" applyFill="1" applyBorder="1" applyAlignment="1">
      <alignment vertical="top"/>
    </xf>
    <xf numFmtId="176" fontId="2" fillId="0" borderId="4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vertical="top"/>
    </xf>
    <xf numFmtId="176" fontId="0" fillId="0" borderId="2" xfId="0" applyNumberFormat="1" applyFill="1" applyBorder="1"/>
    <xf numFmtId="176" fontId="0" fillId="0" borderId="5" xfId="0" applyNumberFormat="1" applyFill="1" applyBorder="1" applyAlignment="1">
      <alignment horizontal="right"/>
    </xf>
    <xf numFmtId="177" fontId="0" fillId="0" borderId="2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L29" sqref="L29"/>
    </sheetView>
  </sheetViews>
  <sheetFormatPr defaultColWidth="16" defaultRowHeight="12.75"/>
  <cols>
    <col min="1" max="1" width="5.71428571428571" customWidth="1"/>
    <col min="2" max="2" width="30.2857142857143" style="4" customWidth="1"/>
    <col min="3" max="4" width="13.8571428571429" style="4" customWidth="1"/>
    <col min="5" max="5" width="11.7142857142857" style="4" customWidth="1"/>
    <col min="6" max="6" width="9.71428571428571" style="4" customWidth="1"/>
    <col min="7" max="7" width="10.8571428571429" style="5" customWidth="1"/>
    <col min="8" max="8" width="8.28571428571429" style="5" customWidth="1"/>
    <col min="9" max="9" width="8.42857142857143" style="4" customWidth="1"/>
    <col min="10" max="10" width="9.42857142857143" style="4" customWidth="1"/>
    <col min="11" max="11" width="10.8571428571429" style="6" customWidth="1"/>
    <col min="12" max="12" width="16" style="6"/>
    <col min="13" max="14" width="9.42857142857143" style="6" customWidth="1"/>
    <col min="15" max="15" width="14.1428571428571" style="6" customWidth="1"/>
    <col min="16" max="16" width="11.2857142857143" style="7" customWidth="1"/>
    <col min="17" max="17" width="12.4285714285714" style="6" customWidth="1"/>
  </cols>
  <sheetData>
    <row r="1" s="1" customFormat="1" ht="28.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3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spans="1:17">
      <c r="A2" s="12">
        <v>1</v>
      </c>
      <c r="B2" s="13" t="s">
        <v>17</v>
      </c>
      <c r="C2" s="13" t="s">
        <v>18</v>
      </c>
      <c r="D2" s="14" t="s">
        <v>19</v>
      </c>
      <c r="E2" s="15" t="s">
        <v>20</v>
      </c>
      <c r="F2" s="14" t="s">
        <v>21</v>
      </c>
      <c r="G2" s="16">
        <v>43282.6284722222</v>
      </c>
      <c r="H2" s="16">
        <v>43282.6284722222</v>
      </c>
      <c r="I2" s="26">
        <v>1</v>
      </c>
      <c r="J2" s="26">
        <v>46</v>
      </c>
      <c r="K2" s="27">
        <v>1341</v>
      </c>
      <c r="L2" s="28">
        <f>K2*0.05</f>
        <v>67.05</v>
      </c>
      <c r="M2" s="29">
        <v>0.03</v>
      </c>
      <c r="N2" s="30">
        <f>K2*(1-0.96737864)</f>
        <v>43.7452437600001</v>
      </c>
      <c r="O2" s="30">
        <f>K2*0.91737864</f>
        <v>1230.20475624</v>
      </c>
      <c r="P2" s="31">
        <v>0.48</v>
      </c>
      <c r="Q2" s="30">
        <f>O2*P2</f>
        <v>590.4982829952</v>
      </c>
    </row>
    <row r="3" s="2" customFormat="1" spans="1:17">
      <c r="A3" s="12">
        <v>2</v>
      </c>
      <c r="B3" s="13" t="s">
        <v>22</v>
      </c>
      <c r="C3" s="13" t="s">
        <v>23</v>
      </c>
      <c r="D3" s="14" t="s">
        <v>19</v>
      </c>
      <c r="E3" s="15" t="s">
        <v>20</v>
      </c>
      <c r="F3" s="14" t="s">
        <v>21</v>
      </c>
      <c r="G3" s="16">
        <v>43294.4166666667</v>
      </c>
      <c r="H3" s="16">
        <v>43296.9166666667</v>
      </c>
      <c r="I3" s="26">
        <v>19</v>
      </c>
      <c r="J3" s="26">
        <v>654</v>
      </c>
      <c r="K3" s="27">
        <v>25328</v>
      </c>
      <c r="L3" s="28">
        <f>K3*0.05</f>
        <v>1266.4</v>
      </c>
      <c r="M3" s="29">
        <v>0.03</v>
      </c>
      <c r="N3" s="30">
        <f>K3*(1-0.96737864)</f>
        <v>826.233806080001</v>
      </c>
      <c r="O3" s="30">
        <f>K3*0.91737864</f>
        <v>23235.36619392</v>
      </c>
      <c r="P3" s="31">
        <v>0.48</v>
      </c>
      <c r="Q3" s="30">
        <f>O3*P3</f>
        <v>11152.9757730816</v>
      </c>
    </row>
    <row r="4" s="2" customFormat="1" spans="1:17">
      <c r="A4" s="12">
        <v>3</v>
      </c>
      <c r="B4" s="13" t="s">
        <v>24</v>
      </c>
      <c r="C4" s="13" t="s">
        <v>25</v>
      </c>
      <c r="D4" s="14" t="s">
        <v>19</v>
      </c>
      <c r="E4" s="15" t="s">
        <v>20</v>
      </c>
      <c r="F4" s="14" t="s">
        <v>21</v>
      </c>
      <c r="G4" s="16">
        <v>43282.4270833333</v>
      </c>
      <c r="H4" s="16">
        <v>43293.5694444444</v>
      </c>
      <c r="I4" s="26">
        <v>56</v>
      </c>
      <c r="J4" s="26">
        <v>877</v>
      </c>
      <c r="K4" s="27">
        <v>32213</v>
      </c>
      <c r="L4" s="28">
        <f t="shared" ref="L4:L19" si="0">K4*0.05</f>
        <v>1610.65</v>
      </c>
      <c r="M4" s="29">
        <v>0.03</v>
      </c>
      <c r="N4" s="30">
        <f t="shared" ref="N4:N19" si="1">K4*(1-0.96737864)</f>
        <v>1050.83186968</v>
      </c>
      <c r="O4" s="30">
        <f t="shared" ref="O4:O19" si="2">K4*0.91737864</f>
        <v>29551.51813032</v>
      </c>
      <c r="P4" s="31">
        <v>0.48</v>
      </c>
      <c r="Q4" s="30">
        <f t="shared" ref="Q4:Q19" si="3">O4*P4</f>
        <v>14184.7287025536</v>
      </c>
    </row>
    <row r="5" s="2" customFormat="1" spans="1:17">
      <c r="A5" s="12">
        <v>4</v>
      </c>
      <c r="B5" s="13" t="s">
        <v>26</v>
      </c>
      <c r="C5" s="13" t="s">
        <v>27</v>
      </c>
      <c r="D5" s="14" t="s">
        <v>19</v>
      </c>
      <c r="E5" s="15" t="s">
        <v>20</v>
      </c>
      <c r="F5" s="14" t="s">
        <v>21</v>
      </c>
      <c r="G5" s="16">
        <v>43308.4201388889</v>
      </c>
      <c r="H5" s="16">
        <v>43312.9409722222</v>
      </c>
      <c r="I5" s="26">
        <v>88</v>
      </c>
      <c r="J5" s="26">
        <v>4221</v>
      </c>
      <c r="K5" s="27">
        <v>173680</v>
      </c>
      <c r="L5" s="28">
        <f t="shared" si="0"/>
        <v>8684</v>
      </c>
      <c r="M5" s="29">
        <v>0.03</v>
      </c>
      <c r="N5" s="30">
        <f t="shared" si="1"/>
        <v>5665.67780480001</v>
      </c>
      <c r="O5" s="30">
        <f t="shared" si="2"/>
        <v>159330.3221952</v>
      </c>
      <c r="P5" s="31">
        <v>0.48</v>
      </c>
      <c r="Q5" s="30">
        <f t="shared" si="3"/>
        <v>76478.554653696</v>
      </c>
    </row>
    <row r="6" s="2" customFormat="1" spans="1:17">
      <c r="A6" s="12">
        <v>5</v>
      </c>
      <c r="B6" s="13" t="s">
        <v>28</v>
      </c>
      <c r="C6" s="13" t="s">
        <v>29</v>
      </c>
      <c r="D6" s="14" t="s">
        <v>19</v>
      </c>
      <c r="E6" s="15" t="s">
        <v>20</v>
      </c>
      <c r="F6" s="14" t="s">
        <v>21</v>
      </c>
      <c r="G6" s="16">
        <v>43282.4305555556</v>
      </c>
      <c r="H6" s="16">
        <v>43300.9027777778</v>
      </c>
      <c r="I6" s="26">
        <v>125</v>
      </c>
      <c r="J6" s="26">
        <v>3307</v>
      </c>
      <c r="K6" s="27">
        <v>123244</v>
      </c>
      <c r="L6" s="28">
        <f t="shared" si="0"/>
        <v>6162.2</v>
      </c>
      <c r="M6" s="29">
        <v>0.03</v>
      </c>
      <c r="N6" s="30">
        <f t="shared" si="1"/>
        <v>4020.38689184001</v>
      </c>
      <c r="O6" s="30">
        <f t="shared" si="2"/>
        <v>113061.41310816</v>
      </c>
      <c r="P6" s="31">
        <v>0.48</v>
      </c>
      <c r="Q6" s="30">
        <f t="shared" si="3"/>
        <v>54269.4782919168</v>
      </c>
    </row>
    <row r="7" s="2" customFormat="1" spans="1:17">
      <c r="A7" s="12">
        <v>6</v>
      </c>
      <c r="B7" s="13" t="s">
        <v>30</v>
      </c>
      <c r="C7" s="13" t="s">
        <v>31</v>
      </c>
      <c r="D7" s="14" t="s">
        <v>19</v>
      </c>
      <c r="E7" s="15" t="s">
        <v>20</v>
      </c>
      <c r="F7" s="14" t="s">
        <v>21</v>
      </c>
      <c r="G7" s="16">
        <v>43303.6076388889</v>
      </c>
      <c r="H7" s="16">
        <v>43310.65625</v>
      </c>
      <c r="I7" s="26">
        <v>2</v>
      </c>
      <c r="J7" s="26">
        <v>107</v>
      </c>
      <c r="K7" s="27">
        <v>4010</v>
      </c>
      <c r="L7" s="28">
        <f t="shared" si="0"/>
        <v>200.5</v>
      </c>
      <c r="M7" s="29">
        <v>0.03</v>
      </c>
      <c r="N7" s="30">
        <f t="shared" si="1"/>
        <v>130.8116536</v>
      </c>
      <c r="O7" s="30">
        <f t="shared" si="2"/>
        <v>3678.6883464</v>
      </c>
      <c r="P7" s="31">
        <v>0.48</v>
      </c>
      <c r="Q7" s="30">
        <f t="shared" si="3"/>
        <v>1765.770406272</v>
      </c>
    </row>
    <row r="8" s="2" customFormat="1" spans="1:17">
      <c r="A8" s="12">
        <v>7</v>
      </c>
      <c r="B8" s="13" t="s">
        <v>32</v>
      </c>
      <c r="C8" s="13" t="s">
        <v>33</v>
      </c>
      <c r="D8" s="14" t="s">
        <v>19</v>
      </c>
      <c r="E8" s="15" t="s">
        <v>20</v>
      </c>
      <c r="F8" s="14" t="s">
        <v>21</v>
      </c>
      <c r="G8" s="16">
        <v>43282.4513888889</v>
      </c>
      <c r="H8" s="16">
        <v>43287.4548611111</v>
      </c>
      <c r="I8" s="26">
        <v>45</v>
      </c>
      <c r="J8" s="26">
        <v>458</v>
      </c>
      <c r="K8" s="27">
        <v>14749</v>
      </c>
      <c r="L8" s="28">
        <f t="shared" si="0"/>
        <v>737.45</v>
      </c>
      <c r="M8" s="29">
        <v>0.03</v>
      </c>
      <c r="N8" s="30">
        <f t="shared" si="1"/>
        <v>481.132438640001</v>
      </c>
      <c r="O8" s="30">
        <f t="shared" si="2"/>
        <v>13530.41756136</v>
      </c>
      <c r="P8" s="31">
        <v>0.48</v>
      </c>
      <c r="Q8" s="30">
        <f t="shared" si="3"/>
        <v>6494.6004294528</v>
      </c>
    </row>
    <row r="9" s="2" customFormat="1" spans="1:17">
      <c r="A9" s="12">
        <v>8</v>
      </c>
      <c r="B9" s="13" t="s">
        <v>34</v>
      </c>
      <c r="C9" s="13" t="s">
        <v>35</v>
      </c>
      <c r="D9" s="14" t="s">
        <v>19</v>
      </c>
      <c r="E9" s="15" t="s">
        <v>20</v>
      </c>
      <c r="F9" s="14" t="s">
        <v>21</v>
      </c>
      <c r="G9" s="16">
        <v>43301.4861111111</v>
      </c>
      <c r="H9" s="16">
        <v>43312.96875</v>
      </c>
      <c r="I9" s="26">
        <v>125</v>
      </c>
      <c r="J9" s="26">
        <v>6106</v>
      </c>
      <c r="K9" s="27">
        <v>226249</v>
      </c>
      <c r="L9" s="28">
        <f t="shared" si="0"/>
        <v>11312.45</v>
      </c>
      <c r="M9" s="29">
        <v>0.03</v>
      </c>
      <c r="N9" s="30">
        <f t="shared" si="1"/>
        <v>7380.55007864001</v>
      </c>
      <c r="O9" s="30">
        <f t="shared" si="2"/>
        <v>207555.99992136</v>
      </c>
      <c r="P9" s="31">
        <v>0.48</v>
      </c>
      <c r="Q9" s="30">
        <f t="shared" si="3"/>
        <v>99626.8799622528</v>
      </c>
    </row>
    <row r="10" s="2" customFormat="1" spans="1:17">
      <c r="A10" s="12">
        <v>9</v>
      </c>
      <c r="B10" s="13" t="s">
        <v>36</v>
      </c>
      <c r="C10" s="13" t="s">
        <v>37</v>
      </c>
      <c r="D10" s="14" t="s">
        <v>19</v>
      </c>
      <c r="E10" s="15" t="s">
        <v>20</v>
      </c>
      <c r="F10" s="14" t="s">
        <v>21</v>
      </c>
      <c r="G10" s="16">
        <v>43302.4201388889</v>
      </c>
      <c r="H10" s="16">
        <v>43312.4340277778</v>
      </c>
      <c r="I10" s="26">
        <v>45</v>
      </c>
      <c r="J10" s="26">
        <v>730</v>
      </c>
      <c r="K10" s="32">
        <v>26948</v>
      </c>
      <c r="L10" s="28">
        <f t="shared" si="0"/>
        <v>1347.4</v>
      </c>
      <c r="M10" s="29">
        <v>0.03</v>
      </c>
      <c r="N10" s="30">
        <f t="shared" si="1"/>
        <v>879.080409280001</v>
      </c>
      <c r="O10" s="30">
        <f t="shared" si="2"/>
        <v>24721.51959072</v>
      </c>
      <c r="P10" s="31">
        <v>0.48</v>
      </c>
      <c r="Q10" s="30">
        <f t="shared" si="3"/>
        <v>11866.3294035456</v>
      </c>
    </row>
    <row r="11" s="2" customFormat="1" spans="1:17">
      <c r="A11" s="12">
        <v>10</v>
      </c>
      <c r="B11" s="13" t="s">
        <v>38</v>
      </c>
      <c r="C11" s="13" t="s">
        <v>39</v>
      </c>
      <c r="D11" s="14" t="s">
        <v>19</v>
      </c>
      <c r="E11" s="15" t="s">
        <v>20</v>
      </c>
      <c r="F11" s="14" t="s">
        <v>21</v>
      </c>
      <c r="G11" s="16">
        <v>43301.4375</v>
      </c>
      <c r="H11" s="16">
        <v>43307.4722222222</v>
      </c>
      <c r="I11" s="26">
        <v>10</v>
      </c>
      <c r="J11" s="26">
        <v>36</v>
      </c>
      <c r="K11" s="27">
        <v>1169</v>
      </c>
      <c r="L11" s="28">
        <f t="shared" si="0"/>
        <v>58.45</v>
      </c>
      <c r="M11" s="29">
        <v>0.03</v>
      </c>
      <c r="N11" s="30">
        <f t="shared" si="1"/>
        <v>38.13436984</v>
      </c>
      <c r="O11" s="30">
        <f t="shared" si="2"/>
        <v>1072.41563016</v>
      </c>
      <c r="P11" s="31">
        <v>0.48</v>
      </c>
      <c r="Q11" s="30">
        <f t="shared" si="3"/>
        <v>514.7595024768</v>
      </c>
    </row>
    <row r="12" s="2" customFormat="1" spans="1:17">
      <c r="A12" s="12">
        <v>11</v>
      </c>
      <c r="B12" s="13" t="s">
        <v>40</v>
      </c>
      <c r="C12" s="13" t="s">
        <v>41</v>
      </c>
      <c r="D12" s="14" t="s">
        <v>19</v>
      </c>
      <c r="E12" s="15" t="s">
        <v>20</v>
      </c>
      <c r="F12" s="14" t="s">
        <v>21</v>
      </c>
      <c r="G12" s="16">
        <v>43301.4513888889</v>
      </c>
      <c r="H12" s="16">
        <v>43312.4270833333</v>
      </c>
      <c r="I12" s="26">
        <v>10</v>
      </c>
      <c r="J12" s="26">
        <v>43</v>
      </c>
      <c r="K12" s="27">
        <v>1404</v>
      </c>
      <c r="L12" s="28">
        <f t="shared" si="0"/>
        <v>70.2</v>
      </c>
      <c r="M12" s="29">
        <v>0.03</v>
      </c>
      <c r="N12" s="30">
        <f t="shared" si="1"/>
        <v>45.8003894400001</v>
      </c>
      <c r="O12" s="30">
        <f t="shared" si="2"/>
        <v>1287.99961056</v>
      </c>
      <c r="P12" s="31">
        <v>0.48</v>
      </c>
      <c r="Q12" s="30">
        <f t="shared" si="3"/>
        <v>618.2398130688</v>
      </c>
    </row>
    <row r="13" s="2" customFormat="1" spans="1:17">
      <c r="A13" s="12">
        <v>12</v>
      </c>
      <c r="B13" s="13" t="s">
        <v>42</v>
      </c>
      <c r="C13" s="13" t="s">
        <v>43</v>
      </c>
      <c r="D13" s="14" t="s">
        <v>19</v>
      </c>
      <c r="E13" s="15" t="s">
        <v>20</v>
      </c>
      <c r="F13" s="14" t="s">
        <v>21</v>
      </c>
      <c r="G13" s="16">
        <v>43282.6041666667</v>
      </c>
      <c r="H13" s="16">
        <v>43312.9513888889</v>
      </c>
      <c r="I13" s="26">
        <v>708</v>
      </c>
      <c r="J13" s="26">
        <v>26760</v>
      </c>
      <c r="K13" s="32">
        <v>1018448</v>
      </c>
      <c r="L13" s="28">
        <f t="shared" si="0"/>
        <v>50922.4</v>
      </c>
      <c r="M13" s="29">
        <v>0.03</v>
      </c>
      <c r="N13" s="30">
        <f t="shared" si="1"/>
        <v>33223.15884928</v>
      </c>
      <c r="O13" s="30">
        <f t="shared" si="2"/>
        <v>934302.44115072</v>
      </c>
      <c r="P13" s="31">
        <v>0.48</v>
      </c>
      <c r="Q13" s="30">
        <f t="shared" si="3"/>
        <v>448465.171752346</v>
      </c>
    </row>
    <row r="14" s="2" customFormat="1" spans="1:17">
      <c r="A14" s="12">
        <v>13</v>
      </c>
      <c r="B14" s="13" t="s">
        <v>44</v>
      </c>
      <c r="C14" s="13" t="s">
        <v>45</v>
      </c>
      <c r="D14" s="14" t="s">
        <v>19</v>
      </c>
      <c r="E14" s="15" t="s">
        <v>20</v>
      </c>
      <c r="F14" s="14" t="s">
        <v>21</v>
      </c>
      <c r="G14" s="16">
        <v>43308.4236111111</v>
      </c>
      <c r="H14" s="16">
        <v>43312.9895833333</v>
      </c>
      <c r="I14" s="26">
        <v>164</v>
      </c>
      <c r="J14" s="26">
        <v>9739</v>
      </c>
      <c r="K14" s="27">
        <v>365488</v>
      </c>
      <c r="L14" s="28">
        <f t="shared" si="0"/>
        <v>18274.4</v>
      </c>
      <c r="M14" s="29">
        <v>0.03</v>
      </c>
      <c r="N14" s="30">
        <f t="shared" si="1"/>
        <v>11922.71562368</v>
      </c>
      <c r="O14" s="30">
        <f t="shared" si="2"/>
        <v>335290.88437632</v>
      </c>
      <c r="P14" s="31">
        <v>0.48</v>
      </c>
      <c r="Q14" s="30">
        <f t="shared" si="3"/>
        <v>160939.624500634</v>
      </c>
    </row>
    <row r="15" s="2" customFormat="1" spans="1:17">
      <c r="A15" s="12">
        <v>14</v>
      </c>
      <c r="B15" s="13" t="s">
        <v>46</v>
      </c>
      <c r="C15" s="13" t="s">
        <v>47</v>
      </c>
      <c r="D15" s="14" t="s">
        <v>19</v>
      </c>
      <c r="E15" s="15" t="s">
        <v>20</v>
      </c>
      <c r="F15" s="14" t="s">
        <v>21</v>
      </c>
      <c r="G15" s="16">
        <v>43282.4201388889</v>
      </c>
      <c r="H15" s="16">
        <v>43288.4548611111</v>
      </c>
      <c r="I15" s="26">
        <v>3</v>
      </c>
      <c r="J15" s="26">
        <v>6</v>
      </c>
      <c r="K15" s="27">
        <v>181</v>
      </c>
      <c r="L15" s="28">
        <f t="shared" si="0"/>
        <v>9.05</v>
      </c>
      <c r="M15" s="29">
        <v>0.03</v>
      </c>
      <c r="N15" s="30">
        <f t="shared" si="1"/>
        <v>5.90446616000001</v>
      </c>
      <c r="O15" s="30">
        <f t="shared" si="2"/>
        <v>166.04553384</v>
      </c>
      <c r="P15" s="31">
        <v>0.48</v>
      </c>
      <c r="Q15" s="30">
        <f t="shared" si="3"/>
        <v>79.7018562432</v>
      </c>
    </row>
    <row r="16" s="2" customFormat="1" spans="1:17">
      <c r="A16" s="12">
        <v>15</v>
      </c>
      <c r="B16" s="13" t="s">
        <v>48</v>
      </c>
      <c r="C16" s="13" t="s">
        <v>49</v>
      </c>
      <c r="D16" s="14" t="s">
        <v>19</v>
      </c>
      <c r="E16" s="15" t="s">
        <v>20</v>
      </c>
      <c r="F16" s="14" t="s">
        <v>21</v>
      </c>
      <c r="G16" s="16">
        <v>43295.4166666667</v>
      </c>
      <c r="H16" s="16">
        <v>43300.5451388889</v>
      </c>
      <c r="I16" s="26">
        <v>24</v>
      </c>
      <c r="J16" s="26">
        <v>287</v>
      </c>
      <c r="K16" s="27">
        <v>9228</v>
      </c>
      <c r="L16" s="28">
        <f t="shared" si="0"/>
        <v>461.4</v>
      </c>
      <c r="M16" s="29">
        <v>0.03</v>
      </c>
      <c r="N16" s="30">
        <f t="shared" si="1"/>
        <v>301.02991008</v>
      </c>
      <c r="O16" s="30">
        <f t="shared" si="2"/>
        <v>8465.57008992</v>
      </c>
      <c r="P16" s="31">
        <v>0.48</v>
      </c>
      <c r="Q16" s="30">
        <f t="shared" si="3"/>
        <v>4063.4736431616</v>
      </c>
    </row>
    <row r="17" s="2" customFormat="1" spans="1:17">
      <c r="A17" s="12">
        <v>16</v>
      </c>
      <c r="B17" s="13" t="s">
        <v>50</v>
      </c>
      <c r="C17" s="13" t="s">
        <v>51</v>
      </c>
      <c r="D17" s="14" t="s">
        <v>19</v>
      </c>
      <c r="E17" s="15" t="s">
        <v>20</v>
      </c>
      <c r="F17" s="14" t="s">
        <v>21</v>
      </c>
      <c r="G17" s="16">
        <v>43294.46875</v>
      </c>
      <c r="H17" s="16">
        <v>43307.9513888889</v>
      </c>
      <c r="I17" s="26">
        <v>122</v>
      </c>
      <c r="J17" s="26">
        <v>3908</v>
      </c>
      <c r="K17" s="27">
        <v>154124</v>
      </c>
      <c r="L17" s="28">
        <f t="shared" si="0"/>
        <v>7706.2</v>
      </c>
      <c r="M17" s="29">
        <v>0.03</v>
      </c>
      <c r="N17" s="30">
        <f t="shared" si="1"/>
        <v>5027.73448864001</v>
      </c>
      <c r="O17" s="30">
        <f t="shared" si="2"/>
        <v>141390.06551136</v>
      </c>
      <c r="P17" s="31">
        <v>0.48</v>
      </c>
      <c r="Q17" s="30">
        <f t="shared" si="3"/>
        <v>67867.2314454528</v>
      </c>
    </row>
    <row r="18" s="2" customFormat="1" spans="1:17">
      <c r="A18" s="12">
        <v>17</v>
      </c>
      <c r="B18" s="13" t="s">
        <v>52</v>
      </c>
      <c r="C18" s="13" t="s">
        <v>53</v>
      </c>
      <c r="D18" s="14" t="s">
        <v>19</v>
      </c>
      <c r="E18" s="15" t="s">
        <v>20</v>
      </c>
      <c r="F18" s="14" t="s">
        <v>21</v>
      </c>
      <c r="G18" s="16">
        <v>43287.4236111111</v>
      </c>
      <c r="H18" s="16">
        <v>43300.4166666667</v>
      </c>
      <c r="I18" s="26">
        <v>30</v>
      </c>
      <c r="J18" s="26">
        <v>732</v>
      </c>
      <c r="K18" s="27">
        <v>26767</v>
      </c>
      <c r="L18" s="28">
        <f t="shared" si="0"/>
        <v>1338.35</v>
      </c>
      <c r="M18" s="29">
        <v>0.03</v>
      </c>
      <c r="N18" s="30">
        <f t="shared" si="1"/>
        <v>873.175943120001</v>
      </c>
      <c r="O18" s="30">
        <f t="shared" si="2"/>
        <v>24555.47405688</v>
      </c>
      <c r="P18" s="31">
        <v>0.48</v>
      </c>
      <c r="Q18" s="30">
        <f t="shared" si="3"/>
        <v>11786.6275473024</v>
      </c>
    </row>
    <row r="19" s="2" customFormat="1" spans="1:17">
      <c r="A19" s="12">
        <v>18</v>
      </c>
      <c r="B19" s="13" t="s">
        <v>54</v>
      </c>
      <c r="C19" s="13" t="s">
        <v>55</v>
      </c>
      <c r="D19" s="14" t="s">
        <v>19</v>
      </c>
      <c r="E19" s="15" t="s">
        <v>20</v>
      </c>
      <c r="F19" s="14" t="s">
        <v>21</v>
      </c>
      <c r="G19" s="16">
        <v>43301.5659722222</v>
      </c>
      <c r="H19" s="16">
        <v>43304.9965277778</v>
      </c>
      <c r="I19" s="26">
        <v>10</v>
      </c>
      <c r="J19" s="26">
        <v>152</v>
      </c>
      <c r="K19" s="27">
        <v>4012</v>
      </c>
      <c r="L19" s="28">
        <f t="shared" si="0"/>
        <v>200.6</v>
      </c>
      <c r="M19" s="29">
        <v>0.03</v>
      </c>
      <c r="N19" s="30">
        <f t="shared" si="1"/>
        <v>130.87689632</v>
      </c>
      <c r="O19" s="30">
        <f t="shared" si="2"/>
        <v>3680.52310368</v>
      </c>
      <c r="P19" s="31">
        <v>0.48</v>
      </c>
      <c r="Q19" s="30">
        <f t="shared" si="3"/>
        <v>1766.6510897664</v>
      </c>
    </row>
    <row r="20" s="2" customFormat="1" spans="1:17">
      <c r="A20" s="12">
        <v>19</v>
      </c>
      <c r="B20" s="13" t="s">
        <v>56</v>
      </c>
      <c r="C20" s="13" t="s">
        <v>57</v>
      </c>
      <c r="D20" s="14" t="s">
        <v>19</v>
      </c>
      <c r="E20" s="15" t="s">
        <v>20</v>
      </c>
      <c r="F20" s="14" t="s">
        <v>21</v>
      </c>
      <c r="G20" s="16">
        <v>43282.4166666667</v>
      </c>
      <c r="H20" s="16">
        <v>43312.7743055556</v>
      </c>
      <c r="I20" s="26">
        <v>276</v>
      </c>
      <c r="J20" s="26">
        <v>7537</v>
      </c>
      <c r="K20" s="27">
        <v>277107</v>
      </c>
      <c r="L20" s="28">
        <f>K20*0.05</f>
        <v>13855.35</v>
      </c>
      <c r="M20" s="29">
        <v>0.03</v>
      </c>
      <c r="N20" s="30">
        <f>K20*(1-0.96737864)</f>
        <v>9039.60720552001</v>
      </c>
      <c r="O20" s="30">
        <f>K20*0.91737864</f>
        <v>254212.04279448</v>
      </c>
      <c r="P20" s="31">
        <v>0.48</v>
      </c>
      <c r="Q20" s="30">
        <f>O20*P20</f>
        <v>122021.78054135</v>
      </c>
    </row>
    <row r="21" s="2" customFormat="1" spans="1:17">
      <c r="A21" s="12">
        <v>20</v>
      </c>
      <c r="B21" s="13" t="s">
        <v>58</v>
      </c>
      <c r="C21" s="13" t="s">
        <v>59</v>
      </c>
      <c r="D21" s="14" t="s">
        <v>19</v>
      </c>
      <c r="E21" s="15" t="s">
        <v>20</v>
      </c>
      <c r="F21" s="14" t="s">
        <v>21</v>
      </c>
      <c r="G21" s="16">
        <v>43309.1840277778</v>
      </c>
      <c r="H21" s="16">
        <v>43309.1840277778</v>
      </c>
      <c r="I21" s="26">
        <v>1</v>
      </c>
      <c r="J21" s="26">
        <v>0</v>
      </c>
      <c r="K21" s="27">
        <v>0</v>
      </c>
      <c r="L21" s="28">
        <f>K21*0.05</f>
        <v>0</v>
      </c>
      <c r="M21" s="29">
        <v>0.03</v>
      </c>
      <c r="N21" s="30">
        <f>K21*(1-0.96737864)</f>
        <v>0</v>
      </c>
      <c r="O21" s="30">
        <f>K21*0.91737864</f>
        <v>0</v>
      </c>
      <c r="P21" s="31">
        <v>0.48</v>
      </c>
      <c r="Q21" s="30">
        <f>O21*P21</f>
        <v>0</v>
      </c>
    </row>
    <row r="22" s="3" customFormat="1" ht="25.5" customHeight="1" spans="1:17">
      <c r="A22" s="17"/>
      <c r="B22" s="15" t="s">
        <v>60</v>
      </c>
      <c r="C22" s="18"/>
      <c r="D22" s="18"/>
      <c r="E22" s="18"/>
      <c r="F22" s="18"/>
      <c r="G22" s="19"/>
      <c r="H22" s="19"/>
      <c r="I22" s="18"/>
      <c r="J22" s="18"/>
      <c r="K22" s="33">
        <f>SUM(K2:K21)</f>
        <v>2485690</v>
      </c>
      <c r="L22" s="33"/>
      <c r="M22" s="33"/>
      <c r="N22" s="33">
        <f>SUM(N2:N21)</f>
        <v>81086.5883384001</v>
      </c>
      <c r="O22" s="34">
        <f>SUM(O2:O21)</f>
        <v>2280318.9116616</v>
      </c>
      <c r="P22" s="35"/>
      <c r="Q22" s="33">
        <f>SUM(Q2:Q21)</f>
        <v>1094553.07759757</v>
      </c>
    </row>
    <row r="23" s="3" customFormat="1" spans="2:16">
      <c r="B23" s="20"/>
      <c r="C23" s="20"/>
      <c r="D23" s="20"/>
      <c r="E23" s="20"/>
      <c r="F23" s="20"/>
      <c r="G23" s="21"/>
      <c r="H23" s="21"/>
      <c r="I23" s="20"/>
      <c r="J23" s="20"/>
      <c r="K23" s="36"/>
      <c r="L23" s="36"/>
      <c r="M23" s="36"/>
      <c r="N23" s="36"/>
      <c r="O23" s="36"/>
      <c r="P23" s="37"/>
    </row>
    <row r="25" spans="6:6">
      <c r="F25" s="22"/>
    </row>
  </sheetData>
  <protectedRanges>
    <protectedRange sqref="$A2:$XFD1048554" name="区域1" securityDescriptor=""/>
  </protectedRanges>
  <pageMargins left="0.196527777777778" right="0.0388888888888889" top="1" bottom="1" header="0.5" footer="0.5"/>
  <pageSetup paperSize="1" scale="65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Erki</cp:lastModifiedBy>
  <dcterms:created xsi:type="dcterms:W3CDTF">2015-11-10T02:18:00Z</dcterms:created>
  <dcterms:modified xsi:type="dcterms:W3CDTF">2018-08-01T06:21:57Z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