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30" windowHeight="10350"/>
  </bookViews>
  <sheets>
    <sheet name="月结算表" sheetId="1" r:id="rId1"/>
  </sheets>
  <calcPr calcId="144525"/>
</workbook>
</file>

<file path=xl/comments1.xml><?xml version="1.0" encoding="utf-8"?>
<comments xmlns="http://schemas.openxmlformats.org/spreadsheetml/2006/main">
  <authors>
    <author>leno</author>
  </authors>
  <commentList>
    <comment ref="A2" authorId="0">
      <text/>
    </comment>
  </commentList>
</comments>
</file>

<file path=xl/sharedStrings.xml><?xml version="1.0" encoding="utf-8"?>
<sst xmlns="http://schemas.openxmlformats.org/spreadsheetml/2006/main" count="88">
  <si>
    <t>2018年07月结算报表</t>
  </si>
  <si>
    <t>序号</t>
  </si>
  <si>
    <t>影片名称</t>
  </si>
  <si>
    <t>影片编码</t>
  </si>
  <si>
    <t>影院名称</t>
  </si>
  <si>
    <t>影院编码</t>
  </si>
  <si>
    <t>设备归属</t>
  </si>
  <si>
    <t>开始日期</t>
  </si>
  <si>
    <t>结束日期</t>
  </si>
  <si>
    <t>总场次</t>
  </si>
  <si>
    <t>总人次</t>
  </si>
  <si>
    <t>总票房</t>
  </si>
  <si>
    <t>电影专项基金</t>
  </si>
  <si>
    <t>增值税率</t>
  </si>
  <si>
    <t>税金</t>
  </si>
  <si>
    <t>净票房</t>
  </si>
  <si>
    <t>分账比例</t>
  </si>
  <si>
    <t>分账片款</t>
  </si>
  <si>
    <t>阿飞正传（数字）</t>
  </si>
  <si>
    <t>002101142018</t>
  </si>
  <si>
    <t>四川卢米埃影业有限公司绍兴分公司</t>
  </si>
  <si>
    <t>33053001</t>
  </si>
  <si>
    <t>中影设备</t>
  </si>
  <si>
    <t>2018-07-01</t>
  </si>
  <si>
    <t>2018-07-26</t>
  </si>
  <si>
    <t>阿修罗（数字3D）</t>
  </si>
  <si>
    <t>001204972018</t>
  </si>
  <si>
    <t>2018-07-013</t>
  </si>
  <si>
    <t>2018-07-15</t>
  </si>
  <si>
    <t>北方一片苍茫 （数字）</t>
  </si>
  <si>
    <t>001108552017</t>
  </si>
  <si>
    <t>2018-07-20</t>
  </si>
  <si>
    <t>2018-07-21</t>
  </si>
  <si>
    <t>超人总动员2（数字3D）</t>
  </si>
  <si>
    <t>051201112018</t>
  </si>
  <si>
    <t>2018-07-31</t>
  </si>
  <si>
    <t>狄仁杰之四大天王（数字3D）</t>
  </si>
  <si>
    <t>001202172018</t>
  </si>
  <si>
    <t>2018-07-27</t>
  </si>
  <si>
    <t>动物世界（数字3D）</t>
  </si>
  <si>
    <t>001203772018</t>
  </si>
  <si>
    <t>风语咒（数字3D）</t>
  </si>
  <si>
    <t>001c05272018</t>
  </si>
  <si>
    <t>2018-07-22</t>
  </si>
  <si>
    <t>2018-07-29</t>
  </si>
  <si>
    <t>金蝉脱壳2：冥府（数字）</t>
  </si>
  <si>
    <t>051101152018</t>
  </si>
  <si>
    <t>2018-07-05</t>
  </si>
  <si>
    <t>快乐星球之三十六号 （数字）</t>
  </si>
  <si>
    <t>001106792015</t>
  </si>
  <si>
    <r>
      <rPr>
        <sz val="10"/>
        <color theme="1"/>
        <rFont val="宋体"/>
        <charset val="134"/>
      </rPr>
      <t>萌学园：寻找盘古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（数字）</t>
    </r>
  </si>
  <si>
    <t>001108392016</t>
  </si>
  <si>
    <t>2018-07-28</t>
  </si>
  <si>
    <r>
      <rPr>
        <sz val="10"/>
        <color theme="1"/>
        <rFont val="宋体"/>
        <charset val="134"/>
      </rPr>
      <t>摩天营救（数字</t>
    </r>
    <r>
      <rPr>
        <sz val="10"/>
        <color theme="1"/>
        <rFont val="Arial"/>
        <charset val="134"/>
      </rPr>
      <t>3D</t>
    </r>
    <r>
      <rPr>
        <sz val="10"/>
        <color theme="1"/>
        <rFont val="宋体"/>
        <charset val="134"/>
      </rPr>
      <t>）</t>
    </r>
  </si>
  <si>
    <t>051201202018</t>
  </si>
  <si>
    <t>您一定不要错过 内蒙古民族电影70年</t>
  </si>
  <si>
    <t>001l05482017</t>
  </si>
  <si>
    <t>2018-07-06</t>
  </si>
  <si>
    <t>2018-07-16</t>
  </si>
  <si>
    <t>神奇马戏团之动物饼干（数字3D）</t>
  </si>
  <si>
    <t>001c05642018</t>
  </si>
  <si>
    <t>淘气大侦探（数字）</t>
  </si>
  <si>
    <t>051101262018</t>
  </si>
  <si>
    <t>汪星卧底（数字）</t>
  </si>
  <si>
    <t>051101182018</t>
  </si>
  <si>
    <t>我不是药神 （数字）</t>
  </si>
  <si>
    <t>001104962018</t>
  </si>
  <si>
    <t>西虹市首富 （数字）</t>
  </si>
  <si>
    <t>001106062018</t>
  </si>
  <si>
    <t>暹罗决：九神战甲（数字）</t>
  </si>
  <si>
    <t>014101072018</t>
  </si>
  <si>
    <t>2018-07-04</t>
  </si>
  <si>
    <t>小悟空 （数字）</t>
  </si>
  <si>
    <t>001b03982018</t>
  </si>
  <si>
    <t>2018-07-14</t>
  </si>
  <si>
    <t>2018-07-19</t>
  </si>
  <si>
    <t>邪不压正 （数字）</t>
  </si>
  <si>
    <t>001104952018</t>
  </si>
  <si>
    <t>2018-07-13</t>
  </si>
  <si>
    <t>新大头儿子和小头爸爸3俄罗斯奇遇记 （数字）</t>
  </si>
  <si>
    <t>001b03562018</t>
  </si>
  <si>
    <t>兄弟班 （数字）</t>
  </si>
  <si>
    <t>001104632017</t>
  </si>
  <si>
    <t>侏罗纪世界2（数字3D）</t>
  </si>
  <si>
    <t>051201022018</t>
  </si>
  <si>
    <t>昨日青空 （数字）</t>
  </si>
  <si>
    <t>001b04542018</t>
  </si>
  <si>
    <t>合计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</si>
</sst>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0_ "/>
  </numFmts>
  <fonts count="30">
    <font>
      <sz val="10"/>
      <name val="Arial"/>
      <charset val="134"/>
    </font>
    <font>
      <sz val="10"/>
      <color theme="1" tint="0.249977111117893"/>
      <name val="Arial"/>
      <charset val="134"/>
    </font>
    <font>
      <sz val="10"/>
      <color theme="1"/>
      <name val="Arial"/>
      <charset val="134"/>
    </font>
    <font>
      <b/>
      <sz val="16"/>
      <name val="宋体"/>
      <charset val="134"/>
      <scheme val="major"/>
    </font>
    <font>
      <b/>
      <sz val="12"/>
      <color theme="1" tint="0.249977111117893"/>
      <name val="Arial"/>
      <charset val="134"/>
    </font>
    <font>
      <b/>
      <sz val="12"/>
      <color theme="1" tint="0.249977111117893"/>
      <name val="宋体"/>
      <charset val="134"/>
    </font>
    <font>
      <sz val="10"/>
      <color theme="1"/>
      <name val="宋体"/>
      <charset val="134"/>
    </font>
    <font>
      <sz val="10"/>
      <color indexed="8"/>
      <name val="ARIAL"/>
      <charset val="0"/>
    </font>
    <font>
      <sz val="10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4" fillId="22" borderId="9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21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21" fillId="6" borderId="9" applyNumberFormat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38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Fill="1"/>
    <xf numFmtId="49" fontId="0" fillId="0" borderId="0" xfId="0" applyNumberFormat="1"/>
    <xf numFmtId="14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4" fillId="2" borderId="2" xfId="0" applyFont="1" applyFill="1" applyBorder="1" applyAlignment="1" applyProtection="1">
      <alignment horizontal="center" wrapText="1"/>
    </xf>
    <xf numFmtId="49" fontId="5" fillId="2" borderId="2" xfId="0" applyNumberFormat="1" applyFont="1" applyFill="1" applyBorder="1" applyAlignment="1" applyProtection="1">
      <alignment horizontal="center" wrapText="1"/>
    </xf>
    <xf numFmtId="49" fontId="4" fillId="2" borderId="2" xfId="0" applyNumberFormat="1" applyFont="1" applyFill="1" applyBorder="1" applyAlignment="1" applyProtection="1">
      <alignment horizontal="center" wrapText="1"/>
    </xf>
    <xf numFmtId="14" fontId="5" fillId="2" borderId="2" xfId="0" applyNumberFormat="1" applyFont="1" applyFill="1" applyBorder="1" applyAlignment="1" applyProtection="1">
      <alignment horizontal="center" wrapText="1"/>
    </xf>
    <xf numFmtId="0" fontId="2" fillId="0" borderId="2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vertical="top"/>
    </xf>
    <xf numFmtId="49" fontId="2" fillId="0" borderId="3" xfId="0" applyNumberFormat="1" applyFont="1" applyFill="1" applyBorder="1" applyAlignment="1">
      <alignment horizontal="center" vertical="center"/>
    </xf>
    <xf numFmtId="0" fontId="0" fillId="0" borderId="4" xfId="0" applyFill="1" applyBorder="1"/>
    <xf numFmtId="49" fontId="2" fillId="0" borderId="4" xfId="0" applyNumberFormat="1" applyFont="1" applyFill="1" applyBorder="1" applyAlignment="1">
      <alignment horizontal="center" vertical="center"/>
    </xf>
    <xf numFmtId="49" fontId="0" fillId="0" borderId="4" xfId="0" applyNumberFormat="1" applyFill="1" applyBorder="1"/>
    <xf numFmtId="14" fontId="0" fillId="0" borderId="4" xfId="0" applyNumberFormat="1" applyFill="1" applyBorder="1"/>
    <xf numFmtId="49" fontId="0" fillId="0" borderId="0" xfId="0" applyNumberFormat="1" applyFill="1"/>
    <xf numFmtId="14" fontId="0" fillId="0" borderId="0" xfId="0" applyNumberFormat="1" applyFill="1"/>
    <xf numFmtId="49" fontId="8" fillId="0" borderId="0" xfId="0" applyNumberFormat="1" applyFont="1"/>
    <xf numFmtId="176" fontId="5" fillId="2" borderId="2" xfId="0" applyNumberFormat="1" applyFont="1" applyFill="1" applyBorder="1" applyAlignment="1" applyProtection="1">
      <alignment horizontal="center" wrapText="1"/>
    </xf>
    <xf numFmtId="177" fontId="5" fillId="2" borderId="2" xfId="0" applyNumberFormat="1" applyFont="1" applyFill="1" applyBorder="1" applyAlignment="1" applyProtection="1">
      <alignment horizontal="center" wrapText="1"/>
    </xf>
    <xf numFmtId="176" fontId="2" fillId="0" borderId="2" xfId="0" applyNumberFormat="1" applyFont="1" applyFill="1" applyBorder="1" applyAlignment="1">
      <alignment horizontal="right" vertical="center"/>
    </xf>
    <xf numFmtId="176" fontId="2" fillId="0" borderId="2" xfId="0" applyNumberFormat="1" applyFont="1" applyFill="1" applyBorder="1" applyAlignment="1">
      <alignment horizontal="center" vertical="center"/>
    </xf>
    <xf numFmtId="177" fontId="2" fillId="0" borderId="2" xfId="0" applyNumberFormat="1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right" vertical="center"/>
    </xf>
    <xf numFmtId="176" fontId="2" fillId="0" borderId="3" xfId="0" applyNumberFormat="1" applyFont="1" applyFill="1" applyBorder="1" applyAlignment="1">
      <alignment horizontal="center" vertical="center"/>
    </xf>
    <xf numFmtId="176" fontId="0" fillId="0" borderId="4" xfId="0" applyNumberFormat="1" applyFill="1" applyBorder="1"/>
    <xf numFmtId="176" fontId="0" fillId="0" borderId="0" xfId="0" applyNumberFormat="1" applyFill="1"/>
    <xf numFmtId="177" fontId="0" fillId="0" borderId="0" xfId="0" applyNumberFormat="1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 2 2 2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30"/>
  <sheetViews>
    <sheetView tabSelected="1" workbookViewId="0">
      <selection activeCell="I9" sqref="I9"/>
    </sheetView>
  </sheetViews>
  <sheetFormatPr defaultColWidth="16" defaultRowHeight="12.75"/>
  <cols>
    <col min="1" max="1" width="8.42857142857143" customWidth="1"/>
    <col min="2" max="2" width="34.1428571428571" style="4" customWidth="1"/>
    <col min="3" max="3" width="15.4285714285714" style="4" customWidth="1"/>
    <col min="4" max="4" width="32.1428571428571" style="4" customWidth="1"/>
    <col min="5" max="5" width="11.7142857142857" style="4" customWidth="1"/>
    <col min="6" max="6" width="10.1428571428571" style="4" customWidth="1"/>
    <col min="7" max="7" width="12.8571428571429" style="5" customWidth="1"/>
    <col min="8" max="8" width="12.7142857142857" style="5" customWidth="1"/>
    <col min="9" max="9" width="8.42857142857143" style="4" customWidth="1"/>
    <col min="10" max="10" width="9" style="4" customWidth="1"/>
    <col min="11" max="11" width="11.1428571428571" style="6" customWidth="1"/>
    <col min="12" max="12" width="11.7142857142857" style="6" customWidth="1"/>
    <col min="13" max="13" width="7.42857142857143" style="6" customWidth="1"/>
    <col min="14" max="14" width="9.57142857142857" style="6" customWidth="1"/>
    <col min="15" max="15" width="11.2857142857143" style="6" customWidth="1"/>
    <col min="16" max="16" width="9.14285714285714" style="7" customWidth="1"/>
    <col min="17" max="17" width="11.4285714285714" style="6" customWidth="1"/>
  </cols>
  <sheetData>
    <row r="1" ht="31.5" customHeight="1" spans="1:17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="1" customFormat="1" ht="28.5" spans="1:17">
      <c r="A2" s="9" t="s">
        <v>1</v>
      </c>
      <c r="B2" s="10" t="s">
        <v>2</v>
      </c>
      <c r="C2" s="11" t="s">
        <v>3</v>
      </c>
      <c r="D2" s="10" t="s">
        <v>4</v>
      </c>
      <c r="E2" s="10" t="s">
        <v>5</v>
      </c>
      <c r="F2" s="10" t="s">
        <v>6</v>
      </c>
      <c r="G2" s="12" t="s">
        <v>7</v>
      </c>
      <c r="H2" s="12" t="s">
        <v>8</v>
      </c>
      <c r="I2" s="10" t="s">
        <v>9</v>
      </c>
      <c r="J2" s="10" t="s">
        <v>10</v>
      </c>
      <c r="K2" s="28" t="s">
        <v>11</v>
      </c>
      <c r="L2" s="28" t="s">
        <v>12</v>
      </c>
      <c r="M2" s="28" t="s">
        <v>13</v>
      </c>
      <c r="N2" s="28" t="s">
        <v>14</v>
      </c>
      <c r="O2" s="28" t="s">
        <v>15</v>
      </c>
      <c r="P2" s="29" t="s">
        <v>16</v>
      </c>
      <c r="Q2" s="28" t="s">
        <v>17</v>
      </c>
    </row>
    <row r="3" s="2" customFormat="1" spans="1:17">
      <c r="A3" s="13">
        <v>1</v>
      </c>
      <c r="B3" s="14" t="s">
        <v>18</v>
      </c>
      <c r="C3" s="15" t="s">
        <v>19</v>
      </c>
      <c r="D3" s="14" t="s">
        <v>20</v>
      </c>
      <c r="E3" s="14" t="s">
        <v>21</v>
      </c>
      <c r="F3" s="16" t="s">
        <v>22</v>
      </c>
      <c r="G3" s="14" t="s">
        <v>23</v>
      </c>
      <c r="H3" s="14" t="s">
        <v>24</v>
      </c>
      <c r="I3" s="14">
        <v>32</v>
      </c>
      <c r="J3" s="14">
        <v>239</v>
      </c>
      <c r="K3" s="30">
        <v>8599.9</v>
      </c>
      <c r="L3" s="30">
        <f t="shared" ref="L3:L18" si="0">K3*0.05</f>
        <v>429.995</v>
      </c>
      <c r="M3" s="31">
        <v>0.03</v>
      </c>
      <c r="N3" s="30">
        <f t="shared" ref="N3:N18" si="1">K3/1.03*0.03*1.12</f>
        <v>280.540427184466</v>
      </c>
      <c r="O3" s="30">
        <f t="shared" ref="O3:O18" si="2">K3-L3-N3</f>
        <v>7889.36457281553</v>
      </c>
      <c r="P3" s="32">
        <v>0.48</v>
      </c>
      <c r="Q3" s="30">
        <f t="shared" ref="Q3:Q18" si="3">ROUND(O3*P3,2)</f>
        <v>3786.89</v>
      </c>
    </row>
    <row r="4" s="2" customFormat="1" ht="13.5" customHeight="1" spans="1:17">
      <c r="A4" s="13">
        <v>2</v>
      </c>
      <c r="B4" s="14" t="s">
        <v>25</v>
      </c>
      <c r="C4" s="15" t="s">
        <v>26</v>
      </c>
      <c r="D4" s="14" t="s">
        <v>20</v>
      </c>
      <c r="E4" s="14" t="s">
        <v>21</v>
      </c>
      <c r="F4" s="16" t="s">
        <v>22</v>
      </c>
      <c r="G4" s="14" t="s">
        <v>27</v>
      </c>
      <c r="H4" s="14" t="s">
        <v>28</v>
      </c>
      <c r="I4" s="14">
        <v>18</v>
      </c>
      <c r="J4" s="14">
        <v>509</v>
      </c>
      <c r="K4" s="30">
        <v>18712.6</v>
      </c>
      <c r="L4" s="30">
        <f t="shared" si="0"/>
        <v>935.63</v>
      </c>
      <c r="M4" s="31">
        <v>0.03</v>
      </c>
      <c r="N4" s="30">
        <f t="shared" si="1"/>
        <v>610.430446601942</v>
      </c>
      <c r="O4" s="30">
        <f t="shared" si="2"/>
        <v>17166.5395533981</v>
      </c>
      <c r="P4" s="32">
        <v>0.48</v>
      </c>
      <c r="Q4" s="30">
        <f t="shared" si="3"/>
        <v>8239.94</v>
      </c>
    </row>
    <row r="5" s="2" customFormat="1" spans="1:17">
      <c r="A5" s="13">
        <v>3</v>
      </c>
      <c r="B5" s="14" t="s">
        <v>29</v>
      </c>
      <c r="C5" s="15" t="s">
        <v>30</v>
      </c>
      <c r="D5" s="14" t="s">
        <v>20</v>
      </c>
      <c r="E5" s="14" t="s">
        <v>21</v>
      </c>
      <c r="F5" s="16" t="s">
        <v>22</v>
      </c>
      <c r="G5" s="14" t="s">
        <v>31</v>
      </c>
      <c r="H5" s="14" t="s">
        <v>32</v>
      </c>
      <c r="I5" s="14">
        <v>2</v>
      </c>
      <c r="J5" s="14">
        <v>6</v>
      </c>
      <c r="K5" s="30">
        <v>221.8</v>
      </c>
      <c r="L5" s="30">
        <f t="shared" si="0"/>
        <v>11.09</v>
      </c>
      <c r="M5" s="31">
        <v>0.03</v>
      </c>
      <c r="N5" s="30">
        <f t="shared" si="1"/>
        <v>7.23541747572816</v>
      </c>
      <c r="O5" s="30">
        <f t="shared" si="2"/>
        <v>203.474582524272</v>
      </c>
      <c r="P5" s="32">
        <v>0.48</v>
      </c>
      <c r="Q5" s="30">
        <f t="shared" si="3"/>
        <v>97.67</v>
      </c>
    </row>
    <row r="6" s="2" customFormat="1" spans="1:17">
      <c r="A6" s="13">
        <v>4</v>
      </c>
      <c r="B6" s="14" t="s">
        <v>33</v>
      </c>
      <c r="C6" s="15" t="s">
        <v>34</v>
      </c>
      <c r="D6" s="14" t="s">
        <v>20</v>
      </c>
      <c r="E6" s="14" t="s">
        <v>21</v>
      </c>
      <c r="F6" s="16" t="s">
        <v>22</v>
      </c>
      <c r="G6" s="14" t="s">
        <v>23</v>
      </c>
      <c r="H6" s="14" t="s">
        <v>35</v>
      </c>
      <c r="I6" s="14">
        <v>73</v>
      </c>
      <c r="J6" s="14">
        <v>1354</v>
      </c>
      <c r="K6" s="30">
        <v>50658.2</v>
      </c>
      <c r="L6" s="30">
        <f t="shared" si="0"/>
        <v>2532.91</v>
      </c>
      <c r="M6" s="31">
        <v>0.03</v>
      </c>
      <c r="N6" s="30">
        <f t="shared" si="1"/>
        <v>1652.53933980583</v>
      </c>
      <c r="O6" s="30">
        <f t="shared" si="2"/>
        <v>46472.7506601942</v>
      </c>
      <c r="P6" s="32">
        <v>0.48</v>
      </c>
      <c r="Q6" s="30">
        <f t="shared" si="3"/>
        <v>22306.92</v>
      </c>
    </row>
    <row r="7" s="2" customFormat="1" spans="1:17">
      <c r="A7" s="13">
        <v>5</v>
      </c>
      <c r="B7" s="14" t="s">
        <v>36</v>
      </c>
      <c r="C7" s="15" t="s">
        <v>37</v>
      </c>
      <c r="D7" s="14" t="s">
        <v>20</v>
      </c>
      <c r="E7" s="14" t="s">
        <v>21</v>
      </c>
      <c r="F7" s="16" t="s">
        <v>22</v>
      </c>
      <c r="G7" s="14" t="s">
        <v>38</v>
      </c>
      <c r="H7" s="14" t="s">
        <v>35</v>
      </c>
      <c r="I7" s="14">
        <v>83</v>
      </c>
      <c r="J7" s="14">
        <v>4556</v>
      </c>
      <c r="K7" s="30">
        <v>180653.9</v>
      </c>
      <c r="L7" s="30">
        <f t="shared" si="0"/>
        <v>9032.695</v>
      </c>
      <c r="M7" s="31">
        <v>0.03</v>
      </c>
      <c r="N7" s="30">
        <f t="shared" si="1"/>
        <v>5893.17576699029</v>
      </c>
      <c r="O7" s="30">
        <f t="shared" si="2"/>
        <v>165728.02923301</v>
      </c>
      <c r="P7" s="32">
        <v>0.48</v>
      </c>
      <c r="Q7" s="30">
        <f t="shared" si="3"/>
        <v>79549.45</v>
      </c>
    </row>
    <row r="8" s="2" customFormat="1" spans="1:17">
      <c r="A8" s="13">
        <v>6</v>
      </c>
      <c r="B8" s="14" t="s">
        <v>39</v>
      </c>
      <c r="C8" s="15" t="s">
        <v>40</v>
      </c>
      <c r="D8" s="14" t="s">
        <v>20</v>
      </c>
      <c r="E8" s="14" t="s">
        <v>21</v>
      </c>
      <c r="F8" s="16" t="s">
        <v>22</v>
      </c>
      <c r="G8" s="14" t="s">
        <v>23</v>
      </c>
      <c r="H8" s="14" t="s">
        <v>24</v>
      </c>
      <c r="I8" s="14">
        <v>179</v>
      </c>
      <c r="J8" s="14">
        <v>4761</v>
      </c>
      <c r="K8" s="30">
        <v>188937.4</v>
      </c>
      <c r="L8" s="30">
        <f t="shared" si="0"/>
        <v>9446.87</v>
      </c>
      <c r="M8" s="31">
        <v>0.03</v>
      </c>
      <c r="N8" s="30">
        <f t="shared" si="1"/>
        <v>6163.3947961165</v>
      </c>
      <c r="O8" s="30">
        <f t="shared" si="2"/>
        <v>173327.135203883</v>
      </c>
      <c r="P8" s="32">
        <v>0.48</v>
      </c>
      <c r="Q8" s="30">
        <f t="shared" si="3"/>
        <v>83197.02</v>
      </c>
    </row>
    <row r="9" s="2" customFormat="1" spans="1:17">
      <c r="A9" s="13">
        <v>7</v>
      </c>
      <c r="B9" s="14" t="s">
        <v>41</v>
      </c>
      <c r="C9" s="14" t="s">
        <v>42</v>
      </c>
      <c r="D9" s="14" t="s">
        <v>20</v>
      </c>
      <c r="E9" s="14" t="s">
        <v>21</v>
      </c>
      <c r="F9" s="16" t="s">
        <v>22</v>
      </c>
      <c r="G9" s="14" t="s">
        <v>43</v>
      </c>
      <c r="H9" s="14" t="s">
        <v>44</v>
      </c>
      <c r="I9" s="14">
        <v>4</v>
      </c>
      <c r="J9" s="14">
        <v>126</v>
      </c>
      <c r="K9" s="30">
        <v>4822.6</v>
      </c>
      <c r="L9" s="30">
        <f t="shared" si="0"/>
        <v>241.13</v>
      </c>
      <c r="M9" s="31">
        <v>0.03</v>
      </c>
      <c r="N9" s="30">
        <f t="shared" si="1"/>
        <v>157.319766990291</v>
      </c>
      <c r="O9" s="30">
        <f t="shared" si="2"/>
        <v>4424.15023300971</v>
      </c>
      <c r="P9" s="32">
        <v>0.48</v>
      </c>
      <c r="Q9" s="30">
        <f t="shared" si="3"/>
        <v>2123.59</v>
      </c>
    </row>
    <row r="10" s="2" customFormat="1" spans="1:17">
      <c r="A10" s="13">
        <v>8</v>
      </c>
      <c r="B10" s="17" t="s">
        <v>45</v>
      </c>
      <c r="C10" s="18" t="s">
        <v>46</v>
      </c>
      <c r="D10" s="14" t="s">
        <v>20</v>
      </c>
      <c r="E10" s="14" t="s">
        <v>21</v>
      </c>
      <c r="F10" s="16" t="s">
        <v>22</v>
      </c>
      <c r="G10" s="14" t="s">
        <v>23</v>
      </c>
      <c r="H10" s="14" t="s">
        <v>47</v>
      </c>
      <c r="I10" s="20">
        <v>17</v>
      </c>
      <c r="J10" s="20">
        <v>287</v>
      </c>
      <c r="K10" s="33">
        <v>10488.7</v>
      </c>
      <c r="L10" s="33">
        <f t="shared" si="0"/>
        <v>524.435</v>
      </c>
      <c r="M10" s="34">
        <v>0.03</v>
      </c>
      <c r="N10" s="30">
        <f t="shared" si="1"/>
        <v>342.155650485437</v>
      </c>
      <c r="O10" s="30">
        <f t="shared" si="2"/>
        <v>9622.10934951457</v>
      </c>
      <c r="P10" s="32">
        <v>0.48</v>
      </c>
      <c r="Q10" s="30">
        <f t="shared" si="3"/>
        <v>4618.61</v>
      </c>
    </row>
    <row r="11" s="2" customFormat="1" spans="1:17">
      <c r="A11" s="13">
        <v>9</v>
      </c>
      <c r="B11" s="14" t="s">
        <v>48</v>
      </c>
      <c r="C11" s="15" t="s">
        <v>49</v>
      </c>
      <c r="D11" s="14" t="s">
        <v>20</v>
      </c>
      <c r="E11" s="14" t="s">
        <v>21</v>
      </c>
      <c r="F11" s="16" t="s">
        <v>22</v>
      </c>
      <c r="G11" s="14" t="s">
        <v>23</v>
      </c>
      <c r="H11" s="14" t="s">
        <v>23</v>
      </c>
      <c r="I11" s="14">
        <v>1</v>
      </c>
      <c r="J11" s="14">
        <v>3</v>
      </c>
      <c r="K11" s="30">
        <v>107.8</v>
      </c>
      <c r="L11" s="30">
        <f t="shared" si="0"/>
        <v>5.39</v>
      </c>
      <c r="M11" s="31">
        <v>0.03</v>
      </c>
      <c r="N11" s="30">
        <f t="shared" si="1"/>
        <v>3.51658252427184</v>
      </c>
      <c r="O11" s="30">
        <f t="shared" si="2"/>
        <v>98.8934174757282</v>
      </c>
      <c r="P11" s="32">
        <v>0.48</v>
      </c>
      <c r="Q11" s="30">
        <f t="shared" si="3"/>
        <v>47.47</v>
      </c>
    </row>
    <row r="12" s="2" customFormat="1" ht="13.5" customHeight="1" spans="1:17">
      <c r="A12" s="13">
        <v>10</v>
      </c>
      <c r="B12" s="16" t="s">
        <v>50</v>
      </c>
      <c r="C12" s="15" t="s">
        <v>51</v>
      </c>
      <c r="D12" s="14" t="s">
        <v>20</v>
      </c>
      <c r="E12" s="14" t="s">
        <v>21</v>
      </c>
      <c r="F12" s="16" t="s">
        <v>22</v>
      </c>
      <c r="G12" s="14" t="s">
        <v>52</v>
      </c>
      <c r="H12" s="14" t="s">
        <v>52</v>
      </c>
      <c r="I12" s="14">
        <v>1</v>
      </c>
      <c r="J12" s="14">
        <v>55</v>
      </c>
      <c r="K12" s="30">
        <v>1149.5</v>
      </c>
      <c r="L12" s="30">
        <f t="shared" si="0"/>
        <v>57.475</v>
      </c>
      <c r="M12" s="31">
        <v>0.03</v>
      </c>
      <c r="N12" s="30">
        <f t="shared" si="1"/>
        <v>37.4982524271845</v>
      </c>
      <c r="O12" s="30">
        <f t="shared" si="2"/>
        <v>1054.52674757282</v>
      </c>
      <c r="P12" s="32">
        <v>0.48</v>
      </c>
      <c r="Q12" s="30">
        <f t="shared" si="3"/>
        <v>506.17</v>
      </c>
    </row>
    <row r="13" s="2" customFormat="1" spans="1:17">
      <c r="A13" s="13">
        <v>11</v>
      </c>
      <c r="B13" s="16" t="s">
        <v>53</v>
      </c>
      <c r="C13" s="15" t="s">
        <v>54</v>
      </c>
      <c r="D13" s="14" t="s">
        <v>20</v>
      </c>
      <c r="E13" s="14" t="s">
        <v>21</v>
      </c>
      <c r="F13" s="16" t="s">
        <v>22</v>
      </c>
      <c r="G13" s="14" t="s">
        <v>31</v>
      </c>
      <c r="H13" s="14" t="s">
        <v>35</v>
      </c>
      <c r="I13" s="14">
        <v>131</v>
      </c>
      <c r="J13" s="14">
        <v>5754</v>
      </c>
      <c r="K13" s="30">
        <v>216143.9</v>
      </c>
      <c r="L13" s="30">
        <f t="shared" si="0"/>
        <v>10807.195</v>
      </c>
      <c r="M13" s="31">
        <v>0.03</v>
      </c>
      <c r="N13" s="30">
        <f t="shared" si="1"/>
        <v>7050.90780582524</v>
      </c>
      <c r="O13" s="30">
        <f t="shared" si="2"/>
        <v>198285.797194175</v>
      </c>
      <c r="P13" s="32">
        <v>0.48</v>
      </c>
      <c r="Q13" s="30">
        <f t="shared" si="3"/>
        <v>95177.18</v>
      </c>
    </row>
    <row r="14" s="2" customFormat="1" spans="1:17">
      <c r="A14" s="13">
        <v>12</v>
      </c>
      <c r="B14" s="16" t="s">
        <v>55</v>
      </c>
      <c r="C14" s="19" t="s">
        <v>56</v>
      </c>
      <c r="D14" s="14" t="s">
        <v>20</v>
      </c>
      <c r="E14" s="14" t="s">
        <v>21</v>
      </c>
      <c r="F14" s="16" t="s">
        <v>22</v>
      </c>
      <c r="G14" s="14" t="s">
        <v>57</v>
      </c>
      <c r="H14" s="14" t="s">
        <v>58</v>
      </c>
      <c r="I14" s="14">
        <v>10</v>
      </c>
      <c r="J14" s="14">
        <v>61</v>
      </c>
      <c r="K14" s="30">
        <v>1982.9</v>
      </c>
      <c r="L14" s="30">
        <f t="shared" si="0"/>
        <v>99.145</v>
      </c>
      <c r="M14" s="31">
        <v>0.03</v>
      </c>
      <c r="N14" s="30">
        <f t="shared" si="1"/>
        <v>64.6848932038835</v>
      </c>
      <c r="O14" s="30">
        <f t="shared" si="2"/>
        <v>1819.07010679612</v>
      </c>
      <c r="P14" s="32">
        <v>0.48</v>
      </c>
      <c r="Q14" s="30">
        <f t="shared" si="3"/>
        <v>873.15</v>
      </c>
    </row>
    <row r="15" s="2" customFormat="1" spans="1:17">
      <c r="A15" s="13">
        <v>13</v>
      </c>
      <c r="B15" s="14" t="s">
        <v>59</v>
      </c>
      <c r="C15" s="14" t="s">
        <v>60</v>
      </c>
      <c r="D15" s="14" t="s">
        <v>20</v>
      </c>
      <c r="E15" s="14" t="s">
        <v>21</v>
      </c>
      <c r="F15" s="16" t="s">
        <v>22</v>
      </c>
      <c r="G15" s="14" t="s">
        <v>32</v>
      </c>
      <c r="H15" s="14" t="s">
        <v>24</v>
      </c>
      <c r="I15" s="14">
        <v>25</v>
      </c>
      <c r="J15" s="14">
        <v>390</v>
      </c>
      <c r="K15" s="30">
        <v>14047.8</v>
      </c>
      <c r="L15" s="30">
        <f t="shared" si="0"/>
        <v>702.39</v>
      </c>
      <c r="M15" s="31">
        <v>0.03</v>
      </c>
      <c r="N15" s="30">
        <f t="shared" si="1"/>
        <v>458.258330097087</v>
      </c>
      <c r="O15" s="30">
        <f t="shared" si="2"/>
        <v>12887.1516699029</v>
      </c>
      <c r="P15" s="32">
        <v>0.48</v>
      </c>
      <c r="Q15" s="30">
        <f t="shared" si="3"/>
        <v>6185.83</v>
      </c>
    </row>
    <row r="16" s="2" customFormat="1" spans="1:17">
      <c r="A16" s="13">
        <v>14</v>
      </c>
      <c r="B16" s="14" t="s">
        <v>61</v>
      </c>
      <c r="C16" s="15" t="s">
        <v>62</v>
      </c>
      <c r="D16" s="14" t="s">
        <v>20</v>
      </c>
      <c r="E16" s="14" t="s">
        <v>21</v>
      </c>
      <c r="F16" s="16" t="s">
        <v>22</v>
      </c>
      <c r="G16" s="14" t="s">
        <v>31</v>
      </c>
      <c r="H16" s="14" t="s">
        <v>32</v>
      </c>
      <c r="I16" s="14">
        <v>5</v>
      </c>
      <c r="J16" s="14">
        <v>50</v>
      </c>
      <c r="K16" s="30">
        <v>1559.1</v>
      </c>
      <c r="L16" s="30">
        <f t="shared" si="0"/>
        <v>77.955</v>
      </c>
      <c r="M16" s="31">
        <v>0.03</v>
      </c>
      <c r="N16" s="30">
        <f t="shared" si="1"/>
        <v>50.8599611650485</v>
      </c>
      <c r="O16" s="30">
        <f t="shared" si="2"/>
        <v>1430.28503883495</v>
      </c>
      <c r="P16" s="32">
        <v>0.48</v>
      </c>
      <c r="Q16" s="30">
        <f t="shared" si="3"/>
        <v>686.54</v>
      </c>
    </row>
    <row r="17" s="2" customFormat="1" spans="1:17">
      <c r="A17" s="13">
        <v>15</v>
      </c>
      <c r="B17" s="14" t="s">
        <v>63</v>
      </c>
      <c r="C17" s="15" t="s">
        <v>64</v>
      </c>
      <c r="D17" s="14" t="s">
        <v>20</v>
      </c>
      <c r="E17" s="14" t="s">
        <v>21</v>
      </c>
      <c r="F17" s="16" t="s">
        <v>22</v>
      </c>
      <c r="G17" s="14" t="s">
        <v>31</v>
      </c>
      <c r="H17" s="14" t="s">
        <v>24</v>
      </c>
      <c r="I17" s="14">
        <v>7</v>
      </c>
      <c r="J17" s="14">
        <v>76</v>
      </c>
      <c r="K17" s="30">
        <v>2946.6</v>
      </c>
      <c r="L17" s="30">
        <f t="shared" si="0"/>
        <v>147.33</v>
      </c>
      <c r="M17" s="31">
        <v>0.03</v>
      </c>
      <c r="N17" s="30">
        <f t="shared" si="1"/>
        <v>96.1220970873786</v>
      </c>
      <c r="O17" s="30">
        <f t="shared" si="2"/>
        <v>2703.14790291262</v>
      </c>
      <c r="P17" s="32">
        <v>0.48</v>
      </c>
      <c r="Q17" s="30">
        <f t="shared" si="3"/>
        <v>1297.51</v>
      </c>
    </row>
    <row r="18" s="2" customFormat="1" spans="1:17">
      <c r="A18" s="13">
        <v>16</v>
      </c>
      <c r="B18" s="17" t="s">
        <v>65</v>
      </c>
      <c r="C18" s="18" t="s">
        <v>66</v>
      </c>
      <c r="D18" s="14" t="s">
        <v>20</v>
      </c>
      <c r="E18" s="14" t="s">
        <v>21</v>
      </c>
      <c r="F18" s="16" t="s">
        <v>22</v>
      </c>
      <c r="G18" s="14" t="s">
        <v>23</v>
      </c>
      <c r="H18" s="14" t="s">
        <v>35</v>
      </c>
      <c r="I18" s="20">
        <v>432</v>
      </c>
      <c r="J18" s="20">
        <v>20845</v>
      </c>
      <c r="K18" s="33">
        <v>814941.8</v>
      </c>
      <c r="L18" s="33">
        <f t="shared" si="0"/>
        <v>40747.09</v>
      </c>
      <c r="M18" s="34">
        <v>0.03</v>
      </c>
      <c r="N18" s="30">
        <f t="shared" si="1"/>
        <v>26584.5092038835</v>
      </c>
      <c r="O18" s="30">
        <f t="shared" si="2"/>
        <v>747610.200796117</v>
      </c>
      <c r="P18" s="32">
        <v>0.48</v>
      </c>
      <c r="Q18" s="30">
        <f t="shared" si="3"/>
        <v>358852.9</v>
      </c>
    </row>
    <row r="19" s="2" customFormat="1" spans="1:17">
      <c r="A19" s="13">
        <v>17</v>
      </c>
      <c r="B19" s="14" t="s">
        <v>67</v>
      </c>
      <c r="C19" s="15" t="s">
        <v>68</v>
      </c>
      <c r="D19" s="14" t="s">
        <v>20</v>
      </c>
      <c r="E19" s="14" t="s">
        <v>21</v>
      </c>
      <c r="F19" s="16" t="s">
        <v>22</v>
      </c>
      <c r="G19" s="14" t="s">
        <v>38</v>
      </c>
      <c r="H19" s="14" t="s">
        <v>35</v>
      </c>
      <c r="I19" s="14">
        <v>117</v>
      </c>
      <c r="J19" s="14">
        <v>9479</v>
      </c>
      <c r="K19" s="30">
        <v>371265.1</v>
      </c>
      <c r="L19" s="30">
        <f t="shared" ref="L19:L28" si="4">K19*0.05</f>
        <v>18563.255</v>
      </c>
      <c r="M19" s="31">
        <v>0.03</v>
      </c>
      <c r="N19" s="30">
        <f t="shared" ref="N19:N27" si="5">K19/1.03*0.03*1.12</f>
        <v>12111.1721941748</v>
      </c>
      <c r="O19" s="30">
        <f t="shared" ref="O19:O27" si="6">K19-L19-N19</f>
        <v>340590.672805825</v>
      </c>
      <c r="P19" s="32">
        <v>0.48</v>
      </c>
      <c r="Q19" s="30">
        <f t="shared" ref="Q19:Q27" si="7">ROUND(O19*P19,2)</f>
        <v>163483.52</v>
      </c>
    </row>
    <row r="20" s="2" customFormat="1" ht="13.5" customHeight="1" spans="1:17">
      <c r="A20" s="13">
        <v>18</v>
      </c>
      <c r="B20" s="14" t="s">
        <v>69</v>
      </c>
      <c r="C20" s="15" t="s">
        <v>70</v>
      </c>
      <c r="D20" s="14" t="s">
        <v>20</v>
      </c>
      <c r="E20" s="14" t="s">
        <v>21</v>
      </c>
      <c r="F20" s="16" t="s">
        <v>22</v>
      </c>
      <c r="G20" s="14" t="s">
        <v>23</v>
      </c>
      <c r="H20" s="14" t="s">
        <v>71</v>
      </c>
      <c r="I20" s="14">
        <v>4</v>
      </c>
      <c r="J20" s="14">
        <v>18</v>
      </c>
      <c r="K20" s="30">
        <v>646</v>
      </c>
      <c r="L20" s="30">
        <f t="shared" si="4"/>
        <v>32.3</v>
      </c>
      <c r="M20" s="31">
        <v>0.03</v>
      </c>
      <c r="N20" s="30">
        <f t="shared" si="5"/>
        <v>21.0733980582524</v>
      </c>
      <c r="O20" s="30">
        <f t="shared" si="6"/>
        <v>592.626601941748</v>
      </c>
      <c r="P20" s="32">
        <v>0.48</v>
      </c>
      <c r="Q20" s="30">
        <f t="shared" si="7"/>
        <v>284.46</v>
      </c>
    </row>
    <row r="21" s="2" customFormat="1" spans="1:17">
      <c r="A21" s="13">
        <v>19</v>
      </c>
      <c r="B21" s="14" t="s">
        <v>72</v>
      </c>
      <c r="C21" s="14" t="s">
        <v>73</v>
      </c>
      <c r="D21" s="14" t="s">
        <v>20</v>
      </c>
      <c r="E21" s="14" t="s">
        <v>21</v>
      </c>
      <c r="F21" s="16" t="s">
        <v>22</v>
      </c>
      <c r="G21" s="14" t="s">
        <v>74</v>
      </c>
      <c r="H21" s="14" t="s">
        <v>75</v>
      </c>
      <c r="I21" s="14">
        <v>9</v>
      </c>
      <c r="J21" s="14">
        <v>126</v>
      </c>
      <c r="K21" s="30">
        <v>4414.3</v>
      </c>
      <c r="L21" s="30">
        <f t="shared" si="4"/>
        <v>220.715</v>
      </c>
      <c r="M21" s="31">
        <v>0.03</v>
      </c>
      <c r="N21" s="30">
        <f t="shared" si="5"/>
        <v>144.000466019418</v>
      </c>
      <c r="O21" s="30">
        <f t="shared" si="6"/>
        <v>4049.58453398058</v>
      </c>
      <c r="P21" s="32">
        <v>0.48</v>
      </c>
      <c r="Q21" s="30">
        <f t="shared" si="7"/>
        <v>1943.8</v>
      </c>
    </row>
    <row r="22" s="2" customFormat="1" spans="1:17">
      <c r="A22" s="13">
        <v>20</v>
      </c>
      <c r="B22" s="14" t="s">
        <v>76</v>
      </c>
      <c r="C22" s="15" t="s">
        <v>77</v>
      </c>
      <c r="D22" s="14" t="s">
        <v>20</v>
      </c>
      <c r="E22" s="14" t="s">
        <v>21</v>
      </c>
      <c r="F22" s="16" t="s">
        <v>22</v>
      </c>
      <c r="G22" s="14" t="s">
        <v>78</v>
      </c>
      <c r="H22" s="14" t="s">
        <v>78</v>
      </c>
      <c r="I22" s="14">
        <v>189</v>
      </c>
      <c r="J22" s="14">
        <v>5225</v>
      </c>
      <c r="K22" s="30">
        <v>204473.3</v>
      </c>
      <c r="L22" s="30">
        <f t="shared" si="4"/>
        <v>10223.665</v>
      </c>
      <c r="M22" s="31">
        <v>0.03</v>
      </c>
      <c r="N22" s="30">
        <f t="shared" si="5"/>
        <v>6670.19697087379</v>
      </c>
      <c r="O22" s="30">
        <f t="shared" si="6"/>
        <v>187579.438029126</v>
      </c>
      <c r="P22" s="32">
        <v>0.48</v>
      </c>
      <c r="Q22" s="30">
        <f t="shared" si="7"/>
        <v>90038.13</v>
      </c>
    </row>
    <row r="23" s="2" customFormat="1" spans="1:17">
      <c r="A23" s="13">
        <v>21</v>
      </c>
      <c r="B23" s="14" t="s">
        <v>79</v>
      </c>
      <c r="C23" s="14" t="s">
        <v>80</v>
      </c>
      <c r="D23" s="14" t="s">
        <v>20</v>
      </c>
      <c r="E23" s="14" t="s">
        <v>21</v>
      </c>
      <c r="F23" s="16" t="s">
        <v>22</v>
      </c>
      <c r="G23" s="14" t="s">
        <v>57</v>
      </c>
      <c r="H23" s="14" t="s">
        <v>57</v>
      </c>
      <c r="I23" s="14">
        <v>80</v>
      </c>
      <c r="J23" s="14">
        <v>2221</v>
      </c>
      <c r="K23" s="30">
        <v>80359.7</v>
      </c>
      <c r="L23" s="30">
        <f t="shared" si="4"/>
        <v>4017.985</v>
      </c>
      <c r="M23" s="31">
        <v>0.03</v>
      </c>
      <c r="N23" s="30">
        <f t="shared" si="5"/>
        <v>2621.4426407767</v>
      </c>
      <c r="O23" s="30">
        <f t="shared" si="6"/>
        <v>73720.2723592233</v>
      </c>
      <c r="P23" s="32">
        <v>0.48</v>
      </c>
      <c r="Q23" s="30">
        <f t="shared" si="7"/>
        <v>35385.73</v>
      </c>
    </row>
    <row r="24" s="2" customFormat="1" spans="1:17">
      <c r="A24" s="13">
        <v>22</v>
      </c>
      <c r="B24" s="14" t="s">
        <v>81</v>
      </c>
      <c r="C24" s="15" t="s">
        <v>82</v>
      </c>
      <c r="D24" s="14" t="s">
        <v>20</v>
      </c>
      <c r="E24" s="14" t="s">
        <v>21</v>
      </c>
      <c r="F24" s="16" t="s">
        <v>22</v>
      </c>
      <c r="G24" s="14" t="s">
        <v>31</v>
      </c>
      <c r="H24" s="14" t="s">
        <v>31</v>
      </c>
      <c r="I24" s="14">
        <v>2</v>
      </c>
      <c r="J24" s="14">
        <v>6</v>
      </c>
      <c r="K24" s="30">
        <v>233.4</v>
      </c>
      <c r="L24" s="30">
        <f t="shared" si="4"/>
        <v>11.67</v>
      </c>
      <c r="M24" s="31">
        <v>0.03</v>
      </c>
      <c r="N24" s="30">
        <f t="shared" si="5"/>
        <v>7.61382524271845</v>
      </c>
      <c r="O24" s="30">
        <f t="shared" si="6"/>
        <v>214.116174757282</v>
      </c>
      <c r="P24" s="32">
        <v>0.48</v>
      </c>
      <c r="Q24" s="30">
        <f t="shared" si="7"/>
        <v>102.78</v>
      </c>
    </row>
    <row r="25" s="2" customFormat="1" spans="1:17">
      <c r="A25" s="13">
        <v>23</v>
      </c>
      <c r="B25" s="14" t="s">
        <v>83</v>
      </c>
      <c r="C25" s="15" t="s">
        <v>84</v>
      </c>
      <c r="D25" s="14" t="s">
        <v>20</v>
      </c>
      <c r="E25" s="14" t="s">
        <v>21</v>
      </c>
      <c r="F25" s="16" t="s">
        <v>22</v>
      </c>
      <c r="G25" s="14" t="s">
        <v>23</v>
      </c>
      <c r="H25" s="14" t="s">
        <v>23</v>
      </c>
      <c r="I25" s="14">
        <v>86</v>
      </c>
      <c r="J25" s="14">
        <v>2058</v>
      </c>
      <c r="K25" s="30">
        <v>79051.5</v>
      </c>
      <c r="L25" s="30">
        <f t="shared" si="4"/>
        <v>3952.575</v>
      </c>
      <c r="M25" s="31">
        <v>0.03</v>
      </c>
      <c r="N25" s="30">
        <f t="shared" si="5"/>
        <v>2578.76737864078</v>
      </c>
      <c r="O25" s="30">
        <f t="shared" si="6"/>
        <v>72520.1576213592</v>
      </c>
      <c r="P25" s="32">
        <v>0.48</v>
      </c>
      <c r="Q25" s="30">
        <f t="shared" si="7"/>
        <v>34809.68</v>
      </c>
    </row>
    <row r="26" s="2" customFormat="1" spans="1:17">
      <c r="A26" s="13">
        <v>24</v>
      </c>
      <c r="B26" s="17" t="s">
        <v>85</v>
      </c>
      <c r="C26" s="20" t="s">
        <v>86</v>
      </c>
      <c r="D26" s="14" t="s">
        <v>20</v>
      </c>
      <c r="E26" s="14" t="s">
        <v>21</v>
      </c>
      <c r="F26" s="16" t="s">
        <v>22</v>
      </c>
      <c r="G26" s="14" t="s">
        <v>52</v>
      </c>
      <c r="H26" s="14" t="s">
        <v>52</v>
      </c>
      <c r="I26" s="20">
        <v>1</v>
      </c>
      <c r="J26" s="20">
        <v>0</v>
      </c>
      <c r="K26" s="33">
        <v>0</v>
      </c>
      <c r="L26" s="33">
        <f t="shared" si="4"/>
        <v>0</v>
      </c>
      <c r="M26" s="34">
        <v>0.03</v>
      </c>
      <c r="N26" s="30">
        <f t="shared" si="5"/>
        <v>0</v>
      </c>
      <c r="O26" s="30">
        <f t="shared" si="6"/>
        <v>0</v>
      </c>
      <c r="P26" s="32">
        <v>0.48</v>
      </c>
      <c r="Q26" s="30">
        <f t="shared" si="7"/>
        <v>0</v>
      </c>
    </row>
    <row r="27" s="3" customFormat="1" ht="25.5" customHeight="1" spans="1:17">
      <c r="A27" s="21"/>
      <c r="B27" s="22" t="s">
        <v>87</v>
      </c>
      <c r="C27" s="23"/>
      <c r="D27" s="23"/>
      <c r="E27" s="23"/>
      <c r="F27" s="23"/>
      <c r="G27" s="24"/>
      <c r="H27" s="24"/>
      <c r="I27" s="23"/>
      <c r="J27" s="23"/>
      <c r="K27" s="35">
        <f>SUM(K3:K26)</f>
        <v>2256417.8</v>
      </c>
      <c r="L27" s="35">
        <f>SUM(L3:L26)</f>
        <v>112820.89</v>
      </c>
      <c r="M27" s="35"/>
      <c r="N27" s="35">
        <f>SUM(N3:N26)</f>
        <v>73607.4156116505</v>
      </c>
      <c r="O27" s="35">
        <f>SUM(O3:O26)</f>
        <v>2069989.49438835</v>
      </c>
      <c r="P27" s="35"/>
      <c r="Q27" s="35">
        <f>SUM(Q3:Q26)</f>
        <v>993594.94</v>
      </c>
    </row>
    <row r="28" s="3" customFormat="1" spans="2:16">
      <c r="B28" s="25"/>
      <c r="C28" s="25"/>
      <c r="D28" s="25"/>
      <c r="E28" s="25"/>
      <c r="F28" s="25"/>
      <c r="G28" s="26"/>
      <c r="H28" s="26"/>
      <c r="I28" s="25"/>
      <c r="J28" s="25"/>
      <c r="K28" s="36"/>
      <c r="L28" s="36"/>
      <c r="M28" s="36"/>
      <c r="N28" s="36"/>
      <c r="O28" s="36"/>
      <c r="P28" s="37"/>
    </row>
    <row r="30" spans="6:6">
      <c r="F30" s="27"/>
    </row>
  </sheetData>
  <protectedRanges>
    <protectedRange sqref="A27:IS65553 A3:IS3 A4:F18 A19:F26 G4:G26 I19:IS26 I4:IS18 H4:H26" name="区域1" securityDescriptor=""/>
  </protectedRanges>
  <mergeCells count="1">
    <mergeCell ref="A1:Q1"/>
  </mergeCells>
  <pageMargins left="0.699305555555556" right="0.699305555555556" top="0.75" bottom="0.75" header="0.3" footer="0.3"/>
  <pageSetup paperSize="1" scale="55" fitToHeight="0" orientation="landscape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玉玉0991</cp:lastModifiedBy>
  <dcterms:created xsi:type="dcterms:W3CDTF">2015-11-10T02:18:00Z</dcterms:created>
  <cp:lastPrinted>2018-06-11T07:54:00Z</cp:lastPrinted>
  <dcterms:modified xsi:type="dcterms:W3CDTF">2018-08-01T09:33:47Z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