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/>
  </bookViews>
  <sheets>
    <sheet name="月结算表" sheetId="1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2" authorId="0">
      <text/>
    </comment>
  </commentList>
</comments>
</file>

<file path=xl/sharedStrings.xml><?xml version="1.0" encoding="utf-8"?>
<sst xmlns="http://schemas.openxmlformats.org/spreadsheetml/2006/main" count="68">
  <si>
    <t>XXXX年XX月结算报表</t>
  </si>
  <si>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</si>
  <si>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</si>
  <si>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</si>
  <si>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</si>
  <si>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</si>
  <si>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</si>
  <si>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</si>
  <si>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</si>
  <si>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</si>
  <si>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</si>
  <si>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</si>
  <si>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</si>
  <si>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</si>
  <si>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</si>
  <si>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</si>
  <si>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</si>
  <si>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</si>
  <si>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阿飞正传（数字）</t>
  </si>
  <si>
    <t>002101142018</t>
  </si>
  <si>
    <t>江苏苏州卢米埃太平洋影城</t>
  </si>
  <si>
    <t>32029461</t>
  </si>
  <si>
    <t>中影设备</t>
  </si>
  <si>
    <t>阿修罗（数字3D）</t>
  </si>
  <si>
    <t>001204972018</t>
  </si>
  <si>
    <t>北方一片苍茫 （数字）</t>
  </si>
  <si>
    <t>001108552017</t>
  </si>
  <si>
    <t>超人总动员2（数字3D）</t>
  </si>
  <si>
    <t>051201112018</t>
  </si>
  <si>
    <t>狄仁杰之四大天王（数字3D）</t>
  </si>
  <si>
    <t>001202172018</t>
  </si>
  <si>
    <t>动物世界（数字3D）</t>
  </si>
  <si>
    <t>001203772018</t>
  </si>
  <si>
    <t>风语咒（数字3D）</t>
  </si>
  <si>
    <t>001c05272018</t>
  </si>
  <si>
    <t>复仇者联盟3：无限战争（数字3D）</t>
  </si>
  <si>
    <t>051200922018</t>
  </si>
  <si>
    <t>红盾先锋 （数字）</t>
  </si>
  <si>
    <t>001106712014</t>
  </si>
  <si>
    <t>金蝉脱壳2：冥府（数字）</t>
  </si>
  <si>
    <t>051101152018</t>
  </si>
  <si>
    <t>萌学园：寻找盘古 （数字）</t>
  </si>
  <si>
    <t>001108392016</t>
  </si>
  <si>
    <t>猛虫过江 （数字）</t>
  </si>
  <si>
    <t>001104442018</t>
  </si>
  <si>
    <t>摩天营救（数字3D）</t>
  </si>
  <si>
    <t>051201202018</t>
  </si>
  <si>
    <t>神秘世界历险记4（数字3D）</t>
  </si>
  <si>
    <t>001c05332018</t>
  </si>
  <si>
    <t>神奇马戏团之动物饼干（数字3D）</t>
  </si>
  <si>
    <t>001c05642018</t>
  </si>
  <si>
    <t>淘气大侦探（数字）</t>
  </si>
  <si>
    <t>051101262018</t>
  </si>
  <si>
    <t>汪星卧底（数字）</t>
  </si>
  <si>
    <t>051101182018</t>
  </si>
  <si>
    <t>我不是药神 （数字）</t>
  </si>
  <si>
    <t>001104962018</t>
  </si>
  <si>
    <t>西虹市首富 （数字）</t>
  </si>
  <si>
    <t>001106062018</t>
  </si>
  <si>
    <t>小悟空 （数字）</t>
  </si>
  <si>
    <t>001b03982018</t>
  </si>
  <si>
    <t>邪不压正 （数字）</t>
  </si>
  <si>
    <t>001104952018</t>
  </si>
  <si>
    <t>新大头儿子和小头爸爸3俄罗斯奇遇记 （数字）</t>
  </si>
  <si>
    <t>001b03562018</t>
  </si>
  <si>
    <t>侏罗纪世界2（数字3D）</t>
  </si>
  <si>
    <t>051201022018</t>
  </si>
  <si>
    <t>合计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</si>
</sst>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yyyy/m/d;@"/>
  </numFmts>
  <fonts count="29">
    <font>
      <sz val="10"/>
      <name val="Arial"/>
      <charset val="134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b/>
      <sz val="16"/>
      <name val="宋体"/>
      <charset val="134"/>
      <scheme val="major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4" fillId="18" borderId="1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3" borderId="9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27" fillId="12" borderId="12" applyNumberFormat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8" fillId="0" borderId="0"/>
    <xf numFmtId="0" fontId="8" fillId="2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center" wrapText="1"/>
    </xf>
    <xf numFmtId="49" fontId="5" fillId="2" borderId="2" xfId="0" applyNumberFormat="1" applyFont="1" applyFill="1" applyBorder="1" applyAlignment="1" applyProtection="1">
      <alignment horizontal="center" wrapText="1"/>
    </xf>
    <xf numFmtId="49" fontId="4" fillId="2" borderId="2" xfId="0" applyNumberFormat="1" applyFont="1" applyFill="1" applyBorder="1" applyAlignment="1" applyProtection="1">
      <alignment horizontal="center" wrapText="1"/>
    </xf>
    <xf numFmtId="14" fontId="5" fillId="2" borderId="2" xfId="0" applyNumberFormat="1" applyFont="1" applyFill="1" applyBorder="1" applyAlignment="1" applyProtection="1">
      <alignment horizontal="center" wrapText="1"/>
    </xf>
    <xf numFmtId="0" fontId="2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178" fontId="2" fillId="0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178" fontId="2" fillId="0" borderId="5" xfId="0" applyNumberFormat="1" applyFont="1" applyFill="1" applyBorder="1" applyAlignment="1">
      <alignment horizontal="center" vertical="center"/>
    </xf>
    <xf numFmtId="0" fontId="0" fillId="0" borderId="5" xfId="0" applyFill="1" applyBorder="1"/>
    <xf numFmtId="49" fontId="2" fillId="0" borderId="5" xfId="0" applyNumberFormat="1" applyFont="1" applyFill="1" applyBorder="1" applyAlignment="1">
      <alignment horizontal="center" vertical="center"/>
    </xf>
    <xf numFmtId="49" fontId="0" fillId="0" borderId="5" xfId="0" applyNumberFormat="1" applyFill="1" applyBorder="1"/>
    <xf numFmtId="14" fontId="0" fillId="0" borderId="5" xfId="0" applyNumberFormat="1" applyFill="1" applyBorder="1"/>
    <xf numFmtId="49" fontId="0" fillId="0" borderId="0" xfId="0" applyNumberFormat="1" applyFill="1"/>
    <xf numFmtId="14" fontId="0" fillId="0" borderId="0" xfId="0" applyNumberFormat="1" applyFill="1"/>
    <xf numFmtId="49" fontId="7" fillId="0" borderId="0" xfId="0" applyNumberFormat="1" applyFont="1"/>
    <xf numFmtId="176" fontId="5" fillId="2" borderId="2" xfId="0" applyNumberFormat="1" applyFont="1" applyFill="1" applyBorder="1" applyAlignment="1" applyProtection="1">
      <alignment horizontal="center" wrapText="1"/>
    </xf>
    <xf numFmtId="177" fontId="5" fillId="2" borderId="2" xfId="0" applyNumberFormat="1" applyFont="1" applyFill="1" applyBorder="1" applyAlignment="1" applyProtection="1">
      <alignment horizontal="center" wrapText="1"/>
    </xf>
    <xf numFmtId="4" fontId="2" fillId="0" borderId="2" xfId="0" applyNumberFormat="1" applyFont="1" applyFill="1" applyBorder="1" applyAlignment="1">
      <alignment horizontal="right" vertical="center"/>
    </xf>
    <xf numFmtId="176" fontId="2" fillId="0" borderId="2" xfId="0" applyNumberFormat="1" applyFont="1" applyFill="1" applyBorder="1" applyAlignment="1">
      <alignment horizontal="right" vertical="center"/>
    </xf>
    <xf numFmtId="176" fontId="2" fillId="0" borderId="2" xfId="0" applyNumberFormat="1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right" vertical="center"/>
    </xf>
    <xf numFmtId="0" fontId="2" fillId="0" borderId="3" xfId="0" applyNumberFormat="1" applyFont="1" applyFill="1" applyBorder="1" applyAlignment="1">
      <alignment horizontal="right" vertical="center"/>
    </xf>
    <xf numFmtId="176" fontId="2" fillId="0" borderId="3" xfId="0" applyNumberFormat="1" applyFont="1" applyFill="1" applyBorder="1" applyAlignment="1">
      <alignment horizontal="center" vertical="center"/>
    </xf>
    <xf numFmtId="4" fontId="2" fillId="0" borderId="4" xfId="0" applyNumberFormat="1" applyFont="1" applyFill="1" applyBorder="1" applyAlignment="1">
      <alignment horizontal="right" vertical="center"/>
    </xf>
    <xf numFmtId="0" fontId="2" fillId="0" borderId="4" xfId="0" applyNumberFormat="1" applyFont="1" applyFill="1" applyBorder="1" applyAlignment="1">
      <alignment horizontal="right" vertical="center"/>
    </xf>
    <xf numFmtId="176" fontId="0" fillId="0" borderId="5" xfId="0" applyNumberFormat="1" applyFill="1" applyBorder="1"/>
    <xf numFmtId="176" fontId="0" fillId="0" borderId="0" xfId="0" applyNumberFormat="1" applyFill="1"/>
    <xf numFmtId="177" fontId="0" fillId="0" borderId="0" xfId="0" applyNumberForma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29"/>
  <sheetViews>
    <sheetView tabSelected="1" topLeftCell="E1" workbookViewId="0">
      <selection activeCell="N18" sqref="N18"/>
    </sheetView>
  </sheetViews>
  <sheetFormatPr defaultColWidth="16" defaultRowHeight="12.75"/>
  <cols>
    <col min="1" max="1" width="8.42857142857143" customWidth="1"/>
    <col min="2" max="2" width="44.5714285714286" style="4" customWidth="1"/>
    <col min="3" max="3" width="13.8571428571429" style="4" customWidth="1"/>
    <col min="4" max="4" width="38.1428571428571" style="4" customWidth="1"/>
    <col min="5" max="5" width="11.7142857142857" style="4" customWidth="1"/>
    <col min="6" max="6" width="16" style="4"/>
    <col min="7" max="8" width="13.7142857142857" style="5" customWidth="1"/>
    <col min="9" max="10" width="11.1428571428571" style="4" customWidth="1"/>
    <col min="11" max="11" width="12.5714285714286" style="6" customWidth="1"/>
    <col min="12" max="12" width="16" style="6"/>
    <col min="13" max="13" width="11.2857142857143" style="6" customWidth="1"/>
    <col min="14" max="14" width="11.8571428571429" style="6" customWidth="1"/>
    <col min="15" max="15" width="16" style="6"/>
    <col min="16" max="16" width="13.1428571428571" style="7" customWidth="1"/>
    <col min="17" max="17" width="16" style="6"/>
  </cols>
  <sheetData>
    <row r="1" ht="31.5" customHeight="1" spans="1:17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="1" customFormat="1" ht="14.25" spans="1:17">
      <c r="A2" s="9" t="s">
        <v>1</v>
      </c>
      <c r="B2" s="10" t="s">
        <v>2</v>
      </c>
      <c r="C2" s="11" t="s">
        <v>3</v>
      </c>
      <c r="D2" s="10" t="s">
        <v>4</v>
      </c>
      <c r="E2" s="10" t="s">
        <v>5</v>
      </c>
      <c r="F2" s="10" t="s">
        <v>6</v>
      </c>
      <c r="G2" s="12" t="s">
        <v>7</v>
      </c>
      <c r="H2" s="12" t="s">
        <v>8</v>
      </c>
      <c r="I2" s="10" t="s">
        <v>9</v>
      </c>
      <c r="J2" s="10" t="s">
        <v>10</v>
      </c>
      <c r="K2" s="30" t="s">
        <v>11</v>
      </c>
      <c r="L2" s="30" t="s">
        <v>12</v>
      </c>
      <c r="M2" s="30" t="s">
        <v>13</v>
      </c>
      <c r="N2" s="30" t="s">
        <v>14</v>
      </c>
      <c r="O2" s="30" t="s">
        <v>15</v>
      </c>
      <c r="P2" s="31" t="s">
        <v>16</v>
      </c>
      <c r="Q2" s="30" t="s">
        <v>17</v>
      </c>
    </row>
    <row r="3" s="2" customFormat="1" spans="1:17">
      <c r="A3" s="13">
        <v>1</v>
      </c>
      <c r="B3" s="14" t="s">
        <v>18</v>
      </c>
      <c r="C3" s="14" t="s">
        <v>19</v>
      </c>
      <c r="D3" s="15" t="s">
        <v>20</v>
      </c>
      <c r="E3" s="14" t="s">
        <v>21</v>
      </c>
      <c r="F3" s="15" t="s">
        <v>22</v>
      </c>
      <c r="G3" s="16">
        <v>43282.4375</v>
      </c>
      <c r="H3" s="16">
        <v>43293.6423611111</v>
      </c>
      <c r="I3" s="14">
        <v>12</v>
      </c>
      <c r="J3" s="14">
        <v>56</v>
      </c>
      <c r="K3" s="32">
        <v>1658</v>
      </c>
      <c r="L3" s="33">
        <f>K3*0.05</f>
        <v>82.9</v>
      </c>
      <c r="M3" s="34">
        <v>0.03</v>
      </c>
      <c r="N3" s="33">
        <f>K3/1.03*0.03*1.12</f>
        <v>54.086213592233</v>
      </c>
      <c r="O3" s="33">
        <f>K3-L3-N3</f>
        <v>1521.01378640777</v>
      </c>
      <c r="P3" s="35">
        <v>0.48</v>
      </c>
      <c r="Q3" s="33">
        <f>ROUND(O3*P3,2)</f>
        <v>730.09</v>
      </c>
    </row>
    <row r="4" s="2" customFormat="1" ht="13.5" customHeight="1" spans="1:17">
      <c r="A4" s="13">
        <v>2</v>
      </c>
      <c r="B4" s="14" t="s">
        <v>23</v>
      </c>
      <c r="C4" s="14" t="s">
        <v>24</v>
      </c>
      <c r="D4" s="15" t="s">
        <v>20</v>
      </c>
      <c r="E4" s="14" t="s">
        <v>21</v>
      </c>
      <c r="F4" s="15" t="s">
        <v>22</v>
      </c>
      <c r="G4" s="16">
        <v>43294.40625</v>
      </c>
      <c r="H4" s="16">
        <v>43297.5208333333</v>
      </c>
      <c r="I4" s="14">
        <v>17</v>
      </c>
      <c r="J4" s="14">
        <v>475</v>
      </c>
      <c r="K4" s="32">
        <v>23804</v>
      </c>
      <c r="L4" s="33">
        <f t="shared" ref="L4:L32" si="0">K4*0.05</f>
        <v>1190.2</v>
      </c>
      <c r="M4" s="34">
        <v>0.03</v>
      </c>
      <c r="N4" s="33">
        <f t="shared" ref="N4:N10" si="1">K4/1.03*0.03*1.12</f>
        <v>776.518834951456</v>
      </c>
      <c r="O4" s="33">
        <f t="shared" ref="O4:O10" si="2">K4-L4-N4</f>
        <v>21837.2811650485</v>
      </c>
      <c r="P4" s="35">
        <v>0.48</v>
      </c>
      <c r="Q4" s="33">
        <f t="shared" ref="Q4:Q10" si="3">ROUND(O4*P4,2)</f>
        <v>10481.89</v>
      </c>
    </row>
    <row r="5" s="2" customFormat="1" spans="1:17">
      <c r="A5" s="13">
        <v>3</v>
      </c>
      <c r="B5" s="14" t="s">
        <v>25</v>
      </c>
      <c r="C5" s="14" t="s">
        <v>26</v>
      </c>
      <c r="D5" s="15" t="s">
        <v>20</v>
      </c>
      <c r="E5" s="14" t="s">
        <v>21</v>
      </c>
      <c r="F5" s="15" t="s">
        <v>22</v>
      </c>
      <c r="G5" s="16">
        <v>43301.4166666667</v>
      </c>
      <c r="H5" s="16">
        <v>43303.4027777778</v>
      </c>
      <c r="I5" s="14">
        <v>4</v>
      </c>
      <c r="J5" s="14">
        <v>6</v>
      </c>
      <c r="K5" s="36">
        <v>155</v>
      </c>
      <c r="L5" s="33">
        <f t="shared" si="0"/>
        <v>7.75</v>
      </c>
      <c r="M5" s="34">
        <v>0.03</v>
      </c>
      <c r="N5" s="33">
        <f t="shared" si="1"/>
        <v>5.05631067961165</v>
      </c>
      <c r="O5" s="33">
        <f t="shared" si="2"/>
        <v>142.193689320388</v>
      </c>
      <c r="P5" s="35">
        <v>0.48</v>
      </c>
      <c r="Q5" s="33">
        <f t="shared" si="3"/>
        <v>68.25</v>
      </c>
    </row>
    <row r="6" s="2" customFormat="1" spans="1:17">
      <c r="A6" s="13">
        <v>4</v>
      </c>
      <c r="B6" s="14" t="s">
        <v>27</v>
      </c>
      <c r="C6" s="14" t="s">
        <v>28</v>
      </c>
      <c r="D6" s="15" t="s">
        <v>20</v>
      </c>
      <c r="E6" s="14" t="s">
        <v>21</v>
      </c>
      <c r="F6" s="15" t="s">
        <v>22</v>
      </c>
      <c r="G6" s="16">
        <v>43282.4166666667</v>
      </c>
      <c r="H6" s="16">
        <v>43300.7013888889</v>
      </c>
      <c r="I6" s="14">
        <v>50</v>
      </c>
      <c r="J6" s="14">
        <v>752</v>
      </c>
      <c r="K6" s="32">
        <v>21428</v>
      </c>
      <c r="L6" s="33">
        <f t="shared" si="0"/>
        <v>1071.4</v>
      </c>
      <c r="M6" s="34">
        <v>0.03</v>
      </c>
      <c r="N6" s="33">
        <f t="shared" si="1"/>
        <v>699.010485436893</v>
      </c>
      <c r="O6" s="33">
        <f t="shared" si="2"/>
        <v>19657.5895145631</v>
      </c>
      <c r="P6" s="35">
        <v>0.48</v>
      </c>
      <c r="Q6" s="33">
        <f t="shared" si="3"/>
        <v>9435.64</v>
      </c>
    </row>
    <row r="7" s="2" customFormat="1" spans="1:17">
      <c r="A7" s="13">
        <v>5</v>
      </c>
      <c r="B7" s="14" t="s">
        <v>29</v>
      </c>
      <c r="C7" s="14" t="s">
        <v>30</v>
      </c>
      <c r="D7" s="15" t="s">
        <v>20</v>
      </c>
      <c r="E7" s="14" t="s">
        <v>21</v>
      </c>
      <c r="F7" s="15" t="s">
        <v>22</v>
      </c>
      <c r="G7" s="16">
        <v>43308.4097222222</v>
      </c>
      <c r="H7" s="16">
        <v>43312.9201388889</v>
      </c>
      <c r="I7" s="14">
        <v>78</v>
      </c>
      <c r="J7" s="14">
        <v>2182</v>
      </c>
      <c r="K7" s="32">
        <v>77497</v>
      </c>
      <c r="L7" s="33">
        <f t="shared" si="0"/>
        <v>3874.85</v>
      </c>
      <c r="M7" s="34">
        <v>0.03</v>
      </c>
      <c r="N7" s="33">
        <f t="shared" si="1"/>
        <v>2528.05747572816</v>
      </c>
      <c r="O7" s="33">
        <f t="shared" si="2"/>
        <v>71094.0925242718</v>
      </c>
      <c r="P7" s="35">
        <v>0.48</v>
      </c>
      <c r="Q7" s="33">
        <f t="shared" si="3"/>
        <v>34125.16</v>
      </c>
    </row>
    <row r="8" s="2" customFormat="1" spans="1:17">
      <c r="A8" s="13">
        <v>6</v>
      </c>
      <c r="B8" s="14" t="s">
        <v>31</v>
      </c>
      <c r="C8" s="14" t="s">
        <v>32</v>
      </c>
      <c r="D8" s="15" t="s">
        <v>20</v>
      </c>
      <c r="E8" s="14" t="s">
        <v>21</v>
      </c>
      <c r="F8" s="15" t="s">
        <v>22</v>
      </c>
      <c r="G8" s="16">
        <v>43282.4027777778</v>
      </c>
      <c r="H8" s="16">
        <v>43307.8993055556</v>
      </c>
      <c r="I8" s="14">
        <v>112</v>
      </c>
      <c r="J8" s="14">
        <v>1861</v>
      </c>
      <c r="K8" s="32">
        <v>62813</v>
      </c>
      <c r="L8" s="33">
        <f t="shared" si="0"/>
        <v>3140.65</v>
      </c>
      <c r="M8" s="34">
        <v>0.03</v>
      </c>
      <c r="N8" s="33">
        <f t="shared" si="1"/>
        <v>2049.0454368932</v>
      </c>
      <c r="O8" s="33">
        <f t="shared" si="2"/>
        <v>57623.3045631068</v>
      </c>
      <c r="P8" s="35">
        <v>0.48</v>
      </c>
      <c r="Q8" s="33">
        <f t="shared" si="3"/>
        <v>27659.19</v>
      </c>
    </row>
    <row r="9" s="2" customFormat="1" spans="1:17">
      <c r="A9" s="13">
        <v>7</v>
      </c>
      <c r="B9" s="14" t="s">
        <v>33</v>
      </c>
      <c r="C9" s="14" t="s">
        <v>34</v>
      </c>
      <c r="D9" s="15" t="s">
        <v>20</v>
      </c>
      <c r="E9" s="14" t="s">
        <v>21</v>
      </c>
      <c r="F9" s="15" t="s">
        <v>22</v>
      </c>
      <c r="G9" s="16">
        <v>43303.5902777778</v>
      </c>
      <c r="H9" s="16">
        <v>43310.6527777778</v>
      </c>
      <c r="I9" s="14">
        <v>2</v>
      </c>
      <c r="J9" s="14">
        <v>111</v>
      </c>
      <c r="K9" s="32">
        <v>3405</v>
      </c>
      <c r="L9" s="33">
        <f t="shared" si="0"/>
        <v>170.25</v>
      </c>
      <c r="M9" s="34">
        <v>0.03</v>
      </c>
      <c r="N9" s="33">
        <f t="shared" si="1"/>
        <v>111.07572815534</v>
      </c>
      <c r="O9" s="33">
        <f t="shared" si="2"/>
        <v>3123.67427184466</v>
      </c>
      <c r="P9" s="35">
        <v>0.48</v>
      </c>
      <c r="Q9" s="33">
        <f t="shared" si="3"/>
        <v>1499.36</v>
      </c>
    </row>
    <row r="10" s="2" customFormat="1" spans="1:17">
      <c r="A10" s="17">
        <v>8</v>
      </c>
      <c r="B10" s="18" t="s">
        <v>35</v>
      </c>
      <c r="C10" s="19" t="s">
        <v>36</v>
      </c>
      <c r="D10" s="15" t="s">
        <v>20</v>
      </c>
      <c r="E10" s="14" t="s">
        <v>21</v>
      </c>
      <c r="F10" s="15" t="s">
        <v>22</v>
      </c>
      <c r="G10" s="16">
        <v>43285.4340277778</v>
      </c>
      <c r="H10" s="16">
        <v>43285.4340277778</v>
      </c>
      <c r="I10" s="19">
        <v>1</v>
      </c>
      <c r="J10" s="19">
        <v>4</v>
      </c>
      <c r="K10" s="37">
        <v>148</v>
      </c>
      <c r="L10" s="33">
        <f t="shared" si="0"/>
        <v>7.4</v>
      </c>
      <c r="M10" s="38">
        <v>0.03</v>
      </c>
      <c r="N10" s="33">
        <f t="shared" si="1"/>
        <v>4.82796116504854</v>
      </c>
      <c r="O10" s="33">
        <f t="shared" si="2"/>
        <v>135.772038834951</v>
      </c>
      <c r="P10" s="35">
        <v>0.48</v>
      </c>
      <c r="Q10" s="33">
        <f t="shared" si="3"/>
        <v>65.17</v>
      </c>
    </row>
    <row r="11" s="2" customFormat="1" spans="1:17">
      <c r="A11" s="13">
        <v>9</v>
      </c>
      <c r="B11" s="20" t="s">
        <v>37</v>
      </c>
      <c r="C11" s="21" t="s">
        <v>38</v>
      </c>
      <c r="D11" s="15" t="s">
        <v>20</v>
      </c>
      <c r="E11" s="14" t="s">
        <v>21</v>
      </c>
      <c r="F11" s="15" t="s">
        <v>22</v>
      </c>
      <c r="G11" s="22">
        <v>43306.6041666667</v>
      </c>
      <c r="H11" s="16">
        <v>43306.6041666667</v>
      </c>
      <c r="I11" s="21">
        <v>1</v>
      </c>
      <c r="J11" s="21">
        <v>63</v>
      </c>
      <c r="K11" s="39">
        <v>1575</v>
      </c>
      <c r="L11" s="33">
        <f t="shared" si="0"/>
        <v>78.75</v>
      </c>
      <c r="M11" s="34">
        <v>0.03</v>
      </c>
      <c r="N11" s="33">
        <f t="shared" ref="N11:N32" si="4">K11/1.03*0.03*1.12</f>
        <v>51.378640776699</v>
      </c>
      <c r="O11" s="33">
        <f t="shared" ref="O11:O32" si="5">K11-L11-N11</f>
        <v>1444.8713592233</v>
      </c>
      <c r="P11" s="35">
        <v>0.45</v>
      </c>
      <c r="Q11" s="33">
        <f t="shared" ref="Q11:Q32" si="6">ROUND(O11*P11,2)</f>
        <v>650.19</v>
      </c>
    </row>
    <row r="12" s="2" customFormat="1" spans="1:17">
      <c r="A12" s="17">
        <v>10</v>
      </c>
      <c r="B12" s="20" t="s">
        <v>39</v>
      </c>
      <c r="C12" s="21" t="s">
        <v>40</v>
      </c>
      <c r="D12" s="15" t="s">
        <v>20</v>
      </c>
      <c r="E12" s="14" t="s">
        <v>21</v>
      </c>
      <c r="F12" s="15" t="s">
        <v>22</v>
      </c>
      <c r="G12" s="22">
        <v>43282.4305555556</v>
      </c>
      <c r="H12" s="16">
        <v>43285.9027777778</v>
      </c>
      <c r="I12" s="21">
        <v>10</v>
      </c>
      <c r="J12" s="21">
        <v>63</v>
      </c>
      <c r="K12" s="39">
        <v>1857</v>
      </c>
      <c r="L12" s="33">
        <f t="shared" si="0"/>
        <v>92.85</v>
      </c>
      <c r="M12" s="34">
        <v>0.03</v>
      </c>
      <c r="N12" s="33">
        <f t="shared" si="4"/>
        <v>60.5778640776699</v>
      </c>
      <c r="O12" s="33">
        <f t="shared" si="5"/>
        <v>1703.57213592233</v>
      </c>
      <c r="P12" s="35">
        <v>0.48</v>
      </c>
      <c r="Q12" s="33">
        <f t="shared" si="6"/>
        <v>817.71</v>
      </c>
    </row>
    <row r="13" s="2" customFormat="1" spans="1:17">
      <c r="A13" s="13">
        <v>11</v>
      </c>
      <c r="B13" s="20" t="s">
        <v>41</v>
      </c>
      <c r="C13" s="21" t="s">
        <v>42</v>
      </c>
      <c r="D13" s="15" t="s">
        <v>20</v>
      </c>
      <c r="E13" s="14" t="s">
        <v>21</v>
      </c>
      <c r="F13" s="15" t="s">
        <v>22</v>
      </c>
      <c r="G13" s="22">
        <v>43309.4027777778</v>
      </c>
      <c r="H13" s="16">
        <v>43309.4027777778</v>
      </c>
      <c r="I13" s="21">
        <v>1</v>
      </c>
      <c r="J13" s="21">
        <v>50</v>
      </c>
      <c r="K13" s="39">
        <v>1000</v>
      </c>
      <c r="L13" s="33">
        <f t="shared" si="0"/>
        <v>50</v>
      </c>
      <c r="M13" s="34">
        <v>0.03</v>
      </c>
      <c r="N13" s="33">
        <f t="shared" si="4"/>
        <v>32.621359223301</v>
      </c>
      <c r="O13" s="33">
        <f t="shared" si="5"/>
        <v>917.378640776699</v>
      </c>
      <c r="P13" s="35">
        <v>0.48</v>
      </c>
      <c r="Q13" s="33">
        <f t="shared" si="6"/>
        <v>440.34</v>
      </c>
    </row>
    <row r="14" s="2" customFormat="1" spans="1:17">
      <c r="A14" s="17">
        <v>12</v>
      </c>
      <c r="B14" s="20" t="s">
        <v>43</v>
      </c>
      <c r="C14" s="21" t="s">
        <v>44</v>
      </c>
      <c r="D14" s="15" t="s">
        <v>20</v>
      </c>
      <c r="E14" s="14" t="s">
        <v>21</v>
      </c>
      <c r="F14" s="15" t="s">
        <v>22</v>
      </c>
      <c r="G14" s="22">
        <v>43282.9618055556</v>
      </c>
      <c r="H14" s="16">
        <v>43303.4166666667</v>
      </c>
      <c r="I14" s="21">
        <v>2</v>
      </c>
      <c r="J14" s="21">
        <v>60</v>
      </c>
      <c r="K14" s="39">
        <v>2333</v>
      </c>
      <c r="L14" s="33">
        <f t="shared" si="0"/>
        <v>116.65</v>
      </c>
      <c r="M14" s="34">
        <v>0.03</v>
      </c>
      <c r="N14" s="33">
        <f t="shared" si="4"/>
        <v>76.1056310679612</v>
      </c>
      <c r="O14" s="33">
        <f t="shared" si="5"/>
        <v>2140.24436893204</v>
      </c>
      <c r="P14" s="35">
        <v>0.48</v>
      </c>
      <c r="Q14" s="33">
        <f t="shared" si="6"/>
        <v>1027.32</v>
      </c>
    </row>
    <row r="15" s="2" customFormat="1" spans="1:17">
      <c r="A15" s="13">
        <v>13</v>
      </c>
      <c r="B15" s="20" t="s">
        <v>45</v>
      </c>
      <c r="C15" s="21" t="s">
        <v>46</v>
      </c>
      <c r="D15" s="15" t="s">
        <v>20</v>
      </c>
      <c r="E15" s="14" t="s">
        <v>21</v>
      </c>
      <c r="F15" s="15" t="s">
        <v>22</v>
      </c>
      <c r="G15" s="22">
        <v>43301.4097222222</v>
      </c>
      <c r="H15" s="16">
        <v>43312.9409722222</v>
      </c>
      <c r="I15" s="21">
        <v>150</v>
      </c>
      <c r="J15" s="21">
        <v>3876</v>
      </c>
      <c r="K15" s="39">
        <v>109293</v>
      </c>
      <c r="L15" s="33">
        <f t="shared" si="0"/>
        <v>5464.65</v>
      </c>
      <c r="M15" s="34">
        <v>0.03</v>
      </c>
      <c r="N15" s="33">
        <f t="shared" si="4"/>
        <v>3565.28621359223</v>
      </c>
      <c r="O15" s="33">
        <f t="shared" si="5"/>
        <v>100263.063786408</v>
      </c>
      <c r="P15" s="35">
        <v>0.48</v>
      </c>
      <c r="Q15" s="33">
        <f t="shared" si="6"/>
        <v>48126.27</v>
      </c>
    </row>
    <row r="16" s="2" customFormat="1" spans="1:17">
      <c r="A16" s="17">
        <v>14</v>
      </c>
      <c r="B16" s="20" t="s">
        <v>47</v>
      </c>
      <c r="C16" s="21" t="s">
        <v>48</v>
      </c>
      <c r="D16" s="15" t="s">
        <v>20</v>
      </c>
      <c r="E16" s="14" t="s">
        <v>21</v>
      </c>
      <c r="F16" s="15" t="s">
        <v>22</v>
      </c>
      <c r="G16" s="22">
        <v>43309.625</v>
      </c>
      <c r="H16" s="16">
        <v>43309.625</v>
      </c>
      <c r="I16" s="21">
        <v>1</v>
      </c>
      <c r="J16" s="21">
        <v>46</v>
      </c>
      <c r="K16" s="39">
        <v>1355</v>
      </c>
      <c r="L16" s="33">
        <f t="shared" si="0"/>
        <v>67.75</v>
      </c>
      <c r="M16" s="34">
        <v>0.03</v>
      </c>
      <c r="N16" s="33">
        <f t="shared" si="4"/>
        <v>44.2019417475728</v>
      </c>
      <c r="O16" s="33">
        <f t="shared" si="5"/>
        <v>1243.04805825243</v>
      </c>
      <c r="P16" s="35">
        <v>0.48</v>
      </c>
      <c r="Q16" s="33">
        <f t="shared" si="6"/>
        <v>596.66</v>
      </c>
    </row>
    <row r="17" s="2" customFormat="1" spans="1:17">
      <c r="A17" s="13">
        <v>15</v>
      </c>
      <c r="B17" s="20" t="s">
        <v>49</v>
      </c>
      <c r="C17" s="21" t="s">
        <v>50</v>
      </c>
      <c r="D17" s="15" t="s">
        <v>20</v>
      </c>
      <c r="E17" s="14" t="s">
        <v>21</v>
      </c>
      <c r="F17" s="15" t="s">
        <v>22</v>
      </c>
      <c r="G17" s="22">
        <v>43302.40625</v>
      </c>
      <c r="H17" s="16">
        <v>43312.7256944444</v>
      </c>
      <c r="I17" s="21">
        <v>42</v>
      </c>
      <c r="J17" s="21">
        <v>521</v>
      </c>
      <c r="K17" s="39">
        <v>16097</v>
      </c>
      <c r="L17" s="33">
        <f t="shared" si="0"/>
        <v>804.85</v>
      </c>
      <c r="M17" s="34">
        <v>0.03</v>
      </c>
      <c r="N17" s="33">
        <f t="shared" si="4"/>
        <v>525.106019417476</v>
      </c>
      <c r="O17" s="33">
        <f t="shared" si="5"/>
        <v>14767.0439805825</v>
      </c>
      <c r="P17" s="35">
        <v>0.48</v>
      </c>
      <c r="Q17" s="33">
        <f t="shared" si="6"/>
        <v>7088.18</v>
      </c>
    </row>
    <row r="18" s="2" customFormat="1" spans="1:17">
      <c r="A18" s="17">
        <v>16</v>
      </c>
      <c r="B18" s="20" t="s">
        <v>51</v>
      </c>
      <c r="C18" s="21" t="s">
        <v>52</v>
      </c>
      <c r="D18" s="15" t="s">
        <v>20</v>
      </c>
      <c r="E18" s="14" t="s">
        <v>21</v>
      </c>
      <c r="F18" s="15" t="s">
        <v>22</v>
      </c>
      <c r="G18" s="22">
        <v>43301.6458333333</v>
      </c>
      <c r="H18" s="16">
        <v>43309.7291666667</v>
      </c>
      <c r="I18" s="21">
        <v>7</v>
      </c>
      <c r="J18" s="21">
        <v>30</v>
      </c>
      <c r="K18" s="40">
        <v>944</v>
      </c>
      <c r="L18" s="33">
        <f t="shared" si="0"/>
        <v>47.2</v>
      </c>
      <c r="M18" s="38">
        <v>0.03</v>
      </c>
      <c r="N18" s="33">
        <f t="shared" si="4"/>
        <v>30.7945631067961</v>
      </c>
      <c r="O18" s="33">
        <f t="shared" si="5"/>
        <v>866.005436893204</v>
      </c>
      <c r="P18" s="35">
        <v>0.48</v>
      </c>
      <c r="Q18" s="33">
        <f t="shared" si="6"/>
        <v>415.68</v>
      </c>
    </row>
    <row r="19" s="2" customFormat="1" spans="1:17">
      <c r="A19" s="13">
        <v>17</v>
      </c>
      <c r="B19" s="20" t="s">
        <v>53</v>
      </c>
      <c r="C19" s="21" t="s">
        <v>54</v>
      </c>
      <c r="D19" s="15" t="s">
        <v>20</v>
      </c>
      <c r="E19" s="14" t="s">
        <v>21</v>
      </c>
      <c r="F19" s="15" t="s">
        <v>22</v>
      </c>
      <c r="G19" s="22">
        <v>43301.4236111111</v>
      </c>
      <c r="H19" s="16">
        <v>43310.75</v>
      </c>
      <c r="I19" s="21">
        <v>4</v>
      </c>
      <c r="J19" s="21">
        <v>55</v>
      </c>
      <c r="K19" s="39">
        <v>1627</v>
      </c>
      <c r="L19" s="33">
        <f t="shared" si="0"/>
        <v>81.35</v>
      </c>
      <c r="M19" s="34">
        <v>0.03</v>
      </c>
      <c r="N19" s="33">
        <f t="shared" si="4"/>
        <v>53.0749514563107</v>
      </c>
      <c r="O19" s="33">
        <f t="shared" si="5"/>
        <v>1492.57504854369</v>
      </c>
      <c r="P19" s="35">
        <v>0.48</v>
      </c>
      <c r="Q19" s="33">
        <f t="shared" si="6"/>
        <v>716.44</v>
      </c>
    </row>
    <row r="20" s="2" customFormat="1" spans="1:17">
      <c r="A20" s="17">
        <v>18</v>
      </c>
      <c r="B20" s="20" t="s">
        <v>55</v>
      </c>
      <c r="C20" s="21" t="s">
        <v>56</v>
      </c>
      <c r="D20" s="15" t="s">
        <v>20</v>
      </c>
      <c r="E20" s="14" t="s">
        <v>21</v>
      </c>
      <c r="F20" s="15" t="s">
        <v>22</v>
      </c>
      <c r="G20" s="22">
        <v>43282.5902777778</v>
      </c>
      <c r="H20" s="16">
        <v>43312.6840277778</v>
      </c>
      <c r="I20" s="21">
        <v>553</v>
      </c>
      <c r="J20" s="21">
        <v>18921</v>
      </c>
      <c r="K20" s="39">
        <v>625257</v>
      </c>
      <c r="L20" s="33">
        <f t="shared" si="0"/>
        <v>31262.85</v>
      </c>
      <c r="M20" s="34">
        <v>0.03</v>
      </c>
      <c r="N20" s="33">
        <f t="shared" si="4"/>
        <v>20396.7332038835</v>
      </c>
      <c r="O20" s="33">
        <f t="shared" si="5"/>
        <v>573597.416796117</v>
      </c>
      <c r="P20" s="35">
        <v>0.48</v>
      </c>
      <c r="Q20" s="33">
        <f t="shared" si="6"/>
        <v>275326.76</v>
      </c>
    </row>
    <row r="21" s="2" customFormat="1" spans="1:17">
      <c r="A21" s="13">
        <v>19</v>
      </c>
      <c r="B21" s="20" t="s">
        <v>57</v>
      </c>
      <c r="C21" s="21" t="s">
        <v>58</v>
      </c>
      <c r="D21" s="15" t="s">
        <v>20</v>
      </c>
      <c r="E21" s="14" t="s">
        <v>21</v>
      </c>
      <c r="F21" s="15" t="s">
        <v>22</v>
      </c>
      <c r="G21" s="22">
        <v>43308.40625</v>
      </c>
      <c r="H21" s="16">
        <v>43312.9236111111</v>
      </c>
      <c r="I21" s="21">
        <v>112</v>
      </c>
      <c r="J21" s="21">
        <v>5938</v>
      </c>
      <c r="K21" s="39">
        <v>185857</v>
      </c>
      <c r="L21" s="33">
        <f t="shared" si="0"/>
        <v>9292.85</v>
      </c>
      <c r="M21" s="34">
        <v>0.03</v>
      </c>
      <c r="N21" s="33">
        <f t="shared" si="4"/>
        <v>6062.90796116505</v>
      </c>
      <c r="O21" s="33">
        <f t="shared" si="5"/>
        <v>170501.242038835</v>
      </c>
      <c r="P21" s="35">
        <v>0.48</v>
      </c>
      <c r="Q21" s="33">
        <f t="shared" si="6"/>
        <v>81840.6</v>
      </c>
    </row>
    <row r="22" s="2" customFormat="1" spans="1:17">
      <c r="A22" s="17">
        <v>20</v>
      </c>
      <c r="B22" s="20" t="s">
        <v>59</v>
      </c>
      <c r="C22" s="21" t="s">
        <v>60</v>
      </c>
      <c r="D22" s="15" t="s">
        <v>20</v>
      </c>
      <c r="E22" s="14" t="s">
        <v>21</v>
      </c>
      <c r="F22" s="15" t="s">
        <v>22</v>
      </c>
      <c r="G22" s="22">
        <v>43295.4444444444</v>
      </c>
      <c r="H22" s="16">
        <v>43299.4201388889</v>
      </c>
      <c r="I22" s="21">
        <v>7</v>
      </c>
      <c r="J22" s="21">
        <v>54</v>
      </c>
      <c r="K22" s="39">
        <v>1585</v>
      </c>
      <c r="L22" s="33">
        <f t="shared" si="0"/>
        <v>79.25</v>
      </c>
      <c r="M22" s="34">
        <v>0.03</v>
      </c>
      <c r="N22" s="33">
        <f t="shared" si="4"/>
        <v>51.704854368932</v>
      </c>
      <c r="O22" s="33">
        <f t="shared" si="5"/>
        <v>1454.04514563107</v>
      </c>
      <c r="P22" s="35">
        <v>0.48</v>
      </c>
      <c r="Q22" s="33">
        <f t="shared" si="6"/>
        <v>697.94</v>
      </c>
    </row>
    <row r="23" s="2" customFormat="1" spans="1:17">
      <c r="A23" s="13">
        <v>21</v>
      </c>
      <c r="B23" s="20" t="s">
        <v>61</v>
      </c>
      <c r="C23" s="21" t="s">
        <v>62</v>
      </c>
      <c r="D23" s="15" t="s">
        <v>20</v>
      </c>
      <c r="E23" s="14" t="s">
        <v>21</v>
      </c>
      <c r="F23" s="15" t="s">
        <v>22</v>
      </c>
      <c r="G23" s="22">
        <v>43294.4027777778</v>
      </c>
      <c r="H23" s="16">
        <v>43310.75</v>
      </c>
      <c r="I23" s="21">
        <v>139</v>
      </c>
      <c r="J23" s="21">
        <v>3066</v>
      </c>
      <c r="K23" s="39">
        <v>97694</v>
      </c>
      <c r="L23" s="33">
        <f t="shared" si="0"/>
        <v>4884.7</v>
      </c>
      <c r="M23" s="34">
        <v>0.03</v>
      </c>
      <c r="N23" s="33">
        <f t="shared" si="4"/>
        <v>3186.91106796116</v>
      </c>
      <c r="O23" s="33">
        <f t="shared" si="5"/>
        <v>89622.3889320388</v>
      </c>
      <c r="P23" s="35">
        <v>0.48</v>
      </c>
      <c r="Q23" s="33">
        <f t="shared" si="6"/>
        <v>43018.75</v>
      </c>
    </row>
    <row r="24" s="2" customFormat="1" spans="1:17">
      <c r="A24" s="17">
        <v>22</v>
      </c>
      <c r="B24" s="20" t="s">
        <v>63</v>
      </c>
      <c r="C24" s="21" t="s">
        <v>64</v>
      </c>
      <c r="D24" s="15" t="s">
        <v>20</v>
      </c>
      <c r="E24" s="14" t="s">
        <v>21</v>
      </c>
      <c r="F24" s="15" t="s">
        <v>22</v>
      </c>
      <c r="G24" s="22">
        <v>43287.40625</v>
      </c>
      <c r="H24" s="16">
        <v>43302.4791666667</v>
      </c>
      <c r="I24" s="21">
        <v>42</v>
      </c>
      <c r="J24" s="21">
        <v>779</v>
      </c>
      <c r="K24" s="39">
        <v>23556</v>
      </c>
      <c r="L24" s="33">
        <f t="shared" si="0"/>
        <v>1177.8</v>
      </c>
      <c r="M24" s="34">
        <v>0.03</v>
      </c>
      <c r="N24" s="33">
        <f t="shared" si="4"/>
        <v>768.428737864078</v>
      </c>
      <c r="O24" s="33">
        <f t="shared" si="5"/>
        <v>21609.7712621359</v>
      </c>
      <c r="P24" s="35">
        <v>0.48</v>
      </c>
      <c r="Q24" s="33">
        <f t="shared" si="6"/>
        <v>10372.69</v>
      </c>
    </row>
    <row r="25" s="2" customFormat="1" spans="1:17">
      <c r="A25" s="13">
        <v>23</v>
      </c>
      <c r="B25" s="20" t="s">
        <v>65</v>
      </c>
      <c r="C25" s="21" t="s">
        <v>66</v>
      </c>
      <c r="D25" s="15" t="s">
        <v>20</v>
      </c>
      <c r="E25" s="14" t="s">
        <v>21</v>
      </c>
      <c r="F25" s="15" t="s">
        <v>22</v>
      </c>
      <c r="G25" s="22">
        <v>43282.4131944444</v>
      </c>
      <c r="H25" s="16">
        <v>43300.8958333333</v>
      </c>
      <c r="I25" s="21">
        <v>60</v>
      </c>
      <c r="J25" s="21">
        <v>919</v>
      </c>
      <c r="K25" s="39">
        <v>25602</v>
      </c>
      <c r="L25" s="33">
        <f t="shared" si="0"/>
        <v>1280.1</v>
      </c>
      <c r="M25" s="34">
        <v>0.03</v>
      </c>
      <c r="N25" s="33">
        <f t="shared" si="4"/>
        <v>835.172038834951</v>
      </c>
      <c r="O25" s="33">
        <f t="shared" si="5"/>
        <v>23486.727961165</v>
      </c>
      <c r="P25" s="35">
        <v>0.48</v>
      </c>
      <c r="Q25" s="33">
        <f t="shared" si="6"/>
        <v>11273.63</v>
      </c>
    </row>
    <row r="26" s="3" customFormat="1" ht="25.5" customHeight="1" spans="1:17">
      <c r="A26" s="23"/>
      <c r="B26" s="24" t="s">
        <v>67</v>
      </c>
      <c r="C26" s="25"/>
      <c r="D26" s="25"/>
      <c r="E26" s="25"/>
      <c r="F26" s="25"/>
      <c r="G26" s="26"/>
      <c r="H26" s="26"/>
      <c r="I26" s="25"/>
      <c r="J26" s="25"/>
      <c r="K26" s="41">
        <f>SUM(K3:K25)</f>
        <v>1286540</v>
      </c>
      <c r="L26" s="41"/>
      <c r="M26" s="41"/>
      <c r="N26" s="41">
        <f>SUM(N3:N25)</f>
        <v>41968.6834951456</v>
      </c>
      <c r="O26" s="41">
        <f>SUM(O3:O25)</f>
        <v>1180244.31650485</v>
      </c>
      <c r="P26" s="41"/>
      <c r="Q26" s="41">
        <f>SUM(Q3:Q25)</f>
        <v>566473.91</v>
      </c>
    </row>
    <row r="27" s="3" customFormat="1" spans="2:16">
      <c r="B27" s="27"/>
      <c r="C27" s="27"/>
      <c r="D27" s="27"/>
      <c r="E27" s="27"/>
      <c r="F27" s="27"/>
      <c r="G27" s="28"/>
      <c r="H27" s="28"/>
      <c r="I27" s="27"/>
      <c r="J27" s="27"/>
      <c r="K27" s="42"/>
      <c r="L27" s="42"/>
      <c r="M27" s="42"/>
      <c r="N27" s="42"/>
      <c r="O27" s="42"/>
      <c r="P27" s="43"/>
    </row>
    <row r="29" spans="6:6">
      <c r="F29" s="29"/>
    </row>
  </sheetData>
  <protectedRanges>
    <protectedRange sqref="A4:C4 A5:IV65552 D4 F4:IV4 E4 A3:E3 G3:IV3 F3" name="区域1" securityDescriptor=""/>
  </protectedRanges>
  <mergeCells count="1">
    <mergeCell ref="A1:Q1"/>
  </mergeCells>
  <pageMargins left="0.699305555555556" right="0.699305555555556" top="0.75" bottom="0.75" header="0.3" footer="0.3"/>
  <pageSetup paperSize="1" scale="51" fitToHeight="0" orientation="landscape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Administrator</cp:lastModifiedBy>
  <dcterms:created xsi:type="dcterms:W3CDTF">2015-11-10T02:18:00Z</dcterms:created>
  <cp:lastPrinted>2018-06-11T07:54:00Z</cp:lastPrinted>
  <dcterms:modified xsi:type="dcterms:W3CDTF">2018-08-01T02:04:22Z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