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<sst xmlns="http://schemas.openxmlformats.org/spreadsheetml/2006/main" count="68">
  <si>
    <t>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</si>
  <si>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</si>
  <si>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</si>
  <si>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</si>
  <si>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</si>
  <si>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</si>
  <si>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</si>
  <si>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</si>
  <si>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</si>
  <si>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</si>
  <si>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</si>
  <si>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</si>
  <si>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</si>
  <si>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</si>
  <si>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</si>
  <si>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</si>
  <si>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</si>
  <si>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</si>
  <si>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</si>
  <si>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002101142018</t>
  </si>
  <si>
    <t>卢米埃西安凯德影城</t>
  </si>
  <si>
    <t>61013101</t>
  </si>
  <si>
    <t>中影设备</t>
  </si>
  <si>
    <t>阿修罗（数字3D）</t>
  </si>
  <si>
    <t>001204972018</t>
  </si>
  <si>
    <t>北方一片苍茫 （数字）</t>
  </si>
  <si>
    <t>001108552017</t>
  </si>
  <si>
    <t>超人总动员2（数字3D）</t>
  </si>
  <si>
    <t>051201112018</t>
  </si>
  <si>
    <t>出·路 （数字）</t>
  </si>
  <si>
    <t>001l03342018</t>
  </si>
  <si>
    <t>狄仁杰之四大天王（数字3D）</t>
  </si>
  <si>
    <t>001202172018</t>
  </si>
  <si>
    <t>动物世界（数字3D）</t>
  </si>
  <si>
    <t>001203772018</t>
  </si>
  <si>
    <t>风语咒（数字3D）</t>
  </si>
  <si>
    <t>001c05272018</t>
  </si>
  <si>
    <t>金蝉脱壳2：冥府（数字）</t>
  </si>
  <si>
    <t>051101152018</t>
  </si>
  <si>
    <t>摩天营救（数字3D）</t>
  </si>
  <si>
    <t>051201202018</t>
  </si>
  <si>
    <t xml:space="preserve">          您一定不要错过 内蒙古民族电影70年  </t>
  </si>
  <si>
    <t>001l05482017</t>
  </si>
  <si>
    <t>神奇马戏团之动物饼干（数字3D）</t>
  </si>
  <si>
    <t>001c05642018</t>
  </si>
  <si>
    <t>生存家族（数字）</t>
  </si>
  <si>
    <t>012101122018</t>
  </si>
  <si>
    <t>淘气大侦探（数字）</t>
  </si>
  <si>
    <t>051101262018</t>
  </si>
  <si>
    <t>汪星卧底（数字）</t>
  </si>
  <si>
    <t>051101182018</t>
  </si>
  <si>
    <t>我不是药神 （数字）</t>
  </si>
  <si>
    <t>001104962018</t>
  </si>
  <si>
    <t>西虹市首富 （数字）</t>
  </si>
  <si>
    <t>001106062018</t>
  </si>
  <si>
    <t>小悟空 （数字）</t>
  </si>
  <si>
    <t>001b03982018</t>
  </si>
  <si>
    <t>邪不压正 （数字）</t>
  </si>
  <si>
    <t>001104952018</t>
  </si>
  <si>
    <t>新大头儿子和小头爸爸3俄罗斯奇遇记 （数字）</t>
  </si>
  <si>
    <t>001b03562018</t>
  </si>
  <si>
    <t>侏罗纪世界2（数字3D）</t>
  </si>
  <si>
    <t>051201022018</t>
  </si>
  <si>
    <t>最后一球（数字）</t>
  </si>
  <si>
    <t>091101172018</t>
  </si>
  <si>
    <t>昨日青空 （数字）</t>
  </si>
  <si>
    <t>001b04542018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</si>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</sst>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00_ "/>
    <numFmt numFmtId="178" formatCode="yyyy/m/d;@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indexed="8"/>
      <name val="ARIAL"/>
      <charset val="1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18" borderId="1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7" borderId="1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22" fillId="7" borderId="14" applyNumberFormat="0" applyAlignment="0" applyProtection="0">
      <alignment vertical="center"/>
    </xf>
    <xf numFmtId="0" fontId="26" fillId="34" borderId="1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8" fillId="0" borderId="0"/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2" borderId="0" xfId="0" applyFont="1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 applyProtection="1">
      <alignment horizontal="center" wrapText="1"/>
    </xf>
    <xf numFmtId="49" fontId="5" fillId="3" borderId="2" xfId="0" applyNumberFormat="1" applyFont="1" applyFill="1" applyBorder="1" applyAlignment="1" applyProtection="1">
      <alignment horizontal="center" wrapText="1"/>
    </xf>
    <xf numFmtId="49" fontId="4" fillId="3" borderId="3" xfId="0" applyNumberFormat="1" applyFont="1" applyFill="1" applyBorder="1" applyAlignment="1" applyProtection="1">
      <alignment horizontal="center" wrapText="1"/>
    </xf>
    <xf numFmtId="14" fontId="5" fillId="3" borderId="3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top"/>
    </xf>
    <xf numFmtId="49" fontId="7" fillId="0" borderId="6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178" fontId="6" fillId="0" borderId="5" xfId="0" applyNumberFormat="1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top"/>
    </xf>
    <xf numFmtId="49" fontId="7" fillId="2" borderId="6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78" fontId="6" fillId="2" borderId="5" xfId="0" applyNumberFormat="1" applyFont="1" applyFill="1" applyBorder="1" applyAlignment="1">
      <alignment vertical="top"/>
    </xf>
    <xf numFmtId="49" fontId="2" fillId="0" borderId="7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 applyProtection="1">
      <alignment horizontal="center" wrapText="1"/>
    </xf>
    <xf numFmtId="176" fontId="5" fillId="3" borderId="2" xfId="0" applyNumberFormat="1" applyFont="1" applyFill="1" applyBorder="1" applyAlignment="1" applyProtection="1">
      <alignment horizontal="center" wrapText="1"/>
    </xf>
    <xf numFmtId="177" fontId="5" fillId="3" borderId="2" xfId="0" applyNumberFormat="1" applyFont="1" applyFill="1" applyBorder="1" applyAlignment="1" applyProtection="1">
      <alignment horizontal="center" wrapText="1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right" vertical="center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6"/>
  <sheetViews>
    <sheetView tabSelected="1" topLeftCell="B1" workbookViewId="0">
      <selection activeCell="D26" sqref="D26"/>
    </sheetView>
  </sheetViews>
  <sheetFormatPr defaultColWidth="16" defaultRowHeight="12.75"/>
  <cols>
    <col min="1" max="1" width="8.43809523809524" customWidth="1"/>
    <col min="2" max="2" width="44.6666666666667" style="4" customWidth="1"/>
    <col min="3" max="3" width="13.8857142857143" style="4" customWidth="1"/>
    <col min="4" max="4" width="19.3333333333333" style="4" customWidth="1"/>
    <col min="5" max="5" width="10.4380952380952" style="4" customWidth="1"/>
    <col min="6" max="6" width="12" style="4" customWidth="1"/>
    <col min="7" max="8" width="13.6666666666667" style="5" customWidth="1"/>
    <col min="9" max="10" width="6.33333333333333" style="4" customWidth="1"/>
    <col min="11" max="11" width="10.6666666666667" style="6" customWidth="1"/>
    <col min="12" max="14" width="9.88571428571429" style="6" customWidth="1"/>
    <col min="15" max="15" width="11.8857142857143" style="6" customWidth="1"/>
    <col min="16" max="16" width="9.88571428571429" style="7" customWidth="1"/>
    <col min="17" max="17" width="9.88571428571429" style="6" customWidth="1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28.5" spans="1:17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0" t="s">
        <v>6</v>
      </c>
      <c r="G2" s="12" t="s">
        <v>7</v>
      </c>
      <c r="H2" s="12" t="s">
        <v>8</v>
      </c>
      <c r="I2" s="31" t="s">
        <v>9</v>
      </c>
      <c r="J2" s="10" t="s">
        <v>10</v>
      </c>
      <c r="K2" s="32" t="s">
        <v>11</v>
      </c>
      <c r="L2" s="32" t="s">
        <v>12</v>
      </c>
      <c r="M2" s="32" t="s">
        <v>13</v>
      </c>
      <c r="N2" s="32" t="s">
        <v>14</v>
      </c>
      <c r="O2" s="32" t="s">
        <v>15</v>
      </c>
      <c r="P2" s="33" t="s">
        <v>16</v>
      </c>
      <c r="Q2" s="32" t="s">
        <v>17</v>
      </c>
    </row>
    <row r="3" s="2" customFormat="1" spans="1:17">
      <c r="A3" s="13">
        <v>1</v>
      </c>
      <c r="B3" s="14" t="s">
        <v>18</v>
      </c>
      <c r="C3" s="15" t="s">
        <v>19</v>
      </c>
      <c r="D3" s="16" t="s">
        <v>20</v>
      </c>
      <c r="E3" s="17" t="s">
        <v>21</v>
      </c>
      <c r="F3" s="18" t="s">
        <v>22</v>
      </c>
      <c r="G3" s="19">
        <v>43282</v>
      </c>
      <c r="H3" s="19">
        <v>43285</v>
      </c>
      <c r="I3" s="34">
        <v>3</v>
      </c>
      <c r="J3" s="35">
        <v>29</v>
      </c>
      <c r="K3" s="36">
        <v>819</v>
      </c>
      <c r="L3" s="37">
        <f>K3*0.05</f>
        <v>40.95</v>
      </c>
      <c r="M3" s="38">
        <v>0.03</v>
      </c>
      <c r="N3" s="37">
        <f>K3/1.03*0.03*1.12</f>
        <v>26.7168932038835</v>
      </c>
      <c r="O3" s="37">
        <f>K3-L3-N3</f>
        <v>751.333106796116</v>
      </c>
      <c r="P3" s="39">
        <v>0.43</v>
      </c>
      <c r="Q3" s="37">
        <f>ROUND(O3*P3,2)</f>
        <v>323.07</v>
      </c>
    </row>
    <row r="4" s="2" customFormat="1" ht="13.5" customHeight="1" spans="1:17">
      <c r="A4" s="13">
        <v>2</v>
      </c>
      <c r="B4" s="14" t="s">
        <v>23</v>
      </c>
      <c r="C4" s="15" t="s">
        <v>24</v>
      </c>
      <c r="D4" s="16" t="s">
        <v>20</v>
      </c>
      <c r="E4" s="17" t="s">
        <v>21</v>
      </c>
      <c r="F4" s="18" t="s">
        <v>22</v>
      </c>
      <c r="G4" s="19">
        <v>43294</v>
      </c>
      <c r="H4" s="19">
        <v>43296</v>
      </c>
      <c r="I4" s="34">
        <v>4</v>
      </c>
      <c r="J4" s="35">
        <v>171</v>
      </c>
      <c r="K4" s="40">
        <v>5145</v>
      </c>
      <c r="L4" s="37">
        <f>K4*0.05</f>
        <v>257.25</v>
      </c>
      <c r="M4" s="38">
        <v>0.03</v>
      </c>
      <c r="N4" s="37">
        <f t="shared" ref="N4:N26" si="0">K4/1.03*0.03*1.12</f>
        <v>167.836893203884</v>
      </c>
      <c r="O4" s="37">
        <f t="shared" ref="O4:O26" si="1">K4-L4-N4</f>
        <v>4719.91310679612</v>
      </c>
      <c r="P4" s="39">
        <v>0.43</v>
      </c>
      <c r="Q4" s="37">
        <f t="shared" ref="Q4:Q26" si="2">ROUND(O4*P4,2)</f>
        <v>2029.56</v>
      </c>
    </row>
    <row r="5" s="2" customFormat="1" spans="1:17">
      <c r="A5" s="13">
        <v>3</v>
      </c>
      <c r="B5" s="14" t="s">
        <v>25</v>
      </c>
      <c r="C5" s="15" t="s">
        <v>26</v>
      </c>
      <c r="D5" s="16" t="s">
        <v>20</v>
      </c>
      <c r="E5" s="17" t="s">
        <v>21</v>
      </c>
      <c r="F5" s="18" t="s">
        <v>22</v>
      </c>
      <c r="G5" s="19">
        <v>43301</v>
      </c>
      <c r="H5" s="19">
        <v>43306</v>
      </c>
      <c r="I5" s="34">
        <v>6</v>
      </c>
      <c r="J5" s="41">
        <v>23</v>
      </c>
      <c r="K5" s="36">
        <v>607</v>
      </c>
      <c r="L5" s="37">
        <f t="shared" ref="L5:L26" si="3">K5*0.05</f>
        <v>30.35</v>
      </c>
      <c r="M5" s="38">
        <v>0.03</v>
      </c>
      <c r="N5" s="37">
        <f t="shared" si="0"/>
        <v>19.8011650485437</v>
      </c>
      <c r="O5" s="37">
        <f t="shared" si="1"/>
        <v>556.848834951456</v>
      </c>
      <c r="P5" s="39">
        <v>0.43</v>
      </c>
      <c r="Q5" s="37">
        <f t="shared" si="2"/>
        <v>239.44</v>
      </c>
    </row>
    <row r="6" s="2" customFormat="1" spans="1:17">
      <c r="A6" s="13">
        <v>4</v>
      </c>
      <c r="B6" s="14" t="s">
        <v>27</v>
      </c>
      <c r="C6" s="15" t="s">
        <v>28</v>
      </c>
      <c r="D6" s="16" t="s">
        <v>20</v>
      </c>
      <c r="E6" s="17" t="s">
        <v>21</v>
      </c>
      <c r="F6" s="18" t="s">
        <v>22</v>
      </c>
      <c r="G6" s="19">
        <v>43282</v>
      </c>
      <c r="H6" s="19">
        <v>43300</v>
      </c>
      <c r="I6" s="34">
        <v>88</v>
      </c>
      <c r="J6" s="41">
        <v>2088</v>
      </c>
      <c r="K6" s="40">
        <v>60691</v>
      </c>
      <c r="L6" s="37">
        <f t="shared" si="3"/>
        <v>3034.55</v>
      </c>
      <c r="M6" s="38">
        <v>0.03</v>
      </c>
      <c r="N6" s="37">
        <f t="shared" si="0"/>
        <v>1979.82291262136</v>
      </c>
      <c r="O6" s="37">
        <f t="shared" si="1"/>
        <v>55676.6270873786</v>
      </c>
      <c r="P6" s="39">
        <v>0.43</v>
      </c>
      <c r="Q6" s="37">
        <f t="shared" si="2"/>
        <v>23940.95</v>
      </c>
    </row>
    <row r="7" s="2" customFormat="1" spans="1:17">
      <c r="A7" s="13">
        <v>5</v>
      </c>
      <c r="B7" s="14" t="s">
        <v>29</v>
      </c>
      <c r="C7" s="15" t="s">
        <v>30</v>
      </c>
      <c r="D7" s="16" t="s">
        <v>20</v>
      </c>
      <c r="E7" s="17" t="s">
        <v>21</v>
      </c>
      <c r="F7" s="18" t="s">
        <v>22</v>
      </c>
      <c r="G7" s="19">
        <v>43288</v>
      </c>
      <c r="H7" s="19">
        <v>43288</v>
      </c>
      <c r="I7" s="34">
        <v>1</v>
      </c>
      <c r="J7" s="41">
        <v>54</v>
      </c>
      <c r="K7" s="40">
        <v>1855</v>
      </c>
      <c r="L7" s="37">
        <f t="shared" si="3"/>
        <v>92.75</v>
      </c>
      <c r="M7" s="38">
        <v>0.03</v>
      </c>
      <c r="N7" s="37">
        <f t="shared" si="0"/>
        <v>60.5126213592233</v>
      </c>
      <c r="O7" s="37">
        <f t="shared" si="1"/>
        <v>1701.73737864078</v>
      </c>
      <c r="P7" s="39">
        <v>0.43</v>
      </c>
      <c r="Q7" s="37">
        <f t="shared" si="2"/>
        <v>731.75</v>
      </c>
    </row>
    <row r="8" s="2" customFormat="1" spans="1:17">
      <c r="A8" s="13">
        <v>6</v>
      </c>
      <c r="B8" s="14" t="s">
        <v>31</v>
      </c>
      <c r="C8" s="15" t="s">
        <v>32</v>
      </c>
      <c r="D8" s="16" t="s">
        <v>20</v>
      </c>
      <c r="E8" s="17" t="s">
        <v>21</v>
      </c>
      <c r="F8" s="18" t="s">
        <v>22</v>
      </c>
      <c r="G8" s="19">
        <v>43308</v>
      </c>
      <c r="H8" s="19">
        <v>43312</v>
      </c>
      <c r="I8" s="34">
        <v>44</v>
      </c>
      <c r="J8" s="35">
        <v>2713</v>
      </c>
      <c r="K8" s="40">
        <v>100452</v>
      </c>
      <c r="L8" s="37">
        <f t="shared" si="3"/>
        <v>5022.6</v>
      </c>
      <c r="M8" s="38">
        <v>0.03</v>
      </c>
      <c r="N8" s="37">
        <f t="shared" si="0"/>
        <v>3276.88077669903</v>
      </c>
      <c r="O8" s="37">
        <f t="shared" si="1"/>
        <v>92152.519223301</v>
      </c>
      <c r="P8" s="39">
        <v>0.43</v>
      </c>
      <c r="Q8" s="37">
        <f t="shared" si="2"/>
        <v>39625.58</v>
      </c>
    </row>
    <row r="9" s="2" customFormat="1" spans="1:17">
      <c r="A9" s="13">
        <v>7</v>
      </c>
      <c r="B9" s="14" t="s">
        <v>33</v>
      </c>
      <c r="C9" s="15" t="s">
        <v>34</v>
      </c>
      <c r="D9" s="16" t="s">
        <v>20</v>
      </c>
      <c r="E9" s="17" t="s">
        <v>21</v>
      </c>
      <c r="F9" s="18" t="s">
        <v>22</v>
      </c>
      <c r="G9" s="19">
        <v>43282</v>
      </c>
      <c r="H9" s="19">
        <v>43311</v>
      </c>
      <c r="I9" s="34">
        <v>101</v>
      </c>
      <c r="J9" s="35">
        <v>3062</v>
      </c>
      <c r="K9" s="40">
        <v>96897</v>
      </c>
      <c r="L9" s="37">
        <f t="shared" si="3"/>
        <v>4844.85</v>
      </c>
      <c r="M9" s="38">
        <v>0.03</v>
      </c>
      <c r="N9" s="37">
        <f t="shared" si="0"/>
        <v>3160.91184466019</v>
      </c>
      <c r="O9" s="37">
        <f t="shared" si="1"/>
        <v>88891.2381553398</v>
      </c>
      <c r="P9" s="39">
        <v>0.43</v>
      </c>
      <c r="Q9" s="37">
        <f t="shared" si="2"/>
        <v>38223.23</v>
      </c>
    </row>
    <row r="10" s="2" customFormat="1" spans="1:17">
      <c r="A10" s="20">
        <v>8</v>
      </c>
      <c r="B10" s="14" t="s">
        <v>35</v>
      </c>
      <c r="C10" s="15" t="s">
        <v>36</v>
      </c>
      <c r="D10" s="16" t="s">
        <v>20</v>
      </c>
      <c r="E10" s="17" t="s">
        <v>21</v>
      </c>
      <c r="F10" s="18" t="s">
        <v>22</v>
      </c>
      <c r="G10" s="19">
        <v>43310</v>
      </c>
      <c r="H10" s="19">
        <v>43310</v>
      </c>
      <c r="I10" s="34">
        <v>1</v>
      </c>
      <c r="J10" s="42">
        <v>28</v>
      </c>
      <c r="K10" s="43">
        <v>879</v>
      </c>
      <c r="L10" s="44">
        <f t="shared" si="3"/>
        <v>43.95</v>
      </c>
      <c r="M10" s="45">
        <v>0.03</v>
      </c>
      <c r="N10" s="37">
        <f t="shared" si="0"/>
        <v>28.6741747572816</v>
      </c>
      <c r="O10" s="37">
        <f t="shared" si="1"/>
        <v>806.375825242718</v>
      </c>
      <c r="P10" s="39">
        <v>0.43</v>
      </c>
      <c r="Q10" s="37">
        <f t="shared" si="2"/>
        <v>346.74</v>
      </c>
    </row>
    <row r="11" s="2" customFormat="1" spans="1:17">
      <c r="A11" s="20">
        <v>9</v>
      </c>
      <c r="B11" s="14" t="s">
        <v>37</v>
      </c>
      <c r="C11" s="15" t="s">
        <v>38</v>
      </c>
      <c r="D11" s="16" t="s">
        <v>20</v>
      </c>
      <c r="E11" s="17" t="s">
        <v>21</v>
      </c>
      <c r="F11" s="18" t="s">
        <v>22</v>
      </c>
      <c r="G11" s="19">
        <v>43282</v>
      </c>
      <c r="H11" s="19">
        <v>43282</v>
      </c>
      <c r="I11" s="34">
        <v>2</v>
      </c>
      <c r="J11" s="41">
        <v>21</v>
      </c>
      <c r="K11" s="36">
        <v>567</v>
      </c>
      <c r="L11" s="37">
        <f t="shared" si="3"/>
        <v>28.35</v>
      </c>
      <c r="M11" s="38">
        <v>0.03</v>
      </c>
      <c r="N11" s="37">
        <f t="shared" si="0"/>
        <v>18.4963106796117</v>
      </c>
      <c r="O11" s="37">
        <f t="shared" si="1"/>
        <v>520.153689320388</v>
      </c>
      <c r="P11" s="39">
        <v>0.43</v>
      </c>
      <c r="Q11" s="37">
        <f t="shared" si="2"/>
        <v>223.67</v>
      </c>
    </row>
    <row r="12" s="2" customFormat="1" spans="1:17">
      <c r="A12" s="20">
        <v>10</v>
      </c>
      <c r="B12" s="14" t="s">
        <v>39</v>
      </c>
      <c r="C12" s="15" t="s">
        <v>40</v>
      </c>
      <c r="D12" s="16" t="s">
        <v>20</v>
      </c>
      <c r="E12" s="17" t="s">
        <v>21</v>
      </c>
      <c r="F12" s="18" t="s">
        <v>22</v>
      </c>
      <c r="G12" s="19">
        <v>43301</v>
      </c>
      <c r="H12" s="19">
        <v>43312</v>
      </c>
      <c r="I12" s="34">
        <v>109</v>
      </c>
      <c r="J12" s="41">
        <v>5197</v>
      </c>
      <c r="K12" s="36">
        <v>147700</v>
      </c>
      <c r="L12" s="37">
        <f t="shared" si="3"/>
        <v>7385</v>
      </c>
      <c r="M12" s="38">
        <v>0.03</v>
      </c>
      <c r="N12" s="37">
        <f t="shared" si="0"/>
        <v>4818.17475728155</v>
      </c>
      <c r="O12" s="37">
        <f t="shared" si="1"/>
        <v>135496.825242718</v>
      </c>
      <c r="P12" s="39">
        <v>0.43</v>
      </c>
      <c r="Q12" s="37">
        <f t="shared" si="2"/>
        <v>58263.63</v>
      </c>
    </row>
    <row r="13" s="3" customFormat="1" spans="1:17">
      <c r="A13" s="21">
        <v>11</v>
      </c>
      <c r="B13" s="22" t="s">
        <v>41</v>
      </c>
      <c r="C13" s="23" t="s">
        <v>42</v>
      </c>
      <c r="D13" s="24" t="s">
        <v>20</v>
      </c>
      <c r="E13" s="25" t="s">
        <v>21</v>
      </c>
      <c r="F13" s="26" t="s">
        <v>22</v>
      </c>
      <c r="G13" s="27">
        <v>43288</v>
      </c>
      <c r="H13" s="27">
        <v>43307</v>
      </c>
      <c r="I13" s="46">
        <v>17</v>
      </c>
      <c r="J13" s="47">
        <v>284</v>
      </c>
      <c r="K13" s="48">
        <v>8679</v>
      </c>
      <c r="L13" s="49">
        <f t="shared" si="3"/>
        <v>433.95</v>
      </c>
      <c r="M13" s="50">
        <v>0.03</v>
      </c>
      <c r="N13" s="49">
        <f t="shared" si="0"/>
        <v>283.120776699029</v>
      </c>
      <c r="O13" s="49">
        <f t="shared" si="1"/>
        <v>7961.92922330097</v>
      </c>
      <c r="P13" s="51">
        <v>0.43</v>
      </c>
      <c r="Q13" s="49">
        <f t="shared" si="2"/>
        <v>3423.63</v>
      </c>
    </row>
    <row r="14" s="2" customFormat="1" spans="1:17">
      <c r="A14" s="20">
        <v>12</v>
      </c>
      <c r="B14" s="14" t="s">
        <v>43</v>
      </c>
      <c r="C14" s="15" t="s">
        <v>44</v>
      </c>
      <c r="D14" s="16" t="s">
        <v>20</v>
      </c>
      <c r="E14" s="17" t="s">
        <v>21</v>
      </c>
      <c r="F14" s="18" t="s">
        <v>22</v>
      </c>
      <c r="G14" s="19">
        <v>43302</v>
      </c>
      <c r="H14" s="19">
        <v>43312</v>
      </c>
      <c r="I14" s="34">
        <v>22</v>
      </c>
      <c r="J14" s="41">
        <v>419</v>
      </c>
      <c r="K14" s="36">
        <v>13071</v>
      </c>
      <c r="L14" s="37">
        <f t="shared" si="3"/>
        <v>653.55</v>
      </c>
      <c r="M14" s="38">
        <v>0.03</v>
      </c>
      <c r="N14" s="37">
        <f t="shared" si="0"/>
        <v>426.393786407767</v>
      </c>
      <c r="O14" s="37">
        <f t="shared" si="1"/>
        <v>11991.0562135922</v>
      </c>
      <c r="P14" s="39">
        <v>0.43</v>
      </c>
      <c r="Q14" s="37">
        <f t="shared" si="2"/>
        <v>5156.15</v>
      </c>
    </row>
    <row r="15" s="2" customFormat="1" spans="1:17">
      <c r="A15" s="20">
        <v>13</v>
      </c>
      <c r="B15" s="14" t="s">
        <v>45</v>
      </c>
      <c r="C15" s="15" t="s">
        <v>46</v>
      </c>
      <c r="D15" s="16" t="s">
        <v>20</v>
      </c>
      <c r="E15" s="17" t="s">
        <v>21</v>
      </c>
      <c r="F15" s="18" t="s">
        <v>22</v>
      </c>
      <c r="G15" s="19">
        <v>43283</v>
      </c>
      <c r="H15" s="19">
        <v>43285</v>
      </c>
      <c r="I15" s="34">
        <v>4</v>
      </c>
      <c r="J15" s="41">
        <v>15</v>
      </c>
      <c r="K15" s="36">
        <v>384</v>
      </c>
      <c r="L15" s="37">
        <f t="shared" si="3"/>
        <v>19.2</v>
      </c>
      <c r="M15" s="38">
        <v>0.03</v>
      </c>
      <c r="N15" s="37">
        <f t="shared" si="0"/>
        <v>12.5266019417476</v>
      </c>
      <c r="O15" s="37">
        <f t="shared" si="1"/>
        <v>352.273398058252</v>
      </c>
      <c r="P15" s="39">
        <v>0.43</v>
      </c>
      <c r="Q15" s="37">
        <f t="shared" si="2"/>
        <v>151.48</v>
      </c>
    </row>
    <row r="16" s="2" customFormat="1" spans="1:17">
      <c r="A16" s="20">
        <v>15</v>
      </c>
      <c r="B16" s="14" t="s">
        <v>47</v>
      </c>
      <c r="C16" s="15" t="s">
        <v>48</v>
      </c>
      <c r="D16" s="16" t="s">
        <v>20</v>
      </c>
      <c r="E16" s="17" t="s">
        <v>21</v>
      </c>
      <c r="F16" s="18" t="s">
        <v>22</v>
      </c>
      <c r="G16" s="19">
        <v>43301</v>
      </c>
      <c r="H16" s="19">
        <v>43301</v>
      </c>
      <c r="I16" s="34">
        <v>1</v>
      </c>
      <c r="J16" s="41">
        <v>5</v>
      </c>
      <c r="K16" s="36">
        <v>139</v>
      </c>
      <c r="L16" s="37">
        <f>K16*0.05</f>
        <v>6.95</v>
      </c>
      <c r="M16" s="38">
        <v>0.03</v>
      </c>
      <c r="N16" s="37">
        <f>K16/1.03*0.03*1.12</f>
        <v>4.53436893203884</v>
      </c>
      <c r="O16" s="37">
        <f>K16-L16-N16</f>
        <v>127.515631067961</v>
      </c>
      <c r="P16" s="39">
        <v>0.43</v>
      </c>
      <c r="Q16" s="37">
        <f>ROUND(O16*P16,2)</f>
        <v>54.83</v>
      </c>
    </row>
    <row r="17" s="2" customFormat="1" spans="1:17">
      <c r="A17" s="20">
        <v>16</v>
      </c>
      <c r="B17" s="14" t="s">
        <v>49</v>
      </c>
      <c r="C17" s="15" t="s">
        <v>50</v>
      </c>
      <c r="D17" s="16" t="s">
        <v>20</v>
      </c>
      <c r="E17" s="17" t="s">
        <v>21</v>
      </c>
      <c r="F17" s="18" t="s">
        <v>22</v>
      </c>
      <c r="G17" s="19">
        <v>43301</v>
      </c>
      <c r="H17" s="19">
        <v>43301</v>
      </c>
      <c r="I17" s="34">
        <v>2</v>
      </c>
      <c r="J17" s="41">
        <v>4</v>
      </c>
      <c r="K17" s="36">
        <v>114</v>
      </c>
      <c r="L17" s="37">
        <f>K17*0.05</f>
        <v>5.7</v>
      </c>
      <c r="M17" s="38">
        <v>0.03</v>
      </c>
      <c r="N17" s="37">
        <f>K17/1.03*0.03*1.12</f>
        <v>3.71883495145631</v>
      </c>
      <c r="O17" s="37">
        <f>K17-L17-N17</f>
        <v>104.581165048544</v>
      </c>
      <c r="P17" s="39">
        <v>0.43</v>
      </c>
      <c r="Q17" s="37">
        <f>ROUND(O17*P17,2)</f>
        <v>44.97</v>
      </c>
    </row>
    <row r="18" s="2" customFormat="1" spans="1:17">
      <c r="A18" s="20">
        <v>16</v>
      </c>
      <c r="B18" s="14" t="s">
        <v>51</v>
      </c>
      <c r="C18" s="15" t="s">
        <v>52</v>
      </c>
      <c r="D18" s="16" t="s">
        <v>20</v>
      </c>
      <c r="E18" s="17" t="s">
        <v>21</v>
      </c>
      <c r="F18" s="18" t="s">
        <v>22</v>
      </c>
      <c r="G18" s="19">
        <v>43282</v>
      </c>
      <c r="H18" s="19">
        <v>43312</v>
      </c>
      <c r="I18" s="34">
        <v>384</v>
      </c>
      <c r="J18" s="41">
        <v>25890</v>
      </c>
      <c r="K18" s="36">
        <v>847950</v>
      </c>
      <c r="L18" s="37">
        <f>K18*0.05</f>
        <v>42397.5</v>
      </c>
      <c r="M18" s="38">
        <v>0.03</v>
      </c>
      <c r="N18" s="37">
        <f>K18/1.03*0.03*1.12</f>
        <v>27661.2815533981</v>
      </c>
      <c r="O18" s="37">
        <f>K18-L18-N18</f>
        <v>777891.218446602</v>
      </c>
      <c r="P18" s="39">
        <v>0.43</v>
      </c>
      <c r="Q18" s="37">
        <f>ROUND(O18*P18,2)</f>
        <v>334493.22</v>
      </c>
    </row>
    <row r="19" s="2" customFormat="1" spans="1:17">
      <c r="A19" s="20">
        <v>17</v>
      </c>
      <c r="B19" s="14" t="s">
        <v>53</v>
      </c>
      <c r="C19" s="15" t="s">
        <v>54</v>
      </c>
      <c r="D19" s="16" t="s">
        <v>20</v>
      </c>
      <c r="E19" s="17" t="s">
        <v>21</v>
      </c>
      <c r="F19" s="18" t="s">
        <v>22</v>
      </c>
      <c r="G19" s="19">
        <v>43308</v>
      </c>
      <c r="H19" s="19">
        <v>43312</v>
      </c>
      <c r="I19" s="34">
        <v>110</v>
      </c>
      <c r="J19" s="41">
        <v>10632</v>
      </c>
      <c r="K19" s="40">
        <v>334974</v>
      </c>
      <c r="L19" s="37">
        <f>K19*0.05</f>
        <v>16748.7</v>
      </c>
      <c r="M19" s="38">
        <v>0.03</v>
      </c>
      <c r="N19" s="37">
        <f>K19/1.03*0.03*1.12</f>
        <v>10927.307184466</v>
      </c>
      <c r="O19" s="37">
        <f>K19-L19-N19</f>
        <v>307297.992815534</v>
      </c>
      <c r="P19" s="39">
        <v>0.43</v>
      </c>
      <c r="Q19" s="37">
        <f>ROUND(O19*P19,2)</f>
        <v>132138.14</v>
      </c>
    </row>
    <row r="20" s="2" customFormat="1" spans="1:17">
      <c r="A20" s="20">
        <v>18</v>
      </c>
      <c r="B20" s="14" t="s">
        <v>55</v>
      </c>
      <c r="C20" s="15" t="s">
        <v>56</v>
      </c>
      <c r="D20" s="16" t="s">
        <v>20</v>
      </c>
      <c r="E20" s="17" t="s">
        <v>21</v>
      </c>
      <c r="F20" s="18" t="s">
        <v>22</v>
      </c>
      <c r="G20" s="19">
        <v>43295</v>
      </c>
      <c r="H20" s="19">
        <v>43295</v>
      </c>
      <c r="I20" s="34">
        <v>1</v>
      </c>
      <c r="J20" s="41">
        <v>15</v>
      </c>
      <c r="K20" s="36">
        <v>438</v>
      </c>
      <c r="L20" s="37">
        <f>K20*0.05</f>
        <v>21.9</v>
      </c>
      <c r="M20" s="38">
        <v>0.03</v>
      </c>
      <c r="N20" s="37">
        <f>K20/1.03*0.03*1.12</f>
        <v>14.2881553398058</v>
      </c>
      <c r="O20" s="37">
        <f>K20-L20-N20</f>
        <v>401.811844660194</v>
      </c>
      <c r="P20" s="39">
        <v>0.43</v>
      </c>
      <c r="Q20" s="37">
        <f>ROUND(O20*P20,2)</f>
        <v>172.78</v>
      </c>
    </row>
    <row r="21" s="2" customFormat="1" spans="1:17">
      <c r="A21" s="20">
        <v>19</v>
      </c>
      <c r="B21" s="14" t="s">
        <v>57</v>
      </c>
      <c r="C21" s="15" t="s">
        <v>58</v>
      </c>
      <c r="D21" s="16" t="s">
        <v>20</v>
      </c>
      <c r="E21" s="17" t="s">
        <v>21</v>
      </c>
      <c r="F21" s="18" t="s">
        <v>22</v>
      </c>
      <c r="G21" s="19">
        <v>43294</v>
      </c>
      <c r="H21" s="19">
        <v>43312</v>
      </c>
      <c r="I21" s="34">
        <v>150</v>
      </c>
      <c r="J21" s="41">
        <v>6767</v>
      </c>
      <c r="K21" s="40">
        <v>220041</v>
      </c>
      <c r="L21" s="37">
        <f>K21*0.05</f>
        <v>11002.05</v>
      </c>
      <c r="M21" s="38">
        <v>0.03</v>
      </c>
      <c r="N21" s="37">
        <f>K21/1.03*0.03*1.12</f>
        <v>7178.03650485437</v>
      </c>
      <c r="O21" s="37">
        <f>K21-L21-N21</f>
        <v>201860.913495146</v>
      </c>
      <c r="P21" s="39">
        <v>0.43</v>
      </c>
      <c r="Q21" s="37">
        <f>ROUND(O21*P21,2)</f>
        <v>86800.19</v>
      </c>
    </row>
    <row r="22" s="2" customFormat="1" spans="1:17">
      <c r="A22" s="20">
        <v>20</v>
      </c>
      <c r="B22" s="14" t="s">
        <v>59</v>
      </c>
      <c r="C22" s="15" t="s">
        <v>60</v>
      </c>
      <c r="D22" s="16" t="s">
        <v>20</v>
      </c>
      <c r="E22" s="17" t="s">
        <v>21</v>
      </c>
      <c r="F22" s="18" t="s">
        <v>22</v>
      </c>
      <c r="G22" s="19">
        <v>43287</v>
      </c>
      <c r="H22" s="19">
        <v>43312</v>
      </c>
      <c r="I22" s="34">
        <v>49</v>
      </c>
      <c r="J22" s="41">
        <v>1782</v>
      </c>
      <c r="K22" s="40">
        <v>57836</v>
      </c>
      <c r="L22" s="37">
        <f>K22*0.05</f>
        <v>2891.8</v>
      </c>
      <c r="M22" s="38">
        <v>0.03</v>
      </c>
      <c r="N22" s="37">
        <f>K22/1.03*0.03*1.12</f>
        <v>1886.68893203883</v>
      </c>
      <c r="O22" s="37">
        <f>K22-L22-N22</f>
        <v>53057.5110679612</v>
      </c>
      <c r="P22" s="39">
        <v>0.43</v>
      </c>
      <c r="Q22" s="37">
        <f>ROUND(O22*P22,2)</f>
        <v>22814.73</v>
      </c>
    </row>
    <row r="23" s="2" customFormat="1" spans="1:17">
      <c r="A23" s="20">
        <v>21</v>
      </c>
      <c r="B23" s="14" t="s">
        <v>61</v>
      </c>
      <c r="C23" s="15" t="s">
        <v>62</v>
      </c>
      <c r="D23" s="16" t="s">
        <v>20</v>
      </c>
      <c r="E23" s="17" t="s">
        <v>21</v>
      </c>
      <c r="F23" s="18" t="s">
        <v>22</v>
      </c>
      <c r="G23" s="19">
        <v>43282</v>
      </c>
      <c r="H23" s="19">
        <v>43307</v>
      </c>
      <c r="I23" s="34">
        <v>65</v>
      </c>
      <c r="J23" s="41">
        <v>1455</v>
      </c>
      <c r="K23" s="40">
        <v>42399</v>
      </c>
      <c r="L23" s="37">
        <f>K23*0.05</f>
        <v>2119.95</v>
      </c>
      <c r="M23" s="38">
        <v>0.03</v>
      </c>
      <c r="N23" s="37">
        <f>K23/1.03*0.03*1.12</f>
        <v>1383.11300970874</v>
      </c>
      <c r="O23" s="37">
        <f>K23-L23-N23</f>
        <v>38895.9369902913</v>
      </c>
      <c r="P23" s="39">
        <v>0.43</v>
      </c>
      <c r="Q23" s="37">
        <f>ROUND(O23*P23,2)</f>
        <v>16725.25</v>
      </c>
    </row>
    <row r="24" s="2" customFormat="1" spans="1:17">
      <c r="A24" s="20">
        <v>22</v>
      </c>
      <c r="B24" s="14" t="s">
        <v>63</v>
      </c>
      <c r="C24" s="15" t="s">
        <v>64</v>
      </c>
      <c r="D24" s="16" t="s">
        <v>20</v>
      </c>
      <c r="E24" s="17" t="s">
        <v>21</v>
      </c>
      <c r="F24" s="18" t="s">
        <v>22</v>
      </c>
      <c r="G24" s="19">
        <v>43282</v>
      </c>
      <c r="H24" s="19">
        <v>43285</v>
      </c>
      <c r="I24" s="34">
        <v>4</v>
      </c>
      <c r="J24" s="41">
        <v>18</v>
      </c>
      <c r="K24" s="36">
        <v>468</v>
      </c>
      <c r="L24" s="37">
        <f>K24*0.05</f>
        <v>23.4</v>
      </c>
      <c r="M24" s="38">
        <v>0.03</v>
      </c>
      <c r="N24" s="37">
        <f>K24/1.03*0.03*1.12</f>
        <v>15.2667961165049</v>
      </c>
      <c r="O24" s="37">
        <f>K24-L24-N24</f>
        <v>429.333203883495</v>
      </c>
      <c r="P24" s="39">
        <v>0.43</v>
      </c>
      <c r="Q24" s="37">
        <f>ROUND(O24*P24,2)</f>
        <v>184.61</v>
      </c>
    </row>
    <row r="25" s="2" customFormat="1" spans="1:17">
      <c r="A25" s="20">
        <v>23</v>
      </c>
      <c r="B25" s="14" t="s">
        <v>65</v>
      </c>
      <c r="C25" s="15" t="s">
        <v>66</v>
      </c>
      <c r="D25" s="16" t="s">
        <v>20</v>
      </c>
      <c r="E25" s="17" t="s">
        <v>21</v>
      </c>
      <c r="F25" s="18" t="s">
        <v>22</v>
      </c>
      <c r="G25" s="19">
        <v>43302</v>
      </c>
      <c r="H25" s="19">
        <v>43303</v>
      </c>
      <c r="I25" s="34">
        <v>2</v>
      </c>
      <c r="J25" s="41">
        <v>81</v>
      </c>
      <c r="K25" s="40">
        <v>2224</v>
      </c>
      <c r="L25" s="37">
        <f>K25*0.05</f>
        <v>111.2</v>
      </c>
      <c r="M25" s="38">
        <v>0.03</v>
      </c>
      <c r="N25" s="37">
        <f>K25/1.03*0.03*1.12</f>
        <v>72.5499029126214</v>
      </c>
      <c r="O25" s="37">
        <f>K25-L25-N25</f>
        <v>2040.25009708738</v>
      </c>
      <c r="P25" s="39">
        <v>0.43</v>
      </c>
      <c r="Q25" s="37">
        <f>ROUND(O25*P25,2)</f>
        <v>877.31</v>
      </c>
    </row>
    <row r="26" s="2" customFormat="1" spans="1:17">
      <c r="A26" s="20"/>
      <c r="B26" s="17" t="s">
        <v>67</v>
      </c>
      <c r="C26" s="28"/>
      <c r="D26" s="29" t="s">
        <v>67</v>
      </c>
      <c r="E26" s="17"/>
      <c r="F26" s="18"/>
      <c r="G26" s="30"/>
      <c r="H26" s="30"/>
      <c r="I26" s="34"/>
      <c r="J26" s="41"/>
      <c r="K26" s="37">
        <f>SUM(K3:K25)</f>
        <v>1944329</v>
      </c>
      <c r="L26" s="37">
        <f>SUM(L3:L25)</f>
        <v>97216.45</v>
      </c>
      <c r="M26" s="38"/>
      <c r="N26" s="37">
        <f>SUM(N3:N25)</f>
        <v>63426.6547572816</v>
      </c>
      <c r="O26" s="37">
        <f>SUM(O3:O25)</f>
        <v>1783685.89524272</v>
      </c>
      <c r="P26" s="39"/>
      <c r="Q26" s="37">
        <f>SUM(Q3:Q25)</f>
        <v>766984.91</v>
      </c>
    </row>
  </sheetData>
  <protectedRanges>
    <protectedRange sqref="A3:E3 G3:IV3 Q4:IV17 Q19:IV25 G4:O17 G19:O25 D4:E17 D19:E25 A4:C17 A19:C25 A18:E18 A27:IV65533 G18:O18 Q18:IV18 P4:P25" name="区域1" securityDescriptor=""/>
    <protectedRange sqref="$A26:$XFD26" name="区域1_1" securityDescriptor=""/>
  </protectedRanges>
  <mergeCells count="1">
    <mergeCell ref="A1:Q1"/>
  </mergeCells>
  <pageMargins left="0.275" right="0.15625" top="0.75" bottom="0.75" header="0.3" footer="0.3"/>
  <pageSetup paperSize="1" scale="62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2015-11-10T02:18:00Z</dcterms:created>
  <cp:lastPrinted>2018-06-11T07:54:00Z</cp:lastPrinted>
  <dcterms:modified xsi:type="dcterms:W3CDTF">2018-08-01T03:27:27Z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