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7\Desktop\"/>
    </mc:Choice>
  </mc:AlternateContent>
  <bookViews>
    <workbookView xWindow="0" yWindow="0" windowWidth="28800" windowHeight="12450"/>
  </bookViews>
  <sheets>
    <sheet name="月结算表" sheetId="1" r:id="rId1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N17" i="1" l="1"/>
  <c r="O17" i="1"/>
  <c r="Q17" i="1" s="1"/>
  <c r="N18" i="1"/>
  <c r="O18" i="1"/>
  <c r="Q18" i="1" s="1"/>
  <c r="N19" i="1"/>
  <c r="O19" i="1"/>
  <c r="Q19" i="1" s="1"/>
  <c r="N20" i="1"/>
  <c r="O20" i="1"/>
  <c r="Q20" i="1" s="1"/>
  <c r="N21" i="1"/>
  <c r="O21" i="1"/>
  <c r="Q21" i="1" s="1"/>
  <c r="N22" i="1"/>
  <c r="O22" i="1"/>
  <c r="Q22" i="1" s="1"/>
  <c r="N23" i="1"/>
  <c r="O23" i="1"/>
  <c r="Q23" i="1" s="1"/>
  <c r="N24" i="1"/>
  <c r="O24" i="1"/>
  <c r="Q24" i="1" s="1"/>
  <c r="K31" i="1"/>
  <c r="O30" i="1"/>
  <c r="Q30" i="1" s="1"/>
  <c r="N30" i="1"/>
  <c r="O29" i="1"/>
  <c r="Q29" i="1" s="1"/>
  <c r="N29" i="1"/>
  <c r="O28" i="1"/>
  <c r="Q28" i="1" s="1"/>
  <c r="N28" i="1"/>
  <c r="O27" i="1"/>
  <c r="Q27" i="1" s="1"/>
  <c r="N27" i="1"/>
  <c r="O26" i="1"/>
  <c r="Q26" i="1" s="1"/>
  <c r="N26" i="1"/>
  <c r="O25" i="1"/>
  <c r="Q25" i="1" s="1"/>
  <c r="N25" i="1"/>
  <c r="O16" i="1"/>
  <c r="Q16" i="1" s="1"/>
  <c r="N16" i="1"/>
  <c r="O15" i="1"/>
  <c r="Q15" i="1" s="1"/>
  <c r="N15" i="1"/>
  <c r="O14" i="1"/>
  <c r="Q14" i="1" s="1"/>
  <c r="N14" i="1"/>
  <c r="O13" i="1"/>
  <c r="Q13" i="1" s="1"/>
  <c r="N13" i="1"/>
  <c r="O12" i="1"/>
  <c r="Q12" i="1" s="1"/>
  <c r="N12" i="1"/>
  <c r="O11" i="1"/>
  <c r="Q11" i="1" s="1"/>
  <c r="N11" i="1"/>
  <c r="O10" i="1"/>
  <c r="Q10" i="1" s="1"/>
  <c r="N10" i="1"/>
  <c r="O9" i="1"/>
  <c r="Q9" i="1" s="1"/>
  <c r="N9" i="1"/>
  <c r="O8" i="1"/>
  <c r="Q8" i="1" s="1"/>
  <c r="N8" i="1"/>
  <c r="O7" i="1"/>
  <c r="Q7" i="1" s="1"/>
  <c r="N7" i="1"/>
  <c r="O6" i="1"/>
  <c r="Q6" i="1" s="1"/>
  <c r="N6" i="1"/>
  <c r="O5" i="1"/>
  <c r="Q5" i="1" s="1"/>
  <c r="N5" i="1"/>
  <c r="O4" i="1"/>
  <c r="Q4" i="1" s="1"/>
  <c r="N4" i="1"/>
  <c r="O3" i="1"/>
  <c r="Q3" i="1" s="1"/>
  <c r="N3" i="1"/>
  <c r="O2" i="1"/>
  <c r="N2" i="1"/>
  <c r="N31" i="1" l="1"/>
  <c r="O31" i="1"/>
  <c r="Q2" i="1"/>
  <c r="Q31" i="1" s="1"/>
</calcChain>
</file>

<file path=xl/comments1.xml><?xml version="1.0" encoding="utf-8"?>
<comments xmlns="http://schemas.openxmlformats.org/spreadsheetml/2006/main">
  <authors>
    <author>leno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<sst xmlns="http://schemas.openxmlformats.org/spreadsheetml/2006/main" count="221" uniqueCount="99">
  <si>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</si>
  <si>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</si>
  <si>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</si>
  <si>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</si>
  <si>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</si>
  <si>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</si>
  <si>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</si>
  <si>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</si>
  <si>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</si>
  <si>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</si>
  <si>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</si>
  <si>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</si>
  <si>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</si>
  <si>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影院名称</t>
    <phoneticPr fontId="1" type="noConversion"/>
  </si>
  <si>
    <t>影院编码</t>
    <phoneticPr fontId="1" type="noConversion"/>
  </si>
  <si>
    <t>分账比例</t>
    <phoneticPr fontId="1" type="noConversion"/>
  </si>
  <si>
    <t>分账片款</t>
    <phoneticPr fontId="1" type="noConversion"/>
  </si>
  <si>
    <r>
      <rPr>
        <sz val="10"/>
        <rFont val="宋体"/>
        <family val="3"/>
        <charset val="134"/>
      </rPr>
      <t>四川省成都市</t>
    </r>
    <r>
      <rPr>
        <sz val="10"/>
        <rFont val="Arial"/>
        <family val="2"/>
      </rPr>
      <t>UME</t>
    </r>
    <r>
      <rPr>
        <sz val="10"/>
        <rFont val="宋体"/>
        <family val="3"/>
        <charset val="134"/>
      </rPr>
      <t>影城（高新）</t>
    </r>
    <phoneticPr fontId="1" type="noConversion"/>
  </si>
  <si>
    <t>51011881</t>
  </si>
  <si>
    <t>中影设备</t>
  </si>
  <si>
    <t>合计</t>
    <phoneticPr fontId="1" type="noConversion"/>
  </si>
  <si>
    <t>动物世界（数字3D）</t>
  </si>
  <si>
    <t>侏罗纪世界2（数字3D）</t>
  </si>
  <si>
    <t>侏罗纪世界2（中国巨幕立体）</t>
  </si>
  <si>
    <t>猛虫过江</t>
  </si>
  <si>
    <t>超人总动员2（数字3D）</t>
  </si>
  <si>
    <t>生存家族（数字）</t>
  </si>
  <si>
    <t>龙虾刑警</t>
  </si>
  <si>
    <t>超人总动员2（中国巨幕立体）</t>
  </si>
  <si>
    <t>阿飞正传（数字）</t>
  </si>
  <si>
    <t>动物世界（中国巨幕立体）</t>
  </si>
  <si>
    <t>金蝉脱壳2：冥府（数字）</t>
  </si>
  <si>
    <t>超人总动员2（数字）</t>
  </si>
  <si>
    <t>051201022018</t>
  </si>
  <si>
    <t>051901022018</t>
  </si>
  <si>
    <t>001104442018</t>
  </si>
  <si>
    <t>051201112018</t>
  </si>
  <si>
    <t>012101122018</t>
  </si>
  <si>
    <t>001103782018</t>
  </si>
  <si>
    <t>001203772018</t>
  </si>
  <si>
    <t>051901112018</t>
  </si>
  <si>
    <t>002101142018</t>
  </si>
  <si>
    <t>001903772018</t>
  </si>
  <si>
    <t>051101152018</t>
  </si>
  <si>
    <t>051101112018</t>
  </si>
  <si>
    <t>我不是药神</t>
  </si>
  <si>
    <t>001104962018</t>
  </si>
  <si>
    <t>我不是药神（中国巨幕）</t>
  </si>
  <si>
    <t>001804962018</t>
  </si>
  <si>
    <t>新大头儿子和小头爸爸3俄罗斯奇遇记</t>
  </si>
  <si>
    <t>001b03562018</t>
  </si>
  <si>
    <t>邪不压正</t>
  </si>
  <si>
    <t>001104952018</t>
  </si>
  <si>
    <t>邪不压正（中国巨幕）</t>
  </si>
  <si>
    <t>001804952018</t>
  </si>
  <si>
    <t>阿修罗（数字3D）</t>
  </si>
  <si>
    <t>001204972018</t>
  </si>
  <si>
    <t>小悟空</t>
  </si>
  <si>
    <t>001b03982018</t>
  </si>
  <si>
    <t>摩天营救（中国巨幕立体）</t>
  </si>
  <si>
    <t>051901202018</t>
  </si>
  <si>
    <t>淘气大侦探（数字）</t>
  </si>
  <si>
    <t>051101262018</t>
  </si>
  <si>
    <t>北方一片苍茫</t>
  </si>
  <si>
    <t>001108552017</t>
  </si>
  <si>
    <t>摩天营救（数字3D）</t>
  </si>
  <si>
    <t>051201202018</t>
  </si>
  <si>
    <t>昨日青空</t>
  </si>
  <si>
    <t>001b04542018</t>
  </si>
  <si>
    <t>神奇马戏团之动物饼干</t>
  </si>
  <si>
    <t>001b05642018</t>
  </si>
  <si>
    <t>风语咒（数字3D）</t>
  </si>
  <si>
    <t>001c05272018</t>
  </si>
  <si>
    <t>西虹市首富</t>
  </si>
  <si>
    <t>001106062018</t>
  </si>
  <si>
    <t>狄仁杰之四大天王（中国巨幕立体）</t>
  </si>
  <si>
    <t>001902172018</t>
  </si>
  <si>
    <t>狄仁杰之四大天王（数字3D）</t>
  </si>
  <si>
    <t>001202172018</t>
  </si>
  <si>
    <t>2018-07-01</t>
    <phoneticPr fontId="1" type="noConversion"/>
  </si>
  <si>
    <t>2018-07-02</t>
  </si>
  <si>
    <t>2018-07-05</t>
    <phoneticPr fontId="1" type="noConversion"/>
  </si>
  <si>
    <t>2018-07-06</t>
  </si>
  <si>
    <t>2018-07-13</t>
    <phoneticPr fontId="1" type="noConversion"/>
  </si>
  <si>
    <t>2018-07-14</t>
  </si>
  <si>
    <t>2018-07-20</t>
    <phoneticPr fontId="1" type="noConversion"/>
  </si>
  <si>
    <t>2018-07-21</t>
  </si>
  <si>
    <t>2018-07-22</t>
  </si>
  <si>
    <t>2018-07-27</t>
    <phoneticPr fontId="1" type="noConversion"/>
  </si>
  <si>
    <t>2018-07-31</t>
    <phoneticPr fontId="1" type="noConversion"/>
  </si>
  <si>
    <t>2018-07-08</t>
    <phoneticPr fontId="1" type="noConversion"/>
  </si>
  <si>
    <t>2018-08-01</t>
    <phoneticPr fontId="1" type="noConversion"/>
  </si>
  <si>
    <t>2018-07-26</t>
    <phoneticPr fontId="1" type="noConversion"/>
  </si>
  <si>
    <t>2018-07-19</t>
    <phoneticPr fontId="1" type="noConversion"/>
  </si>
  <si>
    <t>2018-07-04</t>
    <phoneticPr fontId="1" type="noConversion"/>
  </si>
  <si>
    <t>2018-07-12</t>
    <phoneticPr fontId="1" type="noConversion"/>
  </si>
  <si>
    <t>2018-07-15</t>
    <phoneticPr fontId="1" type="noConversion"/>
  </si>
  <si>
    <t>2018-07-22</t>
    <phoneticPr fontId="1" type="noConversion"/>
  </si>
  <si>
    <t>2018-07-29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</si>
</sst>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49" fontId="6" fillId="2" borderId="1" xfId="0" applyNumberFormat="1" applyFont="1" applyFill="1" applyBorder="1" applyAlignment="1" applyProtection="1">
      <alignment horizontal="center" wrapText="1"/>
    </xf>
    <xf numFmtId="14" fontId="7" fillId="2" borderId="1" xfId="0" applyNumberFormat="1" applyFont="1" applyFill="1" applyBorder="1" applyAlignment="1" applyProtection="1">
      <alignment horizontal="center" wrapText="1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0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zoomScaleNormal="100" workbookViewId="0">
      <selection activeCell="S24" sqref="S24"/>
    </sheetView>
  </sheetViews>
  <sheetFormatPr defaultColWidth="16" defaultRowHeight="12.75" x14ac:dyDescent="0.2"/>
  <cols>
    <col min="1" max="1" width="8.42578125" customWidth="1"/>
    <col min="2" max="2" width="35.28515625" style="2" customWidth="1"/>
    <col min="3" max="3" width="20.28515625" style="2" hidden="1" customWidth="1"/>
    <col min="4" max="4" width="27.7109375" style="2" hidden="1" customWidth="1"/>
    <col min="5" max="5" width="20.42578125" style="2" hidden="1" customWidth="1"/>
    <col min="6" max="6" width="16" style="2" hidden="1" customWidth="1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31.5" customHeight="1" x14ac:dyDescent="0.25">
      <c r="A1" s="24" t="s">
        <v>0</v>
      </c>
      <c r="B1" s="25" t="s">
        <v>7</v>
      </c>
      <c r="C1" s="26" t="s">
        <v>1</v>
      </c>
      <c r="D1" s="25" t="s">
        <v>13</v>
      </c>
      <c r="E1" s="25" t="s">
        <v>14</v>
      </c>
      <c r="F1" s="25" t="s">
        <v>9</v>
      </c>
      <c r="G1" s="27" t="s">
        <v>2</v>
      </c>
      <c r="H1" s="27" t="s">
        <v>3</v>
      </c>
      <c r="I1" s="25" t="s">
        <v>4</v>
      </c>
      <c r="J1" s="25" t="s">
        <v>5</v>
      </c>
      <c r="K1" s="28" t="s">
        <v>6</v>
      </c>
      <c r="L1" s="28" t="s">
        <v>10</v>
      </c>
      <c r="M1" s="28" t="s">
        <v>11</v>
      </c>
      <c r="N1" s="28" t="s">
        <v>12</v>
      </c>
      <c r="O1" s="28" t="s">
        <v>8</v>
      </c>
      <c r="P1" s="29" t="s">
        <v>15</v>
      </c>
      <c r="Q1" s="28" t="s">
        <v>16</v>
      </c>
    </row>
    <row r="2" spans="1:17" s="15" customFormat="1" x14ac:dyDescent="0.2">
      <c r="A2" s="11">
        <v>1</v>
      </c>
      <c r="B2" s="12" t="s">
        <v>22</v>
      </c>
      <c r="C2" s="12" t="s">
        <v>33</v>
      </c>
      <c r="D2" s="31" t="s">
        <v>17</v>
      </c>
      <c r="E2" s="31" t="s">
        <v>18</v>
      </c>
      <c r="F2" s="32" t="s">
        <v>19</v>
      </c>
      <c r="G2" s="12" t="s">
        <v>79</v>
      </c>
      <c r="H2" s="12" t="s">
        <v>89</v>
      </c>
      <c r="I2" s="12">
        <v>152</v>
      </c>
      <c r="J2" s="12">
        <v>2154</v>
      </c>
      <c r="K2" s="22">
        <v>85071.5</v>
      </c>
      <c r="L2" s="22">
        <f>K2*0.05</f>
        <v>4253.5749999999998</v>
      </c>
      <c r="M2" s="13">
        <v>0.03</v>
      </c>
      <c r="N2" s="22">
        <f>K2*(1-0.96737864)</f>
        <v>2775.1480272400036</v>
      </c>
      <c r="O2" s="22">
        <f>K2*0.91737864</f>
        <v>78042.776972759995</v>
      </c>
      <c r="P2" s="14">
        <v>0.48</v>
      </c>
      <c r="Q2" s="22">
        <f>ROUND(O2*P2,2)</f>
        <v>37460.53</v>
      </c>
    </row>
    <row r="3" spans="1:17" s="15" customFormat="1" x14ac:dyDescent="0.2">
      <c r="A3" s="11">
        <v>2</v>
      </c>
      <c r="B3" s="12" t="s">
        <v>28</v>
      </c>
      <c r="C3" s="12" t="s">
        <v>40</v>
      </c>
      <c r="D3" s="31" t="s">
        <v>17</v>
      </c>
      <c r="E3" s="31" t="s">
        <v>18</v>
      </c>
      <c r="F3" s="32" t="s">
        <v>19</v>
      </c>
      <c r="G3" s="12" t="s">
        <v>79</v>
      </c>
      <c r="H3" s="12" t="s">
        <v>90</v>
      </c>
      <c r="I3" s="12">
        <v>3</v>
      </c>
      <c r="J3" s="12">
        <v>258</v>
      </c>
      <c r="K3" s="22">
        <v>12133</v>
      </c>
      <c r="L3" s="22">
        <f t="shared" ref="L3:L30" si="0">K3*0.05</f>
        <v>606.65</v>
      </c>
      <c r="M3" s="13">
        <v>0.03</v>
      </c>
      <c r="N3" s="22">
        <f t="shared" ref="N3:N30" si="1">K3*(1-0.96737864)</f>
        <v>395.79496088000053</v>
      </c>
      <c r="O3" s="22">
        <f t="shared" ref="O3:O30" si="2">K3*0.91737864</f>
        <v>11130.555039119999</v>
      </c>
      <c r="P3" s="14">
        <v>0.48</v>
      </c>
      <c r="Q3" s="22">
        <f t="shared" ref="Q3:Q30" si="3">ROUND(O3*P3,2)</f>
        <v>5342.67</v>
      </c>
    </row>
    <row r="4" spans="1:17" s="15" customFormat="1" ht="13.5" customHeight="1" x14ac:dyDescent="0.2">
      <c r="A4" s="11">
        <v>3</v>
      </c>
      <c r="B4" s="12" t="s">
        <v>21</v>
      </c>
      <c r="C4" s="12" t="s">
        <v>39</v>
      </c>
      <c r="D4" s="31" t="s">
        <v>17</v>
      </c>
      <c r="E4" s="31" t="s">
        <v>18</v>
      </c>
      <c r="F4" s="32" t="s">
        <v>19</v>
      </c>
      <c r="G4" s="12" t="s">
        <v>79</v>
      </c>
      <c r="H4" s="12" t="s">
        <v>91</v>
      </c>
      <c r="I4" s="12">
        <v>180</v>
      </c>
      <c r="J4" s="12">
        <v>4102</v>
      </c>
      <c r="K4" s="22">
        <v>160268</v>
      </c>
      <c r="L4" s="22">
        <f t="shared" si="0"/>
        <v>8013.4000000000005</v>
      </c>
      <c r="M4" s="13">
        <v>0.03</v>
      </c>
      <c r="N4" s="22">
        <f t="shared" si="1"/>
        <v>5228.1601244800067</v>
      </c>
      <c r="O4" s="22">
        <f t="shared" si="2"/>
        <v>147026.43987552001</v>
      </c>
      <c r="P4" s="14">
        <v>0.48</v>
      </c>
      <c r="Q4" s="22">
        <f t="shared" si="3"/>
        <v>70572.69</v>
      </c>
    </row>
    <row r="5" spans="1:17" s="15" customFormat="1" x14ac:dyDescent="0.2">
      <c r="A5" s="11">
        <v>4</v>
      </c>
      <c r="B5" s="12" t="s">
        <v>25</v>
      </c>
      <c r="C5" s="12" t="s">
        <v>36</v>
      </c>
      <c r="D5" s="31" t="s">
        <v>17</v>
      </c>
      <c r="E5" s="31" t="s">
        <v>18</v>
      </c>
      <c r="F5" s="32" t="s">
        <v>19</v>
      </c>
      <c r="G5" s="12" t="s">
        <v>79</v>
      </c>
      <c r="H5" s="12" t="s">
        <v>92</v>
      </c>
      <c r="I5" s="12">
        <v>163</v>
      </c>
      <c r="J5" s="12">
        <v>2279</v>
      </c>
      <c r="K5" s="22">
        <v>90387</v>
      </c>
      <c r="L5" s="22">
        <f t="shared" si="0"/>
        <v>4519.3500000000004</v>
      </c>
      <c r="M5" s="13">
        <v>0.03</v>
      </c>
      <c r="N5" s="22">
        <f t="shared" si="1"/>
        <v>2948.546866320004</v>
      </c>
      <c r="O5" s="22">
        <f t="shared" si="2"/>
        <v>82919.103133680008</v>
      </c>
      <c r="P5" s="14">
        <v>0.48</v>
      </c>
      <c r="Q5" s="22">
        <f t="shared" si="3"/>
        <v>39801.17</v>
      </c>
    </row>
    <row r="6" spans="1:17" s="15" customFormat="1" x14ac:dyDescent="0.2">
      <c r="A6" s="11">
        <v>5</v>
      </c>
      <c r="B6" s="12" t="s">
        <v>26</v>
      </c>
      <c r="C6" s="12" t="s">
        <v>37</v>
      </c>
      <c r="D6" s="31" t="s">
        <v>17</v>
      </c>
      <c r="E6" s="31" t="s">
        <v>18</v>
      </c>
      <c r="F6" s="32" t="s">
        <v>19</v>
      </c>
      <c r="G6" s="12" t="s">
        <v>79</v>
      </c>
      <c r="H6" s="12" t="s">
        <v>90</v>
      </c>
      <c r="I6" s="12">
        <v>16</v>
      </c>
      <c r="J6" s="12">
        <v>67</v>
      </c>
      <c r="K6" s="22">
        <v>2544</v>
      </c>
      <c r="L6" s="22">
        <f t="shared" si="0"/>
        <v>127.2</v>
      </c>
      <c r="M6" s="13">
        <v>0.03</v>
      </c>
      <c r="N6" s="22">
        <f t="shared" si="1"/>
        <v>82.988739840000108</v>
      </c>
      <c r="O6" s="22">
        <f t="shared" si="2"/>
        <v>2333.8112601600001</v>
      </c>
      <c r="P6" s="14">
        <v>0.48</v>
      </c>
      <c r="Q6" s="22">
        <f t="shared" si="3"/>
        <v>1120.23</v>
      </c>
    </row>
    <row r="7" spans="1:17" s="15" customFormat="1" x14ac:dyDescent="0.2">
      <c r="A7" s="11">
        <v>6</v>
      </c>
      <c r="B7" s="12" t="s">
        <v>23</v>
      </c>
      <c r="C7" s="12" t="s">
        <v>34</v>
      </c>
      <c r="D7" s="31" t="s">
        <v>17</v>
      </c>
      <c r="E7" s="31" t="s">
        <v>18</v>
      </c>
      <c r="F7" s="32" t="s">
        <v>19</v>
      </c>
      <c r="G7" s="12" t="s">
        <v>79</v>
      </c>
      <c r="H7" s="12" t="s">
        <v>79</v>
      </c>
      <c r="I7" s="12">
        <v>3</v>
      </c>
      <c r="J7" s="12">
        <v>82</v>
      </c>
      <c r="K7" s="22">
        <v>4322</v>
      </c>
      <c r="L7" s="22">
        <f t="shared" si="0"/>
        <v>216.10000000000002</v>
      </c>
      <c r="M7" s="13">
        <v>0.03</v>
      </c>
      <c r="N7" s="22">
        <f t="shared" si="1"/>
        <v>140.9895179200002</v>
      </c>
      <c r="O7" s="22">
        <f t="shared" si="2"/>
        <v>3964.9104820800003</v>
      </c>
      <c r="P7" s="14">
        <v>0.48</v>
      </c>
      <c r="Q7" s="22">
        <f t="shared" si="3"/>
        <v>1903.16</v>
      </c>
    </row>
    <row r="8" spans="1:17" s="15" customFormat="1" x14ac:dyDescent="0.2">
      <c r="A8" s="11">
        <v>7</v>
      </c>
      <c r="B8" s="12" t="s">
        <v>31</v>
      </c>
      <c r="C8" s="12" t="s">
        <v>43</v>
      </c>
      <c r="D8" s="31" t="s">
        <v>17</v>
      </c>
      <c r="E8" s="31" t="s">
        <v>18</v>
      </c>
      <c r="F8" s="32" t="s">
        <v>19</v>
      </c>
      <c r="G8" s="12" t="s">
        <v>79</v>
      </c>
      <c r="H8" s="12" t="s">
        <v>81</v>
      </c>
      <c r="I8" s="12">
        <v>13</v>
      </c>
      <c r="J8" s="12">
        <v>66</v>
      </c>
      <c r="K8" s="22">
        <v>2448</v>
      </c>
      <c r="L8" s="22">
        <f t="shared" si="0"/>
        <v>122.4</v>
      </c>
      <c r="M8" s="13">
        <v>0.03</v>
      </c>
      <c r="N8" s="22">
        <f t="shared" si="1"/>
        <v>79.85708928000011</v>
      </c>
      <c r="O8" s="22">
        <f t="shared" si="2"/>
        <v>2245.7429107200001</v>
      </c>
      <c r="P8" s="14">
        <v>0.48</v>
      </c>
      <c r="Q8" s="22">
        <f t="shared" si="3"/>
        <v>1077.96</v>
      </c>
    </row>
    <row r="9" spans="1:17" s="15" customFormat="1" x14ac:dyDescent="0.2">
      <c r="A9" s="11">
        <v>8</v>
      </c>
      <c r="B9" s="12" t="s">
        <v>29</v>
      </c>
      <c r="C9" s="12" t="s">
        <v>41</v>
      </c>
      <c r="D9" s="31" t="s">
        <v>17</v>
      </c>
      <c r="E9" s="31" t="s">
        <v>18</v>
      </c>
      <c r="F9" s="32" t="s">
        <v>19</v>
      </c>
      <c r="G9" s="12" t="s">
        <v>79</v>
      </c>
      <c r="H9" s="12" t="s">
        <v>93</v>
      </c>
      <c r="I9" s="12">
        <v>45</v>
      </c>
      <c r="J9" s="12">
        <v>294</v>
      </c>
      <c r="K9" s="22">
        <v>11048.25</v>
      </c>
      <c r="L9" s="22">
        <f t="shared" si="0"/>
        <v>552.41250000000002</v>
      </c>
      <c r="M9" s="13">
        <v>0.03</v>
      </c>
      <c r="N9" s="22">
        <f t="shared" si="1"/>
        <v>360.40894062000046</v>
      </c>
      <c r="O9" s="22">
        <f t="shared" si="2"/>
        <v>10135.42855938</v>
      </c>
      <c r="P9" s="14">
        <v>0.48</v>
      </c>
      <c r="Q9" s="22">
        <f t="shared" si="3"/>
        <v>4865.01</v>
      </c>
    </row>
    <row r="10" spans="1:17" s="15" customFormat="1" x14ac:dyDescent="0.2">
      <c r="A10" s="11">
        <v>9</v>
      </c>
      <c r="B10" s="12" t="s">
        <v>45</v>
      </c>
      <c r="C10" s="12" t="s">
        <v>46</v>
      </c>
      <c r="D10" s="31" t="s">
        <v>17</v>
      </c>
      <c r="E10" s="31" t="s">
        <v>18</v>
      </c>
      <c r="F10" s="32" t="s">
        <v>19</v>
      </c>
      <c r="G10" s="12" t="s">
        <v>79</v>
      </c>
      <c r="H10" s="12" t="s">
        <v>89</v>
      </c>
      <c r="I10" s="12">
        <v>466</v>
      </c>
      <c r="J10" s="12">
        <v>14852</v>
      </c>
      <c r="K10" s="22">
        <v>559373</v>
      </c>
      <c r="L10" s="22">
        <f t="shared" si="0"/>
        <v>27968.65</v>
      </c>
      <c r="M10" s="13">
        <v>0.03</v>
      </c>
      <c r="N10" s="22">
        <f t="shared" si="1"/>
        <v>18247.508007280023</v>
      </c>
      <c r="O10" s="22">
        <f t="shared" si="2"/>
        <v>513156.84199272003</v>
      </c>
      <c r="P10" s="14">
        <v>0.48</v>
      </c>
      <c r="Q10" s="22">
        <f t="shared" si="3"/>
        <v>246315.28</v>
      </c>
    </row>
    <row r="11" spans="1:17" s="15" customFormat="1" ht="14.25" customHeight="1" x14ac:dyDescent="0.2">
      <c r="A11" s="11">
        <v>10</v>
      </c>
      <c r="B11" s="12" t="s">
        <v>24</v>
      </c>
      <c r="C11" s="12" t="s">
        <v>35</v>
      </c>
      <c r="D11" s="31" t="s">
        <v>17</v>
      </c>
      <c r="E11" s="31" t="s">
        <v>18</v>
      </c>
      <c r="F11" s="32" t="s">
        <v>19</v>
      </c>
      <c r="G11" s="12" t="s">
        <v>80</v>
      </c>
      <c r="H11" s="12" t="s">
        <v>94</v>
      </c>
      <c r="I11" s="12">
        <v>6</v>
      </c>
      <c r="J11" s="12">
        <v>15</v>
      </c>
      <c r="K11" s="22">
        <v>498</v>
      </c>
      <c r="L11" s="22">
        <f t="shared" si="0"/>
        <v>24.900000000000002</v>
      </c>
      <c r="M11" s="13">
        <v>0.03</v>
      </c>
      <c r="N11" s="22">
        <f t="shared" si="1"/>
        <v>16.245437280000022</v>
      </c>
      <c r="O11" s="22">
        <f t="shared" si="2"/>
        <v>456.85456271999999</v>
      </c>
      <c r="P11" s="14">
        <v>0.48</v>
      </c>
      <c r="Q11" s="22">
        <f t="shared" si="3"/>
        <v>219.29</v>
      </c>
    </row>
    <row r="12" spans="1:17" s="15" customFormat="1" x14ac:dyDescent="0.2">
      <c r="A12" s="11">
        <v>11</v>
      </c>
      <c r="B12" s="12" t="s">
        <v>30</v>
      </c>
      <c r="C12" s="12" t="s">
        <v>42</v>
      </c>
      <c r="D12" s="31" t="s">
        <v>17</v>
      </c>
      <c r="E12" s="31" t="s">
        <v>18</v>
      </c>
      <c r="F12" s="32" t="s">
        <v>19</v>
      </c>
      <c r="G12" s="12" t="s">
        <v>80</v>
      </c>
      <c r="H12" s="12" t="s">
        <v>81</v>
      </c>
      <c r="I12" s="12">
        <v>16</v>
      </c>
      <c r="J12" s="12">
        <v>187</v>
      </c>
      <c r="K12" s="22">
        <v>8678</v>
      </c>
      <c r="L12" s="22">
        <f t="shared" si="0"/>
        <v>433.90000000000003</v>
      </c>
      <c r="M12" s="13">
        <v>0.03</v>
      </c>
      <c r="N12" s="22">
        <f t="shared" si="1"/>
        <v>283.08816208000036</v>
      </c>
      <c r="O12" s="22">
        <f t="shared" si="2"/>
        <v>7961.0118379200003</v>
      </c>
      <c r="P12" s="14">
        <v>0.48</v>
      </c>
      <c r="Q12" s="22">
        <f t="shared" si="3"/>
        <v>3821.29</v>
      </c>
    </row>
    <row r="13" spans="1:17" s="15" customFormat="1" x14ac:dyDescent="0.2">
      <c r="A13" s="11">
        <v>12</v>
      </c>
      <c r="B13" s="12" t="s">
        <v>47</v>
      </c>
      <c r="C13" s="12" t="s">
        <v>48</v>
      </c>
      <c r="D13" s="31" t="s">
        <v>17</v>
      </c>
      <c r="E13" s="31" t="s">
        <v>18</v>
      </c>
      <c r="F13" s="32" t="s">
        <v>19</v>
      </c>
      <c r="G13" s="12" t="s">
        <v>81</v>
      </c>
      <c r="H13" s="12" t="s">
        <v>95</v>
      </c>
      <c r="I13" s="12">
        <v>45</v>
      </c>
      <c r="J13" s="12">
        <v>2121</v>
      </c>
      <c r="K13" s="22">
        <v>112175.5</v>
      </c>
      <c r="L13" s="22">
        <f t="shared" si="0"/>
        <v>5608.7750000000005</v>
      </c>
      <c r="M13" s="13">
        <v>0.03</v>
      </c>
      <c r="N13" s="22">
        <f t="shared" si="1"/>
        <v>3659.3173686800051</v>
      </c>
      <c r="O13" s="22">
        <f t="shared" si="2"/>
        <v>102907.40763132001</v>
      </c>
      <c r="P13" s="14">
        <v>0.48</v>
      </c>
      <c r="Q13" s="22">
        <f t="shared" si="3"/>
        <v>49395.56</v>
      </c>
    </row>
    <row r="14" spans="1:17" s="15" customFormat="1" x14ac:dyDescent="0.2">
      <c r="A14" s="11">
        <v>13</v>
      </c>
      <c r="B14" s="12" t="s">
        <v>32</v>
      </c>
      <c r="C14" s="12" t="s">
        <v>44</v>
      </c>
      <c r="D14" s="31" t="s">
        <v>17</v>
      </c>
      <c r="E14" s="31" t="s">
        <v>18</v>
      </c>
      <c r="F14" s="32" t="s">
        <v>19</v>
      </c>
      <c r="G14" s="12" t="s">
        <v>81</v>
      </c>
      <c r="H14" s="12" t="s">
        <v>81</v>
      </c>
      <c r="I14" s="12">
        <v>1</v>
      </c>
      <c r="J14" s="12">
        <v>0</v>
      </c>
      <c r="K14" s="22">
        <v>0</v>
      </c>
      <c r="L14" s="22">
        <f t="shared" si="0"/>
        <v>0</v>
      </c>
      <c r="M14" s="13">
        <v>0.03</v>
      </c>
      <c r="N14" s="22">
        <f t="shared" si="1"/>
        <v>0</v>
      </c>
      <c r="O14" s="22">
        <f t="shared" si="2"/>
        <v>0</v>
      </c>
      <c r="P14" s="14">
        <v>0.48</v>
      </c>
      <c r="Q14" s="22">
        <f t="shared" si="3"/>
        <v>0</v>
      </c>
    </row>
    <row r="15" spans="1:17" s="15" customFormat="1" x14ac:dyDescent="0.2">
      <c r="A15" s="11">
        <v>14</v>
      </c>
      <c r="B15" s="12" t="s">
        <v>27</v>
      </c>
      <c r="C15" s="12" t="s">
        <v>38</v>
      </c>
      <c r="D15" s="31" t="s">
        <v>17</v>
      </c>
      <c r="E15" s="31" t="s">
        <v>18</v>
      </c>
      <c r="F15" s="32" t="s">
        <v>19</v>
      </c>
      <c r="G15" s="12" t="s">
        <v>81</v>
      </c>
      <c r="H15" s="12" t="s">
        <v>81</v>
      </c>
      <c r="I15" s="12">
        <v>1</v>
      </c>
      <c r="J15" s="12">
        <v>0</v>
      </c>
      <c r="K15" s="22">
        <v>0</v>
      </c>
      <c r="L15" s="22">
        <f t="shared" si="0"/>
        <v>0</v>
      </c>
      <c r="M15" s="13">
        <v>0.03</v>
      </c>
      <c r="N15" s="22">
        <f t="shared" si="1"/>
        <v>0</v>
      </c>
      <c r="O15" s="22">
        <f t="shared" si="2"/>
        <v>0</v>
      </c>
      <c r="P15" s="14">
        <v>0.48</v>
      </c>
      <c r="Q15" s="22">
        <f t="shared" si="3"/>
        <v>0</v>
      </c>
    </row>
    <row r="16" spans="1:17" s="15" customFormat="1" x14ac:dyDescent="0.2">
      <c r="A16" s="11">
        <v>15</v>
      </c>
      <c r="B16" s="12" t="s">
        <v>49</v>
      </c>
      <c r="C16" s="12" t="s">
        <v>50</v>
      </c>
      <c r="D16" s="31" t="s">
        <v>17</v>
      </c>
      <c r="E16" s="31" t="s">
        <v>18</v>
      </c>
      <c r="F16" s="32" t="s">
        <v>19</v>
      </c>
      <c r="G16" s="12" t="s">
        <v>82</v>
      </c>
      <c r="H16" s="12" t="s">
        <v>96</v>
      </c>
      <c r="I16" s="12">
        <v>32</v>
      </c>
      <c r="J16" s="12">
        <v>395</v>
      </c>
      <c r="K16" s="22">
        <v>14797.5</v>
      </c>
      <c r="L16" s="22">
        <f t="shared" si="0"/>
        <v>739.875</v>
      </c>
      <c r="M16" s="13">
        <v>0.03</v>
      </c>
      <c r="N16" s="22">
        <f t="shared" si="1"/>
        <v>482.71457460000067</v>
      </c>
      <c r="O16" s="22">
        <f t="shared" si="2"/>
        <v>13574.910425399999</v>
      </c>
      <c r="P16" s="14">
        <v>0.48</v>
      </c>
      <c r="Q16" s="22">
        <f t="shared" si="3"/>
        <v>6515.96</v>
      </c>
    </row>
    <row r="17" spans="1:17" s="15" customFormat="1" x14ac:dyDescent="0.2">
      <c r="A17" s="11">
        <v>16</v>
      </c>
      <c r="B17" s="12" t="s">
        <v>51</v>
      </c>
      <c r="C17" s="12" t="s">
        <v>52</v>
      </c>
      <c r="D17" s="31" t="s">
        <v>17</v>
      </c>
      <c r="E17" s="31" t="s">
        <v>18</v>
      </c>
      <c r="F17" s="32" t="s">
        <v>19</v>
      </c>
      <c r="G17" s="12" t="s">
        <v>83</v>
      </c>
      <c r="H17" s="12" t="s">
        <v>89</v>
      </c>
      <c r="I17" s="12">
        <v>268</v>
      </c>
      <c r="J17" s="12">
        <v>6339</v>
      </c>
      <c r="K17" s="22">
        <v>244726.5</v>
      </c>
      <c r="L17" s="22">
        <f t="shared" ref="L17:L24" si="4">K17*0.05</f>
        <v>12236.325000000001</v>
      </c>
      <c r="M17" s="13">
        <v>0.03</v>
      </c>
      <c r="N17" s="22">
        <f t="shared" ref="N17:N24" si="5">K17*(1-0.96737864)</f>
        <v>7983.3112580400111</v>
      </c>
      <c r="O17" s="22">
        <f t="shared" ref="O17:O24" si="6">K17*0.91737864</f>
        <v>224506.86374196</v>
      </c>
      <c r="P17" s="14">
        <v>0.48</v>
      </c>
      <c r="Q17" s="22">
        <f t="shared" si="3"/>
        <v>107763.29</v>
      </c>
    </row>
    <row r="18" spans="1:17" s="15" customFormat="1" x14ac:dyDescent="0.2">
      <c r="A18" s="11">
        <v>17</v>
      </c>
      <c r="B18" s="12" t="s">
        <v>53</v>
      </c>
      <c r="C18" s="12" t="s">
        <v>54</v>
      </c>
      <c r="D18" s="31" t="s">
        <v>17</v>
      </c>
      <c r="E18" s="31" t="s">
        <v>18</v>
      </c>
      <c r="F18" s="32" t="s">
        <v>19</v>
      </c>
      <c r="G18" s="12" t="s">
        <v>83</v>
      </c>
      <c r="H18" s="12" t="s">
        <v>93</v>
      </c>
      <c r="I18" s="12">
        <v>35</v>
      </c>
      <c r="J18" s="12">
        <v>1095</v>
      </c>
      <c r="K18" s="22">
        <v>57470</v>
      </c>
      <c r="L18" s="22">
        <f t="shared" si="4"/>
        <v>2873.5</v>
      </c>
      <c r="M18" s="13">
        <v>0.03</v>
      </c>
      <c r="N18" s="22">
        <f t="shared" si="5"/>
        <v>1874.7495592000025</v>
      </c>
      <c r="O18" s="22">
        <f t="shared" si="6"/>
        <v>52721.750440800002</v>
      </c>
      <c r="P18" s="14">
        <v>0.48</v>
      </c>
      <c r="Q18" s="22">
        <f t="shared" si="3"/>
        <v>25306.44</v>
      </c>
    </row>
    <row r="19" spans="1:17" s="15" customFormat="1" x14ac:dyDescent="0.2">
      <c r="A19" s="11">
        <v>18</v>
      </c>
      <c r="B19" s="12" t="s">
        <v>55</v>
      </c>
      <c r="C19" s="12" t="s">
        <v>56</v>
      </c>
      <c r="D19" s="31" t="s">
        <v>17</v>
      </c>
      <c r="E19" s="31" t="s">
        <v>18</v>
      </c>
      <c r="F19" s="32" t="s">
        <v>19</v>
      </c>
      <c r="G19" s="12" t="s">
        <v>83</v>
      </c>
      <c r="H19" s="12" t="s">
        <v>96</v>
      </c>
      <c r="I19" s="12">
        <v>3</v>
      </c>
      <c r="J19" s="12">
        <v>9</v>
      </c>
      <c r="K19" s="22">
        <v>316</v>
      </c>
      <c r="L19" s="22">
        <f t="shared" si="4"/>
        <v>15.8</v>
      </c>
      <c r="M19" s="13">
        <v>0.03</v>
      </c>
      <c r="N19" s="22">
        <f t="shared" si="5"/>
        <v>10.308349760000013</v>
      </c>
      <c r="O19" s="22">
        <f t="shared" si="6"/>
        <v>289.89165023999999</v>
      </c>
      <c r="P19" s="14">
        <v>0.48</v>
      </c>
      <c r="Q19" s="22">
        <f t="shared" si="3"/>
        <v>139.15</v>
      </c>
    </row>
    <row r="20" spans="1:17" s="15" customFormat="1" x14ac:dyDescent="0.2">
      <c r="A20" s="11">
        <v>19</v>
      </c>
      <c r="B20" s="12" t="s">
        <v>57</v>
      </c>
      <c r="C20" s="12" t="s">
        <v>58</v>
      </c>
      <c r="D20" s="31" t="s">
        <v>17</v>
      </c>
      <c r="E20" s="31" t="s">
        <v>18</v>
      </c>
      <c r="F20" s="32" t="s">
        <v>19</v>
      </c>
      <c r="G20" s="12" t="s">
        <v>84</v>
      </c>
      <c r="H20" s="12" t="s">
        <v>96</v>
      </c>
      <c r="I20" s="12">
        <v>4</v>
      </c>
      <c r="J20" s="12">
        <v>69</v>
      </c>
      <c r="K20" s="22">
        <v>2560</v>
      </c>
      <c r="L20" s="22">
        <f t="shared" si="4"/>
        <v>128</v>
      </c>
      <c r="M20" s="13">
        <v>0.03</v>
      </c>
      <c r="N20" s="22">
        <f t="shared" si="5"/>
        <v>83.510681600000112</v>
      </c>
      <c r="O20" s="22">
        <f t="shared" si="6"/>
        <v>2348.4893184000002</v>
      </c>
      <c r="P20" s="14">
        <v>0.48</v>
      </c>
      <c r="Q20" s="22">
        <f t="shared" si="3"/>
        <v>1127.27</v>
      </c>
    </row>
    <row r="21" spans="1:17" s="15" customFormat="1" x14ac:dyDescent="0.2">
      <c r="A21" s="11">
        <v>20</v>
      </c>
      <c r="B21" s="12" t="s">
        <v>59</v>
      </c>
      <c r="C21" s="12" t="s">
        <v>60</v>
      </c>
      <c r="D21" s="31" t="s">
        <v>17</v>
      </c>
      <c r="E21" s="31" t="s">
        <v>18</v>
      </c>
      <c r="F21" s="32" t="s">
        <v>19</v>
      </c>
      <c r="G21" s="12" t="s">
        <v>85</v>
      </c>
      <c r="H21" s="12" t="s">
        <v>92</v>
      </c>
      <c r="I21" s="12">
        <v>42</v>
      </c>
      <c r="J21" s="12">
        <v>1384</v>
      </c>
      <c r="K21" s="22">
        <v>72344.5</v>
      </c>
      <c r="L21" s="22">
        <f t="shared" si="4"/>
        <v>3617.2250000000004</v>
      </c>
      <c r="M21" s="13">
        <v>0.03</v>
      </c>
      <c r="N21" s="22">
        <f t="shared" si="5"/>
        <v>2359.9759785200031</v>
      </c>
      <c r="O21" s="22">
        <f t="shared" si="6"/>
        <v>66367.299021480008</v>
      </c>
      <c r="P21" s="14">
        <v>0.48</v>
      </c>
      <c r="Q21" s="22">
        <f t="shared" si="3"/>
        <v>31856.3</v>
      </c>
    </row>
    <row r="22" spans="1:17" s="15" customFormat="1" x14ac:dyDescent="0.2">
      <c r="A22" s="11">
        <v>21</v>
      </c>
      <c r="B22" s="12" t="s">
        <v>61</v>
      </c>
      <c r="C22" s="12" t="s">
        <v>62</v>
      </c>
      <c r="D22" s="31" t="s">
        <v>17</v>
      </c>
      <c r="E22" s="31" t="s">
        <v>18</v>
      </c>
      <c r="F22" s="32" t="s">
        <v>19</v>
      </c>
      <c r="G22" s="12" t="s">
        <v>85</v>
      </c>
      <c r="H22" s="12" t="s">
        <v>92</v>
      </c>
      <c r="I22" s="12">
        <v>11</v>
      </c>
      <c r="J22" s="12">
        <v>55</v>
      </c>
      <c r="K22" s="22">
        <v>1762</v>
      </c>
      <c r="L22" s="22">
        <f t="shared" si="4"/>
        <v>88.100000000000009</v>
      </c>
      <c r="M22" s="13">
        <v>0.03</v>
      </c>
      <c r="N22" s="22">
        <f t="shared" si="5"/>
        <v>57.478836320000077</v>
      </c>
      <c r="O22" s="22">
        <f t="shared" si="6"/>
        <v>1616.4211636800001</v>
      </c>
      <c r="P22" s="14">
        <v>0.48</v>
      </c>
      <c r="Q22" s="22">
        <f t="shared" si="3"/>
        <v>775.88</v>
      </c>
    </row>
    <row r="23" spans="1:17" s="15" customFormat="1" x14ac:dyDescent="0.2">
      <c r="A23" s="11">
        <v>22</v>
      </c>
      <c r="B23" s="12" t="s">
        <v>63</v>
      </c>
      <c r="C23" s="12" t="s">
        <v>64</v>
      </c>
      <c r="D23" s="31" t="s">
        <v>17</v>
      </c>
      <c r="E23" s="31" t="s">
        <v>18</v>
      </c>
      <c r="F23" s="32" t="s">
        <v>19</v>
      </c>
      <c r="G23" s="12" t="s">
        <v>85</v>
      </c>
      <c r="H23" s="12" t="s">
        <v>92</v>
      </c>
      <c r="I23" s="12">
        <v>14</v>
      </c>
      <c r="J23" s="12">
        <v>26</v>
      </c>
      <c r="K23" s="22">
        <v>1013</v>
      </c>
      <c r="L23" s="22">
        <f t="shared" si="4"/>
        <v>50.650000000000006</v>
      </c>
      <c r="M23" s="13">
        <v>0.03</v>
      </c>
      <c r="N23" s="22">
        <f t="shared" si="5"/>
        <v>33.045437680000042</v>
      </c>
      <c r="O23" s="22">
        <f t="shared" si="6"/>
        <v>929.30456232000006</v>
      </c>
      <c r="P23" s="14">
        <v>0.48</v>
      </c>
      <c r="Q23" s="22">
        <f t="shared" si="3"/>
        <v>446.07</v>
      </c>
    </row>
    <row r="24" spans="1:17" s="15" customFormat="1" x14ac:dyDescent="0.2">
      <c r="A24" s="11">
        <v>23</v>
      </c>
      <c r="B24" s="12" t="s">
        <v>65</v>
      </c>
      <c r="C24" s="12" t="s">
        <v>66</v>
      </c>
      <c r="D24" s="31" t="s">
        <v>17</v>
      </c>
      <c r="E24" s="31" t="s">
        <v>18</v>
      </c>
      <c r="F24" s="32" t="s">
        <v>19</v>
      </c>
      <c r="G24" s="12" t="s">
        <v>85</v>
      </c>
      <c r="H24" s="12" t="s">
        <v>89</v>
      </c>
      <c r="I24" s="12">
        <v>167</v>
      </c>
      <c r="J24" s="12">
        <v>3735</v>
      </c>
      <c r="K24" s="22">
        <v>163107.75</v>
      </c>
      <c r="L24" s="22">
        <f t="shared" si="4"/>
        <v>8155.3875000000007</v>
      </c>
      <c r="M24" s="13">
        <v>0.03</v>
      </c>
      <c r="N24" s="22">
        <f t="shared" si="5"/>
        <v>5320.7966315400072</v>
      </c>
      <c r="O24" s="22">
        <f t="shared" si="6"/>
        <v>149631.56586845999</v>
      </c>
      <c r="P24" s="14">
        <v>0.48</v>
      </c>
      <c r="Q24" s="22">
        <f t="shared" si="3"/>
        <v>71823.149999999994</v>
      </c>
    </row>
    <row r="25" spans="1:17" s="15" customFormat="1" x14ac:dyDescent="0.2">
      <c r="A25" s="11">
        <v>24</v>
      </c>
      <c r="B25" s="12" t="s">
        <v>67</v>
      </c>
      <c r="C25" s="12" t="s">
        <v>68</v>
      </c>
      <c r="D25" s="31" t="s">
        <v>17</v>
      </c>
      <c r="E25" s="31" t="s">
        <v>18</v>
      </c>
      <c r="F25" s="32" t="s">
        <v>19</v>
      </c>
      <c r="G25" s="12" t="s">
        <v>86</v>
      </c>
      <c r="H25" s="12" t="s">
        <v>97</v>
      </c>
      <c r="I25" s="12">
        <v>2</v>
      </c>
      <c r="J25" s="12">
        <v>139</v>
      </c>
      <c r="K25" s="22">
        <v>5311</v>
      </c>
      <c r="L25" s="22">
        <f t="shared" si="0"/>
        <v>265.55</v>
      </c>
      <c r="M25" s="13">
        <v>0.03</v>
      </c>
      <c r="N25" s="22">
        <f t="shared" si="1"/>
        <v>173.25204296000024</v>
      </c>
      <c r="O25" s="22">
        <f t="shared" si="2"/>
        <v>4872.1979570399999</v>
      </c>
      <c r="P25" s="14">
        <v>0.48</v>
      </c>
      <c r="Q25" s="22">
        <f t="shared" si="3"/>
        <v>2338.66</v>
      </c>
    </row>
    <row r="26" spans="1:17" s="15" customFormat="1" x14ac:dyDescent="0.2">
      <c r="A26" s="11">
        <v>25</v>
      </c>
      <c r="B26" s="12" t="s">
        <v>69</v>
      </c>
      <c r="C26" s="12" t="s">
        <v>70</v>
      </c>
      <c r="D26" s="31" t="s">
        <v>17</v>
      </c>
      <c r="E26" s="31" t="s">
        <v>18</v>
      </c>
      <c r="F26" s="32" t="s">
        <v>19</v>
      </c>
      <c r="G26" s="12" t="s">
        <v>86</v>
      </c>
      <c r="H26" s="12" t="s">
        <v>98</v>
      </c>
      <c r="I26" s="12">
        <v>31</v>
      </c>
      <c r="J26" s="12">
        <v>483</v>
      </c>
      <c r="K26" s="22">
        <v>17140</v>
      </c>
      <c r="L26" s="22">
        <f t="shared" si="0"/>
        <v>857</v>
      </c>
      <c r="M26" s="13">
        <v>0.03</v>
      </c>
      <c r="N26" s="22">
        <f t="shared" si="1"/>
        <v>559.13011040000072</v>
      </c>
      <c r="O26" s="22">
        <f t="shared" si="2"/>
        <v>15723.869889600001</v>
      </c>
      <c r="P26" s="14">
        <v>0.48</v>
      </c>
      <c r="Q26" s="22">
        <f t="shared" si="3"/>
        <v>7547.46</v>
      </c>
    </row>
    <row r="27" spans="1:17" s="15" customFormat="1" x14ac:dyDescent="0.2">
      <c r="A27" s="11">
        <v>26</v>
      </c>
      <c r="B27" s="12" t="s">
        <v>71</v>
      </c>
      <c r="C27" s="12" t="s">
        <v>72</v>
      </c>
      <c r="D27" s="31" t="s">
        <v>17</v>
      </c>
      <c r="E27" s="31" t="s">
        <v>18</v>
      </c>
      <c r="F27" s="32" t="s">
        <v>19</v>
      </c>
      <c r="G27" s="12" t="s">
        <v>87</v>
      </c>
      <c r="H27" s="12" t="s">
        <v>97</v>
      </c>
      <c r="I27" s="12">
        <v>1</v>
      </c>
      <c r="J27" s="12">
        <v>19</v>
      </c>
      <c r="K27" s="22">
        <v>718</v>
      </c>
      <c r="L27" s="22">
        <f t="shared" si="0"/>
        <v>35.9</v>
      </c>
      <c r="M27" s="13">
        <v>0.03</v>
      </c>
      <c r="N27" s="22">
        <f t="shared" si="1"/>
        <v>23.422136480000031</v>
      </c>
      <c r="O27" s="22">
        <f t="shared" si="2"/>
        <v>658.67786351999996</v>
      </c>
      <c r="P27" s="14">
        <v>0.48</v>
      </c>
      <c r="Q27" s="22">
        <f t="shared" si="3"/>
        <v>316.17</v>
      </c>
    </row>
    <row r="28" spans="1:17" s="15" customFormat="1" x14ac:dyDescent="0.2">
      <c r="A28" s="11">
        <v>27</v>
      </c>
      <c r="B28" s="12" t="s">
        <v>73</v>
      </c>
      <c r="C28" s="12" t="s">
        <v>74</v>
      </c>
      <c r="D28" s="31" t="s">
        <v>17</v>
      </c>
      <c r="E28" s="31" t="s">
        <v>18</v>
      </c>
      <c r="F28" s="32" t="s">
        <v>19</v>
      </c>
      <c r="G28" s="12" t="s">
        <v>88</v>
      </c>
      <c r="H28" s="12" t="s">
        <v>89</v>
      </c>
      <c r="I28" s="12">
        <v>133</v>
      </c>
      <c r="J28" s="12">
        <v>7157</v>
      </c>
      <c r="K28" s="22">
        <v>272078.5</v>
      </c>
      <c r="L28" s="22">
        <f t="shared" si="0"/>
        <v>13603.925000000001</v>
      </c>
      <c r="M28" s="13">
        <v>0.03</v>
      </c>
      <c r="N28" s="22">
        <f t="shared" si="1"/>
        <v>8875.5706967600127</v>
      </c>
      <c r="O28" s="22">
        <f t="shared" si="2"/>
        <v>249599.00430324001</v>
      </c>
      <c r="P28" s="14">
        <v>0.48</v>
      </c>
      <c r="Q28" s="22">
        <f t="shared" si="3"/>
        <v>119807.52</v>
      </c>
    </row>
    <row r="29" spans="1:17" s="15" customFormat="1" x14ac:dyDescent="0.2">
      <c r="A29" s="11">
        <v>28</v>
      </c>
      <c r="B29" s="12" t="s">
        <v>75</v>
      </c>
      <c r="C29" s="12" t="s">
        <v>76</v>
      </c>
      <c r="D29" s="31" t="s">
        <v>17</v>
      </c>
      <c r="E29" s="31" t="s">
        <v>18</v>
      </c>
      <c r="F29" s="32" t="s">
        <v>19</v>
      </c>
      <c r="G29" s="12" t="s">
        <v>88</v>
      </c>
      <c r="H29" s="12" t="s">
        <v>89</v>
      </c>
      <c r="I29" s="12">
        <v>25</v>
      </c>
      <c r="J29" s="12">
        <v>794</v>
      </c>
      <c r="K29" s="22">
        <v>41219</v>
      </c>
      <c r="L29" s="22">
        <f t="shared" si="0"/>
        <v>2060.9500000000003</v>
      </c>
      <c r="M29" s="13">
        <v>0.03</v>
      </c>
      <c r="N29" s="22">
        <f t="shared" si="1"/>
        <v>1344.6198378400018</v>
      </c>
      <c r="O29" s="22">
        <f t="shared" si="2"/>
        <v>37813.430162160003</v>
      </c>
      <c r="P29" s="14">
        <v>0.48</v>
      </c>
      <c r="Q29" s="22">
        <f t="shared" si="3"/>
        <v>18150.45</v>
      </c>
    </row>
    <row r="30" spans="1:17" s="15" customFormat="1" x14ac:dyDescent="0.2">
      <c r="A30" s="11">
        <v>29</v>
      </c>
      <c r="B30" s="12" t="s">
        <v>77</v>
      </c>
      <c r="C30" s="12" t="s">
        <v>78</v>
      </c>
      <c r="D30" s="31" t="s">
        <v>17</v>
      </c>
      <c r="E30" s="31" t="s">
        <v>18</v>
      </c>
      <c r="F30" s="32" t="s">
        <v>19</v>
      </c>
      <c r="G30" s="12" t="s">
        <v>88</v>
      </c>
      <c r="H30" s="12" t="s">
        <v>89</v>
      </c>
      <c r="I30" s="12">
        <v>85</v>
      </c>
      <c r="J30" s="12">
        <v>1867</v>
      </c>
      <c r="K30" s="22">
        <v>72155.5</v>
      </c>
      <c r="L30" s="22">
        <f t="shared" si="0"/>
        <v>3607.7750000000001</v>
      </c>
      <c r="M30" s="13">
        <v>0.03</v>
      </c>
      <c r="N30" s="22">
        <f t="shared" si="1"/>
        <v>2353.8105414800029</v>
      </c>
      <c r="O30" s="22">
        <f t="shared" si="2"/>
        <v>66193.914458519997</v>
      </c>
      <c r="P30" s="14">
        <v>0.48</v>
      </c>
      <c r="Q30" s="22">
        <f t="shared" si="3"/>
        <v>31773.08</v>
      </c>
    </row>
    <row r="31" spans="1:17" s="5" customFormat="1" x14ac:dyDescent="0.2">
      <c r="A31" s="16"/>
      <c r="B31" s="17" t="s">
        <v>20</v>
      </c>
      <c r="C31" s="18"/>
      <c r="D31" s="18"/>
      <c r="E31" s="18"/>
      <c r="F31" s="18"/>
      <c r="G31" s="19"/>
      <c r="H31" s="19"/>
      <c r="I31" s="18"/>
      <c r="J31" s="18"/>
      <c r="K31" s="20">
        <f>SUM(K2:K30)</f>
        <v>2015665.5</v>
      </c>
      <c r="L31" s="20"/>
      <c r="M31" s="20"/>
      <c r="N31" s="20">
        <f>SUM(N2:N30)</f>
        <v>65753.749915080087</v>
      </c>
      <c r="O31" s="23">
        <f>SUM(O2:O30)</f>
        <v>1849128.4750849202</v>
      </c>
      <c r="P31" s="21"/>
      <c r="Q31" s="20">
        <f>SUM(Q2:Q30)</f>
        <v>887581.69</v>
      </c>
    </row>
    <row r="32" spans="1:17" s="5" customFormat="1" x14ac:dyDescent="0.2">
      <c r="B32" s="6"/>
      <c r="C32" s="6"/>
      <c r="D32" s="6"/>
      <c r="E32" s="6"/>
      <c r="F32" s="6"/>
      <c r="G32" s="7"/>
      <c r="H32" s="7"/>
      <c r="I32" s="6"/>
      <c r="J32" s="6"/>
      <c r="K32" s="8"/>
      <c r="L32" s="8"/>
      <c r="M32" s="8"/>
      <c r="N32" s="8"/>
      <c r="O32" s="8"/>
      <c r="P32" s="9"/>
    </row>
    <row r="34" spans="6:6" x14ac:dyDescent="0.2">
      <c r="F34" s="30"/>
    </row>
  </sheetData>
  <protectedRanges>
    <protectedRange sqref="A2:IV65557" name="区域1_1"/>
  </protectedRanges>
  <phoneticPr fontId="1" type="noConversion"/>
  <pageMargins left="0.7" right="0.7" top="0.75" bottom="0.75" header="0.3" footer="0.3"/>
  <pageSetup scale="51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WIN7</cp:lastModifiedBy>
  <cp:lastPrinted>2018-06-11T07:54:17Z</cp:lastPrinted>
  <dcterms:created xsi:type="dcterms:W3CDTF">2015-11-10T02:18:22Z</dcterms:created>
  <dcterms:modified xsi:type="dcterms:W3CDTF">2018-08-01T02:01:03Z</dcterms:modified>
</cp:coreProperties>
</file>