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4240" windowHeight="13740"/>
  </bookViews>
  <sheets>
    <sheet name="月结算表" sheetId="1" r:id="rId1"/>
  </sheets>
  <definedNames>
    <definedName name="_xlnm._FilterDatabase" localSheetId="0" hidden="1">月结算表!$A$2:$Q$23</definedName>
  </definedNames>
  <calcPr calcId="144525"/>
</workbook>
</file>

<file path=xl/calcChain.xml><?xml version="1.0" encoding="utf-8"?>
<calcChain xmlns="http://schemas.openxmlformats.org/spreadsheetml/2006/main">
  <c r="K12" i="1" l="1"/>
  <c r="K23" i="1" s="1"/>
  <c r="J12" i="1"/>
  <c r="I12" i="1"/>
  <c r="I23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J2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O22" i="1" l="1"/>
  <c r="Q22" i="1" s="1"/>
  <c r="O21" i="1"/>
  <c r="Q21" i="1" s="1"/>
  <c r="O18" i="1"/>
  <c r="Q18" i="1" s="1"/>
  <c r="O15" i="1"/>
  <c r="Q15" i="1" s="1"/>
  <c r="O13" i="1"/>
  <c r="Q13" i="1" s="1"/>
  <c r="O11" i="1"/>
  <c r="Q11" i="1" s="1"/>
  <c r="O8" i="1"/>
  <c r="Q8" i="1" s="1"/>
  <c r="O19" i="1"/>
  <c r="Q19" i="1" s="1"/>
  <c r="O17" i="1"/>
  <c r="Q17" i="1" s="1"/>
  <c r="O16" i="1"/>
  <c r="Q16" i="1" s="1"/>
  <c r="O14" i="1"/>
  <c r="Q14" i="1" s="1"/>
  <c r="O9" i="1"/>
  <c r="Q9" i="1" s="1"/>
  <c r="O5" i="1"/>
  <c r="Q5" i="1" s="1"/>
  <c r="O20" i="1"/>
  <c r="Q20" i="1" s="1"/>
  <c r="O12" i="1"/>
  <c r="Q12" i="1" s="1"/>
  <c r="O10" i="1"/>
  <c r="Q10" i="1" s="1"/>
  <c r="O7" i="1"/>
  <c r="Q7" i="1" s="1"/>
  <c r="O6" i="1"/>
  <c r="Q6" i="1" s="1"/>
  <c r="O4" i="1"/>
  <c r="Q4" i="1" s="1"/>
  <c r="N3" i="1"/>
  <c r="N23" i="1" s="1"/>
  <c r="L3" i="1" l="1"/>
  <c r="O3" i="1" l="1"/>
  <c r="L23" i="1"/>
  <c r="Q3" i="1" l="1"/>
  <c r="Q23" i="1" s="1"/>
  <c r="O23" i="1"/>
</calcChain>
</file>

<file path=xl/comments1.xml><?xml version="1.0" encoding="utf-8"?>
<comments xmlns="http://schemas.openxmlformats.org/spreadsheetml/2006/main">
  <authors>
    <author>leno</author>
  </authors>
  <commentList>
    <comment ref="A2" authorId="0">
      <text/>
    </comment>
  </commentList>
</comments>
</file>

<file path=xl/sharedStrings.xml><?xml version="1.0" encoding="utf-8"?>
<sst xmlns="http://schemas.openxmlformats.org/spreadsheetml/2006/main" count="99" uniqueCount="61">
  <si>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</si>
  <si>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</si>
  <si>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</si>
  <si>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</si>
  <si>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</si>
  <si>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</si>
  <si>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</si>
  <si>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</si>
  <si>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</si>
  <si>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</si>
  <si>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</si>
  <si>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</si>
  <si>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</si>
  <si>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</si>
  <si>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</si>
  <si>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</si>
  <si>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</si>
  <si>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</si>
  <si>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r>
      <rPr>
        <sz val="10"/>
        <rFont val="宋体"/>
        <family val="3"/>
        <charset val="134"/>
      </rPr>
      <t>武汉</t>
    </r>
    <r>
      <rPr>
        <sz val="10"/>
        <rFont val="Arial"/>
        <family val="2"/>
      </rPr>
      <t>UME</t>
    </r>
    <r>
      <rPr>
        <sz val="10"/>
        <rFont val="宋体"/>
        <family val="3"/>
        <charset val="134"/>
      </rPr>
      <t>国际影城</t>
    </r>
    <phoneticPr fontId="1" type="noConversion"/>
  </si>
  <si>
    <t>侏罗纪世界2（数字3D）</t>
  </si>
  <si>
    <t>051201022018</t>
  </si>
  <si>
    <t>超人总动员2（数字3D）</t>
  </si>
  <si>
    <t>051201112018</t>
  </si>
  <si>
    <t>动物世界（数字3D）</t>
  </si>
  <si>
    <t>001203772018</t>
  </si>
  <si>
    <t>超人总动员2（数字）</t>
  </si>
  <si>
    <t>051101112018</t>
  </si>
  <si>
    <t>阿飞正传（数字）</t>
  </si>
  <si>
    <t>002101142018</t>
  </si>
  <si>
    <t>金蝉脱壳2：冥府（数字）</t>
  </si>
  <si>
    <t>051101152018</t>
  </si>
  <si>
    <t>暹罗决：九神战甲（数字）</t>
  </si>
  <si>
    <t>014101072018</t>
  </si>
  <si>
    <t>我不是药神</t>
  </si>
  <si>
    <t>001104962018</t>
  </si>
  <si>
    <t>2018年7月结算报表</t>
    <phoneticPr fontId="1" type="noConversion"/>
  </si>
  <si>
    <t>新大头儿子和小头爸爸3俄罗斯奇遇记</t>
  </si>
  <si>
    <t>001b03562018</t>
  </si>
  <si>
    <t>邪不压正</t>
  </si>
  <si>
    <t>001104952018</t>
  </si>
  <si>
    <t>阿修罗（数字3D）</t>
  </si>
  <si>
    <t>001204972018</t>
  </si>
  <si>
    <t>小悟空</t>
  </si>
  <si>
    <t>001b03982018</t>
  </si>
  <si>
    <t>汪星卧底（数字）</t>
  </si>
  <si>
    <t>051101182018</t>
  </si>
  <si>
    <t>淘气大侦探（数字）</t>
  </si>
  <si>
    <t>051101262018</t>
  </si>
  <si>
    <t>摩天营救（数字3D）</t>
  </si>
  <si>
    <t>051201202018</t>
  </si>
  <si>
    <t>神奇马戏团之动物饼干</t>
  </si>
  <si>
    <t>001b05642018</t>
  </si>
  <si>
    <t>风语咒（数字3D）</t>
  </si>
  <si>
    <t>001c05272018</t>
  </si>
  <si>
    <t>浴血广昌</t>
  </si>
  <si>
    <t>001104702018</t>
  </si>
  <si>
    <t>狄仁杰之四大天王（数字3D）</t>
  </si>
  <si>
    <t>001202172018</t>
  </si>
  <si>
    <t>西虹市首富</t>
  </si>
  <si>
    <t>001106062018</t>
  </si>
  <si>
    <t>中影设备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</si>
</sst>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.00_ "/>
    <numFmt numFmtId="177" formatCode="0.0000_ "/>
    <numFmt numFmtId="178" formatCode="0_ "/>
    <numFmt numFmtId="179" formatCode="0.000"/>
    <numFmt numFmtId="180" formatCode="#,##0.00_ 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b/>
      <sz val="16"/>
      <name val="宋体"/>
      <family val="3"/>
      <charset val="134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43" fontId="10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0" fillId="0" borderId="2" xfId="0" applyFill="1" applyBorder="1"/>
    <xf numFmtId="49" fontId="5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/>
    <xf numFmtId="14" fontId="0" fillId="0" borderId="2" xfId="0" applyNumberFormat="1" applyFill="1" applyBorder="1"/>
    <xf numFmtId="176" fontId="0" fillId="0" borderId="2" xfId="0" applyNumberFormat="1" applyFill="1" applyBorder="1"/>
    <xf numFmtId="0" fontId="0" fillId="0" borderId="2" xfId="0" applyFont="1" applyBorder="1"/>
    <xf numFmtId="49" fontId="0" fillId="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Font="1" applyFill="1" applyBorder="1"/>
    <xf numFmtId="0" fontId="7" fillId="2" borderId="1" xfId="0" applyFont="1" applyFill="1" applyBorder="1" applyAlignment="1" applyProtection="1">
      <alignment horizontal="center" wrapText="1"/>
    </xf>
    <xf numFmtId="49" fontId="8" fillId="2" borderId="1" xfId="0" applyNumberFormat="1" applyFont="1" applyFill="1" applyBorder="1" applyAlignment="1" applyProtection="1">
      <alignment horizont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78" fontId="0" fillId="0" borderId="2" xfId="0" applyNumberFormat="1" applyFill="1" applyBorder="1"/>
    <xf numFmtId="49" fontId="7" fillId="2" borderId="1" xfId="0" applyNumberFormat="1" applyFont="1" applyFill="1" applyBorder="1" applyAlignment="1" applyProtection="1">
      <alignment horizontal="center" wrapText="1"/>
    </xf>
    <xf numFmtId="14" fontId="8" fillId="2" borderId="1" xfId="0" applyNumberFormat="1" applyFont="1" applyFill="1" applyBorder="1" applyAlignment="1" applyProtection="1">
      <alignment horizontal="center" wrapText="1"/>
    </xf>
    <xf numFmtId="176" fontId="8" fillId="2" borderId="1" xfId="0" applyNumberFormat="1" applyFont="1" applyFill="1" applyBorder="1" applyAlignment="1" applyProtection="1">
      <alignment horizontal="center" wrapText="1"/>
    </xf>
    <xf numFmtId="177" fontId="8" fillId="2" borderId="1" xfId="0" applyNumberFormat="1" applyFont="1" applyFill="1" applyBorder="1" applyAlignment="1" applyProtection="1">
      <alignment horizontal="center" wrapText="1"/>
    </xf>
    <xf numFmtId="49" fontId="6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43" fontId="0" fillId="0" borderId="2" xfId="2" applyFont="1" applyFill="1" applyBorder="1" applyAlignment="1"/>
    <xf numFmtId="0" fontId="1" fillId="0" borderId="4" xfId="0" applyFont="1" applyBorder="1" applyAlignment="1">
      <alignment horizontal="center" vertical="center"/>
    </xf>
    <xf numFmtId="179" fontId="1" fillId="0" borderId="4" xfId="0" applyNumberFormat="1" applyFont="1" applyBorder="1"/>
    <xf numFmtId="14" fontId="1" fillId="0" borderId="4" xfId="0" applyNumberFormat="1" applyFont="1" applyBorder="1" applyAlignment="1">
      <alignment horizontal="center" vertical="center"/>
    </xf>
    <xf numFmtId="180" fontId="0" fillId="0" borderId="2" xfId="0" applyNumberFormat="1" applyFill="1" applyBorder="1"/>
    <xf numFmtId="0" fontId="9" fillId="0" borderId="3" xfId="0" applyFont="1" applyBorder="1" applyAlignment="1">
      <alignment horizontal="center" vertical="center"/>
    </xf>
  </cellXfs>
  <cellStyles count="3">
    <cellStyle name="常规" xfId="0" builtinId="0"/>
    <cellStyle name="常规 2 2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zoomScaleNormal="100" workbookViewId="0">
      <selection activeCell="D6" sqref="D6"/>
    </sheetView>
  </sheetViews>
  <sheetFormatPr defaultColWidth="16" defaultRowHeight="12.75" x14ac:dyDescent="0.2"/>
  <cols>
    <col min="1" max="1" width="8.42578125" customWidth="1"/>
    <col min="2" max="2" width="30.28515625" style="2" bestFit="1" customWidth="1"/>
    <col min="3" max="3" width="13.85546875" style="2" bestFit="1" customWidth="1"/>
    <col min="4" max="4" width="17.85546875" style="2" bestFit="1" customWidth="1"/>
    <col min="5" max="5" width="11.7109375" style="2" customWidth="1"/>
    <col min="6" max="6" width="16" style="15"/>
    <col min="7" max="8" width="13.7109375" style="1" customWidth="1"/>
    <col min="9" max="10" width="11.140625" style="2" customWidth="1"/>
    <col min="11" max="11" width="12.5703125" style="3" customWidth="1"/>
    <col min="12" max="12" width="16" style="3"/>
    <col min="13" max="13" width="11.28515625" style="3" customWidth="1"/>
    <col min="14" max="14" width="11.85546875" style="3" customWidth="1"/>
    <col min="15" max="15" width="16" style="3"/>
    <col min="16" max="16" width="13.140625" style="4" customWidth="1"/>
    <col min="17" max="17" width="16" style="3"/>
  </cols>
  <sheetData>
    <row r="1" spans="1:17" ht="31.5" customHeight="1" x14ac:dyDescent="0.2">
      <c r="A1" s="35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6" customFormat="1" ht="15.75" x14ac:dyDescent="0.25">
      <c r="A2" s="17" t="s">
        <v>0</v>
      </c>
      <c r="B2" s="18" t="s">
        <v>7</v>
      </c>
      <c r="C2" s="22" t="s">
        <v>1</v>
      </c>
      <c r="D2" s="18" t="s">
        <v>16</v>
      </c>
      <c r="E2" s="18" t="s">
        <v>17</v>
      </c>
      <c r="F2" s="18" t="s">
        <v>10</v>
      </c>
      <c r="G2" s="23" t="s">
        <v>2</v>
      </c>
      <c r="H2" s="23" t="s">
        <v>3</v>
      </c>
      <c r="I2" s="18" t="s">
        <v>4</v>
      </c>
      <c r="J2" s="18" t="s">
        <v>5</v>
      </c>
      <c r="K2" s="24" t="s">
        <v>6</v>
      </c>
      <c r="L2" s="24" t="s">
        <v>11</v>
      </c>
      <c r="M2" s="24" t="s">
        <v>12</v>
      </c>
      <c r="N2" s="24" t="s">
        <v>13</v>
      </c>
      <c r="O2" s="24" t="s">
        <v>8</v>
      </c>
      <c r="P2" s="25" t="s">
        <v>14</v>
      </c>
      <c r="Q2" s="24" t="s">
        <v>9</v>
      </c>
    </row>
    <row r="3" spans="1:17" s="7" customFormat="1" x14ac:dyDescent="0.2">
      <c r="A3" s="19">
        <v>1</v>
      </c>
      <c r="B3" s="31" t="s">
        <v>23</v>
      </c>
      <c r="C3" s="31" t="s">
        <v>24</v>
      </c>
      <c r="D3" s="13" t="s">
        <v>18</v>
      </c>
      <c r="E3" s="13">
        <v>42019471</v>
      </c>
      <c r="F3" s="26" t="s">
        <v>60</v>
      </c>
      <c r="G3" s="33">
        <v>43282</v>
      </c>
      <c r="H3" s="33">
        <v>43300</v>
      </c>
      <c r="I3" s="31">
        <v>155</v>
      </c>
      <c r="J3" s="31">
        <v>1491</v>
      </c>
      <c r="K3" s="32">
        <v>44873</v>
      </c>
      <c r="L3" s="27">
        <f>K3*0.05</f>
        <v>2243.65</v>
      </c>
      <c r="M3" s="28">
        <v>0.03</v>
      </c>
      <c r="N3" s="27">
        <f>K3/1.03*0.03*1.12</f>
        <v>1463.8182524271845</v>
      </c>
      <c r="O3" s="27">
        <f>K3-L3-N3</f>
        <v>41165.531747572815</v>
      </c>
      <c r="P3" s="29">
        <v>0.48</v>
      </c>
      <c r="Q3" s="27">
        <f>ROUND(O3*P3,2)</f>
        <v>19759.46</v>
      </c>
    </row>
    <row r="4" spans="1:17" x14ac:dyDescent="0.2">
      <c r="A4" s="20">
        <v>2</v>
      </c>
      <c r="B4" s="31" t="s">
        <v>21</v>
      </c>
      <c r="C4" s="31" t="s">
        <v>22</v>
      </c>
      <c r="D4" s="13" t="s">
        <v>18</v>
      </c>
      <c r="E4" s="13">
        <v>42019471</v>
      </c>
      <c r="F4" s="26" t="s">
        <v>60</v>
      </c>
      <c r="G4" s="33">
        <v>43282</v>
      </c>
      <c r="H4" s="33">
        <v>43293</v>
      </c>
      <c r="I4" s="31">
        <v>20</v>
      </c>
      <c r="J4" s="31">
        <v>99</v>
      </c>
      <c r="K4" s="32">
        <v>2877</v>
      </c>
      <c r="L4" s="27">
        <f t="shared" ref="L4:L22" si="0">K4*0.05</f>
        <v>143.85</v>
      </c>
      <c r="M4" s="28">
        <v>0.03</v>
      </c>
      <c r="N4" s="27">
        <f t="shared" ref="N4:N22" si="1">K4/1.03*0.03*1.12</f>
        <v>93.851650485436892</v>
      </c>
      <c r="O4" s="27">
        <f t="shared" ref="O4:O22" si="2">K4-L4-N4</f>
        <v>2639.2983495145631</v>
      </c>
      <c r="P4" s="29">
        <v>0.48</v>
      </c>
      <c r="Q4" s="27">
        <f t="shared" ref="Q4:Q22" si="3">ROUND(O4*P4,2)</f>
        <v>1266.8599999999999</v>
      </c>
    </row>
    <row r="5" spans="1:17" x14ac:dyDescent="0.2">
      <c r="A5" s="19">
        <v>3</v>
      </c>
      <c r="B5" s="31" t="s">
        <v>31</v>
      </c>
      <c r="C5" s="31" t="s">
        <v>32</v>
      </c>
      <c r="D5" s="13" t="s">
        <v>18</v>
      </c>
      <c r="E5" s="13">
        <v>42019471</v>
      </c>
      <c r="F5" s="26" t="s">
        <v>60</v>
      </c>
      <c r="G5" s="33">
        <v>43282</v>
      </c>
      <c r="H5" s="33">
        <v>43285</v>
      </c>
      <c r="I5" s="31">
        <v>5</v>
      </c>
      <c r="J5" s="31">
        <v>18</v>
      </c>
      <c r="K5" s="32">
        <v>479</v>
      </c>
      <c r="L5" s="27">
        <f t="shared" si="0"/>
        <v>23.950000000000003</v>
      </c>
      <c r="M5" s="28">
        <v>0.03</v>
      </c>
      <c r="N5" s="27">
        <f t="shared" si="1"/>
        <v>15.625631067961166</v>
      </c>
      <c r="O5" s="27">
        <f t="shared" si="2"/>
        <v>439.42436893203887</v>
      </c>
      <c r="P5" s="29">
        <v>0.48</v>
      </c>
      <c r="Q5" s="27">
        <f t="shared" si="3"/>
        <v>210.92</v>
      </c>
    </row>
    <row r="6" spans="1:17" s="5" customFormat="1" x14ac:dyDescent="0.2">
      <c r="A6" s="19">
        <v>4</v>
      </c>
      <c r="B6" s="31" t="s">
        <v>33</v>
      </c>
      <c r="C6" s="31" t="s">
        <v>34</v>
      </c>
      <c r="D6" s="16" t="s">
        <v>18</v>
      </c>
      <c r="E6" s="16">
        <v>42019471</v>
      </c>
      <c r="F6" s="26" t="s">
        <v>60</v>
      </c>
      <c r="G6" s="33">
        <v>43282</v>
      </c>
      <c r="H6" s="33">
        <v>43312</v>
      </c>
      <c r="I6" s="31">
        <v>663</v>
      </c>
      <c r="J6" s="31">
        <v>14129</v>
      </c>
      <c r="K6" s="32">
        <v>429710.07</v>
      </c>
      <c r="L6" s="27">
        <f t="shared" si="0"/>
        <v>21485.503500000003</v>
      </c>
      <c r="M6" s="28">
        <v>0.03</v>
      </c>
      <c r="N6" s="27">
        <f t="shared" si="1"/>
        <v>14017.726555339805</v>
      </c>
      <c r="O6" s="27">
        <f t="shared" si="2"/>
        <v>394206.8399446602</v>
      </c>
      <c r="P6" s="29">
        <v>0.48</v>
      </c>
      <c r="Q6" s="27">
        <f t="shared" si="3"/>
        <v>189219.28</v>
      </c>
    </row>
    <row r="7" spans="1:17" s="5" customFormat="1" x14ac:dyDescent="0.2">
      <c r="A7" s="20">
        <v>5</v>
      </c>
      <c r="B7" s="31" t="s">
        <v>25</v>
      </c>
      <c r="C7" s="31" t="s">
        <v>26</v>
      </c>
      <c r="D7" s="16" t="s">
        <v>18</v>
      </c>
      <c r="E7" s="16">
        <v>42019471</v>
      </c>
      <c r="F7" s="26" t="s">
        <v>60</v>
      </c>
      <c r="G7" s="33">
        <v>43282</v>
      </c>
      <c r="H7" s="33">
        <v>43300</v>
      </c>
      <c r="I7" s="31">
        <v>39</v>
      </c>
      <c r="J7" s="31">
        <v>359</v>
      </c>
      <c r="K7" s="32">
        <v>9215.5</v>
      </c>
      <c r="L7" s="27">
        <f t="shared" si="0"/>
        <v>460.77500000000003</v>
      </c>
      <c r="M7" s="28">
        <v>0.03</v>
      </c>
      <c r="N7" s="27">
        <f t="shared" si="1"/>
        <v>300.62213592233007</v>
      </c>
      <c r="O7" s="27">
        <f t="shared" si="2"/>
        <v>8454.1028640776694</v>
      </c>
      <c r="P7" s="29">
        <v>0.48</v>
      </c>
      <c r="Q7" s="27">
        <f t="shared" si="3"/>
        <v>4057.97</v>
      </c>
    </row>
    <row r="8" spans="1:17" s="5" customFormat="1" x14ac:dyDescent="0.2">
      <c r="A8" s="19">
        <v>6</v>
      </c>
      <c r="B8" s="31" t="s">
        <v>27</v>
      </c>
      <c r="C8" s="31" t="s">
        <v>28</v>
      </c>
      <c r="D8" s="16" t="s">
        <v>18</v>
      </c>
      <c r="E8" s="16">
        <v>42019471</v>
      </c>
      <c r="F8" s="26" t="s">
        <v>60</v>
      </c>
      <c r="G8" s="33">
        <v>43282</v>
      </c>
      <c r="H8" s="33">
        <v>43285</v>
      </c>
      <c r="I8" s="31">
        <v>10</v>
      </c>
      <c r="J8" s="31">
        <v>43</v>
      </c>
      <c r="K8" s="32">
        <v>1123</v>
      </c>
      <c r="L8" s="27">
        <f t="shared" si="0"/>
        <v>56.150000000000006</v>
      </c>
      <c r="M8" s="28">
        <v>0.03</v>
      </c>
      <c r="N8" s="27">
        <f t="shared" si="1"/>
        <v>36.633786407766991</v>
      </c>
      <c r="O8" s="27">
        <f t="shared" si="2"/>
        <v>1030.2162135922329</v>
      </c>
      <c r="P8" s="29">
        <v>0.48</v>
      </c>
      <c r="Q8" s="27">
        <f t="shared" si="3"/>
        <v>494.5</v>
      </c>
    </row>
    <row r="9" spans="1:17" s="5" customFormat="1" x14ac:dyDescent="0.2">
      <c r="A9" s="19">
        <v>7</v>
      </c>
      <c r="B9" s="31" t="s">
        <v>19</v>
      </c>
      <c r="C9" s="31" t="s">
        <v>20</v>
      </c>
      <c r="D9" s="16" t="s">
        <v>18</v>
      </c>
      <c r="E9" s="16">
        <v>42019471</v>
      </c>
      <c r="F9" s="26" t="s">
        <v>60</v>
      </c>
      <c r="G9" s="33">
        <v>43282</v>
      </c>
      <c r="H9" s="33">
        <v>43300</v>
      </c>
      <c r="I9" s="31">
        <v>86</v>
      </c>
      <c r="J9" s="31">
        <v>383</v>
      </c>
      <c r="K9" s="32">
        <v>11313.25</v>
      </c>
      <c r="L9" s="27">
        <f t="shared" si="0"/>
        <v>565.66250000000002</v>
      </c>
      <c r="M9" s="28">
        <v>0.03</v>
      </c>
      <c r="N9" s="27">
        <f t="shared" si="1"/>
        <v>369.05359223300968</v>
      </c>
      <c r="O9" s="27">
        <f t="shared" si="2"/>
        <v>10378.533907766991</v>
      </c>
      <c r="P9" s="29">
        <v>0.48</v>
      </c>
      <c r="Q9" s="27">
        <f t="shared" si="3"/>
        <v>4981.7</v>
      </c>
    </row>
    <row r="10" spans="1:17" s="5" customFormat="1" x14ac:dyDescent="0.2">
      <c r="A10" s="19">
        <v>8</v>
      </c>
      <c r="B10" s="31" t="s">
        <v>29</v>
      </c>
      <c r="C10" s="31" t="s">
        <v>30</v>
      </c>
      <c r="D10" s="16" t="s">
        <v>18</v>
      </c>
      <c r="E10" s="16">
        <v>42019471</v>
      </c>
      <c r="F10" s="26" t="s">
        <v>60</v>
      </c>
      <c r="G10" s="33">
        <v>43282</v>
      </c>
      <c r="H10" s="33">
        <v>43289</v>
      </c>
      <c r="I10" s="31">
        <v>60</v>
      </c>
      <c r="J10" s="31">
        <v>373</v>
      </c>
      <c r="K10" s="32">
        <v>9536</v>
      </c>
      <c r="L10" s="27">
        <f t="shared" si="0"/>
        <v>476.8</v>
      </c>
      <c r="M10" s="28">
        <v>0.03</v>
      </c>
      <c r="N10" s="27">
        <f t="shared" si="1"/>
        <v>311.07728155339805</v>
      </c>
      <c r="O10" s="27">
        <f t="shared" si="2"/>
        <v>8748.1227184466024</v>
      </c>
      <c r="P10" s="29">
        <v>0.48</v>
      </c>
      <c r="Q10" s="27">
        <f t="shared" si="3"/>
        <v>4199.1000000000004</v>
      </c>
    </row>
    <row r="11" spans="1:17" x14ac:dyDescent="0.2">
      <c r="A11" s="19">
        <v>9</v>
      </c>
      <c r="B11" s="31" t="s">
        <v>36</v>
      </c>
      <c r="C11" s="31" t="s">
        <v>37</v>
      </c>
      <c r="D11" s="13" t="s">
        <v>18</v>
      </c>
      <c r="E11" s="13">
        <v>42019471</v>
      </c>
      <c r="F11" s="26" t="s">
        <v>60</v>
      </c>
      <c r="G11" s="33">
        <v>43287</v>
      </c>
      <c r="H11" s="33">
        <v>43300</v>
      </c>
      <c r="I11" s="31">
        <v>74</v>
      </c>
      <c r="J11" s="31">
        <v>743</v>
      </c>
      <c r="K11" s="32">
        <v>22312.5</v>
      </c>
      <c r="L11" s="27">
        <f t="shared" si="0"/>
        <v>1115.625</v>
      </c>
      <c r="M11" s="28">
        <v>0.03</v>
      </c>
      <c r="N11" s="27">
        <f t="shared" si="1"/>
        <v>727.86407766990294</v>
      </c>
      <c r="O11" s="27">
        <f t="shared" si="2"/>
        <v>20469.010922330097</v>
      </c>
      <c r="P11" s="29">
        <v>0.48</v>
      </c>
      <c r="Q11" s="27">
        <f t="shared" si="3"/>
        <v>9825.1299999999992</v>
      </c>
    </row>
    <row r="12" spans="1:17" x14ac:dyDescent="0.2">
      <c r="A12" s="19">
        <v>10</v>
      </c>
      <c r="B12" s="31" t="s">
        <v>38</v>
      </c>
      <c r="C12" s="31" t="s">
        <v>39</v>
      </c>
      <c r="D12" s="13" t="s">
        <v>18</v>
      </c>
      <c r="E12" s="13">
        <v>42019471</v>
      </c>
      <c r="F12" s="26" t="s">
        <v>60</v>
      </c>
      <c r="G12" s="33">
        <v>43294</v>
      </c>
      <c r="H12" s="33">
        <v>43307</v>
      </c>
      <c r="I12" s="31">
        <f>192+1</f>
        <v>193</v>
      </c>
      <c r="J12" s="31">
        <f>2772+1</f>
        <v>2773</v>
      </c>
      <c r="K12" s="32">
        <f>83606+30</f>
        <v>83636</v>
      </c>
      <c r="L12" s="27">
        <f t="shared" si="0"/>
        <v>4181.8</v>
      </c>
      <c r="M12" s="28">
        <v>0.03</v>
      </c>
      <c r="N12" s="27">
        <f t="shared" si="1"/>
        <v>2728.32</v>
      </c>
      <c r="O12" s="27">
        <f t="shared" si="2"/>
        <v>76725.87999999999</v>
      </c>
      <c r="P12" s="29">
        <v>0.48</v>
      </c>
      <c r="Q12" s="27">
        <f t="shared" si="3"/>
        <v>36828.42</v>
      </c>
    </row>
    <row r="13" spans="1:17" x14ac:dyDescent="0.2">
      <c r="A13" s="19">
        <v>11</v>
      </c>
      <c r="B13" s="31" t="s">
        <v>40</v>
      </c>
      <c r="C13" s="31" t="s">
        <v>41</v>
      </c>
      <c r="D13" s="13" t="s">
        <v>18</v>
      </c>
      <c r="E13" s="13">
        <v>42019471</v>
      </c>
      <c r="F13" s="26" t="s">
        <v>60</v>
      </c>
      <c r="G13" s="33">
        <v>43294</v>
      </c>
      <c r="H13" s="33">
        <v>43297</v>
      </c>
      <c r="I13" s="31">
        <v>23</v>
      </c>
      <c r="J13" s="31">
        <v>332</v>
      </c>
      <c r="K13" s="32">
        <v>9966</v>
      </c>
      <c r="L13" s="27">
        <f t="shared" si="0"/>
        <v>498.3</v>
      </c>
      <c r="M13" s="28">
        <v>0.03</v>
      </c>
      <c r="N13" s="27">
        <f t="shared" si="1"/>
        <v>325.10446601941749</v>
      </c>
      <c r="O13" s="27">
        <f t="shared" si="2"/>
        <v>9142.5955339805842</v>
      </c>
      <c r="P13" s="29">
        <v>0.48</v>
      </c>
      <c r="Q13" s="27">
        <f t="shared" si="3"/>
        <v>4388.45</v>
      </c>
    </row>
    <row r="14" spans="1:17" x14ac:dyDescent="0.2">
      <c r="A14" s="19">
        <v>12</v>
      </c>
      <c r="B14" s="31" t="s">
        <v>42</v>
      </c>
      <c r="C14" s="31" t="s">
        <v>43</v>
      </c>
      <c r="D14" s="13" t="s">
        <v>18</v>
      </c>
      <c r="E14" s="13">
        <v>42019471</v>
      </c>
      <c r="F14" s="26" t="s">
        <v>60</v>
      </c>
      <c r="G14" s="33">
        <v>43295</v>
      </c>
      <c r="H14" s="33">
        <v>43300</v>
      </c>
      <c r="I14" s="31">
        <v>12</v>
      </c>
      <c r="J14" s="31">
        <v>97</v>
      </c>
      <c r="K14" s="32">
        <v>2399</v>
      </c>
      <c r="L14" s="27">
        <f t="shared" si="0"/>
        <v>119.95</v>
      </c>
      <c r="M14" s="28">
        <v>0.03</v>
      </c>
      <c r="N14" s="27">
        <f t="shared" si="1"/>
        <v>78.258640776699025</v>
      </c>
      <c r="O14" s="27">
        <f t="shared" si="2"/>
        <v>2200.7913592233012</v>
      </c>
      <c r="P14" s="29">
        <v>0.48</v>
      </c>
      <c r="Q14" s="27">
        <f t="shared" si="3"/>
        <v>1056.3800000000001</v>
      </c>
    </row>
    <row r="15" spans="1:17" x14ac:dyDescent="0.2">
      <c r="A15" s="19">
        <v>13</v>
      </c>
      <c r="B15" s="31" t="s">
        <v>44</v>
      </c>
      <c r="C15" s="31" t="s">
        <v>45</v>
      </c>
      <c r="D15" s="13" t="s">
        <v>18</v>
      </c>
      <c r="E15" s="13">
        <v>42019471</v>
      </c>
      <c r="F15" s="26" t="s">
        <v>60</v>
      </c>
      <c r="G15" s="33">
        <v>43301</v>
      </c>
      <c r="H15" s="33">
        <v>43307</v>
      </c>
      <c r="I15" s="31">
        <v>23</v>
      </c>
      <c r="J15" s="31">
        <v>154</v>
      </c>
      <c r="K15" s="32">
        <v>3726.5</v>
      </c>
      <c r="L15" s="27">
        <f t="shared" si="0"/>
        <v>186.32500000000002</v>
      </c>
      <c r="M15" s="28">
        <v>0.03</v>
      </c>
      <c r="N15" s="27">
        <f t="shared" si="1"/>
        <v>121.56349514563108</v>
      </c>
      <c r="O15" s="27">
        <f t="shared" si="2"/>
        <v>3418.6115048543693</v>
      </c>
      <c r="P15" s="29">
        <v>0.48</v>
      </c>
      <c r="Q15" s="27">
        <f t="shared" si="3"/>
        <v>1640.93</v>
      </c>
    </row>
    <row r="16" spans="1:17" x14ac:dyDescent="0.2">
      <c r="A16" s="19">
        <v>14</v>
      </c>
      <c r="B16" s="31" t="s">
        <v>46</v>
      </c>
      <c r="C16" s="31" t="s">
        <v>47</v>
      </c>
      <c r="D16" s="13" t="s">
        <v>18</v>
      </c>
      <c r="E16" s="13">
        <v>42019471</v>
      </c>
      <c r="F16" s="26" t="s">
        <v>60</v>
      </c>
      <c r="G16" s="33">
        <v>43301</v>
      </c>
      <c r="H16" s="33">
        <v>43307</v>
      </c>
      <c r="I16" s="31">
        <v>32</v>
      </c>
      <c r="J16" s="31">
        <v>220</v>
      </c>
      <c r="K16" s="32">
        <v>5418.5</v>
      </c>
      <c r="L16" s="27">
        <f t="shared" si="0"/>
        <v>270.92500000000001</v>
      </c>
      <c r="M16" s="28">
        <v>0.03</v>
      </c>
      <c r="N16" s="27">
        <f t="shared" si="1"/>
        <v>176.75883495145632</v>
      </c>
      <c r="O16" s="27">
        <f t="shared" si="2"/>
        <v>4970.8161650485436</v>
      </c>
      <c r="P16" s="29">
        <v>0.48</v>
      </c>
      <c r="Q16" s="27">
        <f t="shared" si="3"/>
        <v>2385.9899999999998</v>
      </c>
    </row>
    <row r="17" spans="1:17" x14ac:dyDescent="0.2">
      <c r="A17" s="19">
        <v>15</v>
      </c>
      <c r="B17" s="31" t="s">
        <v>48</v>
      </c>
      <c r="C17" s="31" t="s">
        <v>49</v>
      </c>
      <c r="D17" s="13" t="s">
        <v>18</v>
      </c>
      <c r="E17" s="13">
        <v>42019471</v>
      </c>
      <c r="F17" s="26" t="s">
        <v>60</v>
      </c>
      <c r="G17" s="33">
        <v>43301</v>
      </c>
      <c r="H17" s="33">
        <v>43312</v>
      </c>
      <c r="I17" s="31">
        <v>183</v>
      </c>
      <c r="J17" s="31">
        <v>3594</v>
      </c>
      <c r="K17" s="32">
        <v>92665.25</v>
      </c>
      <c r="L17" s="27">
        <f t="shared" si="0"/>
        <v>4633.2624999999998</v>
      </c>
      <c r="M17" s="28">
        <v>0.03</v>
      </c>
      <c r="N17" s="27">
        <f t="shared" si="1"/>
        <v>3022.8664077669905</v>
      </c>
      <c r="O17" s="27">
        <f t="shared" si="2"/>
        <v>85009.121092233006</v>
      </c>
      <c r="P17" s="29">
        <v>0.48</v>
      </c>
      <c r="Q17" s="27">
        <f t="shared" si="3"/>
        <v>40804.379999999997</v>
      </c>
    </row>
    <row r="18" spans="1:17" x14ac:dyDescent="0.2">
      <c r="A18" s="19">
        <v>16</v>
      </c>
      <c r="B18" s="31" t="s">
        <v>50</v>
      </c>
      <c r="C18" s="31" t="s">
        <v>51</v>
      </c>
      <c r="D18" s="13" t="s">
        <v>18</v>
      </c>
      <c r="E18" s="13">
        <v>42019471</v>
      </c>
      <c r="F18" s="26" t="s">
        <v>60</v>
      </c>
      <c r="G18" s="33">
        <v>43302</v>
      </c>
      <c r="H18" s="33">
        <v>43312</v>
      </c>
      <c r="I18" s="31">
        <v>45</v>
      </c>
      <c r="J18" s="31">
        <v>402</v>
      </c>
      <c r="K18" s="32">
        <v>10177.5</v>
      </c>
      <c r="L18" s="27">
        <f t="shared" si="0"/>
        <v>508.875</v>
      </c>
      <c r="M18" s="28">
        <v>0.03</v>
      </c>
      <c r="N18" s="27">
        <f t="shared" si="1"/>
        <v>332.00388349514566</v>
      </c>
      <c r="O18" s="27">
        <f t="shared" si="2"/>
        <v>9336.6211165048535</v>
      </c>
      <c r="P18" s="29">
        <v>0.48</v>
      </c>
      <c r="Q18" s="27">
        <f t="shared" si="3"/>
        <v>4481.58</v>
      </c>
    </row>
    <row r="19" spans="1:17" x14ac:dyDescent="0.2">
      <c r="A19" s="19">
        <v>17</v>
      </c>
      <c r="B19" s="31" t="s">
        <v>52</v>
      </c>
      <c r="C19" s="31" t="s">
        <v>53</v>
      </c>
      <c r="D19" s="13" t="s">
        <v>18</v>
      </c>
      <c r="E19" s="13">
        <v>42019471</v>
      </c>
      <c r="F19" s="26" t="s">
        <v>60</v>
      </c>
      <c r="G19" s="33">
        <v>43303</v>
      </c>
      <c r="H19" s="33">
        <v>43310</v>
      </c>
      <c r="I19" s="31">
        <v>2</v>
      </c>
      <c r="J19" s="31">
        <v>87</v>
      </c>
      <c r="K19" s="32">
        <v>2613</v>
      </c>
      <c r="L19" s="27">
        <f t="shared" si="0"/>
        <v>130.65</v>
      </c>
      <c r="M19" s="28">
        <v>0.03</v>
      </c>
      <c r="N19" s="27">
        <f t="shared" si="1"/>
        <v>85.239611650485443</v>
      </c>
      <c r="O19" s="27">
        <f t="shared" si="2"/>
        <v>2397.1103883495143</v>
      </c>
      <c r="P19" s="29">
        <v>0.48</v>
      </c>
      <c r="Q19" s="27">
        <f t="shared" si="3"/>
        <v>1150.6099999999999</v>
      </c>
    </row>
    <row r="20" spans="1:17" x14ac:dyDescent="0.2">
      <c r="A20" s="19">
        <v>18</v>
      </c>
      <c r="B20" s="31" t="s">
        <v>54</v>
      </c>
      <c r="C20" s="31" t="s">
        <v>55</v>
      </c>
      <c r="D20" s="13" t="s">
        <v>18</v>
      </c>
      <c r="E20" s="13">
        <v>42019471</v>
      </c>
      <c r="F20" s="26" t="s">
        <v>60</v>
      </c>
      <c r="G20" s="33">
        <v>43307</v>
      </c>
      <c r="H20" s="33">
        <v>43307</v>
      </c>
      <c r="I20" s="31">
        <v>1</v>
      </c>
      <c r="J20" s="31">
        <v>22</v>
      </c>
      <c r="K20" s="32">
        <v>450</v>
      </c>
      <c r="L20" s="27">
        <f t="shared" si="0"/>
        <v>22.5</v>
      </c>
      <c r="M20" s="28">
        <v>0.03</v>
      </c>
      <c r="N20" s="27">
        <f t="shared" si="1"/>
        <v>14.679611650485437</v>
      </c>
      <c r="O20" s="27">
        <f t="shared" si="2"/>
        <v>412.82038834951459</v>
      </c>
      <c r="P20" s="29">
        <v>0.48</v>
      </c>
      <c r="Q20" s="27">
        <f t="shared" si="3"/>
        <v>198.15</v>
      </c>
    </row>
    <row r="21" spans="1:17" x14ac:dyDescent="0.2">
      <c r="A21" s="19">
        <v>19</v>
      </c>
      <c r="B21" s="31" t="s">
        <v>56</v>
      </c>
      <c r="C21" s="31" t="s">
        <v>57</v>
      </c>
      <c r="D21" s="13" t="s">
        <v>18</v>
      </c>
      <c r="E21" s="13">
        <v>42019471</v>
      </c>
      <c r="F21" s="26" t="s">
        <v>60</v>
      </c>
      <c r="G21" s="33">
        <v>43308</v>
      </c>
      <c r="H21" s="33">
        <v>43312</v>
      </c>
      <c r="I21" s="31">
        <v>84</v>
      </c>
      <c r="J21" s="31">
        <v>1288</v>
      </c>
      <c r="K21" s="32">
        <v>45284.75</v>
      </c>
      <c r="L21" s="27">
        <f t="shared" si="0"/>
        <v>2264.2375000000002</v>
      </c>
      <c r="M21" s="28">
        <v>0.03</v>
      </c>
      <c r="N21" s="27">
        <f t="shared" si="1"/>
        <v>1477.2500970873789</v>
      </c>
      <c r="O21" s="27">
        <f t="shared" si="2"/>
        <v>41543.262402912616</v>
      </c>
      <c r="P21" s="29">
        <v>0.48</v>
      </c>
      <c r="Q21" s="27">
        <f t="shared" si="3"/>
        <v>19940.77</v>
      </c>
    </row>
    <row r="22" spans="1:17" x14ac:dyDescent="0.2">
      <c r="A22" s="19">
        <v>20</v>
      </c>
      <c r="B22" s="31" t="s">
        <v>58</v>
      </c>
      <c r="C22" s="31" t="s">
        <v>59</v>
      </c>
      <c r="D22" s="13" t="s">
        <v>18</v>
      </c>
      <c r="E22" s="13">
        <v>42019471</v>
      </c>
      <c r="F22" s="26" t="s">
        <v>60</v>
      </c>
      <c r="G22" s="33">
        <v>43308</v>
      </c>
      <c r="H22" s="33">
        <v>43312</v>
      </c>
      <c r="I22" s="31">
        <v>182</v>
      </c>
      <c r="J22" s="31">
        <v>8608</v>
      </c>
      <c r="K22" s="32">
        <v>258636</v>
      </c>
      <c r="L22" s="27">
        <f t="shared" si="0"/>
        <v>12931.800000000001</v>
      </c>
      <c r="M22" s="28">
        <v>0.03</v>
      </c>
      <c r="N22" s="27">
        <f t="shared" si="1"/>
        <v>8437.0578640776712</v>
      </c>
      <c r="O22" s="27">
        <f t="shared" si="2"/>
        <v>237267.14213592233</v>
      </c>
      <c r="P22" s="29">
        <v>0.48</v>
      </c>
      <c r="Q22" s="27">
        <f t="shared" si="3"/>
        <v>113888.23</v>
      </c>
    </row>
    <row r="23" spans="1:17" s="5" customFormat="1" ht="25.5" customHeight="1" x14ac:dyDescent="0.2">
      <c r="A23" s="8"/>
      <c r="B23" s="9" t="s">
        <v>15</v>
      </c>
      <c r="C23" s="10"/>
      <c r="D23" s="10"/>
      <c r="E23" s="10"/>
      <c r="F23" s="14"/>
      <c r="G23" s="11"/>
      <c r="H23" s="11"/>
      <c r="I23" s="34">
        <f>SUM(I3:I22)</f>
        <v>1892</v>
      </c>
      <c r="J23" s="21">
        <f>SUM(J3:J22)</f>
        <v>35215</v>
      </c>
      <c r="K23" s="12">
        <f>SUM(K3:K22)</f>
        <v>1046411.8200000001</v>
      </c>
      <c r="L23" s="12">
        <f>SUM(L3:L22)</f>
        <v>52320.591000000008</v>
      </c>
      <c r="M23" s="12"/>
      <c r="N23" s="12">
        <f>SUM(N3:N22)</f>
        <v>34135.375875728154</v>
      </c>
      <c r="O23" s="30">
        <f>SUM(O3:O22)</f>
        <v>959955.85312427173</v>
      </c>
      <c r="P23" s="12"/>
      <c r="Q23" s="30">
        <f>SUM(Q3:Q22)</f>
        <v>460778.81000000006</v>
      </c>
    </row>
  </sheetData>
  <protectedRanges>
    <protectedRange sqref="A24:A65508 B24:C65507 G3:IV22 A3:C23 D23:IV65508" name="区域1"/>
    <protectedRange sqref="D3:E22" name="区域1_2"/>
    <protectedRange sqref="F3:F22" name="区域1_3_1"/>
  </protectedRanges>
  <autoFilter ref="A2:Q23"/>
  <mergeCells count="1">
    <mergeCell ref="A1:Q1"/>
  </mergeCells>
  <phoneticPr fontId="1" type="noConversion"/>
  <pageMargins left="0.7" right="0.7" top="0.75" bottom="0.75" header="0.3" footer="0.3"/>
  <pageSetup scale="51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DELL</cp:lastModifiedBy>
  <cp:lastPrinted>2018-07-03T07:30:05Z</cp:lastPrinted>
  <dcterms:created xsi:type="dcterms:W3CDTF">2015-11-10T02:18:22Z</dcterms:created>
  <dcterms:modified xsi:type="dcterms:W3CDTF">2018-08-01T04:04:09Z</dcterms:modified>
</cp:coreProperties>
</file>