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<sst xmlns="http://schemas.openxmlformats.org/spreadsheetml/2006/main" count="58">
  <si>
    <t>海宁佳源中影数字2018年07月结算报表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</si>
  <si>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</si>
  <si>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</si>
  <si>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</si>
  <si>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</si>
  <si>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</si>
  <si>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</si>
  <si>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</si>
  <si>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</si>
  <si>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</si>
  <si>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</si>
  <si>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</si>
  <si>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</si>
  <si>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</si>
  <si>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</si>
  <si>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</si>
  <si>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</si>
  <si>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</si>
  <si>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姽婳</t>
  </si>
  <si>
    <t>001100552018</t>
  </si>
  <si>
    <t>浙江嘉兴海宁星美国际影城</t>
  </si>
  <si>
    <t>33035001</t>
  </si>
  <si>
    <t>中影设备</t>
  </si>
  <si>
    <t>2018-07-01</t>
  </si>
  <si>
    <t>2018-07-31</t>
  </si>
  <si>
    <t>邪不压正</t>
  </si>
  <si>
    <t>001104952018</t>
  </si>
  <si>
    <t>我不是药神</t>
  </si>
  <si>
    <t>001104962018</t>
  </si>
  <si>
    <t>西虹市首富</t>
  </si>
  <si>
    <t>001106062018</t>
  </si>
  <si>
    <t>细思极恐</t>
  </si>
  <si>
    <t>001106302017</t>
  </si>
  <si>
    <t>狄仁杰之四大天王（数字3D）</t>
  </si>
  <si>
    <t>001202172018</t>
  </si>
  <si>
    <t>动物世界（数字3D）</t>
  </si>
  <si>
    <t>001203772018</t>
  </si>
  <si>
    <t>阿修罗（数字3D）</t>
  </si>
  <si>
    <t>001204972018</t>
  </si>
  <si>
    <t>新大头儿子和小头爸爸3俄罗斯奇遇记</t>
  </si>
  <si>
    <t>001b03562018</t>
  </si>
  <si>
    <t>小悟空（数字3D）</t>
  </si>
  <si>
    <t>001c03982018</t>
  </si>
  <si>
    <t>神秘世界历险记4（数字3D）</t>
  </si>
  <si>
    <t>001c05332018</t>
  </si>
  <si>
    <t>神奇马戏团之动物饼干（数字3D）</t>
  </si>
  <si>
    <t>001c05642018</t>
  </si>
  <si>
    <t>暹罗决：九神战甲（数字）</t>
  </si>
  <si>
    <t>014101072018</t>
  </si>
  <si>
    <t>金蝉脱壳2：冥府（数字）</t>
  </si>
  <si>
    <t>051101152018</t>
  </si>
  <si>
    <t>摩天营救（数字3D）</t>
  </si>
  <si>
    <t>051201202018</t>
  </si>
  <si>
    <t>淘气大侦探（数字3D）</t>
  </si>
  <si>
    <t>051201262018</t>
  </si>
  <si>
    <t>最后一球（数字）</t>
  </si>
  <si>
    <t>091101172018</t>
  </si>
  <si>
    <t>合计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</si>
</sst>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name val="Arial"/>
      <charset val="0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9" borderId="9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28" fillId="33" borderId="1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9" fillId="0" borderId="0"/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14" fontId="5" fillId="2" borderId="2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Fill="1" applyBorder="1"/>
    <xf numFmtId="49" fontId="2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/>
    <xf numFmtId="14" fontId="0" fillId="0" borderId="4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8" fillId="0" borderId="0" xfId="0" applyNumberFormat="1" applyFont="1"/>
    <xf numFmtId="176" fontId="5" fillId="2" borderId="2" xfId="0" applyNumberFormat="1" applyFont="1" applyFill="1" applyBorder="1" applyAlignment="1" applyProtection="1">
      <alignment horizontal="center" wrapText="1"/>
    </xf>
    <xf numFmtId="177" fontId="5" fillId="2" borderId="2" xfId="0" applyNumberFormat="1" applyFont="1" applyFill="1" applyBorder="1" applyAlignment="1" applyProtection="1">
      <alignment horizontal="center" wrapText="1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ill="1" applyBorder="1"/>
    <xf numFmtId="176" fontId="0" fillId="0" borderId="5" xfId="0" applyNumberFormat="1" applyFill="1" applyBorder="1" applyAlignment="1">
      <alignment horizontal="right"/>
    </xf>
    <xf numFmtId="177" fontId="0" fillId="0" borderId="4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3"/>
  <sheetViews>
    <sheetView tabSelected="1" workbookViewId="0">
      <pane xSplit="2" topLeftCell="F1" activePane="topRight" state="frozen"/>
      <selection/>
      <selection pane="topRight" activeCell="F28" sqref="F28"/>
    </sheetView>
  </sheetViews>
  <sheetFormatPr defaultColWidth="16" defaultRowHeight="12.75"/>
  <cols>
    <col min="1" max="1" width="8.42857142857143" customWidth="1"/>
    <col min="2" max="2" width="30.2857142857143" style="4" customWidth="1"/>
    <col min="3" max="3" width="13.8571428571429" style="4" customWidth="1"/>
    <col min="4" max="4" width="26" style="4" customWidth="1"/>
    <col min="5" max="5" width="11.7142857142857" style="4" customWidth="1"/>
    <col min="6" max="6" width="16" style="4"/>
    <col min="7" max="8" width="13.7142857142857" style="5" customWidth="1"/>
    <col min="9" max="10" width="11.1428571428571" style="4" customWidth="1"/>
    <col min="11" max="11" width="12.5714285714286" style="6" customWidth="1"/>
    <col min="12" max="12" width="16" style="6"/>
    <col min="13" max="13" width="11.2857142857143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ht="31.5" customHeight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1" customFormat="1" ht="14.25" spans="1:17">
      <c r="A2" s="9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0" t="s">
        <v>6</v>
      </c>
      <c r="G2" s="12" t="s">
        <v>7</v>
      </c>
      <c r="H2" s="12" t="s">
        <v>8</v>
      </c>
      <c r="I2" s="10" t="s">
        <v>9</v>
      </c>
      <c r="J2" s="10" t="s">
        <v>10</v>
      </c>
      <c r="K2" s="25" t="s">
        <v>11</v>
      </c>
      <c r="L2" s="25" t="s">
        <v>12</v>
      </c>
      <c r="M2" s="25" t="s">
        <v>13</v>
      </c>
      <c r="N2" s="25" t="s">
        <v>14</v>
      </c>
      <c r="O2" s="25" t="s">
        <v>15</v>
      </c>
      <c r="P2" s="26" t="s">
        <v>16</v>
      </c>
      <c r="Q2" s="25" t="s">
        <v>17</v>
      </c>
    </row>
    <row r="3" s="2" customFormat="1" spans="1:17">
      <c r="A3" s="13">
        <v>1</v>
      </c>
      <c r="B3" s="14" t="s">
        <v>18</v>
      </c>
      <c r="C3" s="14" t="s">
        <v>19</v>
      </c>
      <c r="D3" s="15" t="s">
        <v>20</v>
      </c>
      <c r="E3" s="16" t="s">
        <v>21</v>
      </c>
      <c r="F3" s="15" t="s">
        <v>22</v>
      </c>
      <c r="G3" s="16" t="s">
        <v>23</v>
      </c>
      <c r="H3" s="16" t="s">
        <v>24</v>
      </c>
      <c r="I3" s="14">
        <v>12</v>
      </c>
      <c r="J3" s="14">
        <v>4</v>
      </c>
      <c r="K3" s="14">
        <v>120</v>
      </c>
      <c r="L3" s="27">
        <f>K3*0.05</f>
        <v>6</v>
      </c>
      <c r="M3" s="28">
        <v>0.03</v>
      </c>
      <c r="N3" s="27">
        <f>K3/1.03*0.03*1.12</f>
        <v>3.91456310679612</v>
      </c>
      <c r="O3" s="27">
        <f>K3-L3-N3</f>
        <v>110.085436893204</v>
      </c>
      <c r="P3" s="29">
        <v>0.48</v>
      </c>
      <c r="Q3" s="27">
        <f>ROUND(O3*P3,2)</f>
        <v>52.84</v>
      </c>
    </row>
    <row r="4" s="2" customFormat="1" ht="13.5" customHeight="1" spans="1:17">
      <c r="A4" s="13">
        <v>2</v>
      </c>
      <c r="B4" s="14" t="s">
        <v>25</v>
      </c>
      <c r="C4" s="14" t="s">
        <v>26</v>
      </c>
      <c r="D4" s="15" t="s">
        <v>20</v>
      </c>
      <c r="E4" s="16" t="s">
        <v>21</v>
      </c>
      <c r="F4" s="15" t="s">
        <v>22</v>
      </c>
      <c r="G4" s="16" t="s">
        <v>23</v>
      </c>
      <c r="H4" s="16" t="s">
        <v>24</v>
      </c>
      <c r="I4" s="14">
        <v>130</v>
      </c>
      <c r="J4" s="14">
        <v>192</v>
      </c>
      <c r="K4" s="14">
        <v>6710</v>
      </c>
      <c r="L4" s="27">
        <f>K4*0.05</f>
        <v>335.5</v>
      </c>
      <c r="M4" s="28">
        <v>0.03</v>
      </c>
      <c r="N4" s="27">
        <f t="shared" ref="N4:N10" si="0">K4/1.03*0.03*1.12</f>
        <v>218.88932038835</v>
      </c>
      <c r="O4" s="27">
        <f t="shared" ref="O4:O10" si="1">K4-L4-N4</f>
        <v>6155.61067961165</v>
      </c>
      <c r="P4" s="29">
        <v>0.48</v>
      </c>
      <c r="Q4" s="27">
        <f t="shared" ref="Q4:Q10" si="2">ROUND(O4*P4,2)</f>
        <v>2954.69</v>
      </c>
    </row>
    <row r="5" s="2" customFormat="1" spans="1:17">
      <c r="A5" s="13">
        <v>3</v>
      </c>
      <c r="B5" s="14" t="s">
        <v>27</v>
      </c>
      <c r="C5" s="14" t="s">
        <v>28</v>
      </c>
      <c r="D5" s="15" t="s">
        <v>20</v>
      </c>
      <c r="E5" s="16" t="s">
        <v>21</v>
      </c>
      <c r="F5" s="15" t="s">
        <v>22</v>
      </c>
      <c r="G5" s="16" t="s">
        <v>23</v>
      </c>
      <c r="H5" s="16" t="s">
        <v>24</v>
      </c>
      <c r="I5" s="14">
        <v>341</v>
      </c>
      <c r="J5" s="14">
        <v>1164</v>
      </c>
      <c r="K5" s="14">
        <v>34939.8</v>
      </c>
      <c r="L5" s="27">
        <f t="shared" ref="L5:L10" si="3">K5*0.05</f>
        <v>1746.99</v>
      </c>
      <c r="M5" s="28">
        <v>0.03</v>
      </c>
      <c r="N5" s="27">
        <f t="shared" si="0"/>
        <v>1139.78376699029</v>
      </c>
      <c r="O5" s="27">
        <f t="shared" si="1"/>
        <v>32053.0262330097</v>
      </c>
      <c r="P5" s="29">
        <v>0.48</v>
      </c>
      <c r="Q5" s="27">
        <f t="shared" si="2"/>
        <v>15385.45</v>
      </c>
    </row>
    <row r="6" s="2" customFormat="1" spans="1:17">
      <c r="A6" s="13">
        <v>4</v>
      </c>
      <c r="B6" s="14" t="s">
        <v>29</v>
      </c>
      <c r="C6" s="14" t="s">
        <v>30</v>
      </c>
      <c r="D6" s="15" t="s">
        <v>20</v>
      </c>
      <c r="E6" s="16" t="s">
        <v>21</v>
      </c>
      <c r="F6" s="15" t="s">
        <v>22</v>
      </c>
      <c r="G6" s="16" t="s">
        <v>23</v>
      </c>
      <c r="H6" s="16" t="s">
        <v>24</v>
      </c>
      <c r="I6" s="14">
        <v>72</v>
      </c>
      <c r="J6" s="14">
        <v>684</v>
      </c>
      <c r="K6" s="14">
        <v>20526</v>
      </c>
      <c r="L6" s="27">
        <f t="shared" si="3"/>
        <v>1026.3</v>
      </c>
      <c r="M6" s="28">
        <v>0.03</v>
      </c>
      <c r="N6" s="27">
        <f t="shared" si="0"/>
        <v>669.586019417476</v>
      </c>
      <c r="O6" s="27">
        <f t="shared" si="1"/>
        <v>18830.1139805825</v>
      </c>
      <c r="P6" s="29">
        <v>0.48</v>
      </c>
      <c r="Q6" s="27">
        <f t="shared" si="2"/>
        <v>9038.45</v>
      </c>
    </row>
    <row r="7" s="2" customFormat="1" spans="1:17">
      <c r="A7" s="13">
        <v>5</v>
      </c>
      <c r="B7" s="14" t="s">
        <v>31</v>
      </c>
      <c r="C7" s="14" t="s">
        <v>32</v>
      </c>
      <c r="D7" s="15" t="s">
        <v>20</v>
      </c>
      <c r="E7" s="16" t="s">
        <v>21</v>
      </c>
      <c r="F7" s="15" t="s">
        <v>22</v>
      </c>
      <c r="G7" s="16" t="s">
        <v>23</v>
      </c>
      <c r="H7" s="16" t="s">
        <v>24</v>
      </c>
      <c r="I7" s="14">
        <v>10</v>
      </c>
      <c r="J7" s="14">
        <v>10</v>
      </c>
      <c r="K7" s="14">
        <v>275</v>
      </c>
      <c r="L7" s="27">
        <f t="shared" si="3"/>
        <v>13.75</v>
      </c>
      <c r="M7" s="28">
        <v>0.03</v>
      </c>
      <c r="N7" s="27">
        <f t="shared" si="0"/>
        <v>8.97087378640777</v>
      </c>
      <c r="O7" s="27">
        <f t="shared" si="1"/>
        <v>252.279126213592</v>
      </c>
      <c r="P7" s="29">
        <v>0.48</v>
      </c>
      <c r="Q7" s="27">
        <f t="shared" si="2"/>
        <v>121.09</v>
      </c>
    </row>
    <row r="8" s="2" customFormat="1" spans="1:17">
      <c r="A8" s="13">
        <v>6</v>
      </c>
      <c r="B8" s="14" t="s">
        <v>33</v>
      </c>
      <c r="C8" s="14" t="s">
        <v>34</v>
      </c>
      <c r="D8" s="15" t="s">
        <v>20</v>
      </c>
      <c r="E8" s="16" t="s">
        <v>21</v>
      </c>
      <c r="F8" s="15" t="s">
        <v>22</v>
      </c>
      <c r="G8" s="16" t="s">
        <v>23</v>
      </c>
      <c r="H8" s="16" t="s">
        <v>24</v>
      </c>
      <c r="I8" s="14">
        <v>61</v>
      </c>
      <c r="J8" s="14">
        <v>292</v>
      </c>
      <c r="K8" s="14">
        <v>10220</v>
      </c>
      <c r="L8" s="27">
        <f t="shared" si="3"/>
        <v>511</v>
      </c>
      <c r="M8" s="28">
        <v>0.03</v>
      </c>
      <c r="N8" s="27">
        <f t="shared" si="0"/>
        <v>333.390291262136</v>
      </c>
      <c r="O8" s="27">
        <f t="shared" si="1"/>
        <v>9375.60970873786</v>
      </c>
      <c r="P8" s="29">
        <v>0.48</v>
      </c>
      <c r="Q8" s="27">
        <f t="shared" si="2"/>
        <v>4500.29</v>
      </c>
    </row>
    <row r="9" s="2" customFormat="1" spans="1:17">
      <c r="A9" s="13">
        <v>7</v>
      </c>
      <c r="B9" s="14" t="s">
        <v>35</v>
      </c>
      <c r="C9" s="14" t="s">
        <v>36</v>
      </c>
      <c r="D9" s="15" t="s">
        <v>20</v>
      </c>
      <c r="E9" s="16" t="s">
        <v>21</v>
      </c>
      <c r="F9" s="15" t="s">
        <v>22</v>
      </c>
      <c r="G9" s="16" t="s">
        <v>23</v>
      </c>
      <c r="H9" s="16" t="s">
        <v>24</v>
      </c>
      <c r="I9" s="14">
        <v>134</v>
      </c>
      <c r="J9" s="14">
        <v>223</v>
      </c>
      <c r="K9" s="14">
        <v>7435</v>
      </c>
      <c r="L9" s="27">
        <f t="shared" si="3"/>
        <v>371.75</v>
      </c>
      <c r="M9" s="28">
        <v>0.03</v>
      </c>
      <c r="N9" s="27">
        <f t="shared" si="0"/>
        <v>242.539805825243</v>
      </c>
      <c r="O9" s="27">
        <f t="shared" si="1"/>
        <v>6820.71019417476</v>
      </c>
      <c r="P9" s="29">
        <v>0.48</v>
      </c>
      <c r="Q9" s="27">
        <f t="shared" si="2"/>
        <v>3273.94</v>
      </c>
    </row>
    <row r="10" s="2" customFormat="1" spans="1:17">
      <c r="A10" s="17">
        <v>8</v>
      </c>
      <c r="B10" s="14" t="s">
        <v>37</v>
      </c>
      <c r="C10" s="14" t="s">
        <v>38</v>
      </c>
      <c r="D10" s="15" t="s">
        <v>20</v>
      </c>
      <c r="E10" s="16" t="s">
        <v>21</v>
      </c>
      <c r="F10" s="15" t="s">
        <v>22</v>
      </c>
      <c r="G10" s="16" t="s">
        <v>23</v>
      </c>
      <c r="H10" s="16" t="s">
        <v>24</v>
      </c>
      <c r="I10" s="14">
        <v>11</v>
      </c>
      <c r="J10" s="14">
        <v>32</v>
      </c>
      <c r="K10" s="14">
        <v>1090</v>
      </c>
      <c r="L10" s="30">
        <f t="shared" si="3"/>
        <v>54.5</v>
      </c>
      <c r="M10" s="31">
        <v>0.03</v>
      </c>
      <c r="N10" s="27">
        <f t="shared" si="0"/>
        <v>35.5572815533981</v>
      </c>
      <c r="O10" s="27">
        <f t="shared" si="1"/>
        <v>999.942718446602</v>
      </c>
      <c r="P10" s="29">
        <v>0.48</v>
      </c>
      <c r="Q10" s="27">
        <f t="shared" si="2"/>
        <v>479.97</v>
      </c>
    </row>
    <row r="11" s="2" customFormat="1" spans="1:17">
      <c r="A11" s="13">
        <v>9</v>
      </c>
      <c r="B11" s="14" t="s">
        <v>39</v>
      </c>
      <c r="C11" s="14" t="s">
        <v>40</v>
      </c>
      <c r="D11" s="15" t="s">
        <v>20</v>
      </c>
      <c r="E11" s="16" t="s">
        <v>21</v>
      </c>
      <c r="F11" s="15" t="s">
        <v>22</v>
      </c>
      <c r="G11" s="16" t="s">
        <v>23</v>
      </c>
      <c r="H11" s="16" t="s">
        <v>24</v>
      </c>
      <c r="I11" s="14">
        <v>60</v>
      </c>
      <c r="J11" s="14">
        <v>100</v>
      </c>
      <c r="K11" s="14">
        <v>3005</v>
      </c>
      <c r="L11" s="27">
        <f t="shared" ref="L11:L41" si="4">K11*0.05</f>
        <v>150.25</v>
      </c>
      <c r="M11" s="28">
        <v>0.03</v>
      </c>
      <c r="N11" s="27">
        <f t="shared" ref="N11:N41" si="5">K11/1.03*0.03*1.12</f>
        <v>98.0271844660194</v>
      </c>
      <c r="O11" s="27">
        <f t="shared" ref="O11:O41" si="6">K11-L11-N11</f>
        <v>2756.72281553398</v>
      </c>
      <c r="P11" s="29">
        <v>0.48</v>
      </c>
      <c r="Q11" s="27">
        <f t="shared" ref="Q11:Q41" si="7">ROUND(O11*P11,2)</f>
        <v>1323.23</v>
      </c>
    </row>
    <row r="12" s="2" customFormat="1" spans="1:17">
      <c r="A12" s="13">
        <v>10</v>
      </c>
      <c r="B12" s="14" t="s">
        <v>41</v>
      </c>
      <c r="C12" s="14" t="s">
        <v>42</v>
      </c>
      <c r="D12" s="15" t="s">
        <v>20</v>
      </c>
      <c r="E12" s="16" t="s">
        <v>21</v>
      </c>
      <c r="F12" s="15" t="s">
        <v>22</v>
      </c>
      <c r="G12" s="16" t="s">
        <v>23</v>
      </c>
      <c r="H12" s="16" t="s">
        <v>24</v>
      </c>
      <c r="I12" s="14">
        <v>17</v>
      </c>
      <c r="J12" s="14">
        <v>38</v>
      </c>
      <c r="K12" s="14">
        <v>1120</v>
      </c>
      <c r="L12" s="27">
        <f t="shared" si="4"/>
        <v>56</v>
      </c>
      <c r="M12" s="28">
        <v>0.03</v>
      </c>
      <c r="N12" s="27">
        <f t="shared" si="5"/>
        <v>36.5359223300971</v>
      </c>
      <c r="O12" s="27">
        <f t="shared" si="6"/>
        <v>1027.4640776699</v>
      </c>
      <c r="P12" s="29">
        <v>0.48</v>
      </c>
      <c r="Q12" s="27">
        <f t="shared" si="7"/>
        <v>493.18</v>
      </c>
    </row>
    <row r="13" s="2" customFormat="1" spans="1:17">
      <c r="A13" s="13">
        <v>11</v>
      </c>
      <c r="B13" s="14" t="s">
        <v>43</v>
      </c>
      <c r="C13" s="14" t="s">
        <v>44</v>
      </c>
      <c r="D13" s="15" t="s">
        <v>20</v>
      </c>
      <c r="E13" s="16" t="s">
        <v>21</v>
      </c>
      <c r="F13" s="15" t="s">
        <v>22</v>
      </c>
      <c r="G13" s="16" t="s">
        <v>23</v>
      </c>
      <c r="H13" s="16" t="s">
        <v>24</v>
      </c>
      <c r="I13" s="14">
        <v>4</v>
      </c>
      <c r="J13" s="14">
        <v>12</v>
      </c>
      <c r="K13" s="14">
        <v>345</v>
      </c>
      <c r="L13" s="27">
        <f t="shared" si="4"/>
        <v>17.25</v>
      </c>
      <c r="M13" s="28">
        <v>0.03</v>
      </c>
      <c r="N13" s="27">
        <f t="shared" si="5"/>
        <v>11.2543689320388</v>
      </c>
      <c r="O13" s="27">
        <f t="shared" si="6"/>
        <v>316.495631067961</v>
      </c>
      <c r="P13" s="29">
        <v>0.48</v>
      </c>
      <c r="Q13" s="27">
        <f t="shared" si="7"/>
        <v>151.92</v>
      </c>
    </row>
    <row r="14" s="2" customFormat="1" spans="1:17">
      <c r="A14" s="13">
        <v>12</v>
      </c>
      <c r="B14" s="14" t="s">
        <v>45</v>
      </c>
      <c r="C14" s="14" t="s">
        <v>46</v>
      </c>
      <c r="D14" s="15" t="s">
        <v>20</v>
      </c>
      <c r="E14" s="16" t="s">
        <v>21</v>
      </c>
      <c r="F14" s="15" t="s">
        <v>22</v>
      </c>
      <c r="G14" s="16" t="s">
        <v>23</v>
      </c>
      <c r="H14" s="16" t="s">
        <v>24</v>
      </c>
      <c r="I14" s="14">
        <v>45</v>
      </c>
      <c r="J14" s="14">
        <v>37</v>
      </c>
      <c r="K14" s="14">
        <v>1060</v>
      </c>
      <c r="L14" s="27">
        <f t="shared" si="4"/>
        <v>53</v>
      </c>
      <c r="M14" s="28">
        <v>0.03</v>
      </c>
      <c r="N14" s="27">
        <f t="shared" si="5"/>
        <v>34.578640776699</v>
      </c>
      <c r="O14" s="27">
        <f t="shared" si="6"/>
        <v>972.421359223301</v>
      </c>
      <c r="P14" s="29">
        <v>0.48</v>
      </c>
      <c r="Q14" s="27">
        <f t="shared" si="7"/>
        <v>466.76</v>
      </c>
    </row>
    <row r="15" s="2" customFormat="1" spans="1:17">
      <c r="A15" s="13">
        <v>13</v>
      </c>
      <c r="B15" s="14" t="s">
        <v>47</v>
      </c>
      <c r="C15" s="14" t="s">
        <v>48</v>
      </c>
      <c r="D15" s="15" t="s">
        <v>20</v>
      </c>
      <c r="E15" s="16" t="s">
        <v>21</v>
      </c>
      <c r="F15" s="15" t="s">
        <v>22</v>
      </c>
      <c r="G15" s="16" t="s">
        <v>23</v>
      </c>
      <c r="H15" s="16" t="s">
        <v>24</v>
      </c>
      <c r="I15" s="14">
        <v>12</v>
      </c>
      <c r="J15" s="14">
        <v>3</v>
      </c>
      <c r="K15" s="14">
        <v>90</v>
      </c>
      <c r="L15" s="27">
        <f t="shared" si="4"/>
        <v>4.5</v>
      </c>
      <c r="M15" s="28">
        <v>0.03</v>
      </c>
      <c r="N15" s="27">
        <f t="shared" si="5"/>
        <v>2.93592233009709</v>
      </c>
      <c r="O15" s="27">
        <f t="shared" si="6"/>
        <v>82.5640776699029</v>
      </c>
      <c r="P15" s="29">
        <v>0.48</v>
      </c>
      <c r="Q15" s="27">
        <f t="shared" si="7"/>
        <v>39.63</v>
      </c>
    </row>
    <row r="16" s="2" customFormat="1" spans="1:17">
      <c r="A16" s="13">
        <v>14</v>
      </c>
      <c r="B16" s="14" t="s">
        <v>49</v>
      </c>
      <c r="C16" s="14" t="s">
        <v>50</v>
      </c>
      <c r="D16" s="15" t="s">
        <v>20</v>
      </c>
      <c r="E16" s="16" t="s">
        <v>21</v>
      </c>
      <c r="F16" s="15" t="s">
        <v>22</v>
      </c>
      <c r="G16" s="16" t="s">
        <v>23</v>
      </c>
      <c r="H16" s="16" t="s">
        <v>24</v>
      </c>
      <c r="I16" s="14">
        <v>77</v>
      </c>
      <c r="J16" s="14">
        <v>57</v>
      </c>
      <c r="K16" s="14">
        <v>1720</v>
      </c>
      <c r="L16" s="27">
        <f t="shared" si="4"/>
        <v>86</v>
      </c>
      <c r="M16" s="28">
        <v>0.03</v>
      </c>
      <c r="N16" s="27">
        <f t="shared" si="5"/>
        <v>56.1087378640777</v>
      </c>
      <c r="O16" s="27">
        <f t="shared" si="6"/>
        <v>1577.89126213592</v>
      </c>
      <c r="P16" s="29">
        <v>0.48</v>
      </c>
      <c r="Q16" s="27">
        <f t="shared" si="7"/>
        <v>757.39</v>
      </c>
    </row>
    <row r="17" s="2" customFormat="1" spans="1:17">
      <c r="A17" s="13">
        <v>15</v>
      </c>
      <c r="B17" s="14" t="s">
        <v>51</v>
      </c>
      <c r="C17" s="14" t="s">
        <v>52</v>
      </c>
      <c r="D17" s="15" t="s">
        <v>20</v>
      </c>
      <c r="E17" s="16" t="s">
        <v>21</v>
      </c>
      <c r="F17" s="15" t="s">
        <v>22</v>
      </c>
      <c r="G17" s="16" t="s">
        <v>23</v>
      </c>
      <c r="H17" s="16" t="s">
        <v>24</v>
      </c>
      <c r="I17" s="14">
        <v>87</v>
      </c>
      <c r="J17" s="14">
        <v>290</v>
      </c>
      <c r="K17" s="14">
        <v>8634</v>
      </c>
      <c r="L17" s="27">
        <f t="shared" si="4"/>
        <v>431.7</v>
      </c>
      <c r="M17" s="28">
        <v>0.03</v>
      </c>
      <c r="N17" s="27">
        <f t="shared" si="5"/>
        <v>281.652815533981</v>
      </c>
      <c r="O17" s="27">
        <f t="shared" si="6"/>
        <v>7920.64718446602</v>
      </c>
      <c r="P17" s="29">
        <v>0.48</v>
      </c>
      <c r="Q17" s="27">
        <f t="shared" si="7"/>
        <v>3801.91</v>
      </c>
    </row>
    <row r="18" s="2" customFormat="1" spans="1:17">
      <c r="A18" s="17">
        <v>16</v>
      </c>
      <c r="B18" s="14" t="s">
        <v>53</v>
      </c>
      <c r="C18" s="14" t="s">
        <v>54</v>
      </c>
      <c r="D18" s="15" t="s">
        <v>20</v>
      </c>
      <c r="E18" s="16" t="s">
        <v>21</v>
      </c>
      <c r="F18" s="15" t="s">
        <v>22</v>
      </c>
      <c r="G18" s="16" t="s">
        <v>23</v>
      </c>
      <c r="H18" s="16" t="s">
        <v>24</v>
      </c>
      <c r="I18" s="14">
        <v>14</v>
      </c>
      <c r="J18" s="14">
        <v>2</v>
      </c>
      <c r="K18" s="14">
        <v>60</v>
      </c>
      <c r="L18" s="30">
        <f t="shared" si="4"/>
        <v>3</v>
      </c>
      <c r="M18" s="31">
        <v>0.03</v>
      </c>
      <c r="N18" s="27">
        <f t="shared" si="5"/>
        <v>1.95728155339806</v>
      </c>
      <c r="O18" s="27">
        <f t="shared" si="6"/>
        <v>55.0427184466019</v>
      </c>
      <c r="P18" s="29">
        <v>0.48</v>
      </c>
      <c r="Q18" s="27">
        <f t="shared" si="7"/>
        <v>26.42</v>
      </c>
    </row>
    <row r="19" s="2" customFormat="1" spans="1:17">
      <c r="A19" s="13">
        <v>17</v>
      </c>
      <c r="B19" s="14" t="s">
        <v>55</v>
      </c>
      <c r="C19" s="14" t="s">
        <v>56</v>
      </c>
      <c r="D19" s="15" t="s">
        <v>20</v>
      </c>
      <c r="E19" s="16" t="s">
        <v>21</v>
      </c>
      <c r="F19" s="15" t="s">
        <v>22</v>
      </c>
      <c r="G19" s="16" t="s">
        <v>23</v>
      </c>
      <c r="H19" s="16" t="s">
        <v>24</v>
      </c>
      <c r="I19" s="14">
        <v>9</v>
      </c>
      <c r="J19" s="14">
        <v>7</v>
      </c>
      <c r="K19" s="14">
        <v>210</v>
      </c>
      <c r="L19" s="27">
        <f t="shared" si="4"/>
        <v>10.5</v>
      </c>
      <c r="M19" s="28">
        <v>0.03</v>
      </c>
      <c r="N19" s="27">
        <f t="shared" si="5"/>
        <v>6.8504854368932</v>
      </c>
      <c r="O19" s="27">
        <f t="shared" si="6"/>
        <v>192.649514563107</v>
      </c>
      <c r="P19" s="29">
        <v>0.48</v>
      </c>
      <c r="Q19" s="27">
        <f t="shared" si="7"/>
        <v>92.47</v>
      </c>
    </row>
    <row r="20" s="3" customFormat="1" ht="25.5" customHeight="1" spans="1:17">
      <c r="A20" s="18"/>
      <c r="B20" s="19" t="s">
        <v>57</v>
      </c>
      <c r="C20" s="20"/>
      <c r="D20" s="20"/>
      <c r="E20" s="20"/>
      <c r="F20" s="20"/>
      <c r="G20" s="21"/>
      <c r="H20" s="21"/>
      <c r="I20" s="32">
        <f>SUM(I3:I19)</f>
        <v>1096</v>
      </c>
      <c r="J20" s="32">
        <f>SUM(J3:J19)</f>
        <v>3147</v>
      </c>
      <c r="K20" s="32">
        <f>SUM(K3:K19)</f>
        <v>97559.8</v>
      </c>
      <c r="L20" s="32">
        <f>SUM(L3:L19)</f>
        <v>4877.99</v>
      </c>
      <c r="M20" s="32"/>
      <c r="N20" s="32">
        <f>SUM(N3:N19)</f>
        <v>3182.5332815534</v>
      </c>
      <c r="O20" s="33">
        <f>SUM(O3:O19)</f>
        <v>89499.2767184466</v>
      </c>
      <c r="P20" s="34"/>
      <c r="Q20" s="32">
        <f>SUM(Q3:Q19)</f>
        <v>42959.63</v>
      </c>
    </row>
    <row r="21" s="3" customFormat="1" spans="2:16">
      <c r="B21" s="22"/>
      <c r="C21" s="22"/>
      <c r="D21" s="22"/>
      <c r="E21" s="22"/>
      <c r="F21" s="22"/>
      <c r="G21" s="23"/>
      <c r="H21" s="23"/>
      <c r="I21" s="22"/>
      <c r="J21" s="22"/>
      <c r="K21" s="35"/>
      <c r="L21" s="35"/>
      <c r="M21" s="35"/>
      <c r="N21" s="35"/>
      <c r="O21" s="35"/>
      <c r="P21" s="36"/>
    </row>
    <row r="23" spans="6:6">
      <c r="F23" s="24"/>
    </row>
  </sheetData>
  <protectedRanges>
    <protectedRange sqref="A3:F3 H3:IV3 A4:G4 I4:IV4 A5:IV65546 H4" name="区域1" securityDescriptor=""/>
    <protectedRange sqref="G3" name="区域1_1" securityDescriptor=""/>
  </protectedRanges>
  <mergeCells count="1">
    <mergeCell ref="A1:Q1"/>
  </mergeCells>
  <pageMargins left="0.699305555555556" right="0.699305555555556" top="0.75" bottom="0.75" header="0.3" footer="0.3"/>
  <pageSetup paperSize="1" scale="51" fitToHeight="0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dcterms:created xsi:type="dcterms:W3CDTF">2015-11-10T02:18:00Z</dcterms:created>
  <cp:lastPrinted>2018-06-11T07:54:00Z</cp:lastPrinted>
  <dcterms:modified xsi:type="dcterms:W3CDTF">2018-08-01T02:34:54Z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