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1840" windowHeight="4695"/>
  </bookViews>
  <sheets>
    <sheet name="月结算表" sheetId="1" r:id="rId1"/>
  </sheets>
  <calcPr calcId="124519"/>
</workbook>
</file>

<file path=xl/calcChain.xml><?xml version="1.0" encoding="utf-8"?>
<calcChain xmlns="http://schemas.openxmlformats.org/spreadsheetml/2006/main">
  <c r="I29" i="1"/>
  <c r="J29"/>
  <c r="K29"/>
  <c r="L27"/>
  <c r="L28"/>
  <c r="O10"/>
  <c r="Q10" s="1"/>
  <c r="O11"/>
  <c r="Q11" s="1"/>
  <c r="O12"/>
  <c r="Q12" s="1"/>
  <c r="O13"/>
  <c r="Q13" s="1"/>
  <c r="O14"/>
  <c r="Q14" s="1"/>
  <c r="O15"/>
  <c r="Q15" s="1"/>
  <c r="O16"/>
  <c r="Q16" s="1"/>
  <c r="O17"/>
  <c r="Q17" s="1"/>
  <c r="O18"/>
  <c r="Q18" s="1"/>
  <c r="O19"/>
  <c r="Q19" s="1"/>
  <c r="O20"/>
  <c r="Q20" s="1"/>
  <c r="O21"/>
  <c r="Q21" s="1"/>
  <c r="O22"/>
  <c r="Q22" s="1"/>
  <c r="O23"/>
  <c r="Q23" s="1"/>
  <c r="O24"/>
  <c r="Q24" s="1"/>
  <c r="O25"/>
  <c r="Q25" s="1"/>
  <c r="O26"/>
  <c r="Q26" s="1"/>
  <c r="O27"/>
  <c r="Q27" s="1"/>
  <c r="O28"/>
  <c r="Q28" s="1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L10"/>
  <c r="L11"/>
  <c r="L12"/>
  <c r="L13"/>
  <c r="L14"/>
  <c r="L15"/>
  <c r="L16"/>
  <c r="L17"/>
  <c r="L18"/>
  <c r="L19"/>
  <c r="L20"/>
  <c r="L21"/>
  <c r="L22"/>
  <c r="L23"/>
  <c r="L24"/>
  <c r="L25"/>
  <c r="L26"/>
  <c r="O9" l="1"/>
  <c r="Q9" s="1"/>
  <c r="N9"/>
  <c r="L9"/>
  <c r="O8"/>
  <c r="Q8" s="1"/>
  <c r="N8"/>
  <c r="L8"/>
  <c r="O7"/>
  <c r="Q7" s="1"/>
  <c r="N7"/>
  <c r="L7"/>
  <c r="O6"/>
  <c r="Q6" s="1"/>
  <c r="N6"/>
  <c r="L6"/>
  <c r="O5"/>
  <c r="Q5" s="1"/>
  <c r="N5"/>
  <c r="L5"/>
  <c r="O4"/>
  <c r="Q4" s="1"/>
  <c r="N4"/>
  <c r="L4"/>
  <c r="O3"/>
  <c r="Q3" s="1"/>
  <c r="N3"/>
  <c r="L3"/>
  <c r="O2"/>
  <c r="O29" s="1"/>
  <c r="N2"/>
  <c r="L2"/>
  <c r="L29" l="1"/>
  <c r="N29"/>
  <c r="Q2"/>
  <c r="Q29" s="1"/>
</calcChain>
</file>

<file path=xl/sharedStrings.xml><?xml version="1.0" encoding="utf-8"?>
<sst xmlns="http://schemas.openxmlformats.org/spreadsheetml/2006/main" count="180" uniqueCount="94">
  <si>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</si>
  <si>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</si>
  <si>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</si>
  <si>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</si>
  <si>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</si>
  <si>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</si>
  <si>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</si>
  <si>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</si>
  <si>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</si>
  <si>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分账片款</t>
    <phoneticPr fontId="1" type="noConversion"/>
  </si>
  <si>
    <t>设备归属</t>
    <phoneticPr fontId="1" type="noConversion"/>
  </si>
  <si>
    <t>电影专项基金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</si>
  <si>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</si>
  <si>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</si>
  <si>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</si>
  <si>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中影设备</t>
    <phoneticPr fontId="1" type="noConversion"/>
  </si>
  <si>
    <t>影院名称</t>
    <phoneticPr fontId="1" type="noConversion"/>
  </si>
  <si>
    <t>影院编码</t>
    <phoneticPr fontId="1" type="noConversion"/>
  </si>
  <si>
    <t>淄博全球通电影城有限责任公司</t>
    <phoneticPr fontId="1" type="noConversion"/>
  </si>
  <si>
    <t>复仇者联盟3：无限战争（数字3D）</t>
  </si>
  <si>
    <t>051200922018</t>
  </si>
  <si>
    <t>超时空同居</t>
  </si>
  <si>
    <t>001102802018</t>
  </si>
  <si>
    <t>侏罗纪世界2（数字3D）</t>
  </si>
  <si>
    <t>猛虫过江</t>
  </si>
  <si>
    <t>动物世界（数字3D）</t>
  </si>
  <si>
    <t>超人总动员2（数字3D）</t>
  </si>
  <si>
    <t>金蝉脱壳2：冥府（数字）</t>
  </si>
  <si>
    <t>阿飞正传（数字）</t>
  </si>
  <si>
    <t>我不是药神</t>
  </si>
  <si>
    <t>最后一球（数字）</t>
  </si>
  <si>
    <t>暹罗决：九神战甲（数字）</t>
  </si>
  <si>
    <t>051201022018</t>
  </si>
  <si>
    <t>001104442018</t>
  </si>
  <si>
    <t>001203772018</t>
  </si>
  <si>
    <t>051201112018</t>
  </si>
  <si>
    <t>051101152018</t>
  </si>
  <si>
    <t>002101142018</t>
  </si>
  <si>
    <t>001104962018</t>
  </si>
  <si>
    <t>091101172018</t>
  </si>
  <si>
    <t>014101072018</t>
  </si>
  <si>
    <t>合计</t>
    <phoneticPr fontId="1" type="noConversion"/>
  </si>
  <si>
    <t>邪不压正</t>
  </si>
  <si>
    <t>新大头儿子和小头爸爸3俄罗斯奇遇记</t>
  </si>
  <si>
    <t>您一定不要错过 内蒙古民族电影70年</t>
  </si>
  <si>
    <t>阿修罗（数字3D）</t>
  </si>
  <si>
    <t>小悟空（数字3D）</t>
  </si>
  <si>
    <t>狄仁杰之四大天王（数字3D）</t>
  </si>
  <si>
    <t>摩天营救（数字3D）</t>
  </si>
  <si>
    <t>神奇马戏团之动物饼干（数字3D）</t>
  </si>
  <si>
    <t>淘气大侦探（数字3D）</t>
  </si>
  <si>
    <t>风语咒（数字3D）</t>
  </si>
  <si>
    <t>海龙屯</t>
  </si>
  <si>
    <t>汪星卧底（数字）</t>
  </si>
  <si>
    <t>西虹市首富</t>
  </si>
  <si>
    <t>兄弟班</t>
  </si>
  <si>
    <t>萌学园：寻找盘古</t>
  </si>
  <si>
    <t>神秘世界历险记4（数字3D）</t>
  </si>
  <si>
    <t>001104952018</t>
  </si>
  <si>
    <t>001b03562018</t>
  </si>
  <si>
    <t>001l05482017</t>
  </si>
  <si>
    <t>001204972018</t>
  </si>
  <si>
    <t>001c03982018</t>
  </si>
  <si>
    <t>001202172018</t>
  </si>
  <si>
    <t>051201202018</t>
  </si>
  <si>
    <t>001c05642018</t>
  </si>
  <si>
    <t>051201262018</t>
  </si>
  <si>
    <t>001c05272018</t>
  </si>
  <si>
    <t>001l05312018</t>
  </si>
  <si>
    <t>051101182018</t>
  </si>
  <si>
    <t>001106062018</t>
  </si>
  <si>
    <t>001104632017</t>
  </si>
  <si>
    <t>001108392016</t>
  </si>
  <si>
    <t>001c05332018</t>
  </si>
  <si>
    <t>2018-07-01</t>
  </si>
  <si>
    <t>2018-07-31</t>
  </si>
  <si>
    <t>2018-07-13</t>
  </si>
  <si>
    <t>2018-07-27</t>
  </si>
  <si>
    <t>2018-07-08</t>
  </si>
  <si>
    <t>2018-07-12</t>
  </si>
  <si>
    <t>2018-07-22</t>
  </si>
  <si>
    <t>2018-07-06</t>
  </si>
  <si>
    <t>2018-07-29</t>
  </si>
  <si>
    <t>2018-07-02</t>
  </si>
  <si>
    <t>2018-07-09</t>
  </si>
  <si>
    <t>2018-07-10</t>
  </si>
  <si>
    <t>2018-07-26</t>
  </si>
  <si>
    <t>2018-07-15</t>
  </si>
  <si>
    <t>2018-07-14</t>
  </si>
  <si>
    <t>2018-07-20</t>
  </si>
  <si>
    <t>2018-07-21</t>
  </si>
  <si>
    <t>2018-07-24</t>
  </si>
  <si>
    <t>2018-07-19</t>
  </si>
  <si>
    <t>2018-07-28</t>
  </si>
</sst>
</file>

<file path=xl/styles.xml><?xml version="1.0" encoding="utf-8"?>
<styleSheet xmlns="http://schemas.openxmlformats.org/spreadsheetml/2006/main">
  <numFmts count="2">
    <numFmt numFmtId="176" formatCode="0.00_ "/>
    <numFmt numFmtId="177" formatCode="0.0000_ "/>
  </numFmts>
  <fonts count="1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8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0" fontId="5" fillId="0" borderId="0" xfId="0" applyFont="1"/>
    <xf numFmtId="0" fontId="6" fillId="0" borderId="0" xfId="0" applyFont="1" applyFill="1"/>
    <xf numFmtId="0" fontId="6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 applyProtection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</xf>
    <xf numFmtId="176" fontId="6" fillId="0" borderId="1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 applyProtection="1">
      <alignment horizontal="center" vertical="center"/>
    </xf>
    <xf numFmtId="0" fontId="8" fillId="0" borderId="1" xfId="0" applyFont="1" applyBorder="1" applyAlignment="1" applyProtection="1">
      <alignment horizontal="center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76" fontId="0" fillId="0" borderId="1" xfId="0" applyNumberFormat="1" applyFill="1" applyBorder="1" applyAlignment="1">
      <alignment horizontal="center"/>
    </xf>
    <xf numFmtId="22" fontId="10" fillId="3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Border="1"/>
    <xf numFmtId="1" fontId="10" fillId="3" borderId="1" xfId="0" applyNumberFormat="1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22" fontId="9" fillId="3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22" fontId="8" fillId="3" borderId="1" xfId="0" applyNumberFormat="1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 wrapText="1"/>
    </xf>
    <xf numFmtId="2" fontId="8" fillId="3" borderId="1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7"/>
  <sheetViews>
    <sheetView tabSelected="1" workbookViewId="0">
      <selection activeCell="H31" sqref="H31"/>
    </sheetView>
  </sheetViews>
  <sheetFormatPr defaultColWidth="16" defaultRowHeight="12.75"/>
  <cols>
    <col min="1" max="1" width="7.42578125" customWidth="1"/>
    <col min="2" max="2" width="26.85546875" style="2" customWidth="1"/>
    <col min="3" max="3" width="13.7109375" style="2" customWidth="1"/>
    <col min="4" max="4" width="25.28515625" style="2" customWidth="1"/>
    <col min="5" max="5" width="11.42578125" style="2" customWidth="1"/>
    <col min="6" max="6" width="11.140625" style="2" customWidth="1"/>
    <col min="7" max="7" width="12.140625" style="1" customWidth="1"/>
    <col min="8" max="8" width="12.5703125" style="1" customWidth="1"/>
    <col min="9" max="9" width="8.42578125" style="2" customWidth="1"/>
    <col min="10" max="10" width="8.7109375" style="2" customWidth="1"/>
    <col min="11" max="11" width="11.28515625" style="3" customWidth="1"/>
    <col min="12" max="12" width="9.7109375" style="3" customWidth="1"/>
    <col min="13" max="13" width="6.140625" style="3" customWidth="1"/>
    <col min="14" max="14" width="9.28515625" style="3" customWidth="1"/>
    <col min="15" max="15" width="11.140625" style="3" customWidth="1"/>
    <col min="16" max="16" width="7.5703125" style="4" customWidth="1"/>
    <col min="17" max="17" width="10.7109375" style="3" customWidth="1"/>
  </cols>
  <sheetData>
    <row r="1" spans="1:17" s="6" customFormat="1" ht="30">
      <c r="A1" s="27" t="s">
        <v>0</v>
      </c>
      <c r="B1" s="28" t="s">
        <v>7</v>
      </c>
      <c r="C1" s="29" t="s">
        <v>1</v>
      </c>
      <c r="D1" s="28" t="s">
        <v>16</v>
      </c>
      <c r="E1" s="28" t="s">
        <v>17</v>
      </c>
      <c r="F1" s="28" t="s">
        <v>10</v>
      </c>
      <c r="G1" s="30" t="s">
        <v>2</v>
      </c>
      <c r="H1" s="30" t="s">
        <v>3</v>
      </c>
      <c r="I1" s="28" t="s">
        <v>4</v>
      </c>
      <c r="J1" s="28" t="s">
        <v>5</v>
      </c>
      <c r="K1" s="31" t="s">
        <v>6</v>
      </c>
      <c r="L1" s="31" t="s">
        <v>11</v>
      </c>
      <c r="M1" s="31" t="s">
        <v>12</v>
      </c>
      <c r="N1" s="31" t="s">
        <v>13</v>
      </c>
      <c r="O1" s="31" t="s">
        <v>8</v>
      </c>
      <c r="P1" s="32" t="s">
        <v>14</v>
      </c>
      <c r="Q1" s="31" t="s">
        <v>9</v>
      </c>
    </row>
    <row r="2" spans="1:17" s="7" customFormat="1" ht="23.1" customHeight="1">
      <c r="A2" s="8">
        <v>1</v>
      </c>
      <c r="B2" s="33" t="s">
        <v>29</v>
      </c>
      <c r="C2" s="34" t="s">
        <v>38</v>
      </c>
      <c r="D2" s="16" t="s">
        <v>18</v>
      </c>
      <c r="E2" s="17">
        <v>37040101</v>
      </c>
      <c r="F2" s="9" t="s">
        <v>15</v>
      </c>
      <c r="G2" s="35" t="s">
        <v>74</v>
      </c>
      <c r="H2" s="35" t="s">
        <v>75</v>
      </c>
      <c r="I2" s="36">
        <v>545</v>
      </c>
      <c r="J2" s="36">
        <v>20524</v>
      </c>
      <c r="K2" s="37">
        <v>607084</v>
      </c>
      <c r="L2" s="10">
        <f>K2*0.05</f>
        <v>30354.2</v>
      </c>
      <c r="M2" s="10">
        <v>0.03</v>
      </c>
      <c r="N2" s="10">
        <f>K2*(1-0.96737864)</f>
        <v>19803.905714240027</v>
      </c>
      <c r="O2" s="10">
        <f>K2*0.91737864</f>
        <v>556925.89428576001</v>
      </c>
      <c r="P2" s="11">
        <v>0.48</v>
      </c>
      <c r="Q2" s="10">
        <f>O2*P2</f>
        <v>267324.42925716477</v>
      </c>
    </row>
    <row r="3" spans="1:17" s="7" customFormat="1" ht="23.1" customHeight="1">
      <c r="A3" s="8">
        <v>2</v>
      </c>
      <c r="B3" s="33" t="s">
        <v>42</v>
      </c>
      <c r="C3" s="34" t="s">
        <v>58</v>
      </c>
      <c r="D3" s="16" t="s">
        <v>18</v>
      </c>
      <c r="E3" s="17">
        <v>37040101</v>
      </c>
      <c r="F3" s="12" t="s">
        <v>15</v>
      </c>
      <c r="G3" s="35" t="s">
        <v>76</v>
      </c>
      <c r="H3" s="35" t="s">
        <v>77</v>
      </c>
      <c r="I3" s="36">
        <v>206</v>
      </c>
      <c r="J3" s="36">
        <v>3432</v>
      </c>
      <c r="K3" s="37">
        <v>107541</v>
      </c>
      <c r="L3" s="10">
        <f t="shared" ref="L3" si="0">K3*0.05</f>
        <v>5377.05</v>
      </c>
      <c r="M3" s="10">
        <v>0.03</v>
      </c>
      <c r="N3" s="10">
        <f t="shared" ref="N3:N28" si="1">K3*(1-0.96737864)</f>
        <v>3508.1336757600047</v>
      </c>
      <c r="O3" s="10">
        <f t="shared" ref="O3:O28" si="2">K3*0.91737864</f>
        <v>98655.816324240004</v>
      </c>
      <c r="P3" s="13">
        <v>0.48</v>
      </c>
      <c r="Q3" s="10">
        <f>O3*P3</f>
        <v>47354.791835635202</v>
      </c>
    </row>
    <row r="4" spans="1:17" s="7" customFormat="1" ht="23.1" customHeight="1">
      <c r="A4" s="8">
        <v>3</v>
      </c>
      <c r="B4" s="33" t="s">
        <v>25</v>
      </c>
      <c r="C4" s="34" t="s">
        <v>34</v>
      </c>
      <c r="D4" s="16" t="s">
        <v>18</v>
      </c>
      <c r="E4" s="17">
        <v>37040101</v>
      </c>
      <c r="F4" s="9" t="s">
        <v>15</v>
      </c>
      <c r="G4" s="35" t="s">
        <v>74</v>
      </c>
      <c r="H4" s="35" t="s">
        <v>75</v>
      </c>
      <c r="I4" s="36">
        <v>190</v>
      </c>
      <c r="J4" s="36">
        <v>2443</v>
      </c>
      <c r="K4" s="37">
        <v>78434</v>
      </c>
      <c r="L4" s="10">
        <f t="shared" ref="L4:L28" si="3">K4*0.05</f>
        <v>3921.7000000000003</v>
      </c>
      <c r="M4" s="10">
        <v>0.03</v>
      </c>
      <c r="N4" s="10">
        <f t="shared" si="1"/>
        <v>2558.6237502400036</v>
      </c>
      <c r="O4" s="10">
        <f t="shared" si="2"/>
        <v>71953.676249759999</v>
      </c>
      <c r="P4" s="13">
        <v>0.48</v>
      </c>
      <c r="Q4" s="10">
        <f>O4*P4</f>
        <v>34537.764599884802</v>
      </c>
    </row>
    <row r="5" spans="1:17" s="7" customFormat="1" ht="23.1" customHeight="1">
      <c r="A5" s="8">
        <v>4</v>
      </c>
      <c r="B5" s="33" t="s">
        <v>23</v>
      </c>
      <c r="C5" s="34" t="s">
        <v>32</v>
      </c>
      <c r="D5" s="16" t="s">
        <v>18</v>
      </c>
      <c r="E5" s="17">
        <v>37040101</v>
      </c>
      <c r="F5" s="9" t="s">
        <v>15</v>
      </c>
      <c r="G5" s="35" t="s">
        <v>74</v>
      </c>
      <c r="H5" s="35" t="s">
        <v>75</v>
      </c>
      <c r="I5" s="36">
        <v>124</v>
      </c>
      <c r="J5" s="36">
        <v>1576</v>
      </c>
      <c r="K5" s="37">
        <v>54422</v>
      </c>
      <c r="L5" s="10">
        <f t="shared" si="3"/>
        <v>2721.1000000000004</v>
      </c>
      <c r="M5" s="10">
        <v>0.03</v>
      </c>
      <c r="N5" s="10">
        <f>K5*(1-0.96737864)</f>
        <v>1775.3196539200023</v>
      </c>
      <c r="O5" s="10">
        <f t="shared" si="2"/>
        <v>49925.580346080002</v>
      </c>
      <c r="P5" s="13">
        <v>0.48</v>
      </c>
      <c r="Q5" s="10">
        <f>O5*P5</f>
        <v>23964.278566118399</v>
      </c>
    </row>
    <row r="6" spans="1:17" s="7" customFormat="1" ht="23.1" customHeight="1">
      <c r="A6" s="8">
        <v>5</v>
      </c>
      <c r="B6" s="33" t="s">
        <v>27</v>
      </c>
      <c r="C6" s="34" t="s">
        <v>36</v>
      </c>
      <c r="D6" s="16" t="s">
        <v>18</v>
      </c>
      <c r="E6" s="17">
        <v>37040101</v>
      </c>
      <c r="F6" s="9" t="s">
        <v>15</v>
      </c>
      <c r="G6" s="35" t="s">
        <v>74</v>
      </c>
      <c r="H6" s="35" t="s">
        <v>78</v>
      </c>
      <c r="I6" s="36">
        <v>19</v>
      </c>
      <c r="J6" s="36">
        <v>119</v>
      </c>
      <c r="K6" s="37">
        <v>3627</v>
      </c>
      <c r="L6" s="10">
        <f t="shared" si="3"/>
        <v>181.35000000000002</v>
      </c>
      <c r="M6" s="10">
        <v>0.03</v>
      </c>
      <c r="N6" s="10">
        <f t="shared" si="1"/>
        <v>118.31767272000016</v>
      </c>
      <c r="O6" s="10">
        <f t="shared" si="2"/>
        <v>3327.3323272800003</v>
      </c>
      <c r="P6" s="13">
        <v>0.48</v>
      </c>
      <c r="Q6" s="10">
        <f>O6*P6</f>
        <v>1597.1195170944002</v>
      </c>
    </row>
    <row r="7" spans="1:17" s="7" customFormat="1" ht="23.1" customHeight="1">
      <c r="A7" s="8">
        <v>6</v>
      </c>
      <c r="B7" s="33" t="s">
        <v>24</v>
      </c>
      <c r="C7" s="34" t="s">
        <v>33</v>
      </c>
      <c r="D7" s="16" t="s">
        <v>18</v>
      </c>
      <c r="E7" s="17">
        <v>37040101</v>
      </c>
      <c r="F7" s="9" t="s">
        <v>15</v>
      </c>
      <c r="G7" s="35" t="s">
        <v>74</v>
      </c>
      <c r="H7" s="35" t="s">
        <v>79</v>
      </c>
      <c r="I7" s="36">
        <v>44</v>
      </c>
      <c r="J7" s="36">
        <v>390</v>
      </c>
      <c r="K7" s="37">
        <v>11981</v>
      </c>
      <c r="L7" s="10">
        <f t="shared" si="3"/>
        <v>599.05000000000007</v>
      </c>
      <c r="M7" s="10">
        <v>0.03</v>
      </c>
      <c r="N7" s="10">
        <f>K7*(1-0.96737864)</f>
        <v>390.83651416000055</v>
      </c>
      <c r="O7" s="10">
        <f t="shared" si="2"/>
        <v>10991.11348584</v>
      </c>
      <c r="P7" s="13">
        <v>0.48</v>
      </c>
      <c r="Q7" s="10">
        <f t="shared" ref="Q7:Q28" si="4">O7*P7</f>
        <v>5275.7344732031997</v>
      </c>
    </row>
    <row r="8" spans="1:17" s="7" customFormat="1" ht="23.1" customHeight="1">
      <c r="A8" s="8">
        <v>7</v>
      </c>
      <c r="B8" s="33" t="s">
        <v>26</v>
      </c>
      <c r="C8" s="34" t="s">
        <v>35</v>
      </c>
      <c r="D8" s="16" t="s">
        <v>18</v>
      </c>
      <c r="E8" s="17">
        <v>37040101</v>
      </c>
      <c r="F8" s="9" t="s">
        <v>15</v>
      </c>
      <c r="G8" s="35" t="s">
        <v>74</v>
      </c>
      <c r="H8" s="35" t="s">
        <v>80</v>
      </c>
      <c r="I8" s="36">
        <v>44</v>
      </c>
      <c r="J8" s="36">
        <v>392</v>
      </c>
      <c r="K8" s="37">
        <v>12602</v>
      </c>
      <c r="L8" s="10">
        <f t="shared" si="3"/>
        <v>630.1</v>
      </c>
      <c r="M8" s="10">
        <v>0.03</v>
      </c>
      <c r="N8" s="10">
        <f t="shared" si="1"/>
        <v>411.09437872000058</v>
      </c>
      <c r="O8" s="10">
        <f t="shared" si="2"/>
        <v>11560.80562128</v>
      </c>
      <c r="P8" s="13">
        <v>0.48</v>
      </c>
      <c r="Q8" s="10">
        <f>O8*P8</f>
        <v>5549.1866982144002</v>
      </c>
    </row>
    <row r="9" spans="1:17" s="7" customFormat="1" ht="23.1" customHeight="1">
      <c r="A9" s="8">
        <v>8</v>
      </c>
      <c r="B9" s="33" t="s">
        <v>28</v>
      </c>
      <c r="C9" s="34" t="s">
        <v>37</v>
      </c>
      <c r="D9" s="16" t="s">
        <v>18</v>
      </c>
      <c r="E9" s="17">
        <v>37040101</v>
      </c>
      <c r="F9" s="9" t="s">
        <v>15</v>
      </c>
      <c r="G9" s="35" t="s">
        <v>74</v>
      </c>
      <c r="H9" s="35" t="s">
        <v>79</v>
      </c>
      <c r="I9" s="36">
        <v>33</v>
      </c>
      <c r="J9" s="36">
        <v>417</v>
      </c>
      <c r="K9" s="37">
        <v>12674</v>
      </c>
      <c r="L9" s="10">
        <f t="shared" si="3"/>
        <v>633.70000000000005</v>
      </c>
      <c r="M9" s="10">
        <v>0.03</v>
      </c>
      <c r="N9" s="10">
        <f t="shared" si="1"/>
        <v>413.44311664000054</v>
      </c>
      <c r="O9" s="10">
        <f t="shared" si="2"/>
        <v>11626.85688336</v>
      </c>
      <c r="P9" s="13">
        <v>0.48</v>
      </c>
      <c r="Q9" s="10">
        <f t="shared" si="4"/>
        <v>5580.8913040128</v>
      </c>
    </row>
    <row r="10" spans="1:17" s="5" customFormat="1" ht="23.1" customHeight="1">
      <c r="A10" s="14">
        <v>9</v>
      </c>
      <c r="B10" s="33" t="s">
        <v>31</v>
      </c>
      <c r="C10" s="34" t="s">
        <v>40</v>
      </c>
      <c r="D10" s="16" t="s">
        <v>18</v>
      </c>
      <c r="E10" s="17">
        <v>37040101</v>
      </c>
      <c r="F10" s="9" t="s">
        <v>15</v>
      </c>
      <c r="G10" s="35" t="s">
        <v>74</v>
      </c>
      <c r="H10" s="35" t="s">
        <v>74</v>
      </c>
      <c r="I10" s="36">
        <v>1</v>
      </c>
      <c r="J10" s="36">
        <v>0</v>
      </c>
      <c r="K10" s="37">
        <v>0</v>
      </c>
      <c r="L10" s="15">
        <f t="shared" si="3"/>
        <v>0</v>
      </c>
      <c r="M10" s="15">
        <v>0.03</v>
      </c>
      <c r="N10" s="15">
        <f t="shared" si="1"/>
        <v>0</v>
      </c>
      <c r="O10" s="15">
        <f t="shared" si="2"/>
        <v>0</v>
      </c>
      <c r="P10" s="13">
        <v>0.48</v>
      </c>
      <c r="Q10" s="15">
        <f t="shared" si="4"/>
        <v>0</v>
      </c>
    </row>
    <row r="11" spans="1:17" s="5" customFormat="1" ht="23.1" customHeight="1">
      <c r="A11" s="14">
        <v>10</v>
      </c>
      <c r="B11" s="33" t="s">
        <v>30</v>
      </c>
      <c r="C11" s="34" t="s">
        <v>39</v>
      </c>
      <c r="D11" s="16" t="s">
        <v>18</v>
      </c>
      <c r="E11" s="17">
        <v>37040101</v>
      </c>
      <c r="F11" s="9" t="s">
        <v>15</v>
      </c>
      <c r="G11" s="35" t="s">
        <v>74</v>
      </c>
      <c r="H11" s="35" t="s">
        <v>74</v>
      </c>
      <c r="I11" s="36">
        <v>1</v>
      </c>
      <c r="J11" s="36">
        <v>0</v>
      </c>
      <c r="K11" s="37">
        <v>0</v>
      </c>
      <c r="L11" s="15">
        <f t="shared" si="3"/>
        <v>0</v>
      </c>
      <c r="M11" s="15">
        <v>0.03</v>
      </c>
      <c r="N11" s="15">
        <f t="shared" si="1"/>
        <v>0</v>
      </c>
      <c r="O11" s="15">
        <f t="shared" si="2"/>
        <v>0</v>
      </c>
      <c r="P11" s="13">
        <v>0.48</v>
      </c>
      <c r="Q11" s="15">
        <f t="shared" si="4"/>
        <v>0</v>
      </c>
    </row>
    <row r="12" spans="1:17" ht="23.1" customHeight="1">
      <c r="A12" s="14">
        <v>11</v>
      </c>
      <c r="B12" s="33" t="s">
        <v>43</v>
      </c>
      <c r="C12" s="34" t="s">
        <v>59</v>
      </c>
      <c r="D12" s="16" t="s">
        <v>18</v>
      </c>
      <c r="E12" s="17">
        <v>37040101</v>
      </c>
      <c r="F12" s="9" t="s">
        <v>15</v>
      </c>
      <c r="G12" s="35" t="s">
        <v>81</v>
      </c>
      <c r="H12" s="35" t="s">
        <v>82</v>
      </c>
      <c r="I12" s="36">
        <v>54</v>
      </c>
      <c r="J12" s="36">
        <v>664</v>
      </c>
      <c r="K12" s="37">
        <v>20729</v>
      </c>
      <c r="L12" s="15">
        <f t="shared" si="3"/>
        <v>1036.45</v>
      </c>
      <c r="M12" s="15">
        <v>0.03</v>
      </c>
      <c r="N12" s="15">
        <f t="shared" si="1"/>
        <v>676.20817144000091</v>
      </c>
      <c r="O12" s="15">
        <f t="shared" si="2"/>
        <v>19016.341828560002</v>
      </c>
      <c r="P12" s="13">
        <v>0.48</v>
      </c>
      <c r="Q12" s="15">
        <f t="shared" si="4"/>
        <v>9127.8440777087999</v>
      </c>
    </row>
    <row r="13" spans="1:17" ht="23.1" customHeight="1">
      <c r="A13" s="14">
        <v>12</v>
      </c>
      <c r="B13" s="33" t="s">
        <v>19</v>
      </c>
      <c r="C13" s="34" t="s">
        <v>20</v>
      </c>
      <c r="D13" s="16" t="s">
        <v>18</v>
      </c>
      <c r="E13" s="17">
        <v>37040101</v>
      </c>
      <c r="F13" s="9" t="s">
        <v>15</v>
      </c>
      <c r="G13" s="35" t="s">
        <v>83</v>
      </c>
      <c r="H13" s="35" t="s">
        <v>84</v>
      </c>
      <c r="I13" s="36">
        <v>12</v>
      </c>
      <c r="J13" s="36">
        <v>102</v>
      </c>
      <c r="K13" s="37">
        <v>3568</v>
      </c>
      <c r="L13" s="15">
        <f t="shared" si="3"/>
        <v>178.4</v>
      </c>
      <c r="M13" s="15">
        <v>0.03</v>
      </c>
      <c r="N13" s="15">
        <f t="shared" si="1"/>
        <v>116.39301248000015</v>
      </c>
      <c r="O13" s="15">
        <f t="shared" si="2"/>
        <v>3273.20698752</v>
      </c>
      <c r="P13" s="13">
        <v>0.48</v>
      </c>
      <c r="Q13" s="15">
        <f t="shared" si="4"/>
        <v>1571.1393540095999</v>
      </c>
    </row>
    <row r="14" spans="1:17" ht="23.1" customHeight="1">
      <c r="A14" s="14">
        <v>13</v>
      </c>
      <c r="B14" s="33" t="s">
        <v>21</v>
      </c>
      <c r="C14" s="34" t="s">
        <v>22</v>
      </c>
      <c r="D14" s="16" t="s">
        <v>18</v>
      </c>
      <c r="E14" s="17">
        <v>37040101</v>
      </c>
      <c r="F14" s="9" t="s">
        <v>15</v>
      </c>
      <c r="G14" s="35" t="s">
        <v>83</v>
      </c>
      <c r="H14" s="35" t="s">
        <v>83</v>
      </c>
      <c r="I14" s="36">
        <v>1</v>
      </c>
      <c r="J14" s="36">
        <v>1</v>
      </c>
      <c r="K14" s="37">
        <v>38</v>
      </c>
      <c r="L14" s="15">
        <f t="shared" si="3"/>
        <v>1.9000000000000001</v>
      </c>
      <c r="M14" s="15">
        <v>0.03</v>
      </c>
      <c r="N14" s="15">
        <f t="shared" si="1"/>
        <v>1.2396116800000017</v>
      </c>
      <c r="O14" s="15">
        <f t="shared" si="2"/>
        <v>34.860388319999998</v>
      </c>
      <c r="P14" s="13">
        <v>0.48</v>
      </c>
      <c r="Q14" s="15">
        <f t="shared" si="4"/>
        <v>16.732986393599997</v>
      </c>
    </row>
    <row r="15" spans="1:17" ht="23.1" customHeight="1">
      <c r="A15" s="14">
        <v>14</v>
      </c>
      <c r="B15" s="33" t="s">
        <v>44</v>
      </c>
      <c r="C15" s="34" t="s">
        <v>60</v>
      </c>
      <c r="D15" s="16" t="s">
        <v>18</v>
      </c>
      <c r="E15" s="17">
        <v>37040101</v>
      </c>
      <c r="F15" s="9" t="s">
        <v>15</v>
      </c>
      <c r="G15" s="35" t="s">
        <v>85</v>
      </c>
      <c r="H15" s="35" t="s">
        <v>86</v>
      </c>
      <c r="I15" s="36">
        <v>19</v>
      </c>
      <c r="J15" s="36">
        <v>100</v>
      </c>
      <c r="K15" s="37">
        <v>3530</v>
      </c>
      <c r="L15" s="15">
        <f t="shared" si="3"/>
        <v>176.5</v>
      </c>
      <c r="M15" s="15">
        <v>0.03</v>
      </c>
      <c r="N15" s="15">
        <f t="shared" si="1"/>
        <v>115.15340080000016</v>
      </c>
      <c r="O15" s="15">
        <f t="shared" si="2"/>
        <v>3238.3465992000001</v>
      </c>
      <c r="P15" s="13">
        <v>0.48</v>
      </c>
      <c r="Q15" s="15">
        <f t="shared" si="4"/>
        <v>1554.4063676159999</v>
      </c>
    </row>
    <row r="16" spans="1:17" ht="23.1" customHeight="1">
      <c r="A16" s="14">
        <v>15</v>
      </c>
      <c r="B16" s="33" t="s">
        <v>45</v>
      </c>
      <c r="C16" s="34" t="s">
        <v>61</v>
      </c>
      <c r="D16" s="16" t="s">
        <v>18</v>
      </c>
      <c r="E16" s="17">
        <v>37040101</v>
      </c>
      <c r="F16" s="9" t="s">
        <v>15</v>
      </c>
      <c r="G16" s="35" t="s">
        <v>76</v>
      </c>
      <c r="H16" s="35" t="s">
        <v>87</v>
      </c>
      <c r="I16" s="36">
        <v>17</v>
      </c>
      <c r="J16" s="36">
        <v>178</v>
      </c>
      <c r="K16" s="37">
        <v>6001</v>
      </c>
      <c r="L16" s="15">
        <f t="shared" si="3"/>
        <v>300.05</v>
      </c>
      <c r="M16" s="15">
        <v>0.03</v>
      </c>
      <c r="N16" s="15">
        <f t="shared" si="1"/>
        <v>195.76078136000027</v>
      </c>
      <c r="O16" s="15">
        <f t="shared" si="2"/>
        <v>5505.18921864</v>
      </c>
      <c r="P16" s="13">
        <v>0.48</v>
      </c>
      <c r="Q16" s="15">
        <f t="shared" si="4"/>
        <v>2642.4908249472001</v>
      </c>
    </row>
    <row r="17" spans="1:17" ht="23.1" customHeight="1">
      <c r="A17" s="14">
        <v>16</v>
      </c>
      <c r="B17" s="33" t="s">
        <v>46</v>
      </c>
      <c r="C17" s="34" t="s">
        <v>62</v>
      </c>
      <c r="D17" s="16" t="s">
        <v>18</v>
      </c>
      <c r="E17" s="17">
        <v>37040101</v>
      </c>
      <c r="F17" s="9" t="s">
        <v>15</v>
      </c>
      <c r="G17" s="35" t="s">
        <v>88</v>
      </c>
      <c r="H17" s="35" t="s">
        <v>87</v>
      </c>
      <c r="I17" s="36">
        <v>5</v>
      </c>
      <c r="J17" s="36">
        <v>29</v>
      </c>
      <c r="K17" s="37">
        <v>853</v>
      </c>
      <c r="L17" s="15">
        <f t="shared" si="3"/>
        <v>42.650000000000006</v>
      </c>
      <c r="M17" s="15">
        <v>0.03</v>
      </c>
      <c r="N17" s="15">
        <f t="shared" si="1"/>
        <v>27.826020080000038</v>
      </c>
      <c r="O17" s="15">
        <f t="shared" si="2"/>
        <v>782.52397991999999</v>
      </c>
      <c r="P17" s="13">
        <v>0.48</v>
      </c>
      <c r="Q17" s="15">
        <f t="shared" si="4"/>
        <v>375.61151036159998</v>
      </c>
    </row>
    <row r="18" spans="1:17" ht="23.1" customHeight="1">
      <c r="A18" s="14">
        <v>17</v>
      </c>
      <c r="B18" s="33" t="s">
        <v>47</v>
      </c>
      <c r="C18" s="34" t="s">
        <v>63</v>
      </c>
      <c r="D18" s="16" t="s">
        <v>18</v>
      </c>
      <c r="E18" s="17">
        <v>37040101</v>
      </c>
      <c r="F18" s="9" t="s">
        <v>15</v>
      </c>
      <c r="G18" s="35" t="s">
        <v>77</v>
      </c>
      <c r="H18" s="35" t="s">
        <v>75</v>
      </c>
      <c r="I18" s="36">
        <v>99</v>
      </c>
      <c r="J18" s="36">
        <v>1877</v>
      </c>
      <c r="K18" s="37">
        <v>69873</v>
      </c>
      <c r="L18" s="15">
        <f t="shared" si="3"/>
        <v>3493.65</v>
      </c>
      <c r="M18" s="15">
        <v>0.03</v>
      </c>
      <c r="N18" s="15">
        <f t="shared" si="1"/>
        <v>2279.3522872800031</v>
      </c>
      <c r="O18" s="15">
        <f t="shared" si="2"/>
        <v>64099.997712720004</v>
      </c>
      <c r="P18" s="13">
        <v>0.48</v>
      </c>
      <c r="Q18" s="15">
        <f t="shared" si="4"/>
        <v>30767.998902105599</v>
      </c>
    </row>
    <row r="19" spans="1:17" ht="23.1" customHeight="1">
      <c r="A19" s="14">
        <v>18</v>
      </c>
      <c r="B19" s="33" t="s">
        <v>48</v>
      </c>
      <c r="C19" s="34" t="s">
        <v>64</v>
      </c>
      <c r="D19" s="16" t="s">
        <v>18</v>
      </c>
      <c r="E19" s="17">
        <v>37040101</v>
      </c>
      <c r="F19" s="9" t="s">
        <v>15</v>
      </c>
      <c r="G19" s="35" t="s">
        <v>89</v>
      </c>
      <c r="H19" s="35" t="s">
        <v>75</v>
      </c>
      <c r="I19" s="36">
        <v>104</v>
      </c>
      <c r="J19" s="36">
        <v>1872</v>
      </c>
      <c r="K19" s="37">
        <v>57060</v>
      </c>
      <c r="L19" s="15">
        <f t="shared" si="3"/>
        <v>2853</v>
      </c>
      <c r="M19" s="15">
        <v>0.03</v>
      </c>
      <c r="N19" s="15">
        <f t="shared" si="1"/>
        <v>1861.3748016000025</v>
      </c>
      <c r="O19" s="15">
        <f t="shared" si="2"/>
        <v>52345.625198400005</v>
      </c>
      <c r="P19" s="13">
        <v>0.48</v>
      </c>
      <c r="Q19" s="15">
        <f t="shared" si="4"/>
        <v>25125.900095232002</v>
      </c>
    </row>
    <row r="20" spans="1:17" ht="23.1" customHeight="1">
      <c r="A20" s="14">
        <v>19</v>
      </c>
      <c r="B20" s="33" t="s">
        <v>49</v>
      </c>
      <c r="C20" s="34" t="s">
        <v>65</v>
      </c>
      <c r="D20" s="16" t="s">
        <v>18</v>
      </c>
      <c r="E20" s="17">
        <v>37040101</v>
      </c>
      <c r="F20" s="9" t="s">
        <v>15</v>
      </c>
      <c r="G20" s="35" t="s">
        <v>90</v>
      </c>
      <c r="H20" s="35" t="s">
        <v>91</v>
      </c>
      <c r="I20" s="36">
        <v>22</v>
      </c>
      <c r="J20" s="36">
        <v>151</v>
      </c>
      <c r="K20" s="37">
        <v>4385</v>
      </c>
      <c r="L20" s="15">
        <f t="shared" si="3"/>
        <v>219.25</v>
      </c>
      <c r="M20" s="15">
        <v>0.03</v>
      </c>
      <c r="N20" s="15">
        <f t="shared" si="1"/>
        <v>143.04466360000018</v>
      </c>
      <c r="O20" s="15">
        <f t="shared" si="2"/>
        <v>4022.7053364000003</v>
      </c>
      <c r="P20" s="13">
        <v>0.48</v>
      </c>
      <c r="Q20" s="15">
        <f t="shared" si="4"/>
        <v>1930.898561472</v>
      </c>
    </row>
    <row r="21" spans="1:17" ht="23.1" customHeight="1">
      <c r="A21" s="14">
        <v>20</v>
      </c>
      <c r="B21" s="33" t="s">
        <v>50</v>
      </c>
      <c r="C21" s="34" t="s">
        <v>66</v>
      </c>
      <c r="D21" s="16" t="s">
        <v>18</v>
      </c>
      <c r="E21" s="17">
        <v>37040101</v>
      </c>
      <c r="F21" s="9" t="s">
        <v>15</v>
      </c>
      <c r="G21" s="35" t="s">
        <v>89</v>
      </c>
      <c r="H21" s="35" t="s">
        <v>89</v>
      </c>
      <c r="I21" s="36">
        <v>6</v>
      </c>
      <c r="J21" s="36">
        <v>16</v>
      </c>
      <c r="K21" s="37">
        <v>461</v>
      </c>
      <c r="L21" s="15">
        <f t="shared" si="3"/>
        <v>23.05</v>
      </c>
      <c r="M21" s="15">
        <v>0.03</v>
      </c>
      <c r="N21" s="15">
        <f t="shared" si="1"/>
        <v>15.038446960000019</v>
      </c>
      <c r="O21" s="15">
        <f t="shared" si="2"/>
        <v>422.91155304</v>
      </c>
      <c r="P21" s="13">
        <v>0.48</v>
      </c>
      <c r="Q21" s="15">
        <f t="shared" si="4"/>
        <v>202.99754545919998</v>
      </c>
    </row>
    <row r="22" spans="1:17" ht="23.1" customHeight="1">
      <c r="A22" s="14">
        <v>21</v>
      </c>
      <c r="B22" s="33" t="s">
        <v>51</v>
      </c>
      <c r="C22" s="34" t="s">
        <v>67</v>
      </c>
      <c r="D22" s="16" t="s">
        <v>18</v>
      </c>
      <c r="E22" s="17">
        <v>37040101</v>
      </c>
      <c r="F22" s="9" t="s">
        <v>15</v>
      </c>
      <c r="G22" s="35" t="s">
        <v>80</v>
      </c>
      <c r="H22" s="35" t="s">
        <v>82</v>
      </c>
      <c r="I22" s="36">
        <v>6</v>
      </c>
      <c r="J22" s="36">
        <v>175</v>
      </c>
      <c r="K22" s="37">
        <v>5250</v>
      </c>
      <c r="L22" s="15">
        <f t="shared" si="3"/>
        <v>262.5</v>
      </c>
      <c r="M22" s="15">
        <v>0.03</v>
      </c>
      <c r="N22" s="15">
        <f t="shared" si="1"/>
        <v>171.26214000000022</v>
      </c>
      <c r="O22" s="15">
        <f t="shared" si="2"/>
        <v>4816.2378600000002</v>
      </c>
      <c r="P22" s="13">
        <v>0.48</v>
      </c>
      <c r="Q22" s="15">
        <f t="shared" si="4"/>
        <v>2311.7941728000001</v>
      </c>
    </row>
    <row r="23" spans="1:17" ht="23.1" customHeight="1">
      <c r="A23" s="14">
        <v>22</v>
      </c>
      <c r="B23" s="33" t="s">
        <v>52</v>
      </c>
      <c r="C23" s="34" t="s">
        <v>68</v>
      </c>
      <c r="D23" s="16" t="s">
        <v>18</v>
      </c>
      <c r="E23" s="17">
        <v>37040101</v>
      </c>
      <c r="F23" s="9" t="s">
        <v>15</v>
      </c>
      <c r="G23" s="35" t="s">
        <v>92</v>
      </c>
      <c r="H23" s="35" t="s">
        <v>92</v>
      </c>
      <c r="I23" s="36">
        <v>1</v>
      </c>
      <c r="J23" s="36">
        <v>1</v>
      </c>
      <c r="K23" s="37">
        <v>30</v>
      </c>
      <c r="L23" s="15">
        <f t="shared" si="3"/>
        <v>1.5</v>
      </c>
      <c r="M23" s="15">
        <v>0.03</v>
      </c>
      <c r="N23" s="15">
        <f t="shared" si="1"/>
        <v>0.97864080000000131</v>
      </c>
      <c r="O23" s="15">
        <f t="shared" si="2"/>
        <v>27.521359199999999</v>
      </c>
      <c r="P23" s="13">
        <v>0.48</v>
      </c>
      <c r="Q23" s="15">
        <f t="shared" si="4"/>
        <v>13.210252415999999</v>
      </c>
    </row>
    <row r="24" spans="1:17" ht="23.1" customHeight="1">
      <c r="A24" s="14">
        <v>23</v>
      </c>
      <c r="B24" s="33" t="s">
        <v>53</v>
      </c>
      <c r="C24" s="34" t="s">
        <v>69</v>
      </c>
      <c r="D24" s="16" t="s">
        <v>18</v>
      </c>
      <c r="E24" s="17">
        <v>37040101</v>
      </c>
      <c r="F24" s="9" t="s">
        <v>15</v>
      </c>
      <c r="G24" s="35" t="s">
        <v>89</v>
      </c>
      <c r="H24" s="35" t="s">
        <v>91</v>
      </c>
      <c r="I24" s="36">
        <v>7</v>
      </c>
      <c r="J24" s="36">
        <v>11</v>
      </c>
      <c r="K24" s="37">
        <v>375</v>
      </c>
      <c r="L24" s="15">
        <f t="shared" si="3"/>
        <v>18.75</v>
      </c>
      <c r="M24" s="15">
        <v>0.03</v>
      </c>
      <c r="N24" s="15">
        <f t="shared" si="1"/>
        <v>12.233010000000016</v>
      </c>
      <c r="O24" s="15">
        <f t="shared" si="2"/>
        <v>344.01699000000002</v>
      </c>
      <c r="P24" s="13">
        <v>0.48</v>
      </c>
      <c r="Q24" s="15">
        <f t="shared" si="4"/>
        <v>165.12815520000001</v>
      </c>
    </row>
    <row r="25" spans="1:17" ht="23.1" customHeight="1">
      <c r="A25" s="14">
        <v>24</v>
      </c>
      <c r="B25" s="33" t="s">
        <v>54</v>
      </c>
      <c r="C25" s="34" t="s">
        <v>70</v>
      </c>
      <c r="D25" s="16" t="s">
        <v>18</v>
      </c>
      <c r="E25" s="17">
        <v>37040101</v>
      </c>
      <c r="F25" s="9" t="s">
        <v>15</v>
      </c>
      <c r="G25" s="35" t="s">
        <v>77</v>
      </c>
      <c r="H25" s="35" t="s">
        <v>75</v>
      </c>
      <c r="I25" s="36">
        <v>127</v>
      </c>
      <c r="J25" s="36">
        <v>7464</v>
      </c>
      <c r="K25" s="37">
        <v>230866</v>
      </c>
      <c r="L25" s="15">
        <f t="shared" si="3"/>
        <v>11543.300000000001</v>
      </c>
      <c r="M25" s="15">
        <v>0.03</v>
      </c>
      <c r="N25" s="15">
        <f t="shared" si="1"/>
        <v>7531.1628977600103</v>
      </c>
      <c r="O25" s="15">
        <f t="shared" si="2"/>
        <v>211791.53710223999</v>
      </c>
      <c r="P25" s="13">
        <v>0.48</v>
      </c>
      <c r="Q25" s="15">
        <f t="shared" si="4"/>
        <v>101659.9378090752</v>
      </c>
    </row>
    <row r="26" spans="1:17" ht="23.1" customHeight="1">
      <c r="A26" s="14">
        <v>25</v>
      </c>
      <c r="B26" s="33" t="s">
        <v>55</v>
      </c>
      <c r="C26" s="34" t="s">
        <v>71</v>
      </c>
      <c r="D26" s="16" t="s">
        <v>18</v>
      </c>
      <c r="E26" s="17">
        <v>37040101</v>
      </c>
      <c r="F26" s="9" t="s">
        <v>15</v>
      </c>
      <c r="G26" s="35" t="s">
        <v>89</v>
      </c>
      <c r="H26" s="35" t="s">
        <v>89</v>
      </c>
      <c r="I26" s="36">
        <v>1</v>
      </c>
      <c r="J26" s="36">
        <v>0</v>
      </c>
      <c r="K26" s="37">
        <v>0</v>
      </c>
      <c r="L26" s="15">
        <f t="shared" si="3"/>
        <v>0</v>
      </c>
      <c r="M26" s="15">
        <v>0.03</v>
      </c>
      <c r="N26" s="15">
        <f t="shared" si="1"/>
        <v>0</v>
      </c>
      <c r="O26" s="15">
        <f t="shared" si="2"/>
        <v>0</v>
      </c>
      <c r="P26" s="13">
        <v>0.48</v>
      </c>
      <c r="Q26" s="15">
        <f t="shared" si="4"/>
        <v>0</v>
      </c>
    </row>
    <row r="27" spans="1:17" ht="23.1" customHeight="1">
      <c r="A27" s="14">
        <v>26</v>
      </c>
      <c r="B27" s="33" t="s">
        <v>56</v>
      </c>
      <c r="C27" s="34" t="s">
        <v>72</v>
      </c>
      <c r="D27" s="16" t="s">
        <v>18</v>
      </c>
      <c r="E27" s="17">
        <v>37040101</v>
      </c>
      <c r="F27" s="9" t="s">
        <v>15</v>
      </c>
      <c r="G27" s="35" t="s">
        <v>93</v>
      </c>
      <c r="H27" s="35" t="s">
        <v>82</v>
      </c>
      <c r="I27" s="36">
        <v>3</v>
      </c>
      <c r="J27" s="36">
        <v>25</v>
      </c>
      <c r="K27" s="37">
        <v>645</v>
      </c>
      <c r="L27" s="15">
        <f t="shared" si="3"/>
        <v>32.25</v>
      </c>
      <c r="M27" s="15">
        <v>0.03</v>
      </c>
      <c r="N27" s="15">
        <f t="shared" si="1"/>
        <v>21.040777200000029</v>
      </c>
      <c r="O27" s="15">
        <f t="shared" si="2"/>
        <v>591.70922280000002</v>
      </c>
      <c r="P27" s="13">
        <v>0.48</v>
      </c>
      <c r="Q27" s="15">
        <f t="shared" si="4"/>
        <v>284.02042694400001</v>
      </c>
    </row>
    <row r="28" spans="1:17" ht="23.1" customHeight="1">
      <c r="A28" s="14">
        <v>27</v>
      </c>
      <c r="B28" s="33" t="s">
        <v>57</v>
      </c>
      <c r="C28" s="34" t="s">
        <v>73</v>
      </c>
      <c r="D28" s="16" t="s">
        <v>18</v>
      </c>
      <c r="E28" s="17">
        <v>37040101</v>
      </c>
      <c r="F28" s="9" t="s">
        <v>15</v>
      </c>
      <c r="G28" s="35" t="s">
        <v>93</v>
      </c>
      <c r="H28" s="35" t="s">
        <v>82</v>
      </c>
      <c r="I28" s="36">
        <v>3</v>
      </c>
      <c r="J28" s="36">
        <v>69</v>
      </c>
      <c r="K28" s="37">
        <v>2394</v>
      </c>
      <c r="L28" s="15">
        <f t="shared" si="3"/>
        <v>119.7</v>
      </c>
      <c r="M28" s="15">
        <v>0.03</v>
      </c>
      <c r="N28" s="15">
        <f t="shared" si="1"/>
        <v>78.09553584000011</v>
      </c>
      <c r="O28" s="15">
        <f t="shared" si="2"/>
        <v>2196.20446416</v>
      </c>
      <c r="P28" s="13">
        <v>0.48</v>
      </c>
      <c r="Q28" s="15">
        <f t="shared" si="4"/>
        <v>1054.1781427967999</v>
      </c>
    </row>
    <row r="29" spans="1:17" s="5" customFormat="1" ht="23.1" customHeight="1">
      <c r="A29" s="18"/>
      <c r="B29" s="26" t="s">
        <v>41</v>
      </c>
      <c r="C29" s="19"/>
      <c r="D29" s="19"/>
      <c r="E29" s="19"/>
      <c r="F29" s="19"/>
      <c r="G29" s="20"/>
      <c r="H29" s="20"/>
      <c r="I29" s="24">
        <f>SUM(I2:I28)</f>
        <v>1694</v>
      </c>
      <c r="J29" s="24">
        <f>SUM(J2:J28)</f>
        <v>42028</v>
      </c>
      <c r="K29" s="25">
        <f>SUM(K2:K28)</f>
        <v>1294423</v>
      </c>
      <c r="L29" s="21">
        <f>SUM(L2:L28)</f>
        <v>64721.15</v>
      </c>
      <c r="M29" s="21"/>
      <c r="N29" s="21">
        <f>SUM(N2:N28)</f>
        <v>42225.838675280065</v>
      </c>
      <c r="O29" s="21">
        <f>SUM(O2:O28)</f>
        <v>1187476.0113247198</v>
      </c>
      <c r="P29" s="21"/>
      <c r="Q29" s="21">
        <f>SUM(Q2:Q28)</f>
        <v>569988.48543586547</v>
      </c>
    </row>
    <row r="30" spans="1:17">
      <c r="B30" s="22"/>
      <c r="C30" s="23"/>
    </row>
    <row r="31" spans="1:17">
      <c r="B31" s="22"/>
      <c r="C31" s="23"/>
    </row>
    <row r="32" spans="1:17">
      <c r="B32" s="22"/>
      <c r="C32" s="23"/>
    </row>
    <row r="33" spans="2:3">
      <c r="B33" s="22"/>
      <c r="C33" s="23"/>
    </row>
    <row r="34" spans="2:3">
      <c r="B34" s="22"/>
      <c r="C34" s="23"/>
    </row>
    <row r="35" spans="2:3">
      <c r="B35" s="22"/>
      <c r="C35" s="23"/>
    </row>
    <row r="36" spans="2:3">
      <c r="B36" s="22"/>
      <c r="C36" s="23"/>
    </row>
    <row r="37" spans="2:3">
      <c r="B37" s="22"/>
      <c r="C37" s="23"/>
    </row>
  </sheetData>
  <protectedRanges>
    <protectedRange sqref="A35:XFD1048576 A2:XFD26 A28:J28 L27:XFD28 A27:K27" name="区域1"/>
  </protectedRanges>
  <phoneticPr fontId="1" type="noConversion"/>
  <pageMargins left="0.37" right="0.19685039370078741" top="0.42" bottom="0.12" header="0.39" footer="0.12"/>
  <pageSetup scale="65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月结算表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从丽</cp:lastModifiedBy>
  <cp:lastPrinted>2018-08-01T02:03:32Z</cp:lastPrinted>
  <dcterms:created xsi:type="dcterms:W3CDTF">2015-11-10T02:18:22Z</dcterms:created>
  <dcterms:modified xsi:type="dcterms:W3CDTF">2018-08-01T02:04:14Z</dcterms:modified>
</cp:coreProperties>
</file>