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月结算表" sheetId="1" r:id="rId1"/>
  </sheets>
  <definedNames>
    <definedName name="_xlnm._FilterDatabase" localSheetId="0" hidden="1">月结算表!$A$1:$Q$40</definedName>
  </definedNames>
  <calcPr calcId="144525"/>
</workbook>
</file>

<file path=xl/sharedStrings.xml><?xml version="1.0" encoding="utf-8"?>
<sst xmlns="http://schemas.openxmlformats.org/spreadsheetml/2006/main" count="100">
  <si>
    <t>序号</t>
  </si>
  <si>
    <t>影片名称</t>
  </si>
  <si>
    <t>影片编码</t>
  </si>
  <si>
    <t>影院名称</t>
  </si>
  <si>
    <t>影院编码</t>
  </si>
  <si>
    <t>设备归属</t>
  </si>
  <si>
    <t>开始日期</t>
  </si>
  <si>
    <t>结束日期</t>
  </si>
  <si>
    <t>总场次</t>
  </si>
  <si>
    <t>总人次</t>
  </si>
  <si>
    <t>总票房</t>
  </si>
  <si>
    <t>电影专项基金</t>
  </si>
  <si>
    <t>增值税率</t>
  </si>
  <si>
    <t>税金</t>
  </si>
  <si>
    <t>净票房</t>
  </si>
  <si>
    <t>分账比例</t>
  </si>
  <si>
    <t>分账片款</t>
  </si>
  <si>
    <t>潜艇总动员：海底两万里</t>
  </si>
  <si>
    <t>001b03542018</t>
  </si>
  <si>
    <t>博纳皇庭店</t>
  </si>
  <si>
    <t>44223601</t>
  </si>
  <si>
    <t>中影设备</t>
  </si>
  <si>
    <t>2018-06-01</t>
  </si>
  <si>
    <t>2018-06-30</t>
  </si>
  <si>
    <t>游侠索罗：星球大战外传（数字3D）</t>
  </si>
  <si>
    <t>051200982018</t>
  </si>
  <si>
    <t>魔镜奇缘2</t>
  </si>
  <si>
    <t>001b00822018</t>
  </si>
  <si>
    <t>2018-06-08</t>
  </si>
  <si>
    <t>完美陌生人（数字）</t>
  </si>
  <si>
    <t>078100962018</t>
  </si>
  <si>
    <t>潜艇总动员：海底两万里（数字3D）</t>
  </si>
  <si>
    <t>001c03542018</t>
  </si>
  <si>
    <t>寂静之地（数字）</t>
  </si>
  <si>
    <t>051100932018</t>
  </si>
  <si>
    <t>我的宠物恐龙（数字）</t>
  </si>
  <si>
    <t>035100992018</t>
  </si>
  <si>
    <t>哆啦A梦：大雄的金银岛（数字）</t>
  </si>
  <si>
    <t>012101032018</t>
  </si>
  <si>
    <t>超时空同居</t>
  </si>
  <si>
    <t>001102802018</t>
  </si>
  <si>
    <t>昼顔（数字）</t>
  </si>
  <si>
    <t>012100952018</t>
  </si>
  <si>
    <t>复仇者联盟3：无限战争（数字3D）</t>
  </si>
  <si>
    <t>051200922018</t>
  </si>
  <si>
    <t>毛骨悚然之红衣男孩</t>
  </si>
  <si>
    <t>001108292017</t>
  </si>
  <si>
    <t>后来的我们</t>
  </si>
  <si>
    <t>001102652018</t>
  </si>
  <si>
    <t>暗夜良人</t>
  </si>
  <si>
    <t>001108352017</t>
  </si>
  <si>
    <t>一纸婚约</t>
  </si>
  <si>
    <t>001101572017</t>
  </si>
  <si>
    <t>幸福马上来</t>
  </si>
  <si>
    <t>001102782017</t>
  </si>
  <si>
    <t>深海越狱（数字）</t>
  </si>
  <si>
    <t>051101002018</t>
  </si>
  <si>
    <t>厕所英雄（数字）</t>
  </si>
  <si>
    <t>019101052018</t>
  </si>
  <si>
    <t>泄密者</t>
  </si>
  <si>
    <t>001103922018</t>
  </si>
  <si>
    <t>侏罗纪世界2（数字3D）</t>
  </si>
  <si>
    <t>051201022018</t>
  </si>
  <si>
    <t>猛虫过江</t>
  </si>
  <si>
    <t>001104442018</t>
  </si>
  <si>
    <t>血十三</t>
  </si>
  <si>
    <t>001106962017</t>
  </si>
  <si>
    <t>第七个小矮人</t>
  </si>
  <si>
    <t>066100982018</t>
  </si>
  <si>
    <t>泡菜爱上小龙虾</t>
  </si>
  <si>
    <t>001104792017</t>
  </si>
  <si>
    <t>吃货宇宙</t>
  </si>
  <si>
    <t>001b01342018</t>
  </si>
  <si>
    <t>监狱犬计划</t>
  </si>
  <si>
    <t>001102542018</t>
  </si>
  <si>
    <t>伊阿索密码</t>
  </si>
  <si>
    <t>001103462017</t>
  </si>
  <si>
    <t>龙虾刑警</t>
  </si>
  <si>
    <t>001103782018</t>
  </si>
  <si>
    <t>超人总动员2（数字3D）</t>
  </si>
  <si>
    <t>051201112018</t>
  </si>
  <si>
    <t>凤凰城遗忘录（数字）</t>
  </si>
  <si>
    <t>051100652018</t>
  </si>
  <si>
    <t>生存家族（数字）</t>
  </si>
  <si>
    <t>012101122018</t>
  </si>
  <si>
    <t>动物世界（数字3D）</t>
  </si>
  <si>
    <t>001203772018</t>
  </si>
  <si>
    <t>金蝉脱壳2：冥府（数字）</t>
  </si>
  <si>
    <t>051101152018</t>
  </si>
  <si>
    <t>青春不留白</t>
  </si>
  <si>
    <t>001103662018</t>
  </si>
  <si>
    <t>暹罗决：九神战甲（数字）</t>
  </si>
  <si>
    <t>014101072018</t>
  </si>
  <si>
    <t>最后一球（数字）</t>
  </si>
  <si>
    <t>091101172018</t>
  </si>
  <si>
    <t>我不是药神</t>
  </si>
  <si>
    <t>001104962018</t>
  </si>
  <si>
    <t>新大头儿子和小头爸爸3俄罗斯奇遇记</t>
  </si>
  <si>
    <t>001b03562018</t>
  </si>
  <si>
    <t>合计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</si>
</sst>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  <numFmt numFmtId="177" formatCode="0.0000_ "/>
  </numFmts>
  <fonts count="30">
    <font>
      <sz val="10"/>
      <name val="Arial"/>
      <charset val="134"/>
    </font>
    <font>
      <sz val="10"/>
      <color theme="1" tint="0.249977111117893"/>
      <name val="Arial"/>
      <charset val="134"/>
    </font>
    <font>
      <sz val="10"/>
      <color theme="1"/>
      <name val="Arial"/>
      <charset val="134"/>
    </font>
    <font>
      <b/>
      <sz val="12"/>
      <color theme="1" tint="0.249977111117893"/>
      <name val="Arial"/>
      <charset val="134"/>
    </font>
    <font>
      <b/>
      <sz val="12"/>
      <color theme="1" tint="0.249977111117893"/>
      <name val="宋体"/>
      <charset val="134"/>
    </font>
    <font>
      <sz val="9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9"/>
      <name val="宋体"/>
      <charset val="0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3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8" fillId="12" borderId="9" applyNumberFormat="0" applyAlignment="0" applyProtection="0">
      <alignment vertical="center"/>
    </xf>
    <xf numFmtId="0" fontId="29" fillId="33" borderId="14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/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0" borderId="0" xfId="0" applyFont="1"/>
    <xf numFmtId="0" fontId="2" fillId="0" borderId="0" xfId="0" applyFont="1" applyFill="1"/>
    <xf numFmtId="0" fontId="0" fillId="0" borderId="0" xfId="0" applyFill="1"/>
    <xf numFmtId="49" fontId="0" fillId="0" borderId="0" xfId="0" applyNumberFormat="1"/>
    <xf numFmtId="14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3" fillId="2" borderId="1" xfId="0" applyFont="1" applyFill="1" applyBorder="1" applyAlignment="1" applyProtection="1">
      <alignment horizontal="center" wrapText="1"/>
    </xf>
    <xf numFmtId="49" fontId="4" fillId="2" borderId="1" xfId="0" applyNumberFormat="1" applyFont="1" applyFill="1" applyBorder="1" applyAlignment="1" applyProtection="1">
      <alignment horizontal="center" wrapText="1"/>
    </xf>
    <xf numFmtId="49" fontId="3" fillId="2" borderId="1" xfId="0" applyNumberFormat="1" applyFont="1" applyFill="1" applyBorder="1" applyAlignment="1" applyProtection="1">
      <alignment horizontal="center" wrapText="1"/>
    </xf>
    <xf numFmtId="14" fontId="4" fillId="2" borderId="1" xfId="0" applyNumberFormat="1" applyFont="1" applyFill="1" applyBorder="1" applyAlignment="1" applyProtection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4" xfId="0" applyFill="1" applyBorder="1"/>
    <xf numFmtId="49" fontId="0" fillId="0" borderId="4" xfId="0" applyNumberFormat="1" applyFill="1" applyBorder="1"/>
    <xf numFmtId="14" fontId="0" fillId="0" borderId="4" xfId="0" applyNumberFormat="1" applyFill="1" applyBorder="1"/>
    <xf numFmtId="49" fontId="0" fillId="0" borderId="0" xfId="0" applyNumberFormat="1" applyFill="1"/>
    <xf numFmtId="14" fontId="0" fillId="0" borderId="0" xfId="0" applyNumberFormat="1" applyFill="1"/>
    <xf numFmtId="49" fontId="7" fillId="0" borderId="0" xfId="0" applyNumberFormat="1" applyFont="1"/>
    <xf numFmtId="176" fontId="4" fillId="2" borderId="1" xfId="0" applyNumberFormat="1" applyFont="1" applyFill="1" applyBorder="1" applyAlignment="1" applyProtection="1">
      <alignment horizontal="center" wrapText="1"/>
    </xf>
    <xf numFmtId="177" fontId="4" fillId="2" borderId="1" xfId="0" applyNumberFormat="1" applyFont="1" applyFill="1" applyBorder="1" applyAlignment="1" applyProtection="1">
      <alignment horizontal="center" wrapText="1"/>
    </xf>
    <xf numFmtId="0" fontId="8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right" vertical="center"/>
    </xf>
    <xf numFmtId="177" fontId="2" fillId="0" borderId="4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right" vertical="center"/>
    </xf>
    <xf numFmtId="176" fontId="2" fillId="0" borderId="2" xfId="0" applyNumberFormat="1" applyFont="1" applyFill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right" vertical="center"/>
    </xf>
    <xf numFmtId="176" fontId="2" fillId="0" borderId="3" xfId="0" applyNumberFormat="1" applyFont="1" applyFill="1" applyBorder="1" applyAlignment="1">
      <alignment horizontal="right" vertical="center"/>
    </xf>
    <xf numFmtId="176" fontId="2" fillId="0" borderId="3" xfId="0" applyNumberFormat="1" applyFont="1" applyFill="1" applyBorder="1" applyAlignment="1">
      <alignment horizontal="center" vertical="center"/>
    </xf>
    <xf numFmtId="176" fontId="0" fillId="0" borderId="4" xfId="0" applyNumberFormat="1" applyFill="1" applyBorder="1"/>
    <xf numFmtId="176" fontId="0" fillId="0" borderId="0" xfId="0" applyNumberFormat="1" applyFill="1"/>
    <xf numFmtId="177" fontId="0" fillId="0" borderId="0" xfId="0" applyNumberFormat="1" applyFill="1"/>
    <xf numFmtId="176" fontId="2" fillId="0" borderId="4" xfId="0" applyNumberFormat="1" applyFont="1" applyFill="1" applyBorder="1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"/>
  <sheetViews>
    <sheetView tabSelected="1" view="pageBreakPreview" zoomScaleNormal="100" zoomScaleSheetLayoutView="100" workbookViewId="0">
      <selection activeCell="C7" sqref="C7"/>
    </sheetView>
  </sheetViews>
  <sheetFormatPr defaultColWidth="16" defaultRowHeight="12.75"/>
  <cols>
    <col min="1" max="1" width="8.42857142857143" customWidth="1"/>
    <col min="2" max="2" width="30.2857142857143" style="4" customWidth="1"/>
    <col min="3" max="4" width="13.8571428571429" style="4" customWidth="1"/>
    <col min="5" max="5" width="13.2857142857143" style="4" customWidth="1"/>
    <col min="6" max="6" width="16" style="4"/>
    <col min="7" max="8" width="13.7142857142857" style="5" customWidth="1"/>
    <col min="9" max="10" width="11.1428571428571" style="4" customWidth="1"/>
    <col min="11" max="11" width="12.5714285714286" style="6" customWidth="1"/>
    <col min="12" max="12" width="16" style="6"/>
    <col min="13" max="13" width="11.2857142857143" style="6" customWidth="1"/>
    <col min="14" max="14" width="11.8571428571429" style="6" customWidth="1"/>
    <col min="15" max="15" width="16" style="6"/>
    <col min="16" max="16" width="13.1428571428571" style="7" customWidth="1"/>
    <col min="17" max="17" width="16" style="6"/>
  </cols>
  <sheetData>
    <row r="1" s="1" customFormat="1" ht="14.25" spans="1:17">
      <c r="A1" s="8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11" t="s">
        <v>6</v>
      </c>
      <c r="H1" s="11" t="s">
        <v>7</v>
      </c>
      <c r="I1" s="9" t="s">
        <v>8</v>
      </c>
      <c r="J1" s="9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8" t="s">
        <v>15</v>
      </c>
      <c r="Q1" s="27" t="s">
        <v>16</v>
      </c>
    </row>
    <row r="2" s="2" customFormat="1" spans="1:17">
      <c r="A2" s="12">
        <v>1</v>
      </c>
      <c r="B2" s="13" t="s">
        <v>17</v>
      </c>
      <c r="C2" s="14" t="s">
        <v>18</v>
      </c>
      <c r="D2" s="14" t="s">
        <v>19</v>
      </c>
      <c r="E2" s="14" t="s">
        <v>20</v>
      </c>
      <c r="F2" s="15" t="s">
        <v>21</v>
      </c>
      <c r="G2" s="14" t="s">
        <v>22</v>
      </c>
      <c r="H2" s="14" t="s">
        <v>23</v>
      </c>
      <c r="I2" s="14">
        <v>28</v>
      </c>
      <c r="J2" s="29">
        <v>292</v>
      </c>
      <c r="K2" s="30">
        <v>10384</v>
      </c>
      <c r="L2" s="30">
        <f>K2*0.05</f>
        <v>519.2</v>
      </c>
      <c r="M2" s="31">
        <v>0.03</v>
      </c>
      <c r="N2" s="30">
        <f t="shared" ref="N2:N9" si="0">K2*(1-0.96737864)</f>
        <v>338.74020224</v>
      </c>
      <c r="O2" s="30">
        <f t="shared" ref="O2:O9" si="1">K2*0.91737864</f>
        <v>9526.05979776</v>
      </c>
      <c r="P2" s="32">
        <v>0.43</v>
      </c>
      <c r="Q2" s="30">
        <f>O2*P2</f>
        <v>4096.2057130368</v>
      </c>
    </row>
    <row r="3" s="2" customFormat="1" ht="13.5" customHeight="1" spans="1:17">
      <c r="A3" s="12">
        <v>2</v>
      </c>
      <c r="B3" s="13" t="s">
        <v>24</v>
      </c>
      <c r="C3" s="14" t="s">
        <v>25</v>
      </c>
      <c r="D3" s="14" t="s">
        <v>19</v>
      </c>
      <c r="E3" s="14" t="s">
        <v>20</v>
      </c>
      <c r="F3" s="15" t="s">
        <v>21</v>
      </c>
      <c r="G3" s="14" t="s">
        <v>22</v>
      </c>
      <c r="H3" s="14" t="s">
        <v>23</v>
      </c>
      <c r="I3" s="14">
        <v>17</v>
      </c>
      <c r="J3" s="29">
        <v>158</v>
      </c>
      <c r="K3" s="30">
        <v>6620</v>
      </c>
      <c r="L3" s="30">
        <f t="shared" ref="L3:L9" si="2">K3*0.05</f>
        <v>331</v>
      </c>
      <c r="M3" s="31">
        <v>0.03</v>
      </c>
      <c r="N3" s="30">
        <f t="shared" si="0"/>
        <v>215.9534032</v>
      </c>
      <c r="O3" s="30">
        <f t="shared" si="1"/>
        <v>6073.0465968</v>
      </c>
      <c r="P3" s="32">
        <v>0.43</v>
      </c>
      <c r="Q3" s="30">
        <f>O3*P3</f>
        <v>2611.410036624</v>
      </c>
    </row>
    <row r="4" s="2" customFormat="1" spans="1:17">
      <c r="A4" s="12">
        <v>3</v>
      </c>
      <c r="B4" s="13" t="s">
        <v>26</v>
      </c>
      <c r="C4" s="14" t="s">
        <v>27</v>
      </c>
      <c r="D4" s="14" t="s">
        <v>19</v>
      </c>
      <c r="E4" s="14" t="s">
        <v>20</v>
      </c>
      <c r="F4" s="15" t="s">
        <v>21</v>
      </c>
      <c r="G4" s="14" t="s">
        <v>22</v>
      </c>
      <c r="H4" s="14" t="s">
        <v>28</v>
      </c>
      <c r="I4" s="14">
        <v>7</v>
      </c>
      <c r="J4" s="29">
        <v>33</v>
      </c>
      <c r="K4" s="30">
        <v>1936</v>
      </c>
      <c r="L4" s="30">
        <f t="shared" si="2"/>
        <v>96.8</v>
      </c>
      <c r="M4" s="31">
        <v>0.03</v>
      </c>
      <c r="N4" s="30">
        <f t="shared" si="0"/>
        <v>63.1549529600001</v>
      </c>
      <c r="O4" s="30">
        <f t="shared" si="1"/>
        <v>1776.04504704</v>
      </c>
      <c r="P4" s="33">
        <v>0.43</v>
      </c>
      <c r="Q4" s="36">
        <f>O4*P4</f>
        <v>763.6993702272</v>
      </c>
    </row>
    <row r="5" s="2" customFormat="1" spans="1:17">
      <c r="A5" s="12">
        <v>4</v>
      </c>
      <c r="B5" s="13" t="s">
        <v>29</v>
      </c>
      <c r="C5" s="14" t="s">
        <v>30</v>
      </c>
      <c r="D5" s="14" t="s">
        <v>19</v>
      </c>
      <c r="E5" s="14" t="s">
        <v>20</v>
      </c>
      <c r="F5" s="15" t="s">
        <v>21</v>
      </c>
      <c r="G5" s="14" t="s">
        <v>22</v>
      </c>
      <c r="H5" s="14" t="s">
        <v>23</v>
      </c>
      <c r="I5" s="14">
        <v>83</v>
      </c>
      <c r="J5" s="29">
        <v>1725</v>
      </c>
      <c r="K5" s="30">
        <v>66234</v>
      </c>
      <c r="L5" s="30">
        <f t="shared" si="2"/>
        <v>3311.7</v>
      </c>
      <c r="M5" s="31">
        <v>0.03</v>
      </c>
      <c r="N5" s="30">
        <f t="shared" si="0"/>
        <v>2160.64315824</v>
      </c>
      <c r="O5" s="34">
        <f t="shared" si="1"/>
        <v>60761.65684176</v>
      </c>
      <c r="P5" s="35">
        <v>0.43</v>
      </c>
      <c r="Q5" s="44">
        <f>O5*P5</f>
        <v>26127.5124419568</v>
      </c>
    </row>
    <row r="6" s="2" customFormat="1" spans="1:17">
      <c r="A6" s="12">
        <v>5</v>
      </c>
      <c r="B6" s="13" t="s">
        <v>31</v>
      </c>
      <c r="C6" s="14" t="s">
        <v>32</v>
      </c>
      <c r="D6" s="14" t="s">
        <v>19</v>
      </c>
      <c r="E6" s="14" t="s">
        <v>20</v>
      </c>
      <c r="F6" s="15" t="s">
        <v>21</v>
      </c>
      <c r="G6" s="14" t="s">
        <v>22</v>
      </c>
      <c r="H6" s="14" t="s">
        <v>23</v>
      </c>
      <c r="I6" s="14">
        <v>33</v>
      </c>
      <c r="J6" s="29">
        <v>373</v>
      </c>
      <c r="K6" s="30">
        <v>15859</v>
      </c>
      <c r="L6" s="30">
        <f t="shared" si="2"/>
        <v>792.95</v>
      </c>
      <c r="M6" s="31">
        <v>0.03</v>
      </c>
      <c r="N6" s="30">
        <f t="shared" si="0"/>
        <v>517.342148240001</v>
      </c>
      <c r="O6" s="34">
        <f t="shared" si="1"/>
        <v>14548.70785176</v>
      </c>
      <c r="P6" s="35">
        <v>0.43</v>
      </c>
      <c r="Q6" s="44">
        <f>O6*P6</f>
        <v>6255.9443762568</v>
      </c>
    </row>
    <row r="7" s="2" customFormat="1" spans="1:17">
      <c r="A7" s="12">
        <v>6</v>
      </c>
      <c r="B7" s="13" t="s">
        <v>33</v>
      </c>
      <c r="C7" s="14" t="s">
        <v>34</v>
      </c>
      <c r="D7" s="14" t="s">
        <v>19</v>
      </c>
      <c r="E7" s="14" t="s">
        <v>20</v>
      </c>
      <c r="F7" s="15" t="s">
        <v>21</v>
      </c>
      <c r="G7" s="14" t="s">
        <v>22</v>
      </c>
      <c r="H7" s="14" t="s">
        <v>23</v>
      </c>
      <c r="I7" s="14">
        <v>98</v>
      </c>
      <c r="J7" s="29">
        <v>1199</v>
      </c>
      <c r="K7" s="30">
        <v>48363</v>
      </c>
      <c r="L7" s="30">
        <f t="shared" si="2"/>
        <v>2418.15</v>
      </c>
      <c r="M7" s="31">
        <v>0.03</v>
      </c>
      <c r="N7" s="30">
        <f t="shared" si="0"/>
        <v>1577.66683368</v>
      </c>
      <c r="O7" s="34">
        <f t="shared" si="1"/>
        <v>44367.18316632</v>
      </c>
      <c r="P7" s="35">
        <v>0.43</v>
      </c>
      <c r="Q7" s="44">
        <f t="shared" ref="Q7:Q9" si="3">O7*P7</f>
        <v>19077.8887615176</v>
      </c>
    </row>
    <row r="8" s="2" customFormat="1" spans="1:17">
      <c r="A8" s="12">
        <v>7</v>
      </c>
      <c r="B8" s="13" t="s">
        <v>35</v>
      </c>
      <c r="C8" s="14" t="s">
        <v>36</v>
      </c>
      <c r="D8" s="14" t="s">
        <v>19</v>
      </c>
      <c r="E8" s="14" t="s">
        <v>20</v>
      </c>
      <c r="F8" s="15" t="s">
        <v>21</v>
      </c>
      <c r="G8" s="14" t="s">
        <v>22</v>
      </c>
      <c r="H8" s="14" t="s">
        <v>23</v>
      </c>
      <c r="I8" s="14">
        <v>12</v>
      </c>
      <c r="J8" s="29">
        <v>79</v>
      </c>
      <c r="K8" s="30">
        <v>2757</v>
      </c>
      <c r="L8" s="30">
        <f t="shared" si="2"/>
        <v>137.85</v>
      </c>
      <c r="M8" s="31">
        <v>0.03</v>
      </c>
      <c r="N8" s="30">
        <f t="shared" si="0"/>
        <v>89.9370895200001</v>
      </c>
      <c r="O8" s="34">
        <f t="shared" si="1"/>
        <v>2529.21291048</v>
      </c>
      <c r="P8" s="35">
        <v>0.43</v>
      </c>
      <c r="Q8" s="44">
        <f t="shared" si="3"/>
        <v>1087.5615515064</v>
      </c>
    </row>
    <row r="9" s="2" customFormat="1" spans="1:17">
      <c r="A9" s="12">
        <v>8</v>
      </c>
      <c r="B9" s="13" t="s">
        <v>37</v>
      </c>
      <c r="C9" s="16" t="s">
        <v>38</v>
      </c>
      <c r="D9" s="14" t="s">
        <v>19</v>
      </c>
      <c r="E9" s="14" t="s">
        <v>20</v>
      </c>
      <c r="F9" s="15" t="s">
        <v>21</v>
      </c>
      <c r="G9" s="14" t="s">
        <v>22</v>
      </c>
      <c r="H9" s="14" t="s">
        <v>23</v>
      </c>
      <c r="I9" s="16">
        <v>167</v>
      </c>
      <c r="J9" s="29">
        <v>3342</v>
      </c>
      <c r="K9" s="36">
        <v>123111.98</v>
      </c>
      <c r="L9" s="36">
        <f t="shared" si="2"/>
        <v>6155.599</v>
      </c>
      <c r="M9" s="37">
        <v>0.03</v>
      </c>
      <c r="N9" s="36">
        <f t="shared" si="0"/>
        <v>4016.08021989281</v>
      </c>
      <c r="O9" s="38">
        <f t="shared" si="1"/>
        <v>112940.300780107</v>
      </c>
      <c r="P9" s="35">
        <v>0.43</v>
      </c>
      <c r="Q9" s="44">
        <f t="shared" si="3"/>
        <v>48564.3293354461</v>
      </c>
    </row>
    <row r="10" s="2" customFormat="1" spans="1:17">
      <c r="A10" s="12">
        <v>9</v>
      </c>
      <c r="B10" s="13" t="s">
        <v>39</v>
      </c>
      <c r="C10" s="17" t="s">
        <v>40</v>
      </c>
      <c r="D10" s="18" t="s">
        <v>19</v>
      </c>
      <c r="E10" s="18" t="s">
        <v>20</v>
      </c>
      <c r="F10" s="19" t="s">
        <v>21</v>
      </c>
      <c r="G10" s="14" t="s">
        <v>22</v>
      </c>
      <c r="H10" s="14" t="s">
        <v>23</v>
      </c>
      <c r="I10" s="17">
        <v>244</v>
      </c>
      <c r="J10" s="29">
        <v>5015</v>
      </c>
      <c r="K10" s="39">
        <v>195858.98</v>
      </c>
      <c r="L10" s="36">
        <f t="shared" ref="L10:L39" si="4">K10*0.05</f>
        <v>9792.949</v>
      </c>
      <c r="M10" s="31">
        <v>0.03</v>
      </c>
      <c r="N10" s="36">
        <f t="shared" ref="N10:N39" si="5">K10*(1-0.96737864)</f>
        <v>6389.18629581281</v>
      </c>
      <c r="O10" s="38">
        <f t="shared" ref="O10:O39" si="6">K10*0.91737864</f>
        <v>179676.844704187</v>
      </c>
      <c r="P10" s="35">
        <v>0.43</v>
      </c>
      <c r="Q10" s="44">
        <f t="shared" ref="Q10:Q39" si="7">O10*P10</f>
        <v>77261.0432228005</v>
      </c>
    </row>
    <row r="11" s="2" customFormat="1" spans="1:17">
      <c r="A11" s="12">
        <v>10</v>
      </c>
      <c r="B11" s="13" t="s">
        <v>41</v>
      </c>
      <c r="C11" s="17" t="s">
        <v>42</v>
      </c>
      <c r="D11" s="18" t="s">
        <v>19</v>
      </c>
      <c r="E11" s="18" t="s">
        <v>20</v>
      </c>
      <c r="F11" s="19" t="s">
        <v>21</v>
      </c>
      <c r="G11" s="14" t="s">
        <v>22</v>
      </c>
      <c r="H11" s="14" t="s">
        <v>23</v>
      </c>
      <c r="I11" s="17">
        <v>38</v>
      </c>
      <c r="J11" s="29">
        <v>516</v>
      </c>
      <c r="K11" s="39">
        <v>19461</v>
      </c>
      <c r="L11" s="36">
        <f t="shared" si="4"/>
        <v>973.05</v>
      </c>
      <c r="M11" s="40">
        <v>0.03</v>
      </c>
      <c r="N11" s="36">
        <f t="shared" si="5"/>
        <v>634.844286960001</v>
      </c>
      <c r="O11" s="38">
        <f t="shared" si="6"/>
        <v>17853.10571304</v>
      </c>
      <c r="P11" s="35">
        <v>0.43</v>
      </c>
      <c r="Q11" s="44">
        <f t="shared" si="7"/>
        <v>7676.8354566072</v>
      </c>
    </row>
    <row r="12" s="2" customFormat="1" spans="1:17">
      <c r="A12" s="12">
        <v>11</v>
      </c>
      <c r="B12" s="13" t="s">
        <v>43</v>
      </c>
      <c r="C12" s="17" t="s">
        <v>44</v>
      </c>
      <c r="D12" s="18" t="s">
        <v>19</v>
      </c>
      <c r="E12" s="18" t="s">
        <v>20</v>
      </c>
      <c r="F12" s="19" t="s">
        <v>21</v>
      </c>
      <c r="G12" s="14" t="s">
        <v>22</v>
      </c>
      <c r="H12" s="14" t="s">
        <v>23</v>
      </c>
      <c r="I12" s="17">
        <v>95</v>
      </c>
      <c r="J12" s="29">
        <v>1824</v>
      </c>
      <c r="K12" s="39">
        <v>75691</v>
      </c>
      <c r="L12" s="36">
        <f t="shared" si="4"/>
        <v>3784.55</v>
      </c>
      <c r="M12" s="40">
        <v>0.03</v>
      </c>
      <c r="N12" s="36">
        <f t="shared" si="5"/>
        <v>2469.14335976</v>
      </c>
      <c r="O12" s="38">
        <f t="shared" si="6"/>
        <v>69437.30664024</v>
      </c>
      <c r="P12" s="35">
        <v>0.43</v>
      </c>
      <c r="Q12" s="44">
        <f t="shared" si="7"/>
        <v>29858.0418553032</v>
      </c>
    </row>
    <row r="13" s="2" customFormat="1" spans="1:17">
      <c r="A13" s="12">
        <v>12</v>
      </c>
      <c r="B13" s="13" t="s">
        <v>45</v>
      </c>
      <c r="C13" s="17" t="s">
        <v>46</v>
      </c>
      <c r="D13" s="18" t="s">
        <v>19</v>
      </c>
      <c r="E13" s="18" t="s">
        <v>20</v>
      </c>
      <c r="F13" s="19" t="s">
        <v>21</v>
      </c>
      <c r="G13" s="14" t="s">
        <v>22</v>
      </c>
      <c r="H13" s="14" t="s">
        <v>23</v>
      </c>
      <c r="I13" s="17">
        <v>12</v>
      </c>
      <c r="J13" s="29">
        <v>26</v>
      </c>
      <c r="K13" s="39">
        <v>921</v>
      </c>
      <c r="L13" s="36">
        <f t="shared" si="4"/>
        <v>46.05</v>
      </c>
      <c r="M13" s="40">
        <v>0.03</v>
      </c>
      <c r="N13" s="36">
        <f t="shared" si="5"/>
        <v>30.04427256</v>
      </c>
      <c r="O13" s="38">
        <f t="shared" si="6"/>
        <v>844.90572744</v>
      </c>
      <c r="P13" s="35">
        <v>0.43</v>
      </c>
      <c r="Q13" s="44">
        <f t="shared" si="7"/>
        <v>363.3094627992</v>
      </c>
    </row>
    <row r="14" s="2" customFormat="1" spans="1:17">
      <c r="A14" s="12">
        <v>13</v>
      </c>
      <c r="B14" s="13" t="s">
        <v>47</v>
      </c>
      <c r="C14" s="17" t="s">
        <v>48</v>
      </c>
      <c r="D14" s="18" t="s">
        <v>19</v>
      </c>
      <c r="E14" s="18" t="s">
        <v>20</v>
      </c>
      <c r="F14" s="19" t="s">
        <v>21</v>
      </c>
      <c r="G14" s="14" t="s">
        <v>22</v>
      </c>
      <c r="H14" s="14" t="s">
        <v>23</v>
      </c>
      <c r="I14" s="17">
        <v>10</v>
      </c>
      <c r="J14" s="29">
        <v>11</v>
      </c>
      <c r="K14" s="39">
        <v>604</v>
      </c>
      <c r="L14" s="36">
        <f t="shared" si="4"/>
        <v>30.2</v>
      </c>
      <c r="M14" s="40">
        <v>0.03</v>
      </c>
      <c r="N14" s="36">
        <f t="shared" si="5"/>
        <v>19.70330144</v>
      </c>
      <c r="O14" s="38">
        <f t="shared" si="6"/>
        <v>554.09669856</v>
      </c>
      <c r="P14" s="35">
        <v>0.43</v>
      </c>
      <c r="Q14" s="44">
        <f t="shared" si="7"/>
        <v>238.2615803808</v>
      </c>
    </row>
    <row r="15" s="2" customFormat="1" spans="1:17">
      <c r="A15" s="12">
        <v>14</v>
      </c>
      <c r="B15" s="13" t="s">
        <v>49</v>
      </c>
      <c r="C15" s="17" t="s">
        <v>50</v>
      </c>
      <c r="D15" s="18" t="s">
        <v>19</v>
      </c>
      <c r="E15" s="18" t="s">
        <v>20</v>
      </c>
      <c r="F15" s="19" t="s">
        <v>21</v>
      </c>
      <c r="G15" s="14" t="s">
        <v>22</v>
      </c>
      <c r="H15" s="14" t="s">
        <v>23</v>
      </c>
      <c r="I15" s="17">
        <v>10</v>
      </c>
      <c r="J15" s="29">
        <v>95</v>
      </c>
      <c r="K15" s="39">
        <v>3823</v>
      </c>
      <c r="L15" s="36">
        <f t="shared" si="4"/>
        <v>191.15</v>
      </c>
      <c r="M15" s="40">
        <v>0.03</v>
      </c>
      <c r="N15" s="36">
        <f t="shared" si="5"/>
        <v>124.71145928</v>
      </c>
      <c r="O15" s="38">
        <f t="shared" si="6"/>
        <v>3507.13854072</v>
      </c>
      <c r="P15" s="35">
        <v>0.43</v>
      </c>
      <c r="Q15" s="44">
        <f t="shared" si="7"/>
        <v>1508.0695725096</v>
      </c>
    </row>
    <row r="16" s="2" customFormat="1" spans="1:17">
      <c r="A16" s="12">
        <v>15</v>
      </c>
      <c r="B16" s="13" t="s">
        <v>51</v>
      </c>
      <c r="C16" s="17" t="s">
        <v>52</v>
      </c>
      <c r="D16" s="18" t="s">
        <v>19</v>
      </c>
      <c r="E16" s="18" t="s">
        <v>20</v>
      </c>
      <c r="F16" s="19" t="s">
        <v>21</v>
      </c>
      <c r="G16" s="14" t="s">
        <v>22</v>
      </c>
      <c r="H16" s="14" t="s">
        <v>23</v>
      </c>
      <c r="I16" s="17">
        <v>6</v>
      </c>
      <c r="J16" s="29">
        <v>14</v>
      </c>
      <c r="K16" s="39">
        <v>503</v>
      </c>
      <c r="L16" s="36">
        <f t="shared" si="4"/>
        <v>25.15</v>
      </c>
      <c r="M16" s="40">
        <v>0.03</v>
      </c>
      <c r="N16" s="36">
        <f t="shared" si="5"/>
        <v>16.40854408</v>
      </c>
      <c r="O16" s="38">
        <f t="shared" si="6"/>
        <v>461.44145592</v>
      </c>
      <c r="P16" s="35">
        <v>0.43</v>
      </c>
      <c r="Q16" s="44">
        <f t="shared" si="7"/>
        <v>198.4198260456</v>
      </c>
    </row>
    <row r="17" s="2" customFormat="1" spans="1:17">
      <c r="A17" s="12">
        <v>16</v>
      </c>
      <c r="B17" s="13" t="s">
        <v>53</v>
      </c>
      <c r="C17" s="17" t="s">
        <v>54</v>
      </c>
      <c r="D17" s="18" t="s">
        <v>19</v>
      </c>
      <c r="E17" s="18" t="s">
        <v>20</v>
      </c>
      <c r="F17" s="19" t="s">
        <v>21</v>
      </c>
      <c r="G17" s="14" t="s">
        <v>22</v>
      </c>
      <c r="H17" s="14" t="s">
        <v>23</v>
      </c>
      <c r="I17" s="17">
        <v>178</v>
      </c>
      <c r="J17" s="29">
        <v>1311</v>
      </c>
      <c r="K17" s="39">
        <v>49274</v>
      </c>
      <c r="L17" s="36">
        <f t="shared" si="4"/>
        <v>2463.7</v>
      </c>
      <c r="M17" s="40">
        <v>0.03</v>
      </c>
      <c r="N17" s="36">
        <f t="shared" si="5"/>
        <v>1607.38489264</v>
      </c>
      <c r="O17" s="38">
        <f t="shared" si="6"/>
        <v>45202.91510736</v>
      </c>
      <c r="P17" s="35">
        <v>0.43</v>
      </c>
      <c r="Q17" s="44">
        <f t="shared" si="7"/>
        <v>19437.2534961648</v>
      </c>
    </row>
    <row r="18" s="2" customFormat="1" spans="1:17">
      <c r="A18" s="12">
        <v>17</v>
      </c>
      <c r="B18" s="13" t="s">
        <v>55</v>
      </c>
      <c r="C18" s="17" t="s">
        <v>56</v>
      </c>
      <c r="D18" s="18" t="s">
        <v>19</v>
      </c>
      <c r="E18" s="18" t="s">
        <v>20</v>
      </c>
      <c r="F18" s="19" t="s">
        <v>21</v>
      </c>
      <c r="G18" s="14" t="s">
        <v>22</v>
      </c>
      <c r="H18" s="14" t="s">
        <v>23</v>
      </c>
      <c r="I18" s="17">
        <v>79</v>
      </c>
      <c r="J18" s="29">
        <v>1148</v>
      </c>
      <c r="K18" s="39">
        <v>41916</v>
      </c>
      <c r="L18" s="36">
        <f t="shared" si="4"/>
        <v>2095.8</v>
      </c>
      <c r="M18" s="40">
        <v>0.03</v>
      </c>
      <c r="N18" s="36">
        <f t="shared" si="5"/>
        <v>1367.35692576</v>
      </c>
      <c r="O18" s="38">
        <f t="shared" si="6"/>
        <v>38452.84307424</v>
      </c>
      <c r="P18" s="35">
        <v>0.43</v>
      </c>
      <c r="Q18" s="44">
        <f t="shared" si="7"/>
        <v>16534.7225219232</v>
      </c>
    </row>
    <row r="19" s="2" customFormat="1" spans="1:17">
      <c r="A19" s="12">
        <v>18</v>
      </c>
      <c r="B19" s="13" t="s">
        <v>57</v>
      </c>
      <c r="C19" s="17" t="s">
        <v>58</v>
      </c>
      <c r="D19" s="18" t="s">
        <v>19</v>
      </c>
      <c r="E19" s="18" t="s">
        <v>20</v>
      </c>
      <c r="F19" s="19" t="s">
        <v>21</v>
      </c>
      <c r="G19" s="14" t="s">
        <v>22</v>
      </c>
      <c r="H19" s="14" t="s">
        <v>23</v>
      </c>
      <c r="I19" s="17">
        <v>142</v>
      </c>
      <c r="J19" s="29">
        <v>3147</v>
      </c>
      <c r="K19" s="39">
        <v>114661.99</v>
      </c>
      <c r="L19" s="36">
        <f t="shared" si="4"/>
        <v>5733.0995</v>
      </c>
      <c r="M19" s="40">
        <v>0.03</v>
      </c>
      <c r="N19" s="36">
        <f t="shared" si="5"/>
        <v>3740.43005410641</v>
      </c>
      <c r="O19" s="38">
        <f t="shared" si="6"/>
        <v>105188.460445894</v>
      </c>
      <c r="P19" s="35">
        <v>0.43</v>
      </c>
      <c r="Q19" s="44">
        <f t="shared" si="7"/>
        <v>45231.0379917343</v>
      </c>
    </row>
    <row r="20" s="2" customFormat="1" spans="1:17">
      <c r="A20" s="12">
        <v>19</v>
      </c>
      <c r="B20" s="13" t="s">
        <v>59</v>
      </c>
      <c r="C20" s="17" t="s">
        <v>60</v>
      </c>
      <c r="D20" s="18" t="s">
        <v>19</v>
      </c>
      <c r="E20" s="18" t="s">
        <v>20</v>
      </c>
      <c r="F20" s="19" t="s">
        <v>21</v>
      </c>
      <c r="G20" s="14" t="s">
        <v>22</v>
      </c>
      <c r="H20" s="14" t="s">
        <v>23</v>
      </c>
      <c r="I20" s="17">
        <v>69</v>
      </c>
      <c r="J20" s="29">
        <v>1875</v>
      </c>
      <c r="K20" s="39">
        <v>66826</v>
      </c>
      <c r="L20" s="36">
        <f t="shared" si="4"/>
        <v>3341.3</v>
      </c>
      <c r="M20" s="40">
        <v>0.03</v>
      </c>
      <c r="N20" s="36">
        <f t="shared" si="5"/>
        <v>2179.95500336</v>
      </c>
      <c r="O20" s="38">
        <f t="shared" si="6"/>
        <v>61304.74499664</v>
      </c>
      <c r="P20" s="35">
        <v>0.43</v>
      </c>
      <c r="Q20" s="44">
        <f t="shared" si="7"/>
        <v>26361.0403485552</v>
      </c>
    </row>
    <row r="21" s="2" customFormat="1" spans="1:17">
      <c r="A21" s="12">
        <v>20</v>
      </c>
      <c r="B21" s="13" t="s">
        <v>61</v>
      </c>
      <c r="C21" s="17" t="s">
        <v>62</v>
      </c>
      <c r="D21" s="18" t="s">
        <v>19</v>
      </c>
      <c r="E21" s="18" t="s">
        <v>20</v>
      </c>
      <c r="F21" s="19" t="s">
        <v>21</v>
      </c>
      <c r="G21" s="14" t="s">
        <v>22</v>
      </c>
      <c r="H21" s="14" t="s">
        <v>23</v>
      </c>
      <c r="I21" s="17">
        <v>278</v>
      </c>
      <c r="J21" s="29">
        <v>15577</v>
      </c>
      <c r="K21" s="39">
        <v>649463.89</v>
      </c>
      <c r="L21" s="36">
        <f t="shared" si="4"/>
        <v>32473.1945</v>
      </c>
      <c r="M21" s="40">
        <v>0.03</v>
      </c>
      <c r="N21" s="36">
        <f t="shared" si="5"/>
        <v>21186.3953626904</v>
      </c>
      <c r="O21" s="38">
        <f t="shared" si="6"/>
        <v>595804.30013731</v>
      </c>
      <c r="P21" s="35">
        <v>0.43</v>
      </c>
      <c r="Q21" s="44">
        <f t="shared" si="7"/>
        <v>256195.849059043</v>
      </c>
    </row>
    <row r="22" s="2" customFormat="1" spans="1:17">
      <c r="A22" s="12">
        <v>21</v>
      </c>
      <c r="B22" s="13" t="s">
        <v>63</v>
      </c>
      <c r="C22" s="17" t="s">
        <v>64</v>
      </c>
      <c r="D22" s="18" t="s">
        <v>19</v>
      </c>
      <c r="E22" s="18" t="s">
        <v>20</v>
      </c>
      <c r="F22" s="19" t="s">
        <v>21</v>
      </c>
      <c r="G22" s="14" t="s">
        <v>22</v>
      </c>
      <c r="H22" s="14" t="s">
        <v>23</v>
      </c>
      <c r="I22" s="17">
        <v>90</v>
      </c>
      <c r="J22" s="29">
        <v>2197</v>
      </c>
      <c r="K22" s="39">
        <v>80049.99</v>
      </c>
      <c r="L22" s="36">
        <f t="shared" si="4"/>
        <v>4002.4995</v>
      </c>
      <c r="M22" s="40">
        <v>0.03</v>
      </c>
      <c r="N22" s="36">
        <f t="shared" si="5"/>
        <v>2611.3395417864</v>
      </c>
      <c r="O22" s="38">
        <f t="shared" si="6"/>
        <v>73436.1509582136</v>
      </c>
      <c r="P22" s="35">
        <v>0.43</v>
      </c>
      <c r="Q22" s="44">
        <f t="shared" si="7"/>
        <v>31577.5449120319</v>
      </c>
    </row>
    <row r="23" s="2" customFormat="1" spans="1:17">
      <c r="A23" s="12">
        <v>22</v>
      </c>
      <c r="B23" s="13" t="s">
        <v>65</v>
      </c>
      <c r="C23" s="17" t="s">
        <v>66</v>
      </c>
      <c r="D23" s="18" t="s">
        <v>19</v>
      </c>
      <c r="E23" s="18" t="s">
        <v>20</v>
      </c>
      <c r="F23" s="19" t="s">
        <v>21</v>
      </c>
      <c r="G23" s="14" t="s">
        <v>22</v>
      </c>
      <c r="H23" s="14" t="s">
        <v>23</v>
      </c>
      <c r="I23" s="17">
        <v>2</v>
      </c>
      <c r="J23" s="29">
        <v>0</v>
      </c>
      <c r="K23" s="39">
        <v>0</v>
      </c>
      <c r="L23" s="36">
        <f t="shared" si="4"/>
        <v>0</v>
      </c>
      <c r="M23" s="40">
        <v>0.03</v>
      </c>
      <c r="N23" s="36">
        <f t="shared" si="5"/>
        <v>0</v>
      </c>
      <c r="O23" s="38">
        <f t="shared" si="6"/>
        <v>0</v>
      </c>
      <c r="P23" s="35">
        <v>0.43</v>
      </c>
      <c r="Q23" s="44">
        <f t="shared" si="7"/>
        <v>0</v>
      </c>
    </row>
    <row r="24" s="2" customFormat="1" spans="1:17">
      <c r="A24" s="12">
        <v>23</v>
      </c>
      <c r="B24" s="13" t="s">
        <v>67</v>
      </c>
      <c r="C24" s="17" t="s">
        <v>68</v>
      </c>
      <c r="D24" s="18" t="s">
        <v>19</v>
      </c>
      <c r="E24" s="18" t="s">
        <v>20</v>
      </c>
      <c r="F24" s="19" t="s">
        <v>21</v>
      </c>
      <c r="G24" s="14" t="s">
        <v>22</v>
      </c>
      <c r="H24" s="14" t="s">
        <v>23</v>
      </c>
      <c r="I24" s="17">
        <v>21</v>
      </c>
      <c r="J24" s="29">
        <v>164</v>
      </c>
      <c r="K24" s="39">
        <v>9569</v>
      </c>
      <c r="L24" s="36">
        <f t="shared" si="4"/>
        <v>478.45</v>
      </c>
      <c r="M24" s="40">
        <v>0.03</v>
      </c>
      <c r="N24" s="36">
        <f t="shared" si="5"/>
        <v>312.15379384</v>
      </c>
      <c r="O24" s="38">
        <f t="shared" si="6"/>
        <v>8778.39620616</v>
      </c>
      <c r="P24" s="35">
        <v>0.43</v>
      </c>
      <c r="Q24" s="44">
        <f t="shared" si="7"/>
        <v>3774.7103686488</v>
      </c>
    </row>
    <row r="25" s="2" customFormat="1" spans="1:17">
      <c r="A25" s="12">
        <v>24</v>
      </c>
      <c r="B25" s="13" t="s">
        <v>69</v>
      </c>
      <c r="C25" s="17" t="s">
        <v>70</v>
      </c>
      <c r="D25" s="18" t="s">
        <v>19</v>
      </c>
      <c r="E25" s="18" t="s">
        <v>20</v>
      </c>
      <c r="F25" s="19" t="s">
        <v>21</v>
      </c>
      <c r="G25" s="14" t="s">
        <v>22</v>
      </c>
      <c r="H25" s="14" t="s">
        <v>23</v>
      </c>
      <c r="I25" s="17">
        <v>7</v>
      </c>
      <c r="J25" s="29">
        <v>1</v>
      </c>
      <c r="K25" s="39">
        <v>30</v>
      </c>
      <c r="L25" s="36">
        <f t="shared" si="4"/>
        <v>1.5</v>
      </c>
      <c r="M25" s="40">
        <v>0.03</v>
      </c>
      <c r="N25" s="36">
        <f t="shared" si="5"/>
        <v>0.978640800000001</v>
      </c>
      <c r="O25" s="38">
        <f t="shared" si="6"/>
        <v>27.5213592</v>
      </c>
      <c r="P25" s="35">
        <v>0.43</v>
      </c>
      <c r="Q25" s="44">
        <f t="shared" si="7"/>
        <v>11.834184456</v>
      </c>
    </row>
    <row r="26" s="2" customFormat="1" spans="1:17">
      <c r="A26" s="12">
        <v>25</v>
      </c>
      <c r="B26" s="13" t="s">
        <v>71</v>
      </c>
      <c r="C26" s="17" t="s">
        <v>72</v>
      </c>
      <c r="D26" s="18" t="s">
        <v>19</v>
      </c>
      <c r="E26" s="18" t="s">
        <v>20</v>
      </c>
      <c r="F26" s="19" t="s">
        <v>21</v>
      </c>
      <c r="G26" s="14" t="s">
        <v>22</v>
      </c>
      <c r="H26" s="14" t="s">
        <v>23</v>
      </c>
      <c r="I26" s="17">
        <v>6</v>
      </c>
      <c r="J26" s="29">
        <v>19</v>
      </c>
      <c r="K26" s="39">
        <v>682</v>
      </c>
      <c r="L26" s="36">
        <f t="shared" si="4"/>
        <v>34.1</v>
      </c>
      <c r="M26" s="40">
        <v>0.03</v>
      </c>
      <c r="N26" s="36">
        <f t="shared" si="5"/>
        <v>22.24776752</v>
      </c>
      <c r="O26" s="38">
        <f t="shared" si="6"/>
        <v>625.65223248</v>
      </c>
      <c r="P26" s="35">
        <v>0.43</v>
      </c>
      <c r="Q26" s="44">
        <f t="shared" si="7"/>
        <v>269.0304599664</v>
      </c>
    </row>
    <row r="27" s="2" customFormat="1" spans="1:17">
      <c r="A27" s="12">
        <v>26</v>
      </c>
      <c r="B27" s="13" t="s">
        <v>73</v>
      </c>
      <c r="C27" s="17" t="s">
        <v>74</v>
      </c>
      <c r="D27" s="18" t="s">
        <v>19</v>
      </c>
      <c r="E27" s="18" t="s">
        <v>20</v>
      </c>
      <c r="F27" s="19" t="s">
        <v>21</v>
      </c>
      <c r="G27" s="14" t="s">
        <v>22</v>
      </c>
      <c r="H27" s="14" t="s">
        <v>23</v>
      </c>
      <c r="I27" s="17">
        <v>8</v>
      </c>
      <c r="J27" s="29">
        <v>24</v>
      </c>
      <c r="K27" s="39">
        <v>1131</v>
      </c>
      <c r="L27" s="36">
        <f t="shared" si="4"/>
        <v>56.55</v>
      </c>
      <c r="M27" s="40">
        <v>0.03</v>
      </c>
      <c r="N27" s="36">
        <f t="shared" si="5"/>
        <v>36.8947581600001</v>
      </c>
      <c r="O27" s="38">
        <f t="shared" si="6"/>
        <v>1037.55524184</v>
      </c>
      <c r="P27" s="35">
        <v>0.43</v>
      </c>
      <c r="Q27" s="44">
        <f t="shared" si="7"/>
        <v>446.1487539912</v>
      </c>
    </row>
    <row r="28" s="2" customFormat="1" spans="1:17">
      <c r="A28" s="12">
        <v>27</v>
      </c>
      <c r="B28" s="13" t="s">
        <v>75</v>
      </c>
      <c r="C28" s="17" t="s">
        <v>76</v>
      </c>
      <c r="D28" s="18" t="s">
        <v>19</v>
      </c>
      <c r="E28" s="18" t="s">
        <v>20</v>
      </c>
      <c r="F28" s="19" t="s">
        <v>21</v>
      </c>
      <c r="G28" s="14" t="s">
        <v>22</v>
      </c>
      <c r="H28" s="14" t="s">
        <v>23</v>
      </c>
      <c r="I28" s="17">
        <v>8</v>
      </c>
      <c r="J28" s="29">
        <v>0</v>
      </c>
      <c r="K28" s="39">
        <v>0</v>
      </c>
      <c r="L28" s="36">
        <f t="shared" si="4"/>
        <v>0</v>
      </c>
      <c r="M28" s="40">
        <v>0.03</v>
      </c>
      <c r="N28" s="36">
        <f t="shared" si="5"/>
        <v>0</v>
      </c>
      <c r="O28" s="38">
        <f t="shared" si="6"/>
        <v>0</v>
      </c>
      <c r="P28" s="35">
        <v>0.43</v>
      </c>
      <c r="Q28" s="44">
        <f t="shared" si="7"/>
        <v>0</v>
      </c>
    </row>
    <row r="29" s="2" customFormat="1" spans="1:17">
      <c r="A29" s="12">
        <v>28</v>
      </c>
      <c r="B29" s="13" t="s">
        <v>77</v>
      </c>
      <c r="C29" s="17" t="s">
        <v>78</v>
      </c>
      <c r="D29" s="18" t="s">
        <v>19</v>
      </c>
      <c r="E29" s="18" t="s">
        <v>20</v>
      </c>
      <c r="F29" s="19" t="s">
        <v>21</v>
      </c>
      <c r="G29" s="14" t="s">
        <v>22</v>
      </c>
      <c r="H29" s="14" t="s">
        <v>23</v>
      </c>
      <c r="I29" s="17">
        <v>65</v>
      </c>
      <c r="J29" s="29">
        <v>759</v>
      </c>
      <c r="K29" s="39">
        <v>27147</v>
      </c>
      <c r="L29" s="36">
        <f t="shared" si="4"/>
        <v>1357.35</v>
      </c>
      <c r="M29" s="40">
        <v>0.03</v>
      </c>
      <c r="N29" s="36">
        <f t="shared" si="5"/>
        <v>885.572059920001</v>
      </c>
      <c r="O29" s="38">
        <f t="shared" si="6"/>
        <v>24904.07794008</v>
      </c>
      <c r="P29" s="35">
        <v>0.43</v>
      </c>
      <c r="Q29" s="44">
        <f t="shared" si="7"/>
        <v>10708.7535142344</v>
      </c>
    </row>
    <row r="30" s="2" customFormat="1" spans="1:17">
      <c r="A30" s="12">
        <v>29</v>
      </c>
      <c r="B30" s="13" t="s">
        <v>79</v>
      </c>
      <c r="C30" s="17" t="s">
        <v>80</v>
      </c>
      <c r="D30" s="18" t="s">
        <v>19</v>
      </c>
      <c r="E30" s="18" t="s">
        <v>20</v>
      </c>
      <c r="F30" s="19" t="s">
        <v>21</v>
      </c>
      <c r="G30" s="14" t="s">
        <v>22</v>
      </c>
      <c r="H30" s="14" t="s">
        <v>23</v>
      </c>
      <c r="I30" s="17">
        <v>118</v>
      </c>
      <c r="J30" s="29">
        <v>4063</v>
      </c>
      <c r="K30" s="39">
        <v>167179</v>
      </c>
      <c r="L30" s="36">
        <f t="shared" si="4"/>
        <v>8358.95</v>
      </c>
      <c r="M30" s="40">
        <v>0.03</v>
      </c>
      <c r="N30" s="36">
        <f t="shared" si="5"/>
        <v>5453.60634344001</v>
      </c>
      <c r="O30" s="38">
        <f t="shared" si="6"/>
        <v>153366.44365656</v>
      </c>
      <c r="P30" s="35">
        <v>0.43</v>
      </c>
      <c r="Q30" s="44">
        <f t="shared" si="7"/>
        <v>65947.5707723208</v>
      </c>
    </row>
    <row r="31" s="2" customFormat="1" spans="1:17">
      <c r="A31" s="12">
        <v>30</v>
      </c>
      <c r="B31" s="13" t="s">
        <v>81</v>
      </c>
      <c r="C31" s="17" t="s">
        <v>82</v>
      </c>
      <c r="D31" s="18" t="s">
        <v>19</v>
      </c>
      <c r="E31" s="18" t="s">
        <v>20</v>
      </c>
      <c r="F31" s="19" t="s">
        <v>21</v>
      </c>
      <c r="G31" s="14" t="s">
        <v>22</v>
      </c>
      <c r="H31" s="14" t="s">
        <v>23</v>
      </c>
      <c r="I31" s="17">
        <v>2</v>
      </c>
      <c r="J31" s="29">
        <v>5</v>
      </c>
      <c r="K31" s="39">
        <v>169</v>
      </c>
      <c r="L31" s="36">
        <f t="shared" si="4"/>
        <v>8.45</v>
      </c>
      <c r="M31" s="40">
        <v>0.03</v>
      </c>
      <c r="N31" s="36">
        <f t="shared" si="5"/>
        <v>5.51300984000001</v>
      </c>
      <c r="O31" s="38">
        <f t="shared" si="6"/>
        <v>155.03699016</v>
      </c>
      <c r="P31" s="35">
        <v>0.43</v>
      </c>
      <c r="Q31" s="44">
        <f t="shared" si="7"/>
        <v>66.6659057688</v>
      </c>
    </row>
    <row r="32" s="2" customFormat="1" spans="1:17">
      <c r="A32" s="12">
        <v>31</v>
      </c>
      <c r="B32" s="13" t="s">
        <v>83</v>
      </c>
      <c r="C32" s="17" t="s">
        <v>84</v>
      </c>
      <c r="D32" s="18" t="s">
        <v>19</v>
      </c>
      <c r="E32" s="18" t="s">
        <v>20</v>
      </c>
      <c r="F32" s="19" t="s">
        <v>21</v>
      </c>
      <c r="G32" s="14" t="s">
        <v>22</v>
      </c>
      <c r="H32" s="14" t="s">
        <v>23</v>
      </c>
      <c r="I32" s="17">
        <v>41</v>
      </c>
      <c r="J32" s="29">
        <v>1027</v>
      </c>
      <c r="K32" s="39">
        <v>35882</v>
      </c>
      <c r="L32" s="36">
        <f t="shared" si="4"/>
        <v>1794.1</v>
      </c>
      <c r="M32" s="40">
        <v>0.03</v>
      </c>
      <c r="N32" s="36">
        <f t="shared" si="5"/>
        <v>1170.51963952</v>
      </c>
      <c r="O32" s="38">
        <f t="shared" si="6"/>
        <v>32917.38036048</v>
      </c>
      <c r="P32" s="35">
        <v>0.43</v>
      </c>
      <c r="Q32" s="44">
        <f t="shared" si="7"/>
        <v>14154.4735550064</v>
      </c>
    </row>
    <row r="33" s="2" customFormat="1" spans="1:17">
      <c r="A33" s="12">
        <v>32</v>
      </c>
      <c r="B33" s="13" t="s">
        <v>85</v>
      </c>
      <c r="C33" s="17" t="s">
        <v>86</v>
      </c>
      <c r="D33" s="18" t="s">
        <v>19</v>
      </c>
      <c r="E33" s="18" t="s">
        <v>20</v>
      </c>
      <c r="F33" s="19" t="s">
        <v>21</v>
      </c>
      <c r="G33" s="14" t="s">
        <v>22</v>
      </c>
      <c r="H33" s="14" t="s">
        <v>23</v>
      </c>
      <c r="I33" s="17">
        <v>45</v>
      </c>
      <c r="J33" s="29">
        <v>2059</v>
      </c>
      <c r="K33" s="39">
        <v>94977</v>
      </c>
      <c r="L33" s="36">
        <f t="shared" si="4"/>
        <v>4748.85</v>
      </c>
      <c r="M33" s="40">
        <v>0.03</v>
      </c>
      <c r="N33" s="36">
        <f t="shared" si="5"/>
        <v>3098.27890872</v>
      </c>
      <c r="O33" s="38">
        <f t="shared" si="6"/>
        <v>87129.87109128</v>
      </c>
      <c r="P33" s="35">
        <v>0.43</v>
      </c>
      <c r="Q33" s="44">
        <f t="shared" si="7"/>
        <v>37465.8445692504</v>
      </c>
    </row>
    <row r="34" s="2" customFormat="1" spans="1:17">
      <c r="A34" s="12">
        <v>33</v>
      </c>
      <c r="B34" s="13" t="s">
        <v>87</v>
      </c>
      <c r="C34" s="17" t="s">
        <v>88</v>
      </c>
      <c r="D34" s="18" t="s">
        <v>19</v>
      </c>
      <c r="E34" s="18" t="s">
        <v>20</v>
      </c>
      <c r="F34" s="19" t="s">
        <v>21</v>
      </c>
      <c r="G34" s="14" t="s">
        <v>22</v>
      </c>
      <c r="H34" s="14" t="s">
        <v>23</v>
      </c>
      <c r="I34" s="17">
        <v>32</v>
      </c>
      <c r="J34" s="29">
        <v>898</v>
      </c>
      <c r="K34" s="39">
        <v>32662.99</v>
      </c>
      <c r="L34" s="36">
        <f t="shared" si="4"/>
        <v>1633.1495</v>
      </c>
      <c r="M34" s="40">
        <v>0.03</v>
      </c>
      <c r="N34" s="36">
        <f t="shared" si="5"/>
        <v>1065.5111554664</v>
      </c>
      <c r="O34" s="38">
        <f t="shared" si="6"/>
        <v>29964.3293445336</v>
      </c>
      <c r="P34" s="35">
        <v>0.43</v>
      </c>
      <c r="Q34" s="44">
        <f t="shared" si="7"/>
        <v>12884.6616181494</v>
      </c>
    </row>
    <row r="35" s="2" customFormat="1" spans="1:17">
      <c r="A35" s="12">
        <v>34</v>
      </c>
      <c r="B35" s="13" t="s">
        <v>89</v>
      </c>
      <c r="C35" s="17" t="s">
        <v>90</v>
      </c>
      <c r="D35" s="18" t="s">
        <v>19</v>
      </c>
      <c r="E35" s="18" t="s">
        <v>20</v>
      </c>
      <c r="F35" s="19" t="s">
        <v>21</v>
      </c>
      <c r="G35" s="14" t="s">
        <v>22</v>
      </c>
      <c r="H35" s="14" t="s">
        <v>23</v>
      </c>
      <c r="I35" s="17">
        <v>1</v>
      </c>
      <c r="J35" s="29">
        <v>3</v>
      </c>
      <c r="K35" s="39">
        <v>102</v>
      </c>
      <c r="L35" s="36">
        <f t="shared" si="4"/>
        <v>5.1</v>
      </c>
      <c r="M35" s="40">
        <v>0.03</v>
      </c>
      <c r="N35" s="36">
        <f t="shared" si="5"/>
        <v>3.32737872</v>
      </c>
      <c r="O35" s="38">
        <f t="shared" si="6"/>
        <v>93.57262128</v>
      </c>
      <c r="P35" s="35">
        <v>0.43</v>
      </c>
      <c r="Q35" s="44">
        <f t="shared" si="7"/>
        <v>40.2362271504</v>
      </c>
    </row>
    <row r="36" s="2" customFormat="1" spans="1:17">
      <c r="A36" s="12">
        <v>35</v>
      </c>
      <c r="B36" s="13" t="s">
        <v>91</v>
      </c>
      <c r="C36" s="17" t="s">
        <v>92</v>
      </c>
      <c r="D36" s="18" t="s">
        <v>19</v>
      </c>
      <c r="E36" s="18" t="s">
        <v>20</v>
      </c>
      <c r="F36" s="19" t="s">
        <v>21</v>
      </c>
      <c r="G36" s="14" t="s">
        <v>22</v>
      </c>
      <c r="H36" s="14" t="s">
        <v>23</v>
      </c>
      <c r="I36" s="17">
        <v>13</v>
      </c>
      <c r="J36" s="29">
        <v>94</v>
      </c>
      <c r="K36" s="39">
        <v>4584</v>
      </c>
      <c r="L36" s="36">
        <f t="shared" si="4"/>
        <v>229.2</v>
      </c>
      <c r="M36" s="40">
        <v>0.03</v>
      </c>
      <c r="N36" s="36">
        <f t="shared" si="5"/>
        <v>149.53631424</v>
      </c>
      <c r="O36" s="38">
        <f t="shared" si="6"/>
        <v>4205.26368576</v>
      </c>
      <c r="P36" s="35">
        <v>0.43</v>
      </c>
      <c r="Q36" s="44">
        <f t="shared" si="7"/>
        <v>1808.2633848768</v>
      </c>
    </row>
    <row r="37" s="2" customFormat="1" spans="1:17">
      <c r="A37" s="12">
        <v>36</v>
      </c>
      <c r="B37" s="13" t="s">
        <v>93</v>
      </c>
      <c r="C37" s="17" t="s">
        <v>94</v>
      </c>
      <c r="D37" s="18" t="s">
        <v>19</v>
      </c>
      <c r="E37" s="18" t="s">
        <v>20</v>
      </c>
      <c r="F37" s="19" t="s">
        <v>21</v>
      </c>
      <c r="G37" s="14" t="s">
        <v>22</v>
      </c>
      <c r="H37" s="14" t="s">
        <v>23</v>
      </c>
      <c r="I37" s="17">
        <v>5</v>
      </c>
      <c r="J37" s="29">
        <v>110</v>
      </c>
      <c r="K37" s="39">
        <v>4137</v>
      </c>
      <c r="L37" s="36">
        <f t="shared" si="4"/>
        <v>206.85</v>
      </c>
      <c r="M37" s="40">
        <v>0.03</v>
      </c>
      <c r="N37" s="36">
        <f t="shared" si="5"/>
        <v>134.95456632</v>
      </c>
      <c r="O37" s="38">
        <f t="shared" si="6"/>
        <v>3795.19543368</v>
      </c>
      <c r="P37" s="35">
        <v>0.43</v>
      </c>
      <c r="Q37" s="44">
        <f t="shared" si="7"/>
        <v>1631.9340364824</v>
      </c>
    </row>
    <row r="38" s="2" customFormat="1" spans="1:17">
      <c r="A38" s="12">
        <v>37</v>
      </c>
      <c r="B38" s="20" t="s">
        <v>95</v>
      </c>
      <c r="C38" s="17" t="s">
        <v>96</v>
      </c>
      <c r="D38" s="18" t="s">
        <v>19</v>
      </c>
      <c r="E38" s="18" t="s">
        <v>20</v>
      </c>
      <c r="F38" s="19" t="s">
        <v>21</v>
      </c>
      <c r="G38" s="14" t="s">
        <v>22</v>
      </c>
      <c r="H38" s="14" t="s">
        <v>23</v>
      </c>
      <c r="I38" s="17">
        <v>1</v>
      </c>
      <c r="J38" s="29">
        <v>122</v>
      </c>
      <c r="K38" s="39">
        <v>4662</v>
      </c>
      <c r="L38" s="36">
        <f t="shared" si="4"/>
        <v>233.1</v>
      </c>
      <c r="M38" s="40">
        <v>0.03</v>
      </c>
      <c r="N38" s="36">
        <f t="shared" si="5"/>
        <v>152.08078032</v>
      </c>
      <c r="O38" s="38">
        <f t="shared" si="6"/>
        <v>4276.81921968</v>
      </c>
      <c r="P38" s="35">
        <v>0.43</v>
      </c>
      <c r="Q38" s="44">
        <f t="shared" si="7"/>
        <v>1839.0322644624</v>
      </c>
    </row>
    <row r="39" s="2" customFormat="1" spans="1:17">
      <c r="A39" s="12">
        <v>38</v>
      </c>
      <c r="B39" s="20" t="s">
        <v>97</v>
      </c>
      <c r="C39" s="17" t="s">
        <v>98</v>
      </c>
      <c r="D39" s="18" t="s">
        <v>19</v>
      </c>
      <c r="E39" s="18" t="s">
        <v>20</v>
      </c>
      <c r="F39" s="19" t="s">
        <v>21</v>
      </c>
      <c r="G39" s="14" t="s">
        <v>22</v>
      </c>
      <c r="H39" s="14" t="s">
        <v>23</v>
      </c>
      <c r="I39" s="17">
        <v>1</v>
      </c>
      <c r="J39" s="29">
        <v>42</v>
      </c>
      <c r="K39" s="39">
        <v>1666</v>
      </c>
      <c r="L39" s="36">
        <f t="shared" si="4"/>
        <v>83.3</v>
      </c>
      <c r="M39" s="40">
        <v>0.03</v>
      </c>
      <c r="N39" s="36">
        <f t="shared" si="5"/>
        <v>54.3471857600001</v>
      </c>
      <c r="O39" s="38">
        <f t="shared" si="6"/>
        <v>1528.35281424</v>
      </c>
      <c r="P39" s="35">
        <v>0.43</v>
      </c>
      <c r="Q39" s="44">
        <f t="shared" si="7"/>
        <v>657.1917101232</v>
      </c>
    </row>
    <row r="40" s="3" customFormat="1" ht="24" customHeight="1" spans="1:17">
      <c r="A40" s="21"/>
      <c r="B40" s="18" t="s">
        <v>99</v>
      </c>
      <c r="C40" s="22"/>
      <c r="D40" s="22"/>
      <c r="E40" s="22"/>
      <c r="F40" s="22"/>
      <c r="G40" s="23"/>
      <c r="H40" s="23"/>
      <c r="I40" s="22"/>
      <c r="J40" s="22"/>
      <c r="K40" s="41">
        <f>SUM(K2:K39)</f>
        <v>1958898.82</v>
      </c>
      <c r="L40" s="41">
        <f>SUM(L2:L39)</f>
        <v>97944.941</v>
      </c>
      <c r="M40" s="41"/>
      <c r="N40" s="41">
        <f>SUM(N2:N39)</f>
        <v>63901.9436107953</v>
      </c>
      <c r="O40" s="41">
        <f>SUM(O2:O39)</f>
        <v>1797051.9353892</v>
      </c>
      <c r="P40" s="41"/>
      <c r="Q40" s="41">
        <f>SUM(Q2:Q39)</f>
        <v>772732.332217358</v>
      </c>
    </row>
    <row r="41" s="3" customFormat="1" spans="2:16">
      <c r="B41" s="24"/>
      <c r="C41" s="24"/>
      <c r="D41" s="24"/>
      <c r="E41" s="24"/>
      <c r="F41" s="24"/>
      <c r="G41" s="25"/>
      <c r="H41" s="25"/>
      <c r="I41" s="24"/>
      <c r="J41" s="24"/>
      <c r="K41" s="42"/>
      <c r="L41" s="42"/>
      <c r="M41" s="42"/>
      <c r="N41" s="42"/>
      <c r="O41" s="42"/>
      <c r="P41" s="43"/>
    </row>
    <row r="43" spans="6:6">
      <c r="F43" s="26"/>
    </row>
  </sheetData>
  <protectedRanges>
    <protectedRange sqref="$A2:$XFD2 I3:XFD9 I11:XFD37 A11:F37 $A40:$XFD1046666 E38:F39 A10:F10 I10:XFD10 H3:H39 G3:G39 D38:D39 A3:F4 A5:F9 P38:P39" name="区域1" securityDescriptor=""/>
  </protectedRanges>
  <autoFilter ref="A1:Q40">
    <extLst/>
  </autoFilter>
  <printOptions horizontalCentered="1" verticalCentered="1"/>
  <pageMargins left="0" right="0" top="0" bottom="0" header="0" footer="0"/>
  <pageSetup paperSize="1" scale="5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月结算表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妮妮</cp:lastModifiedBy>
  <dcterms:created xsi:type="dcterms:W3CDTF">2015-11-10T02:18:00Z</dcterms:created>
  <dcterms:modified xsi:type="dcterms:W3CDTF">2018-08-01T12:33:16Z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2052-10.1.0.7510</vt:lpwstr>
  </property>
</Properties>
</file>