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1" sheetId="10" r:id="rId1"/>
  </sheets>
  <definedNames>
    <definedName name="_xlnm.Print_Area" localSheetId="0">'1'!$A$1:$Q$18</definedName>
  </definedNames>
  <calcPr calcId="144525" concurrentCalc="0"/>
</workbook>
</file>

<file path=xl/comments1.xml><?xml version="1.0" encoding="utf-8"?>
<comments xmlns="http://schemas.openxmlformats.org/spreadsheetml/2006/main">
  <authors>
    <author>leno</author>
    <author>acer</author>
  </authors>
  <commentList>
    <comment ref="A1" authorId="0">
      <text/>
    </comment>
    <comment ref="K1" authorId="1">
      <text>
        <r>
          <rPr>
            <b/>
            <sz val="9"/>
            <rFont val="宋体"/>
            <charset val="134"/>
          </rPr>
          <t>acer:</t>
        </r>
        <r>
          <rPr>
            <sz val="9"/>
            <rFont val="宋体"/>
            <charset val="134"/>
          </rPr>
          <t xml:space="preserve">
按放映日结算</t>
        </r>
      </text>
    </comment>
  </commentList>
</comments>
</file>

<file path=xl/sharedStrings.xml><?xml version="1.0" encoding="utf-8"?>
<sst xmlns="http://schemas.openxmlformats.org/spreadsheetml/2006/main" count="53">
  <si>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</si>
  <si>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</si>
  <si>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</si>
  <si>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</si>
  <si>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</si>
  <si>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</si>
  <si>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</si>
  <si>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</si>
  <si>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</si>
  <si>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</si>
  <si>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</si>
  <si>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</si>
  <si>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</si>
  <si>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</si>
  <si>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</si>
  <si>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</si>
  <si>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</si>
  <si>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动物世界（数字3D）</t>
  </si>
  <si>
    <t>001203772018</t>
  </si>
  <si>
    <t>福州市梦工坊私影汇投资有限公司</t>
  </si>
  <si>
    <t>35010411</t>
  </si>
  <si>
    <t>中影设备</t>
  </si>
  <si>
    <t>金蝉脱壳2：冥府（数字）</t>
  </si>
  <si>
    <t>051101152018</t>
  </si>
  <si>
    <t>侏罗纪世界2（数字3D）</t>
  </si>
  <si>
    <t>051201022018</t>
  </si>
  <si>
    <t>我不是药神</t>
  </si>
  <si>
    <t>001104962018</t>
  </si>
  <si>
    <t>超人总动员2（数字3D）</t>
  </si>
  <si>
    <t>051201112018</t>
  </si>
  <si>
    <t>暹罗决：九神战甲（数字）</t>
  </si>
  <si>
    <t>014101072018</t>
  </si>
  <si>
    <t>邪不压正</t>
  </si>
  <si>
    <t>001104952018</t>
  </si>
  <si>
    <t>新大头儿子和小头爸爸3俄罗斯奇遇记</t>
  </si>
  <si>
    <t>001b03562018</t>
  </si>
  <si>
    <t>阿修罗（数字3D）</t>
  </si>
  <si>
    <t>001204972018</t>
  </si>
  <si>
    <t>狄仁杰之四大天王（数字3D）</t>
  </si>
  <si>
    <t>001202172018</t>
  </si>
  <si>
    <t>摩天营救（数字3D）</t>
  </si>
  <si>
    <t>051201202018</t>
  </si>
  <si>
    <t>淘气大侦探（数字3D）</t>
  </si>
  <si>
    <t>051201262018</t>
  </si>
  <si>
    <t>风语咒（数字3D）</t>
  </si>
  <si>
    <t>001c05272018</t>
  </si>
  <si>
    <t>神奇马戏团之动物饼干（数字3D）</t>
  </si>
  <si>
    <t>001c05642018</t>
  </si>
  <si>
    <t>汪星卧底（数字）</t>
  </si>
  <si>
    <t>051101182018</t>
  </si>
  <si>
    <t>西虹市首富</t>
  </si>
  <si>
    <t>001106062018</t>
  </si>
  <si>
    <t>合计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</si>
</sst>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#,##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8" formatCode="0.0000_ "/>
    <numFmt numFmtId="179" formatCode="#,##0.00_ "/>
  </numFmts>
  <fonts count="34">
    <font>
      <sz val="12"/>
      <name val="宋体"/>
      <charset val="134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0"/>
      <color theme="1"/>
      <name val="宋体"/>
      <charset val="134"/>
      <scheme val="minor"/>
    </font>
    <font>
      <b/>
      <sz val="9"/>
      <color theme="1" tint="0.249977111117893"/>
      <name val="宋体"/>
      <charset val="134"/>
    </font>
    <font>
      <sz val="9"/>
      <color theme="1"/>
      <name val="Arial"/>
      <charset val="134"/>
    </font>
    <font>
      <sz val="9"/>
      <color rgb="FF000000"/>
      <name val="Tahoma"/>
      <charset val="134"/>
    </font>
    <font>
      <sz val="9"/>
      <color indexed="20"/>
      <name val="宋体"/>
      <charset val="134"/>
    </font>
    <font>
      <sz val="9"/>
      <color indexed="12"/>
      <name val="Arial"/>
      <charset val="134"/>
    </font>
    <font>
      <sz val="9"/>
      <color theme="1"/>
      <name val="宋体"/>
      <charset val="134"/>
    </font>
    <font>
      <sz val="9"/>
      <name val="Arial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9" fillId="21" borderId="8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15" fillId="36" borderId="14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/>
    <xf numFmtId="0" fontId="13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0" borderId="0">
      <alignment vertical="center"/>
    </xf>
  </cellStyleXfs>
  <cellXfs count="42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left" vertical="center" wrapText="1"/>
    </xf>
    <xf numFmtId="177" fontId="4" fillId="0" borderId="0" xfId="0" applyNumberFormat="1" applyFont="1" applyFill="1" applyBorder="1" applyAlignment="1">
      <alignment vertical="center"/>
    </xf>
    <xf numFmtId="177" fontId="4" fillId="0" borderId="0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center" wrapText="1"/>
    </xf>
    <xf numFmtId="49" fontId="5" fillId="2" borderId="2" xfId="0" applyNumberFormat="1" applyFont="1" applyFill="1" applyBorder="1" applyAlignment="1" applyProtection="1">
      <alignment horizontal="left" wrapText="1"/>
    </xf>
    <xf numFmtId="49" fontId="5" fillId="2" borderId="2" xfId="0" applyNumberFormat="1" applyFont="1" applyFill="1" applyBorder="1" applyAlignment="1" applyProtection="1">
      <alignment horizontal="center" wrapText="1"/>
    </xf>
    <xf numFmtId="49" fontId="5" fillId="2" borderId="1" xfId="0" applyNumberFormat="1" applyFont="1" applyFill="1" applyBorder="1" applyAlignment="1" applyProtection="1">
      <alignment horizontal="left" wrapText="1"/>
    </xf>
    <xf numFmtId="49" fontId="5" fillId="2" borderId="1" xfId="0" applyNumberFormat="1" applyFont="1" applyFill="1" applyBorder="1" applyAlignment="1" applyProtection="1">
      <alignment horizontal="center" wrapText="1"/>
    </xf>
    <xf numFmtId="14" fontId="5" fillId="2" borderId="1" xfId="0" applyNumberFormat="1" applyFont="1" applyFill="1" applyBorder="1" applyAlignment="1" applyProtection="1">
      <alignment horizontal="center" wrapText="1"/>
    </xf>
    <xf numFmtId="0" fontId="6" fillId="0" borderId="3" xfId="0" applyFont="1" applyFill="1" applyBorder="1" applyAlignment="1">
      <alignment horizontal="center" vertical="center"/>
    </xf>
    <xf numFmtId="22" fontId="7" fillId="3" borderId="4" xfId="0" applyNumberFormat="1" applyFont="1" applyFill="1" applyBorder="1" applyAlignment="1">
      <alignment horizontal="left" vertical="center" wrapText="1"/>
    </xf>
    <xf numFmtId="49" fontId="7" fillId="3" borderId="4" xfId="0" applyNumberFormat="1" applyFont="1" applyFill="1" applyBorder="1" applyAlignment="1">
      <alignment horizontal="left" vertical="center" wrapText="1"/>
    </xf>
    <xf numFmtId="49" fontId="8" fillId="4" borderId="4" xfId="0" applyNumberFormat="1" applyFont="1" applyFill="1" applyBorder="1" applyAlignment="1">
      <alignment horizontal="left"/>
    </xf>
    <xf numFmtId="49" fontId="9" fillId="5" borderId="4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58" fontId="7" fillId="3" borderId="4" xfId="0" applyNumberFormat="1" applyFont="1" applyFill="1" applyBorder="1" applyAlignment="1">
      <alignment horizontal="left" vertical="center" wrapText="1"/>
    </xf>
    <xf numFmtId="0" fontId="11" fillId="0" borderId="4" xfId="0" applyFont="1" applyFill="1" applyBorder="1" applyAlignment="1"/>
    <xf numFmtId="49" fontId="10" fillId="0" borderId="4" xfId="0" applyNumberFormat="1" applyFont="1" applyFill="1" applyBorder="1" applyAlignment="1">
      <alignment horizontal="left" vertical="center"/>
    </xf>
    <xf numFmtId="49" fontId="11" fillId="0" borderId="4" xfId="0" applyNumberFormat="1" applyFont="1" applyFill="1" applyBorder="1" applyAlignment="1"/>
    <xf numFmtId="49" fontId="11" fillId="0" borderId="4" xfId="0" applyNumberFormat="1" applyFont="1" applyFill="1" applyBorder="1" applyAlignment="1">
      <alignment horizontal="left"/>
    </xf>
    <xf numFmtId="14" fontId="11" fillId="0" borderId="4" xfId="0" applyNumberFormat="1" applyFont="1" applyFill="1" applyBorder="1" applyAlignment="1"/>
    <xf numFmtId="176" fontId="5" fillId="2" borderId="2" xfId="0" applyNumberFormat="1" applyFont="1" applyFill="1" applyBorder="1" applyAlignment="1" applyProtection="1">
      <alignment horizontal="center" wrapText="1"/>
    </xf>
    <xf numFmtId="176" fontId="5" fillId="2" borderId="1" xfId="0" applyNumberFormat="1" applyFont="1" applyFill="1" applyBorder="1" applyAlignment="1" applyProtection="1">
      <alignment horizontal="center" wrapText="1"/>
    </xf>
    <xf numFmtId="178" fontId="5" fillId="2" borderId="1" xfId="0" applyNumberFormat="1" applyFont="1" applyFill="1" applyBorder="1" applyAlignment="1" applyProtection="1">
      <alignment horizontal="center" wrapText="1"/>
    </xf>
    <xf numFmtId="1" fontId="7" fillId="3" borderId="4" xfId="0" applyNumberFormat="1" applyFont="1" applyFill="1" applyBorder="1" applyAlignment="1">
      <alignment horizontal="right" vertical="center" wrapText="1"/>
    </xf>
    <xf numFmtId="2" fontId="7" fillId="3" borderId="4" xfId="0" applyNumberFormat="1" applyFont="1" applyFill="1" applyBorder="1" applyAlignment="1">
      <alignment horizontal="right" vertical="center" wrapText="1"/>
    </xf>
    <xf numFmtId="176" fontId="6" fillId="0" borderId="5" xfId="0" applyNumberFormat="1" applyFont="1" applyFill="1" applyBorder="1" applyAlignment="1">
      <alignment horizontal="right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right" vertical="center"/>
    </xf>
    <xf numFmtId="178" fontId="6" fillId="0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right" vertical="center"/>
    </xf>
    <xf numFmtId="176" fontId="11" fillId="0" borderId="4" xfId="0" applyNumberFormat="1" applyFont="1" applyFill="1" applyBorder="1" applyAlignment="1"/>
    <xf numFmtId="176" fontId="11" fillId="0" borderId="6" xfId="0" applyNumberFormat="1" applyFont="1" applyFill="1" applyBorder="1" applyAlignment="1">
      <alignment horizontal="right"/>
    </xf>
    <xf numFmtId="178" fontId="11" fillId="0" borderId="4" xfId="0" applyNumberFormat="1" applyFont="1" applyFill="1" applyBorder="1" applyAlignment="1"/>
    <xf numFmtId="179" fontId="12" fillId="0" borderId="4" xfId="0" applyNumberFormat="1" applyFont="1" applyFill="1" applyBorder="1" applyAlignment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7" xfId="51"/>
    <cellStyle name="常规 5" xfId="52"/>
  </cellStyles>
  <tableStyles count="0" defaultTableStyle="Table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45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Q11" sqref="Q11"/>
    </sheetView>
  </sheetViews>
  <sheetFormatPr defaultColWidth="9" defaultRowHeight="12"/>
  <cols>
    <col min="1" max="1" width="2.625" style="4" customWidth="1"/>
    <col min="2" max="2" width="17.75" style="5" customWidth="1"/>
    <col min="3" max="3" width="14.875" style="6" customWidth="1"/>
    <col min="4" max="4" width="8.5" style="7" customWidth="1"/>
    <col min="5" max="5" width="8.125" style="8" customWidth="1"/>
    <col min="6" max="6" width="6.875" style="4" customWidth="1"/>
    <col min="7" max="7" width="8.75" style="4" customWidth="1"/>
    <col min="8" max="8" width="8.75" style="9" customWidth="1"/>
    <col min="9" max="9" width="4.875" style="9" customWidth="1"/>
    <col min="10" max="10" width="4.875" style="4" customWidth="1"/>
    <col min="11" max="11" width="9.375" style="4" customWidth="1"/>
    <col min="12" max="12" width="7.75" style="4" customWidth="1"/>
    <col min="13" max="13" width="6.5" style="4" customWidth="1"/>
    <col min="14" max="14" width="7.5" style="4" customWidth="1"/>
    <col min="15" max="15" width="9" style="4"/>
    <col min="16" max="16" width="5.75" style="4" customWidth="1"/>
    <col min="17" max="17" width="9.25" style="4"/>
    <col min="18" max="16384" width="9" style="4"/>
  </cols>
  <sheetData>
    <row r="1" s="1" customFormat="1" ht="22.5" spans="1:17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  <c r="F1" s="14" t="s">
        <v>5</v>
      </c>
      <c r="G1" s="15" t="s">
        <v>6</v>
      </c>
      <c r="H1" s="15" t="s">
        <v>7</v>
      </c>
      <c r="I1" s="12" t="s">
        <v>8</v>
      </c>
      <c r="J1" s="12" t="s">
        <v>9</v>
      </c>
      <c r="K1" s="28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30" t="s">
        <v>15</v>
      </c>
      <c r="Q1" s="29" t="s">
        <v>16</v>
      </c>
    </row>
    <row r="2" s="2" customFormat="1" ht="13" customHeight="1" spans="1:17">
      <c r="A2" s="16">
        <v>1</v>
      </c>
      <c r="B2" s="17" t="s">
        <v>17</v>
      </c>
      <c r="C2" s="18" t="s">
        <v>18</v>
      </c>
      <c r="D2" s="19" t="s">
        <v>19</v>
      </c>
      <c r="E2" s="20" t="s">
        <v>20</v>
      </c>
      <c r="F2" s="21" t="s">
        <v>21</v>
      </c>
      <c r="G2" s="22">
        <v>43282</v>
      </c>
      <c r="H2" s="22">
        <v>43288</v>
      </c>
      <c r="I2" s="31">
        <v>20</v>
      </c>
      <c r="J2" s="31">
        <v>123</v>
      </c>
      <c r="K2" s="32">
        <v>3970</v>
      </c>
      <c r="L2" s="33">
        <f>K2*0.05</f>
        <v>198.5</v>
      </c>
      <c r="M2" s="34">
        <v>0.03</v>
      </c>
      <c r="N2" s="35">
        <f>K2*(1-0.96737864)</f>
        <v>129.5067992</v>
      </c>
      <c r="O2" s="35">
        <f>K2*0.91737864</f>
        <v>3641.9932008</v>
      </c>
      <c r="P2" s="36">
        <v>0.48</v>
      </c>
      <c r="Q2" s="41">
        <f t="shared" ref="Q2:Q17" si="0">ROUND(P2*O2,2)</f>
        <v>1748.16</v>
      </c>
    </row>
    <row r="3" s="2" customFormat="1" ht="13" customHeight="1" spans="1:17">
      <c r="A3" s="16">
        <v>2</v>
      </c>
      <c r="B3" s="17" t="s">
        <v>22</v>
      </c>
      <c r="C3" s="18" t="s">
        <v>23</v>
      </c>
      <c r="D3" s="19" t="s">
        <v>19</v>
      </c>
      <c r="E3" s="20" t="s">
        <v>20</v>
      </c>
      <c r="F3" s="21" t="s">
        <v>21</v>
      </c>
      <c r="G3" s="22">
        <v>43282</v>
      </c>
      <c r="H3" s="22">
        <v>43284</v>
      </c>
      <c r="I3" s="31">
        <v>6</v>
      </c>
      <c r="J3" s="31">
        <v>10</v>
      </c>
      <c r="K3" s="32">
        <v>256</v>
      </c>
      <c r="L3" s="33">
        <f>K3*0.05</f>
        <v>12.8</v>
      </c>
      <c r="M3" s="34">
        <v>0.03</v>
      </c>
      <c r="N3" s="35">
        <f>K3*(1-0.96737864)</f>
        <v>8.35106816000001</v>
      </c>
      <c r="O3" s="35">
        <f>K3*0.91737864</f>
        <v>234.84893184</v>
      </c>
      <c r="P3" s="36">
        <v>0.48</v>
      </c>
      <c r="Q3" s="41">
        <f t="shared" si="0"/>
        <v>112.73</v>
      </c>
    </row>
    <row r="4" s="2" customFormat="1" ht="13" customHeight="1" spans="1:17">
      <c r="A4" s="16">
        <v>3</v>
      </c>
      <c r="B4" s="17" t="s">
        <v>24</v>
      </c>
      <c r="C4" s="18" t="s">
        <v>25</v>
      </c>
      <c r="D4" s="19" t="s">
        <v>19</v>
      </c>
      <c r="E4" s="20" t="s">
        <v>20</v>
      </c>
      <c r="F4" s="21" t="s">
        <v>21</v>
      </c>
      <c r="G4" s="22">
        <v>43282</v>
      </c>
      <c r="H4" s="22">
        <v>43289</v>
      </c>
      <c r="I4" s="31">
        <v>10</v>
      </c>
      <c r="J4" s="31">
        <v>70</v>
      </c>
      <c r="K4" s="32">
        <v>1917</v>
      </c>
      <c r="L4" s="33">
        <f t="shared" ref="L4:L10" si="1">K4*0.05</f>
        <v>95.85</v>
      </c>
      <c r="M4" s="34">
        <v>0.03</v>
      </c>
      <c r="N4" s="35">
        <f t="shared" ref="N4:N10" si="2">K4*(1-0.96737864)</f>
        <v>62.5351471200001</v>
      </c>
      <c r="O4" s="35">
        <f t="shared" ref="O4:O10" si="3">K4*0.91737864</f>
        <v>1758.61485288</v>
      </c>
      <c r="P4" s="36">
        <v>0.48</v>
      </c>
      <c r="Q4" s="41">
        <f t="shared" si="0"/>
        <v>844.14</v>
      </c>
    </row>
    <row r="5" s="2" customFormat="1" ht="13" customHeight="1" spans="1:17">
      <c r="A5" s="16">
        <v>4</v>
      </c>
      <c r="B5" s="17" t="s">
        <v>26</v>
      </c>
      <c r="C5" s="18" t="s">
        <v>27</v>
      </c>
      <c r="D5" s="19" t="s">
        <v>19</v>
      </c>
      <c r="E5" s="20" t="s">
        <v>20</v>
      </c>
      <c r="F5" s="21" t="s">
        <v>21</v>
      </c>
      <c r="G5" s="22">
        <v>43282</v>
      </c>
      <c r="H5" s="22">
        <v>43307</v>
      </c>
      <c r="I5" s="31">
        <v>180</v>
      </c>
      <c r="J5" s="31">
        <v>3161</v>
      </c>
      <c r="K5" s="32">
        <v>101205</v>
      </c>
      <c r="L5" s="33">
        <f t="shared" si="1"/>
        <v>5060.25</v>
      </c>
      <c r="M5" s="34">
        <v>0.03</v>
      </c>
      <c r="N5" s="35">
        <f t="shared" si="2"/>
        <v>3301.4447388</v>
      </c>
      <c r="O5" s="37">
        <f t="shared" si="3"/>
        <v>92843.3052612</v>
      </c>
      <c r="P5" s="36">
        <v>0.48</v>
      </c>
      <c r="Q5" s="41">
        <f t="shared" si="0"/>
        <v>44564.79</v>
      </c>
    </row>
    <row r="6" s="2" customFormat="1" ht="13" customHeight="1" spans="1:17">
      <c r="A6" s="16">
        <v>5</v>
      </c>
      <c r="B6" s="17" t="s">
        <v>28</v>
      </c>
      <c r="C6" s="18" t="s">
        <v>29</v>
      </c>
      <c r="D6" s="19" t="s">
        <v>19</v>
      </c>
      <c r="E6" s="20" t="s">
        <v>20</v>
      </c>
      <c r="F6" s="21" t="s">
        <v>21</v>
      </c>
      <c r="G6" s="22">
        <v>43282</v>
      </c>
      <c r="H6" s="22">
        <v>43283</v>
      </c>
      <c r="I6" s="31">
        <v>2</v>
      </c>
      <c r="J6" s="31">
        <v>19</v>
      </c>
      <c r="K6" s="32">
        <v>502</v>
      </c>
      <c r="L6" s="33">
        <f t="shared" si="1"/>
        <v>25.1</v>
      </c>
      <c r="M6" s="34">
        <v>0.03</v>
      </c>
      <c r="N6" s="35">
        <f t="shared" si="2"/>
        <v>16.37592272</v>
      </c>
      <c r="O6" s="37">
        <f t="shared" si="3"/>
        <v>460.52407728</v>
      </c>
      <c r="P6" s="36">
        <v>0.48</v>
      </c>
      <c r="Q6" s="41">
        <f t="shared" si="0"/>
        <v>221.05</v>
      </c>
    </row>
    <row r="7" s="2" customFormat="1" ht="13" customHeight="1" spans="1:17">
      <c r="A7" s="16">
        <v>6</v>
      </c>
      <c r="B7" s="17" t="s">
        <v>30</v>
      </c>
      <c r="C7" s="18" t="s">
        <v>31</v>
      </c>
      <c r="D7" s="19" t="s">
        <v>19</v>
      </c>
      <c r="E7" s="20" t="s">
        <v>20</v>
      </c>
      <c r="F7" s="21" t="s">
        <v>21</v>
      </c>
      <c r="G7" s="22">
        <v>43283</v>
      </c>
      <c r="H7" s="22">
        <v>43283</v>
      </c>
      <c r="I7" s="31">
        <v>1</v>
      </c>
      <c r="J7" s="31">
        <v>2</v>
      </c>
      <c r="K7" s="32">
        <v>46</v>
      </c>
      <c r="L7" s="33">
        <f t="shared" si="1"/>
        <v>2.3</v>
      </c>
      <c r="M7" s="34">
        <v>0.03</v>
      </c>
      <c r="N7" s="35">
        <f t="shared" si="2"/>
        <v>1.50058256</v>
      </c>
      <c r="O7" s="37">
        <f t="shared" si="3"/>
        <v>42.19941744</v>
      </c>
      <c r="P7" s="36">
        <v>0.48</v>
      </c>
      <c r="Q7" s="41">
        <f t="shared" si="0"/>
        <v>20.26</v>
      </c>
    </row>
    <row r="8" s="2" customFormat="1" ht="13" customHeight="1" spans="1:17">
      <c r="A8" s="16">
        <v>7</v>
      </c>
      <c r="B8" s="17" t="s">
        <v>32</v>
      </c>
      <c r="C8" s="18" t="s">
        <v>33</v>
      </c>
      <c r="D8" s="19" t="s">
        <v>19</v>
      </c>
      <c r="E8" s="20" t="s">
        <v>20</v>
      </c>
      <c r="F8" s="21" t="s">
        <v>21</v>
      </c>
      <c r="G8" s="22">
        <v>43294</v>
      </c>
      <c r="H8" s="22">
        <v>43307</v>
      </c>
      <c r="I8" s="31">
        <v>40</v>
      </c>
      <c r="J8" s="31">
        <v>349</v>
      </c>
      <c r="K8" s="32">
        <v>10880</v>
      </c>
      <c r="L8" s="33">
        <f t="shared" si="1"/>
        <v>544</v>
      </c>
      <c r="M8" s="34">
        <v>0.03</v>
      </c>
      <c r="N8" s="35">
        <f t="shared" si="2"/>
        <v>354.920396800001</v>
      </c>
      <c r="O8" s="37">
        <f t="shared" si="3"/>
        <v>9981.0796032</v>
      </c>
      <c r="P8" s="36">
        <v>0.48</v>
      </c>
      <c r="Q8" s="41">
        <f t="shared" si="0"/>
        <v>4790.92</v>
      </c>
    </row>
    <row r="9" s="2" customFormat="1" ht="13" customHeight="1" spans="1:17">
      <c r="A9" s="16">
        <v>8</v>
      </c>
      <c r="B9" s="17" t="s">
        <v>34</v>
      </c>
      <c r="C9" s="18" t="s">
        <v>35</v>
      </c>
      <c r="D9" s="19" t="s">
        <v>19</v>
      </c>
      <c r="E9" s="20" t="s">
        <v>20</v>
      </c>
      <c r="F9" s="21" t="s">
        <v>21</v>
      </c>
      <c r="G9" s="22">
        <v>43287</v>
      </c>
      <c r="H9" s="22">
        <v>43307</v>
      </c>
      <c r="I9" s="31">
        <v>20</v>
      </c>
      <c r="J9" s="31">
        <v>88</v>
      </c>
      <c r="K9" s="32">
        <v>2810</v>
      </c>
      <c r="L9" s="33">
        <f t="shared" si="1"/>
        <v>140.5</v>
      </c>
      <c r="M9" s="34">
        <v>0.03</v>
      </c>
      <c r="N9" s="35">
        <f t="shared" si="2"/>
        <v>91.6660216000001</v>
      </c>
      <c r="O9" s="35">
        <f t="shared" si="3"/>
        <v>2577.8339784</v>
      </c>
      <c r="P9" s="36">
        <v>0.48</v>
      </c>
      <c r="Q9" s="41">
        <f t="shared" si="0"/>
        <v>1237.36</v>
      </c>
    </row>
    <row r="10" s="2" customFormat="1" ht="13" customHeight="1" spans="1:17">
      <c r="A10" s="16">
        <v>9</v>
      </c>
      <c r="B10" s="17" t="s">
        <v>36</v>
      </c>
      <c r="C10" s="18" t="s">
        <v>37</v>
      </c>
      <c r="D10" s="19" t="s">
        <v>19</v>
      </c>
      <c r="E10" s="20" t="s">
        <v>20</v>
      </c>
      <c r="F10" s="21" t="s">
        <v>21</v>
      </c>
      <c r="G10" s="22">
        <v>43295</v>
      </c>
      <c r="H10" s="22">
        <v>43295</v>
      </c>
      <c r="I10" s="31">
        <v>1</v>
      </c>
      <c r="J10" s="31">
        <v>6</v>
      </c>
      <c r="K10" s="32">
        <v>186</v>
      </c>
      <c r="L10" s="33">
        <f t="shared" si="1"/>
        <v>9.3</v>
      </c>
      <c r="M10" s="34">
        <v>0.03</v>
      </c>
      <c r="N10" s="35">
        <f t="shared" si="2"/>
        <v>6.06757296000001</v>
      </c>
      <c r="O10" s="37">
        <f t="shared" si="3"/>
        <v>170.63242704</v>
      </c>
      <c r="P10" s="36">
        <v>0.48</v>
      </c>
      <c r="Q10" s="41">
        <f t="shared" si="0"/>
        <v>81.9</v>
      </c>
    </row>
    <row r="11" s="2" customFormat="1" ht="13" customHeight="1" spans="1:17">
      <c r="A11" s="16">
        <v>10</v>
      </c>
      <c r="B11" s="17" t="s">
        <v>38</v>
      </c>
      <c r="C11" s="18" t="s">
        <v>39</v>
      </c>
      <c r="D11" s="19" t="s">
        <v>19</v>
      </c>
      <c r="E11" s="20" t="s">
        <v>20</v>
      </c>
      <c r="F11" s="21" t="s">
        <v>21</v>
      </c>
      <c r="G11" s="22">
        <v>43308</v>
      </c>
      <c r="H11" s="22">
        <v>43312</v>
      </c>
      <c r="I11" s="31">
        <v>13</v>
      </c>
      <c r="J11" s="31">
        <v>154</v>
      </c>
      <c r="K11" s="32">
        <v>5405</v>
      </c>
      <c r="L11" s="33">
        <f t="shared" ref="L11:L21" si="4">K11*0.05</f>
        <v>270.25</v>
      </c>
      <c r="M11" s="34">
        <v>0.03</v>
      </c>
      <c r="N11" s="35">
        <f t="shared" ref="N11:N21" si="5">K11*(1-0.96737864)</f>
        <v>176.3184508</v>
      </c>
      <c r="O11" s="37">
        <f t="shared" ref="O11:O21" si="6">K11*0.91737864</f>
        <v>4958.4315492</v>
      </c>
      <c r="P11" s="36">
        <v>0.48</v>
      </c>
      <c r="Q11" s="41">
        <f t="shared" si="0"/>
        <v>2380.05</v>
      </c>
    </row>
    <row r="12" s="2" customFormat="1" ht="13" customHeight="1" spans="1:17">
      <c r="A12" s="16">
        <v>11</v>
      </c>
      <c r="B12" s="17" t="s">
        <v>40</v>
      </c>
      <c r="C12" s="18" t="s">
        <v>41</v>
      </c>
      <c r="D12" s="19" t="s">
        <v>19</v>
      </c>
      <c r="E12" s="20" t="s">
        <v>20</v>
      </c>
      <c r="F12" s="21" t="s">
        <v>21</v>
      </c>
      <c r="G12" s="22">
        <v>43301</v>
      </c>
      <c r="H12" s="22">
        <v>43312</v>
      </c>
      <c r="I12" s="31">
        <v>50</v>
      </c>
      <c r="J12" s="31">
        <v>583</v>
      </c>
      <c r="K12" s="32">
        <v>16089</v>
      </c>
      <c r="L12" s="33">
        <f t="shared" si="4"/>
        <v>804.45</v>
      </c>
      <c r="M12" s="34">
        <v>0.03</v>
      </c>
      <c r="N12" s="35">
        <f t="shared" si="5"/>
        <v>524.845061040001</v>
      </c>
      <c r="O12" s="37">
        <f t="shared" si="6"/>
        <v>14759.70493896</v>
      </c>
      <c r="P12" s="36">
        <v>0.48</v>
      </c>
      <c r="Q12" s="41">
        <f t="shared" si="0"/>
        <v>7084.66</v>
      </c>
    </row>
    <row r="13" s="2" customFormat="1" ht="13" customHeight="1" spans="1:17">
      <c r="A13" s="16">
        <v>12</v>
      </c>
      <c r="B13" s="17" t="s">
        <v>42</v>
      </c>
      <c r="C13" s="18" t="s">
        <v>43</v>
      </c>
      <c r="D13" s="19" t="s">
        <v>19</v>
      </c>
      <c r="E13" s="20" t="s">
        <v>20</v>
      </c>
      <c r="F13" s="21" t="s">
        <v>21</v>
      </c>
      <c r="G13" s="22">
        <v>43301</v>
      </c>
      <c r="H13" s="22">
        <v>43310</v>
      </c>
      <c r="I13" s="31">
        <v>6</v>
      </c>
      <c r="J13" s="31">
        <v>31</v>
      </c>
      <c r="K13" s="32">
        <v>775</v>
      </c>
      <c r="L13" s="33">
        <f t="shared" si="4"/>
        <v>38.75</v>
      </c>
      <c r="M13" s="34">
        <v>0.03</v>
      </c>
      <c r="N13" s="35">
        <f t="shared" si="5"/>
        <v>25.281554</v>
      </c>
      <c r="O13" s="37">
        <f t="shared" si="6"/>
        <v>710.968446</v>
      </c>
      <c r="P13" s="36">
        <v>0.48</v>
      </c>
      <c r="Q13" s="41">
        <f t="shared" si="0"/>
        <v>341.26</v>
      </c>
    </row>
    <row r="14" s="2" customFormat="1" ht="13" customHeight="1" spans="1:17">
      <c r="A14" s="16">
        <v>13</v>
      </c>
      <c r="B14" s="17" t="s">
        <v>44</v>
      </c>
      <c r="C14" s="18" t="s">
        <v>45</v>
      </c>
      <c r="D14" s="19" t="s">
        <v>19</v>
      </c>
      <c r="E14" s="20" t="s">
        <v>20</v>
      </c>
      <c r="F14" s="21" t="s">
        <v>21</v>
      </c>
      <c r="G14" s="22">
        <v>43303</v>
      </c>
      <c r="H14" s="22">
        <v>43303</v>
      </c>
      <c r="I14" s="31">
        <v>1</v>
      </c>
      <c r="J14" s="31">
        <v>8</v>
      </c>
      <c r="K14" s="32">
        <v>318</v>
      </c>
      <c r="L14" s="33">
        <f t="shared" si="4"/>
        <v>15.9</v>
      </c>
      <c r="M14" s="34">
        <v>0.03</v>
      </c>
      <c r="N14" s="35">
        <f t="shared" si="5"/>
        <v>10.37359248</v>
      </c>
      <c r="O14" s="37">
        <f t="shared" si="6"/>
        <v>291.72640752</v>
      </c>
      <c r="P14" s="36">
        <v>0.48</v>
      </c>
      <c r="Q14" s="41">
        <f t="shared" si="0"/>
        <v>140.03</v>
      </c>
    </row>
    <row r="15" s="2" customFormat="1" ht="13" customHeight="1" spans="1:17">
      <c r="A15" s="16">
        <v>14</v>
      </c>
      <c r="B15" s="17" t="s">
        <v>46</v>
      </c>
      <c r="C15" s="18" t="s">
        <v>47</v>
      </c>
      <c r="D15" s="19" t="s">
        <v>19</v>
      </c>
      <c r="E15" s="20" t="s">
        <v>20</v>
      </c>
      <c r="F15" s="21" t="s">
        <v>21</v>
      </c>
      <c r="G15" s="22">
        <v>43302</v>
      </c>
      <c r="H15" s="22">
        <v>43304</v>
      </c>
      <c r="I15" s="31">
        <v>5</v>
      </c>
      <c r="J15" s="31">
        <v>7</v>
      </c>
      <c r="K15" s="32">
        <v>210</v>
      </c>
      <c r="L15" s="33">
        <f t="shared" si="4"/>
        <v>10.5</v>
      </c>
      <c r="M15" s="34">
        <v>0.03</v>
      </c>
      <c r="N15" s="35">
        <f t="shared" si="5"/>
        <v>6.85048560000001</v>
      </c>
      <c r="O15" s="35">
        <f t="shared" si="6"/>
        <v>192.6495144</v>
      </c>
      <c r="P15" s="36">
        <v>0.48</v>
      </c>
      <c r="Q15" s="41">
        <f t="shared" si="0"/>
        <v>92.47</v>
      </c>
    </row>
    <row r="16" s="2" customFormat="1" ht="13" customHeight="1" spans="1:17">
      <c r="A16" s="16">
        <v>15</v>
      </c>
      <c r="B16" s="17" t="s">
        <v>48</v>
      </c>
      <c r="C16" s="18" t="s">
        <v>49</v>
      </c>
      <c r="D16" s="19" t="s">
        <v>19</v>
      </c>
      <c r="E16" s="20" t="s">
        <v>20</v>
      </c>
      <c r="F16" s="21" t="s">
        <v>21</v>
      </c>
      <c r="G16" s="22">
        <v>43306</v>
      </c>
      <c r="H16" s="22">
        <v>43307</v>
      </c>
      <c r="I16" s="31">
        <v>2</v>
      </c>
      <c r="J16" s="31">
        <v>3</v>
      </c>
      <c r="K16" s="32">
        <v>90</v>
      </c>
      <c r="L16" s="33">
        <f t="shared" si="4"/>
        <v>4.5</v>
      </c>
      <c r="M16" s="34">
        <v>0.03</v>
      </c>
      <c r="N16" s="35">
        <f t="shared" si="5"/>
        <v>2.9359224</v>
      </c>
      <c r="O16" s="37">
        <f t="shared" si="6"/>
        <v>82.5640776</v>
      </c>
      <c r="P16" s="36">
        <v>0.48</v>
      </c>
      <c r="Q16" s="41">
        <f t="shared" si="0"/>
        <v>39.63</v>
      </c>
    </row>
    <row r="17" s="2" customFormat="1" ht="13" customHeight="1" spans="1:17">
      <c r="A17" s="16">
        <v>16</v>
      </c>
      <c r="B17" s="17" t="s">
        <v>50</v>
      </c>
      <c r="C17" s="18" t="s">
        <v>51</v>
      </c>
      <c r="D17" s="19" t="s">
        <v>19</v>
      </c>
      <c r="E17" s="20" t="s">
        <v>20</v>
      </c>
      <c r="F17" s="21" t="s">
        <v>21</v>
      </c>
      <c r="G17" s="22">
        <v>43308</v>
      </c>
      <c r="H17" s="22">
        <v>43312</v>
      </c>
      <c r="I17" s="31">
        <v>49</v>
      </c>
      <c r="J17" s="31">
        <v>1361</v>
      </c>
      <c r="K17" s="32">
        <v>40842</v>
      </c>
      <c r="L17" s="33">
        <f t="shared" si="4"/>
        <v>2042.1</v>
      </c>
      <c r="M17" s="34">
        <v>0.03</v>
      </c>
      <c r="N17" s="35">
        <f t="shared" si="5"/>
        <v>1332.32158512</v>
      </c>
      <c r="O17" s="37">
        <f t="shared" si="6"/>
        <v>37467.57841488</v>
      </c>
      <c r="P17" s="36">
        <v>0.48</v>
      </c>
      <c r="Q17" s="41">
        <f t="shared" si="0"/>
        <v>17984.44</v>
      </c>
    </row>
    <row r="18" s="3" customFormat="1" ht="25.5" customHeight="1" spans="1:17">
      <c r="A18" s="23"/>
      <c r="B18" s="24" t="s">
        <v>52</v>
      </c>
      <c r="C18" s="25"/>
      <c r="D18" s="26"/>
      <c r="E18" s="25"/>
      <c r="F18" s="25"/>
      <c r="G18" s="27"/>
      <c r="H18" s="27"/>
      <c r="I18" s="25"/>
      <c r="J18" s="25"/>
      <c r="K18" s="38">
        <f>SUM(K2:K17)</f>
        <v>185501</v>
      </c>
      <c r="L18" s="38">
        <f>SUM(L2:L17)</f>
        <v>9275.05</v>
      </c>
      <c r="M18" s="38"/>
      <c r="N18" s="38">
        <f>SUM(N2:N17)</f>
        <v>6051.29490136001</v>
      </c>
      <c r="O18" s="39">
        <f>SUM(O2:O17)</f>
        <v>170174.65509864</v>
      </c>
      <c r="P18" s="40"/>
      <c r="Q18" s="38">
        <f>SUM(Q2:Q17)</f>
        <v>81683.85</v>
      </c>
    </row>
    <row r="19" s="4" customFormat="1" spans="2:9">
      <c r="B19" s="5"/>
      <c r="C19" s="6"/>
      <c r="D19" s="7"/>
      <c r="E19" s="8"/>
      <c r="H19" s="9"/>
      <c r="I19" s="9"/>
    </row>
    <row r="20" s="4" customFormat="1" spans="2:9">
      <c r="B20" s="5"/>
      <c r="C20" s="6"/>
      <c r="D20" s="7"/>
      <c r="E20" s="8"/>
      <c r="H20" s="9"/>
      <c r="I20" s="9"/>
    </row>
    <row r="21" s="4" customFormat="1" spans="2:9">
      <c r="B21" s="5"/>
      <c r="C21" s="6"/>
      <c r="D21" s="7"/>
      <c r="E21" s="8"/>
      <c r="H21" s="9"/>
      <c r="I21" s="9"/>
    </row>
    <row r="22" s="4" customFormat="1" spans="2:9">
      <c r="B22" s="5"/>
      <c r="C22" s="6"/>
      <c r="D22" s="7"/>
      <c r="E22" s="8"/>
      <c r="H22" s="9"/>
      <c r="I22" s="9"/>
    </row>
    <row r="23" s="4" customFormat="1" spans="2:9">
      <c r="B23" s="5"/>
      <c r="C23" s="6"/>
      <c r="D23" s="7"/>
      <c r="E23" s="8"/>
      <c r="H23" s="9"/>
      <c r="I23" s="9"/>
    </row>
    <row r="24" s="4" customFormat="1" spans="2:9">
      <c r="B24" s="5"/>
      <c r="C24" s="6"/>
      <c r="D24" s="7"/>
      <c r="E24" s="8"/>
      <c r="H24" s="9"/>
      <c r="I24" s="9"/>
    </row>
    <row r="25" s="4" customFormat="1" spans="2:9">
      <c r="B25" s="5"/>
      <c r="C25" s="6"/>
      <c r="D25" s="7"/>
      <c r="E25" s="8"/>
      <c r="H25" s="9"/>
      <c r="I25" s="9"/>
    </row>
    <row r="26" s="4" customFormat="1" spans="2:9">
      <c r="B26" s="5"/>
      <c r="C26" s="6"/>
      <c r="D26" s="7"/>
      <c r="E26" s="8"/>
      <c r="H26" s="9"/>
      <c r="I26" s="9"/>
    </row>
    <row r="27" s="4" customFormat="1" spans="2:9">
      <c r="B27" s="5"/>
      <c r="C27" s="6"/>
      <c r="D27" s="7"/>
      <c r="E27" s="8"/>
      <c r="H27" s="9"/>
      <c r="I27" s="9"/>
    </row>
    <row r="28" s="4" customFormat="1" spans="2:9">
      <c r="B28" s="5"/>
      <c r="C28" s="6"/>
      <c r="D28" s="7"/>
      <c r="E28" s="8"/>
      <c r="H28" s="9"/>
      <c r="I28" s="9"/>
    </row>
    <row r="29" s="4" customFormat="1" spans="2:9">
      <c r="B29" s="5"/>
      <c r="C29" s="6"/>
      <c r="D29" s="7"/>
      <c r="E29" s="8"/>
      <c r="H29" s="9"/>
      <c r="I29" s="9"/>
    </row>
    <row r="30" s="4" customFormat="1" spans="2:9">
      <c r="B30" s="5"/>
      <c r="C30" s="6"/>
      <c r="D30" s="7"/>
      <c r="E30" s="8"/>
      <c r="H30" s="9"/>
      <c r="I30" s="9"/>
    </row>
    <row r="31" s="4" customFormat="1" spans="2:9">
      <c r="B31" s="5"/>
      <c r="C31" s="6"/>
      <c r="D31" s="7"/>
      <c r="E31" s="8"/>
      <c r="H31" s="9"/>
      <c r="I31" s="9"/>
    </row>
    <row r="32" s="4" customFormat="1" spans="2:9">
      <c r="B32" s="5"/>
      <c r="C32" s="6"/>
      <c r="D32" s="7"/>
      <c r="E32" s="8"/>
      <c r="H32" s="9"/>
      <c r="I32" s="9"/>
    </row>
    <row r="33" s="4" customFormat="1" spans="2:9">
      <c r="B33" s="5"/>
      <c r="C33" s="6"/>
      <c r="D33" s="7"/>
      <c r="E33" s="8"/>
      <c r="H33" s="9"/>
      <c r="I33" s="9"/>
    </row>
    <row r="34" s="4" customFormat="1" spans="2:9">
      <c r="B34" s="5"/>
      <c r="C34" s="6"/>
      <c r="D34" s="7"/>
      <c r="E34" s="8"/>
      <c r="H34" s="9"/>
      <c r="I34" s="9"/>
    </row>
    <row r="35" s="4" customFormat="1" spans="2:9">
      <c r="B35" s="5"/>
      <c r="C35" s="6"/>
      <c r="D35" s="7"/>
      <c r="E35" s="8"/>
      <c r="H35" s="9"/>
      <c r="I35" s="9"/>
    </row>
    <row r="36" s="4" customFormat="1" spans="2:9">
      <c r="B36" s="5"/>
      <c r="C36" s="6"/>
      <c r="D36" s="7"/>
      <c r="E36" s="8"/>
      <c r="H36" s="9"/>
      <c r="I36" s="9"/>
    </row>
    <row r="37" s="4" customFormat="1" spans="2:9">
      <c r="B37" s="5"/>
      <c r="C37" s="6"/>
      <c r="D37" s="7"/>
      <c r="E37" s="8"/>
      <c r="H37" s="9"/>
      <c r="I37" s="9"/>
    </row>
    <row r="38" s="4" customFormat="1" spans="2:9">
      <c r="B38" s="5"/>
      <c r="C38" s="6"/>
      <c r="D38" s="7"/>
      <c r="E38" s="8"/>
      <c r="H38" s="9"/>
      <c r="I38" s="9"/>
    </row>
    <row r="39" s="4" customFormat="1" spans="2:9">
      <c r="B39" s="5"/>
      <c r="C39" s="6"/>
      <c r="D39" s="7"/>
      <c r="E39" s="8"/>
      <c r="H39" s="9"/>
      <c r="I39" s="9"/>
    </row>
    <row r="40" s="4" customFormat="1" spans="2:9">
      <c r="B40" s="5"/>
      <c r="C40" s="6"/>
      <c r="D40" s="7"/>
      <c r="E40" s="8"/>
      <c r="H40" s="9"/>
      <c r="I40" s="9"/>
    </row>
    <row r="41" s="4" customFormat="1" spans="2:9">
      <c r="B41" s="5"/>
      <c r="C41" s="6"/>
      <c r="D41" s="7"/>
      <c r="E41" s="8"/>
      <c r="H41" s="9"/>
      <c r="I41" s="9"/>
    </row>
    <row r="42" s="4" customFormat="1" spans="2:9">
      <c r="B42" s="5"/>
      <c r="C42" s="6"/>
      <c r="D42" s="7"/>
      <c r="E42" s="8"/>
      <c r="H42" s="9"/>
      <c r="I42" s="9"/>
    </row>
    <row r="43" s="4" customFormat="1" spans="2:9">
      <c r="B43" s="5"/>
      <c r="C43" s="6"/>
      <c r="D43" s="7"/>
      <c r="E43" s="8"/>
      <c r="H43" s="9"/>
      <c r="I43" s="9"/>
    </row>
    <row r="44" s="4" customFormat="1" spans="2:9">
      <c r="B44" s="5"/>
      <c r="C44" s="6"/>
      <c r="D44" s="7"/>
      <c r="E44" s="8"/>
      <c r="H44" s="9"/>
      <c r="I44" s="9"/>
    </row>
    <row r="45" s="4" customFormat="1" spans="2:9">
      <c r="B45" s="5"/>
      <c r="C45" s="6"/>
      <c r="D45" s="7"/>
      <c r="E45" s="8"/>
      <c r="H45" s="9"/>
      <c r="I45" s="9"/>
    </row>
  </sheetData>
  <protectedRanges>
    <protectedRange sqref="A12:E17 A18:K18 M18:XFD18 G12:O17 P11:P17 G4:O4 G11:O11 A4:C4 A11:C11 D11:E11 A5:E10 D4:E4 P4 A2:A3 D2:E3 L18 G2:XFD2 G3:P3 R3:XFD3 G5:P10 R5:XFD10 R11:XFD11 R4:XFD4 R12:XFD17 Q3:Q17" name="区域1" securityDescriptor=""/>
  </protectedRanges>
  <printOptions horizontalCentered="1"/>
  <pageMargins left="0.0388888888888889" right="0.393055555555556" top="0.590277777777778" bottom="0.196527777777778" header="0.118055555555556" footer="0.196527777777778"/>
  <pageSetup paperSize="9" orientation="landscape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秋天の早晨</cp:lastModifiedBy>
  <dcterms:created xsi:type="dcterms:W3CDTF">2003-03-01T02:56:00Z</dcterms:created>
  <cp:lastPrinted>2016-09-05T02:05:00Z</cp:lastPrinted>
  <dcterms:modified xsi:type="dcterms:W3CDTF">2018-08-01T03:29:31Z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