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210" yWindow="255" windowWidth="23715" windowHeight="9630"/>
  </bookViews>
  <sheets>
    <sheet name="月结算表" sheetId="1" r:id="rId1"/>
  </sheets>
  <calcPr calcId="144525"/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K22" i="1" l="1"/>
  <c r="J22" i="1"/>
  <c r="I22" i="1" l="1"/>
  <c r="L21" i="1"/>
  <c r="N21" i="1"/>
  <c r="O21" i="1"/>
  <c r="L12" i="1"/>
  <c r="O20" i="1" l="1"/>
  <c r="N20" i="1"/>
  <c r="L20" i="1"/>
  <c r="O19" i="1"/>
  <c r="N19" i="1"/>
  <c r="L19" i="1"/>
  <c r="O18" i="1"/>
  <c r="N18" i="1"/>
  <c r="L18" i="1"/>
  <c r="O17" i="1"/>
  <c r="N17" i="1"/>
  <c r="L17" i="1"/>
  <c r="O16" i="1"/>
  <c r="N16" i="1"/>
  <c r="L16" i="1"/>
  <c r="O15" i="1"/>
  <c r="N15" i="1"/>
  <c r="L15" i="1"/>
  <c r="O14" i="1"/>
  <c r="N14" i="1"/>
  <c r="L14" i="1"/>
  <c r="O13" i="1"/>
  <c r="N13" i="1"/>
  <c r="L13" i="1"/>
  <c r="O12" i="1"/>
  <c r="N12" i="1"/>
  <c r="O11" i="1"/>
  <c r="N11" i="1"/>
  <c r="L11" i="1"/>
  <c r="O10" i="1"/>
  <c r="N10" i="1"/>
  <c r="L10" i="1"/>
  <c r="O9" i="1"/>
  <c r="N9" i="1"/>
  <c r="L9" i="1"/>
  <c r="O8" i="1"/>
  <c r="N8" i="1"/>
  <c r="L8" i="1"/>
  <c r="O7" i="1"/>
  <c r="N7" i="1"/>
  <c r="L7" i="1"/>
  <c r="O6" i="1"/>
  <c r="N6" i="1"/>
  <c r="L6" i="1"/>
  <c r="O5" i="1"/>
  <c r="N5" i="1"/>
  <c r="L5" i="1"/>
  <c r="O4" i="1"/>
  <c r="Q4" i="1" s="1"/>
  <c r="N4" i="1"/>
  <c r="L4" i="1"/>
  <c r="O3" i="1"/>
  <c r="Q3" i="1" s="1"/>
  <c r="N3" i="1"/>
  <c r="L3" i="1"/>
  <c r="O2" i="1"/>
  <c r="N2" i="1"/>
  <c r="L2" i="1"/>
  <c r="L22" i="1" l="1"/>
  <c r="N22" i="1"/>
  <c r="O22" i="1"/>
  <c r="Q2" i="1"/>
  <c r="Q22" i="1" s="1"/>
</calcChain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<sst xmlns="http://schemas.openxmlformats.org/spreadsheetml/2006/main" count="158" uniqueCount="88">
  <si>
    <t>序号</t>
  </si>
  <si>
    <t>影片名称</t>
    <phoneticPr fontId="2" type="noConversion"/>
  </si>
  <si>
    <t>影片编码</t>
  </si>
  <si>
    <t>影院名称</t>
    <phoneticPr fontId="2" type="noConversion"/>
  </si>
  <si>
    <t>影院编码</t>
    <phoneticPr fontId="2" type="noConversion"/>
  </si>
  <si>
    <t>设备归属</t>
    <phoneticPr fontId="2" type="noConversion"/>
  </si>
  <si>
    <t>开始日期</t>
    <phoneticPr fontId="2" type="noConversion"/>
  </si>
  <si>
    <t>结束日期</t>
    <phoneticPr fontId="2" type="noConversion"/>
  </si>
  <si>
    <t>总场次</t>
    <phoneticPr fontId="2" type="noConversion"/>
  </si>
  <si>
    <t>总人次</t>
    <phoneticPr fontId="2" type="noConversion"/>
  </si>
  <si>
    <t>总票房</t>
    <phoneticPr fontId="2" type="noConversion"/>
  </si>
  <si>
    <t>电影专项基金</t>
    <phoneticPr fontId="2" type="noConversion"/>
  </si>
  <si>
    <t>增值税率</t>
    <phoneticPr fontId="2" type="noConversion"/>
  </si>
  <si>
    <t>税金</t>
    <phoneticPr fontId="2" type="noConversion"/>
  </si>
  <si>
    <t>净票房</t>
    <phoneticPr fontId="2" type="noConversion"/>
  </si>
  <si>
    <t>分账比例</t>
    <phoneticPr fontId="2" type="noConversion"/>
  </si>
  <si>
    <t>分账片款</t>
    <phoneticPr fontId="2" type="noConversion"/>
  </si>
  <si>
    <r>
      <rPr>
        <sz val="10"/>
        <rFont val="宋体"/>
        <family val="3"/>
        <charset val="134"/>
      </rPr>
      <t>安徽省芜湖市</t>
    </r>
    <r>
      <rPr>
        <sz val="10"/>
        <rFont val="Arial"/>
        <family val="2"/>
      </rPr>
      <t>UME</t>
    </r>
    <r>
      <rPr>
        <sz val="10"/>
        <rFont val="宋体"/>
        <family val="3"/>
        <charset val="134"/>
      </rPr>
      <t>国际影城</t>
    </r>
    <phoneticPr fontId="2" type="noConversion"/>
  </si>
  <si>
    <t>34024401</t>
    <phoneticPr fontId="2" type="noConversion"/>
  </si>
  <si>
    <t>中影设备</t>
    <phoneticPr fontId="2" type="noConversion"/>
  </si>
  <si>
    <t>合计</t>
    <phoneticPr fontId="2" type="noConversion"/>
  </si>
  <si>
    <t>001104442018</t>
  </si>
  <si>
    <t>051201022018</t>
  </si>
  <si>
    <t>051201112018</t>
  </si>
  <si>
    <t>001203772018</t>
  </si>
  <si>
    <t>002101142018</t>
  </si>
  <si>
    <t>001104962018</t>
  </si>
  <si>
    <t>051101152018</t>
  </si>
  <si>
    <t>34024401</t>
  </si>
  <si>
    <t>动物世界（数字3D）</t>
  </si>
  <si>
    <t>超人总动员2（数字3D）</t>
  </si>
  <si>
    <t>侏罗纪世界2（数字3D）</t>
  </si>
  <si>
    <t>金蝉脱壳2：冥府（数字）</t>
  </si>
  <si>
    <t>阿飞正传（数字）</t>
  </si>
  <si>
    <t>我不是药神</t>
  </si>
  <si>
    <t>猛虫过江</t>
  </si>
  <si>
    <t>新大头儿子和小头爸爸3俄罗斯奇遇记</t>
  </si>
  <si>
    <t>邪不压正</t>
  </si>
  <si>
    <t>阿修罗（数字3D）</t>
  </si>
  <si>
    <t>小悟空</t>
  </si>
  <si>
    <t>摩天营救（数字3D）</t>
  </si>
  <si>
    <t>汪星卧底（数字）</t>
  </si>
  <si>
    <t>淘气大侦探（数字3D）</t>
  </si>
  <si>
    <t>神奇马戏团之动物饼干（数字3D）</t>
  </si>
  <si>
    <t>北方一片苍茫</t>
  </si>
  <si>
    <t>风语咒（数字3D）</t>
  </si>
  <si>
    <t>狄仁杰之四大天王（数字3D）</t>
  </si>
  <si>
    <t>西虹市首富</t>
  </si>
  <si>
    <t>神秘世界历险记4（数字3D）</t>
  </si>
  <si>
    <t>001b03562018</t>
  </si>
  <si>
    <t>001104952018</t>
  </si>
  <si>
    <t>001204972018</t>
  </si>
  <si>
    <t>001b03982018</t>
  </si>
  <si>
    <t>051201202018</t>
  </si>
  <si>
    <t>051101182018</t>
  </si>
  <si>
    <t>051201262018</t>
  </si>
  <si>
    <t>001c05642018</t>
  </si>
  <si>
    <t>001108552017</t>
  </si>
  <si>
    <t>001c05272018</t>
  </si>
  <si>
    <t>001202172018</t>
  </si>
  <si>
    <t>001106062018</t>
  </si>
  <si>
    <t>001c05332018</t>
  </si>
  <si>
    <t>2018-07-19</t>
    <phoneticPr fontId="2" type="noConversion"/>
  </si>
  <si>
    <t>2018-07-01</t>
  </si>
  <si>
    <t>2018-07-01</t>
    <phoneticPr fontId="2" type="noConversion"/>
  </si>
  <si>
    <t>2018-07-02</t>
  </si>
  <si>
    <t>2018-07-06</t>
    <phoneticPr fontId="2" type="noConversion"/>
  </si>
  <si>
    <t>2018-07-13</t>
    <phoneticPr fontId="2" type="noConversion"/>
  </si>
  <si>
    <t>2018-07-14</t>
    <phoneticPr fontId="2" type="noConversion"/>
  </si>
  <si>
    <t>2018-07-20</t>
    <phoneticPr fontId="2" type="noConversion"/>
  </si>
  <si>
    <t>2018-07-21</t>
  </si>
  <si>
    <t>2018-07-22</t>
    <phoneticPr fontId="2" type="noConversion"/>
  </si>
  <si>
    <t>2018-07-27</t>
    <phoneticPr fontId="2" type="noConversion"/>
  </si>
  <si>
    <t>2018-07-27</t>
    <phoneticPr fontId="2" type="noConversion"/>
  </si>
  <si>
    <t>2018-07-28</t>
    <phoneticPr fontId="2" type="noConversion"/>
  </si>
  <si>
    <t>2018-07-12</t>
    <phoneticPr fontId="2" type="noConversion"/>
  </si>
  <si>
    <t>2018-07-26</t>
    <phoneticPr fontId="2" type="noConversion"/>
  </si>
  <si>
    <t>2018-07-09</t>
    <phoneticPr fontId="2" type="noConversion"/>
  </si>
  <si>
    <t>2018-07-04</t>
    <phoneticPr fontId="2" type="noConversion"/>
  </si>
  <si>
    <t>2018-07-31</t>
    <phoneticPr fontId="2" type="noConversion"/>
  </si>
  <si>
    <t>2018-07-05</t>
    <phoneticPr fontId="2" type="noConversion"/>
  </si>
  <si>
    <t>2018-07-15</t>
    <phoneticPr fontId="2" type="noConversion"/>
  </si>
  <si>
    <t>2018-07-14</t>
    <phoneticPr fontId="2" type="noConversion"/>
  </si>
  <si>
    <t>2018-07-31</t>
    <phoneticPr fontId="2" type="noConversion"/>
  </si>
  <si>
    <t>2018-07-22</t>
    <phoneticPr fontId="2" type="noConversion"/>
  </si>
  <si>
    <t>2018-07-26</t>
    <phoneticPr fontId="2" type="noConversion"/>
  </si>
  <si>
    <t>2018-07-25</t>
    <phoneticPr fontId="2" type="noConversion"/>
  </si>
  <si>
    <t>2018-07-29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</si>
</sst>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8" x14ac:knownFonts="1">
    <font>
      <sz val="10"/>
      <name val="Arial"/>
      <family val="2"/>
    </font>
    <font>
      <b/>
      <sz val="12"/>
      <color theme="1" tint="0.249977111117893"/>
      <name val="Arial"/>
      <family val="2"/>
    </font>
    <font>
      <sz val="9"/>
      <name val="宋体"/>
      <family val="3"/>
      <charset val="134"/>
    </font>
    <font>
      <b/>
      <sz val="12"/>
      <color theme="1" tint="0.249977111117893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4" fillId="0" borderId="0" xfId="0" applyFont="1"/>
    <xf numFmtId="0" fontId="5" fillId="0" borderId="0" xfId="0" applyFont="1" applyFill="1"/>
    <xf numFmtId="0" fontId="0" fillId="0" borderId="1" xfId="0" applyFill="1" applyBorder="1"/>
    <xf numFmtId="49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14" fontId="0" fillId="0" borderId="1" xfId="0" applyNumberFormat="1" applyFill="1" applyBorder="1"/>
    <xf numFmtId="176" fontId="0" fillId="0" borderId="1" xfId="0" applyNumberFormat="1" applyFill="1" applyBorder="1"/>
    <xf numFmtId="177" fontId="0" fillId="0" borderId="1" xfId="0" applyNumberFormat="1" applyFill="1" applyBorder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0" fillId="0" borderId="0" xfId="0" applyNumberFormat="1" applyFill="1"/>
    <xf numFmtId="177" fontId="0" fillId="0" borderId="0" xfId="0" applyNumberFormat="1" applyFill="1"/>
    <xf numFmtId="49" fontId="0" fillId="0" borderId="0" xfId="0" applyNumberFormat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1" fillId="2" borderId="3" xfId="0" applyFont="1" applyFill="1" applyBorder="1" applyAlignment="1" applyProtection="1">
      <alignment horizontal="center" wrapText="1"/>
    </xf>
    <xf numFmtId="49" fontId="3" fillId="2" borderId="3" xfId="0" applyNumberFormat="1" applyFont="1" applyFill="1" applyBorder="1" applyAlignment="1" applyProtection="1">
      <alignment horizontal="center" wrapText="1"/>
    </xf>
    <xf numFmtId="49" fontId="1" fillId="2" borderId="3" xfId="0" applyNumberFormat="1" applyFont="1" applyFill="1" applyBorder="1" applyAlignment="1" applyProtection="1">
      <alignment horizontal="center" wrapText="1"/>
    </xf>
    <xf numFmtId="14" fontId="3" fillId="2" borderId="3" xfId="0" applyNumberFormat="1" applyFont="1" applyFill="1" applyBorder="1" applyAlignment="1" applyProtection="1">
      <alignment horizontal="center" wrapText="1"/>
    </xf>
    <xf numFmtId="176" fontId="3" fillId="2" borderId="3" xfId="0" applyNumberFormat="1" applyFont="1" applyFill="1" applyBorder="1" applyAlignment="1" applyProtection="1">
      <alignment horizontal="center" wrapText="1"/>
    </xf>
    <xf numFmtId="177" fontId="3" fillId="2" borderId="3" xfId="0" applyNumberFormat="1" applyFont="1" applyFill="1" applyBorder="1" applyAlignment="1" applyProtection="1">
      <alignment horizontal="center" wrapText="1"/>
    </xf>
    <xf numFmtId="0" fontId="5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shrinkToFit="1"/>
    </xf>
    <xf numFmtId="0" fontId="0" fillId="0" borderId="1" xfId="0" quotePrefix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176" fontId="5" fillId="0" borderId="1" xfId="0" applyNumberFormat="1" applyFont="1" applyFill="1" applyBorder="1" applyAlignment="1">
      <alignment horizontal="right" vertical="center"/>
    </xf>
    <xf numFmtId="176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176" fontId="0" fillId="3" borderId="1" xfId="0" applyNumberFormat="1" applyFill="1" applyBorder="1"/>
    <xf numFmtId="2" fontId="2" fillId="3" borderId="2" xfId="0" applyNumberFormat="1" applyFont="1" applyFill="1" applyBorder="1"/>
    <xf numFmtId="0" fontId="2" fillId="0" borderId="2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workbookViewId="0">
      <selection activeCell="Q4" sqref="Q4:Q21"/>
    </sheetView>
  </sheetViews>
  <sheetFormatPr defaultColWidth="16" defaultRowHeight="12.75" x14ac:dyDescent="0.2"/>
  <cols>
    <col min="1" max="1" width="8.42578125" customWidth="1"/>
    <col min="2" max="2" width="30.28515625" style="16" bestFit="1" customWidth="1"/>
    <col min="3" max="3" width="13.85546875" style="16" hidden="1" customWidth="1"/>
    <col min="4" max="4" width="17.140625" style="16" hidden="1" customWidth="1"/>
    <col min="5" max="5" width="11.7109375" style="16" hidden="1" customWidth="1"/>
    <col min="6" max="6" width="16" style="16" hidden="1" customWidth="1"/>
    <col min="7" max="8" width="13.7109375" style="17" hidden="1" customWidth="1"/>
    <col min="9" max="10" width="11.140625" style="16" customWidth="1"/>
    <col min="11" max="11" width="12.5703125" style="18" customWidth="1"/>
    <col min="12" max="12" width="16" style="18"/>
    <col min="13" max="13" width="11.28515625" style="18" customWidth="1"/>
    <col min="14" max="14" width="11.85546875" style="18" customWidth="1"/>
    <col min="15" max="15" width="16" style="18"/>
    <col min="16" max="16" width="13.140625" style="19" customWidth="1"/>
    <col min="17" max="17" width="16" style="18"/>
  </cols>
  <sheetData>
    <row r="1" spans="1:17" s="1" customFormat="1" ht="15.75" x14ac:dyDescent="0.25">
      <c r="A1" s="20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1" t="s">
        <v>5</v>
      </c>
      <c r="G1" s="23" t="s">
        <v>6</v>
      </c>
      <c r="H1" s="23" t="s">
        <v>7</v>
      </c>
      <c r="I1" s="21" t="s">
        <v>8</v>
      </c>
      <c r="J1" s="21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5" t="s">
        <v>15</v>
      </c>
      <c r="Q1" s="24" t="s">
        <v>16</v>
      </c>
    </row>
    <row r="2" spans="1:17" s="2" customFormat="1" x14ac:dyDescent="0.2">
      <c r="A2" s="26">
        <v>1</v>
      </c>
      <c r="B2" s="39" t="s">
        <v>29</v>
      </c>
      <c r="C2" s="39" t="s">
        <v>24</v>
      </c>
      <c r="D2" s="27" t="s">
        <v>17</v>
      </c>
      <c r="E2" s="28" t="s">
        <v>18</v>
      </c>
      <c r="F2" s="29" t="s">
        <v>19</v>
      </c>
      <c r="G2" s="40" t="s">
        <v>64</v>
      </c>
      <c r="H2" s="30" t="s">
        <v>62</v>
      </c>
      <c r="I2" s="35">
        <v>122</v>
      </c>
      <c r="J2" s="35">
        <v>1589</v>
      </c>
      <c r="K2" s="38">
        <v>49987</v>
      </c>
      <c r="L2" s="31">
        <f>K2*0.05</f>
        <v>2499.3500000000004</v>
      </c>
      <c r="M2" s="32">
        <v>0.03</v>
      </c>
      <c r="N2" s="31">
        <f>K2*(1-0.96737864)</f>
        <v>1630.6439223200023</v>
      </c>
      <c r="O2" s="31">
        <f>K2*0.91737864</f>
        <v>45857.006077680002</v>
      </c>
      <c r="P2" s="33">
        <v>0.48</v>
      </c>
      <c r="Q2" s="31">
        <f>O2*P2</f>
        <v>22011.362917286398</v>
      </c>
    </row>
    <row r="3" spans="1:17" s="2" customFormat="1" x14ac:dyDescent="0.2">
      <c r="A3" s="26">
        <v>2</v>
      </c>
      <c r="B3" s="39" t="s">
        <v>30</v>
      </c>
      <c r="C3" s="39" t="s">
        <v>23</v>
      </c>
      <c r="D3" s="27" t="s">
        <v>17</v>
      </c>
      <c r="E3" s="28" t="s">
        <v>18</v>
      </c>
      <c r="F3" s="29" t="s">
        <v>19</v>
      </c>
      <c r="G3" s="41" t="s">
        <v>64</v>
      </c>
      <c r="H3" s="30" t="s">
        <v>75</v>
      </c>
      <c r="I3" s="36">
        <v>31</v>
      </c>
      <c r="J3" s="36">
        <v>397</v>
      </c>
      <c r="K3" s="38">
        <v>10624</v>
      </c>
      <c r="L3" s="31">
        <f t="shared" ref="L3:L21" si="0">K3*0.05</f>
        <v>531.20000000000005</v>
      </c>
      <c r="M3" s="32">
        <v>0.03</v>
      </c>
      <c r="N3" s="31">
        <f t="shared" ref="N3:N21" si="1">K3*(1-0.96737864)</f>
        <v>346.56932864000044</v>
      </c>
      <c r="O3" s="31">
        <f t="shared" ref="O3:O21" si="2">K3*0.91737864</f>
        <v>9746.230671360001</v>
      </c>
      <c r="P3" s="33">
        <v>0.48</v>
      </c>
      <c r="Q3" s="31">
        <f t="shared" ref="Q3:Q21" si="3">O3*P3</f>
        <v>4678.1907222528007</v>
      </c>
    </row>
    <row r="4" spans="1:17" s="2" customFormat="1" x14ac:dyDescent="0.2">
      <c r="A4" s="26">
        <v>3</v>
      </c>
      <c r="B4" s="39" t="s">
        <v>31</v>
      </c>
      <c r="C4" s="39" t="s">
        <v>22</v>
      </c>
      <c r="D4" s="27" t="s">
        <v>17</v>
      </c>
      <c r="E4" s="28" t="s">
        <v>18</v>
      </c>
      <c r="F4" s="29" t="s">
        <v>19</v>
      </c>
      <c r="G4" s="40" t="s">
        <v>63</v>
      </c>
      <c r="H4" s="30" t="s">
        <v>76</v>
      </c>
      <c r="I4" s="36">
        <v>62</v>
      </c>
      <c r="J4" s="36">
        <v>705</v>
      </c>
      <c r="K4" s="38">
        <v>21423</v>
      </c>
      <c r="L4" s="31">
        <f t="shared" si="0"/>
        <v>1071.1500000000001</v>
      </c>
      <c r="M4" s="32">
        <v>0.03</v>
      </c>
      <c r="N4" s="31">
        <f t="shared" si="1"/>
        <v>698.84739528000091</v>
      </c>
      <c r="O4" s="31">
        <f t="shared" si="2"/>
        <v>19653.002604720001</v>
      </c>
      <c r="P4" s="33">
        <v>0.48</v>
      </c>
      <c r="Q4" s="31">
        <f t="shared" si="3"/>
        <v>9433.4412502655996</v>
      </c>
    </row>
    <row r="5" spans="1:17" s="2" customFormat="1" x14ac:dyDescent="0.2">
      <c r="A5" s="26">
        <v>4</v>
      </c>
      <c r="B5" s="39" t="s">
        <v>32</v>
      </c>
      <c r="C5" s="39" t="s">
        <v>27</v>
      </c>
      <c r="D5" s="27" t="s">
        <v>17</v>
      </c>
      <c r="E5" s="28" t="s">
        <v>18</v>
      </c>
      <c r="F5" s="29" t="s">
        <v>19</v>
      </c>
      <c r="G5" s="41" t="s">
        <v>63</v>
      </c>
      <c r="H5" s="30" t="s">
        <v>77</v>
      </c>
      <c r="I5" s="36">
        <v>34</v>
      </c>
      <c r="J5" s="36">
        <v>307</v>
      </c>
      <c r="K5" s="38">
        <v>8157</v>
      </c>
      <c r="L5" s="31">
        <f t="shared" si="0"/>
        <v>407.85</v>
      </c>
      <c r="M5" s="32">
        <v>0.03</v>
      </c>
      <c r="N5" s="31">
        <f t="shared" si="1"/>
        <v>266.09243352000038</v>
      </c>
      <c r="O5" s="31">
        <f t="shared" si="2"/>
        <v>7483.0575664799999</v>
      </c>
      <c r="P5" s="33">
        <v>0.48</v>
      </c>
      <c r="Q5" s="31">
        <f t="shared" si="3"/>
        <v>3591.8676319103997</v>
      </c>
    </row>
    <row r="6" spans="1:17" s="2" customFormat="1" x14ac:dyDescent="0.2">
      <c r="A6" s="26">
        <v>5</v>
      </c>
      <c r="B6" s="39" t="s">
        <v>33</v>
      </c>
      <c r="C6" s="39" t="s">
        <v>25</v>
      </c>
      <c r="D6" s="27" t="s">
        <v>17</v>
      </c>
      <c r="E6" s="28" t="s">
        <v>18</v>
      </c>
      <c r="F6" s="29" t="s">
        <v>19</v>
      </c>
      <c r="G6" s="40" t="s">
        <v>63</v>
      </c>
      <c r="H6" s="30" t="s">
        <v>78</v>
      </c>
      <c r="I6" s="36">
        <v>15</v>
      </c>
      <c r="J6" s="36">
        <v>131</v>
      </c>
      <c r="K6" s="38">
        <v>3461</v>
      </c>
      <c r="L6" s="31">
        <f t="shared" si="0"/>
        <v>173.05</v>
      </c>
      <c r="M6" s="32">
        <v>0.03</v>
      </c>
      <c r="N6" s="31">
        <f t="shared" si="1"/>
        <v>112.90252696000015</v>
      </c>
      <c r="O6" s="31">
        <f t="shared" si="2"/>
        <v>3175.0474730400001</v>
      </c>
      <c r="P6" s="33">
        <v>0.48</v>
      </c>
      <c r="Q6" s="31">
        <f t="shared" si="3"/>
        <v>1524.0227870592</v>
      </c>
    </row>
    <row r="7" spans="1:17" s="2" customFormat="1" x14ac:dyDescent="0.2">
      <c r="A7" s="26">
        <v>6</v>
      </c>
      <c r="B7" s="39" t="s">
        <v>34</v>
      </c>
      <c r="C7" s="39" t="s">
        <v>26</v>
      </c>
      <c r="D7" s="27" t="s">
        <v>17</v>
      </c>
      <c r="E7" s="28" t="s">
        <v>18</v>
      </c>
      <c r="F7" s="29" t="s">
        <v>19</v>
      </c>
      <c r="G7" s="41" t="s">
        <v>63</v>
      </c>
      <c r="H7" s="30" t="s">
        <v>79</v>
      </c>
      <c r="I7" s="36">
        <v>442</v>
      </c>
      <c r="J7" s="36">
        <v>13245</v>
      </c>
      <c r="K7" s="38">
        <v>357717.5</v>
      </c>
      <c r="L7" s="31">
        <f t="shared" si="0"/>
        <v>17885.875</v>
      </c>
      <c r="M7" s="32">
        <v>0.03</v>
      </c>
      <c r="N7" s="31">
        <f t="shared" si="1"/>
        <v>11669.231345800015</v>
      </c>
      <c r="O7" s="31">
        <f t="shared" si="2"/>
        <v>328162.39365420002</v>
      </c>
      <c r="P7" s="33">
        <v>0.48</v>
      </c>
      <c r="Q7" s="31">
        <f t="shared" si="3"/>
        <v>157517.948954016</v>
      </c>
    </row>
    <row r="8" spans="1:17" s="2" customFormat="1" x14ac:dyDescent="0.2">
      <c r="A8" s="26">
        <v>7</v>
      </c>
      <c r="B8" s="39" t="s">
        <v>35</v>
      </c>
      <c r="C8" s="39" t="s">
        <v>21</v>
      </c>
      <c r="D8" s="27" t="s">
        <v>17</v>
      </c>
      <c r="E8" s="28" t="s">
        <v>18</v>
      </c>
      <c r="F8" s="29" t="s">
        <v>19</v>
      </c>
      <c r="G8" s="40" t="s">
        <v>65</v>
      </c>
      <c r="H8" s="30" t="s">
        <v>80</v>
      </c>
      <c r="I8" s="36">
        <v>6</v>
      </c>
      <c r="J8" s="36">
        <v>30</v>
      </c>
      <c r="K8" s="38">
        <v>804</v>
      </c>
      <c r="L8" s="31">
        <f t="shared" si="0"/>
        <v>40.200000000000003</v>
      </c>
      <c r="M8" s="32">
        <v>0.03</v>
      </c>
      <c r="N8" s="31">
        <f t="shared" si="1"/>
        <v>26.227573440000036</v>
      </c>
      <c r="O8" s="31">
        <f t="shared" si="2"/>
        <v>737.57242656000005</v>
      </c>
      <c r="P8" s="33">
        <v>0.48</v>
      </c>
      <c r="Q8" s="31">
        <f t="shared" si="3"/>
        <v>354.0347647488</v>
      </c>
    </row>
    <row r="9" spans="1:17" s="2" customFormat="1" x14ac:dyDescent="0.2">
      <c r="A9" s="26">
        <v>8</v>
      </c>
      <c r="B9" s="39" t="s">
        <v>36</v>
      </c>
      <c r="C9" s="39" t="s">
        <v>49</v>
      </c>
      <c r="D9" s="27" t="s">
        <v>17</v>
      </c>
      <c r="E9" s="28" t="s">
        <v>18</v>
      </c>
      <c r="F9" s="29" t="s">
        <v>19</v>
      </c>
      <c r="G9" s="40" t="s">
        <v>66</v>
      </c>
      <c r="H9" s="30" t="s">
        <v>79</v>
      </c>
      <c r="I9" s="36">
        <v>58</v>
      </c>
      <c r="J9" s="36">
        <v>716</v>
      </c>
      <c r="K9" s="38">
        <v>22305.5</v>
      </c>
      <c r="L9" s="31">
        <f t="shared" si="0"/>
        <v>1115.2750000000001</v>
      </c>
      <c r="M9" s="32">
        <v>0.03</v>
      </c>
      <c r="N9" s="31">
        <f t="shared" si="1"/>
        <v>727.63574548000099</v>
      </c>
      <c r="O9" s="31">
        <f t="shared" si="2"/>
        <v>20462.58925452</v>
      </c>
      <c r="P9" s="33">
        <v>0.48</v>
      </c>
      <c r="Q9" s="31">
        <f t="shared" si="3"/>
        <v>9822.0428421695997</v>
      </c>
    </row>
    <row r="10" spans="1:17" s="2" customFormat="1" x14ac:dyDescent="0.2">
      <c r="A10" s="26">
        <v>9</v>
      </c>
      <c r="B10" s="39" t="s">
        <v>37</v>
      </c>
      <c r="C10" s="39" t="s">
        <v>50</v>
      </c>
      <c r="D10" s="27" t="s">
        <v>17</v>
      </c>
      <c r="E10" s="28" t="s">
        <v>18</v>
      </c>
      <c r="F10" s="29" t="s">
        <v>19</v>
      </c>
      <c r="G10" s="41" t="s">
        <v>67</v>
      </c>
      <c r="H10" s="30" t="s">
        <v>79</v>
      </c>
      <c r="I10" s="36">
        <v>172</v>
      </c>
      <c r="J10" s="36">
        <v>3961</v>
      </c>
      <c r="K10" s="38">
        <v>100855</v>
      </c>
      <c r="L10" s="31">
        <f t="shared" si="0"/>
        <v>5042.75</v>
      </c>
      <c r="M10" s="32">
        <v>0.03</v>
      </c>
      <c r="N10" s="31">
        <f t="shared" si="1"/>
        <v>3290.0272628000043</v>
      </c>
      <c r="O10" s="31">
        <f t="shared" si="2"/>
        <v>92522.222737200005</v>
      </c>
      <c r="P10" s="33">
        <v>0.48</v>
      </c>
      <c r="Q10" s="31">
        <f t="shared" si="3"/>
        <v>44410.666913856003</v>
      </c>
    </row>
    <row r="11" spans="1:17" s="2" customFormat="1" x14ac:dyDescent="0.2">
      <c r="A11" s="26">
        <v>10</v>
      </c>
      <c r="B11" s="39" t="s">
        <v>38</v>
      </c>
      <c r="C11" s="39" t="s">
        <v>51</v>
      </c>
      <c r="D11" s="27" t="s">
        <v>17</v>
      </c>
      <c r="E11" s="28" t="s">
        <v>18</v>
      </c>
      <c r="F11" s="29" t="s">
        <v>19</v>
      </c>
      <c r="G11" s="41" t="s">
        <v>67</v>
      </c>
      <c r="H11" s="30" t="s">
        <v>81</v>
      </c>
      <c r="I11" s="36">
        <v>19</v>
      </c>
      <c r="J11" s="36">
        <v>177</v>
      </c>
      <c r="K11" s="38">
        <v>5326</v>
      </c>
      <c r="L11" s="31">
        <f t="shared" si="0"/>
        <v>266.3</v>
      </c>
      <c r="M11" s="32">
        <v>0.03</v>
      </c>
      <c r="N11" s="31">
        <f t="shared" si="1"/>
        <v>173.74136336000024</v>
      </c>
      <c r="O11" s="31">
        <f t="shared" si="2"/>
        <v>4885.9586366399999</v>
      </c>
      <c r="P11" s="33">
        <v>0.48</v>
      </c>
      <c r="Q11" s="31">
        <f t="shared" si="3"/>
        <v>2345.2601455872</v>
      </c>
    </row>
    <row r="12" spans="1:17" s="2" customFormat="1" x14ac:dyDescent="0.2">
      <c r="A12" s="26">
        <v>11</v>
      </c>
      <c r="B12" s="39" t="s">
        <v>39</v>
      </c>
      <c r="C12" s="39" t="s">
        <v>52</v>
      </c>
      <c r="D12" s="27" t="s">
        <v>17</v>
      </c>
      <c r="E12" s="28" t="s">
        <v>18</v>
      </c>
      <c r="F12" s="29" t="s">
        <v>19</v>
      </c>
      <c r="G12" s="41" t="s">
        <v>68</v>
      </c>
      <c r="H12" s="30" t="s">
        <v>82</v>
      </c>
      <c r="I12" s="36">
        <v>2</v>
      </c>
      <c r="J12" s="36">
        <v>23</v>
      </c>
      <c r="K12" s="38">
        <v>562</v>
      </c>
      <c r="L12" s="31">
        <f t="shared" si="0"/>
        <v>28.1</v>
      </c>
      <c r="M12" s="32">
        <v>0.03</v>
      </c>
      <c r="N12" s="31">
        <f t="shared" si="1"/>
        <v>18.333204320000025</v>
      </c>
      <c r="O12" s="31">
        <f t="shared" si="2"/>
        <v>515.56679568000004</v>
      </c>
      <c r="P12" s="33">
        <v>0.48</v>
      </c>
      <c r="Q12" s="31">
        <f t="shared" si="3"/>
        <v>247.47206192640002</v>
      </c>
    </row>
    <row r="13" spans="1:17" s="2" customFormat="1" x14ac:dyDescent="0.2">
      <c r="A13" s="26">
        <v>12</v>
      </c>
      <c r="B13" s="39" t="s">
        <v>40</v>
      </c>
      <c r="C13" s="39" t="s">
        <v>53</v>
      </c>
      <c r="D13" s="27" t="s">
        <v>17</v>
      </c>
      <c r="E13" s="28" t="s">
        <v>18</v>
      </c>
      <c r="F13" s="29" t="s">
        <v>19</v>
      </c>
      <c r="G13" s="41" t="s">
        <v>69</v>
      </c>
      <c r="H13" s="30" t="s">
        <v>83</v>
      </c>
      <c r="I13" s="36">
        <v>123</v>
      </c>
      <c r="J13" s="36">
        <v>2801</v>
      </c>
      <c r="K13" s="38">
        <v>75388.5</v>
      </c>
      <c r="L13" s="31">
        <f t="shared" si="0"/>
        <v>3769.4250000000002</v>
      </c>
      <c r="M13" s="32">
        <v>0.03</v>
      </c>
      <c r="N13" s="31">
        <f t="shared" si="1"/>
        <v>2459.2753983600032</v>
      </c>
      <c r="O13" s="31">
        <f t="shared" si="2"/>
        <v>69159.799601639999</v>
      </c>
      <c r="P13" s="33">
        <v>0.48</v>
      </c>
      <c r="Q13" s="31">
        <f t="shared" si="3"/>
        <v>33196.703808787199</v>
      </c>
    </row>
    <row r="14" spans="1:17" s="2" customFormat="1" x14ac:dyDescent="0.2">
      <c r="A14" s="26">
        <v>13</v>
      </c>
      <c r="B14" s="39" t="s">
        <v>41</v>
      </c>
      <c r="C14" s="39" t="s">
        <v>54</v>
      </c>
      <c r="D14" s="27" t="s">
        <v>17</v>
      </c>
      <c r="E14" s="28" t="s">
        <v>18</v>
      </c>
      <c r="F14" s="29" t="s">
        <v>19</v>
      </c>
      <c r="G14" s="41" t="s">
        <v>69</v>
      </c>
      <c r="H14" s="30" t="s">
        <v>84</v>
      </c>
      <c r="I14" s="36">
        <v>6</v>
      </c>
      <c r="J14" s="36">
        <v>25</v>
      </c>
      <c r="K14" s="38">
        <v>607</v>
      </c>
      <c r="L14" s="31">
        <f t="shared" si="0"/>
        <v>30.35</v>
      </c>
      <c r="M14" s="32">
        <v>0.03</v>
      </c>
      <c r="N14" s="31">
        <f t="shared" si="1"/>
        <v>19.801165520000026</v>
      </c>
      <c r="O14" s="31">
        <f t="shared" si="2"/>
        <v>556.84883448000005</v>
      </c>
      <c r="P14" s="33">
        <v>0.48</v>
      </c>
      <c r="Q14" s="31">
        <f t="shared" si="3"/>
        <v>267.28744055039999</v>
      </c>
    </row>
    <row r="15" spans="1:17" s="2" customFormat="1" x14ac:dyDescent="0.2">
      <c r="A15" s="26">
        <v>14</v>
      </c>
      <c r="B15" s="39" t="s">
        <v>42</v>
      </c>
      <c r="C15" s="39" t="s">
        <v>55</v>
      </c>
      <c r="D15" s="27" t="s">
        <v>17</v>
      </c>
      <c r="E15" s="28" t="s">
        <v>18</v>
      </c>
      <c r="F15" s="29" t="s">
        <v>19</v>
      </c>
      <c r="G15" s="41" t="s">
        <v>69</v>
      </c>
      <c r="H15" s="30" t="s">
        <v>85</v>
      </c>
      <c r="I15" s="36">
        <v>14</v>
      </c>
      <c r="J15" s="36">
        <v>115</v>
      </c>
      <c r="K15" s="38">
        <v>2913</v>
      </c>
      <c r="L15" s="31">
        <f t="shared" si="0"/>
        <v>145.65</v>
      </c>
      <c r="M15" s="32">
        <v>0.03</v>
      </c>
      <c r="N15" s="31">
        <f t="shared" si="1"/>
        <v>95.026021680000127</v>
      </c>
      <c r="O15" s="31">
        <f t="shared" si="2"/>
        <v>2672.3239783200002</v>
      </c>
      <c r="P15" s="33">
        <v>0.48</v>
      </c>
      <c r="Q15" s="31">
        <f t="shared" si="3"/>
        <v>1282.7155095936</v>
      </c>
    </row>
    <row r="16" spans="1:17" s="2" customFormat="1" x14ac:dyDescent="0.2">
      <c r="A16" s="26">
        <v>15</v>
      </c>
      <c r="B16" s="39" t="s">
        <v>43</v>
      </c>
      <c r="C16" s="39" t="s">
        <v>56</v>
      </c>
      <c r="D16" s="27" t="s">
        <v>17</v>
      </c>
      <c r="E16" s="28" t="s">
        <v>18</v>
      </c>
      <c r="F16" s="29" t="s">
        <v>19</v>
      </c>
      <c r="G16" s="41" t="s">
        <v>70</v>
      </c>
      <c r="H16" s="30" t="s">
        <v>85</v>
      </c>
      <c r="I16" s="36">
        <v>12</v>
      </c>
      <c r="J16" s="36">
        <v>85</v>
      </c>
      <c r="K16" s="38">
        <v>2127</v>
      </c>
      <c r="L16" s="31">
        <f t="shared" si="0"/>
        <v>106.35000000000001</v>
      </c>
      <c r="M16" s="32">
        <v>0.03</v>
      </c>
      <c r="N16" s="31">
        <f t="shared" si="1"/>
        <v>69.385632720000089</v>
      </c>
      <c r="O16" s="31">
        <f t="shared" si="2"/>
        <v>1951.26436728</v>
      </c>
      <c r="P16" s="33">
        <v>0.48</v>
      </c>
      <c r="Q16" s="31">
        <f t="shared" si="3"/>
        <v>936.60689629439992</v>
      </c>
    </row>
    <row r="17" spans="1:17" s="2" customFormat="1" x14ac:dyDescent="0.2">
      <c r="A17" s="26">
        <v>16</v>
      </c>
      <c r="B17" s="39" t="s">
        <v>44</v>
      </c>
      <c r="C17" s="39" t="s">
        <v>57</v>
      </c>
      <c r="D17" s="27" t="s">
        <v>17</v>
      </c>
      <c r="E17" s="28" t="s">
        <v>18</v>
      </c>
      <c r="F17" s="29" t="s">
        <v>19</v>
      </c>
      <c r="G17" s="41" t="s">
        <v>70</v>
      </c>
      <c r="H17" s="30" t="s">
        <v>86</v>
      </c>
      <c r="I17" s="36">
        <v>2</v>
      </c>
      <c r="J17" s="36">
        <v>5</v>
      </c>
      <c r="K17" s="38">
        <v>122</v>
      </c>
      <c r="L17" s="31">
        <f t="shared" si="0"/>
        <v>6.1000000000000005</v>
      </c>
      <c r="M17" s="32">
        <v>0.03</v>
      </c>
      <c r="N17" s="31">
        <f t="shared" si="1"/>
        <v>3.9798059200000053</v>
      </c>
      <c r="O17" s="31">
        <f t="shared" si="2"/>
        <v>111.92019408</v>
      </c>
      <c r="P17" s="33">
        <v>0.48</v>
      </c>
      <c r="Q17" s="31">
        <f t="shared" si="3"/>
        <v>53.721693158400001</v>
      </c>
    </row>
    <row r="18" spans="1:17" s="2" customFormat="1" x14ac:dyDescent="0.2">
      <c r="A18" s="26">
        <v>17</v>
      </c>
      <c r="B18" s="39" t="s">
        <v>45</v>
      </c>
      <c r="C18" s="39" t="s">
        <v>58</v>
      </c>
      <c r="D18" s="27" t="s">
        <v>17</v>
      </c>
      <c r="E18" s="28" t="s">
        <v>18</v>
      </c>
      <c r="F18" s="29" t="s">
        <v>19</v>
      </c>
      <c r="G18" s="41" t="s">
        <v>71</v>
      </c>
      <c r="H18" s="30" t="s">
        <v>87</v>
      </c>
      <c r="I18" s="36">
        <v>2</v>
      </c>
      <c r="J18" s="36">
        <v>56</v>
      </c>
      <c r="K18" s="38">
        <v>1685</v>
      </c>
      <c r="L18" s="31">
        <f t="shared" si="0"/>
        <v>84.25</v>
      </c>
      <c r="M18" s="32">
        <v>0.03</v>
      </c>
      <c r="N18" s="31">
        <f t="shared" si="1"/>
        <v>54.966991600000071</v>
      </c>
      <c r="O18" s="31">
        <f t="shared" si="2"/>
        <v>1545.7830084</v>
      </c>
      <c r="P18" s="33">
        <v>0.48</v>
      </c>
      <c r="Q18" s="31">
        <f t="shared" si="3"/>
        <v>741.97584403199994</v>
      </c>
    </row>
    <row r="19" spans="1:17" s="2" customFormat="1" x14ac:dyDescent="0.2">
      <c r="A19" s="26">
        <v>18</v>
      </c>
      <c r="B19" s="39" t="s">
        <v>46</v>
      </c>
      <c r="C19" s="39" t="s">
        <v>59</v>
      </c>
      <c r="D19" s="27" t="s">
        <v>17</v>
      </c>
      <c r="E19" s="28" t="s">
        <v>18</v>
      </c>
      <c r="F19" s="29" t="s">
        <v>19</v>
      </c>
      <c r="G19" s="41" t="s">
        <v>72</v>
      </c>
      <c r="H19" s="30" t="s">
        <v>83</v>
      </c>
      <c r="I19" s="36">
        <v>60</v>
      </c>
      <c r="J19" s="36">
        <v>1545</v>
      </c>
      <c r="K19" s="38">
        <v>47248</v>
      </c>
      <c r="L19" s="31">
        <f t="shared" si="0"/>
        <v>2362.4</v>
      </c>
      <c r="M19" s="32">
        <v>0.03</v>
      </c>
      <c r="N19" s="31">
        <f t="shared" si="1"/>
        <v>1541.294017280002</v>
      </c>
      <c r="O19" s="31">
        <f t="shared" si="2"/>
        <v>43344.305982719998</v>
      </c>
      <c r="P19" s="33">
        <v>0.48</v>
      </c>
      <c r="Q19" s="31">
        <f t="shared" si="3"/>
        <v>20805.266871705597</v>
      </c>
    </row>
    <row r="20" spans="1:17" s="2" customFormat="1" x14ac:dyDescent="0.2">
      <c r="A20" s="26">
        <v>19</v>
      </c>
      <c r="B20" s="39" t="s">
        <v>47</v>
      </c>
      <c r="C20" s="39" t="s">
        <v>60</v>
      </c>
      <c r="D20" s="27" t="s">
        <v>17</v>
      </c>
      <c r="E20" s="28" t="s">
        <v>18</v>
      </c>
      <c r="F20" s="29" t="s">
        <v>19</v>
      </c>
      <c r="G20" s="41" t="s">
        <v>73</v>
      </c>
      <c r="H20" s="30" t="s">
        <v>83</v>
      </c>
      <c r="I20" s="36">
        <v>124</v>
      </c>
      <c r="J20" s="36">
        <v>7484</v>
      </c>
      <c r="K20" s="38">
        <v>197873.5</v>
      </c>
      <c r="L20" s="31">
        <f t="shared" si="0"/>
        <v>9893.6750000000011</v>
      </c>
      <c r="M20" s="32">
        <v>0.03</v>
      </c>
      <c r="N20" s="31">
        <f t="shared" si="1"/>
        <v>6454.902677960009</v>
      </c>
      <c r="O20" s="31">
        <f t="shared" si="2"/>
        <v>181524.92232204002</v>
      </c>
      <c r="P20" s="33">
        <v>0.48</v>
      </c>
      <c r="Q20" s="31">
        <f t="shared" si="3"/>
        <v>87131.962714579204</v>
      </c>
    </row>
    <row r="21" spans="1:17" s="2" customFormat="1" x14ac:dyDescent="0.2">
      <c r="A21" s="26">
        <v>20</v>
      </c>
      <c r="B21" s="39" t="s">
        <v>48</v>
      </c>
      <c r="C21" s="39" t="s">
        <v>61</v>
      </c>
      <c r="D21" s="27" t="s">
        <v>17</v>
      </c>
      <c r="E21" s="28" t="s">
        <v>28</v>
      </c>
      <c r="F21" s="29" t="s">
        <v>19</v>
      </c>
      <c r="G21" s="41" t="s">
        <v>74</v>
      </c>
      <c r="H21" s="30" t="s">
        <v>87</v>
      </c>
      <c r="I21" s="36">
        <v>2</v>
      </c>
      <c r="J21" s="36">
        <v>36</v>
      </c>
      <c r="K21" s="38">
        <v>900</v>
      </c>
      <c r="L21" s="31">
        <f t="shared" si="0"/>
        <v>45</v>
      </c>
      <c r="M21" s="32">
        <v>0.03</v>
      </c>
      <c r="N21" s="31">
        <f t="shared" si="1"/>
        <v>29.35922400000004</v>
      </c>
      <c r="O21" s="31">
        <f t="shared" si="2"/>
        <v>825.64077600000007</v>
      </c>
      <c r="P21" s="33">
        <v>0.48</v>
      </c>
      <c r="Q21" s="31">
        <f t="shared" si="3"/>
        <v>396.30757248000003</v>
      </c>
    </row>
    <row r="22" spans="1:17" s="9" customFormat="1" ht="25.5" customHeight="1" x14ac:dyDescent="0.2">
      <c r="A22" s="3"/>
      <c r="B22" s="4" t="s">
        <v>20</v>
      </c>
      <c r="C22" s="5"/>
      <c r="D22" s="5"/>
      <c r="E22" s="5"/>
      <c r="F22" s="5"/>
      <c r="G22" s="6"/>
      <c r="H22" s="6"/>
      <c r="I22" s="37">
        <f>SUM(I2:I21)</f>
        <v>1308</v>
      </c>
      <c r="J22" s="37">
        <f>SUM(J2:J21)</f>
        <v>33433</v>
      </c>
      <c r="K22" s="7">
        <f>SUM(K2:K21)</f>
        <v>910086</v>
      </c>
      <c r="L22" s="7">
        <f>SUM(L2:L21)</f>
        <v>45504.3</v>
      </c>
      <c r="M22" s="7"/>
      <c r="N22" s="7">
        <f>SUM(N2:N21)</f>
        <v>29688.243036960037</v>
      </c>
      <c r="O22" s="34">
        <f>SUM(O2:O21)</f>
        <v>834893.45696303993</v>
      </c>
      <c r="P22" s="8"/>
      <c r="Q22" s="7">
        <f>SUM(Q2:Q21)</f>
        <v>400748.85934225918</v>
      </c>
    </row>
    <row r="23" spans="1:17" s="9" customFormat="1" x14ac:dyDescent="0.2">
      <c r="B23" s="10"/>
      <c r="C23" s="10"/>
      <c r="D23" s="10"/>
      <c r="E23" s="10"/>
      <c r="F23" s="10"/>
      <c r="G23" s="11"/>
      <c r="H23" s="11"/>
      <c r="I23" s="12"/>
      <c r="J23" s="13"/>
      <c r="K23" s="13"/>
      <c r="L23" s="14"/>
      <c r="M23" s="14"/>
      <c r="N23" s="14"/>
      <c r="O23" s="14"/>
      <c r="P23" s="15"/>
    </row>
  </sheetData>
  <protectedRanges>
    <protectedRange sqref="A2:B21 A22:XFD1048576 I2:XFD21" name="区域1"/>
    <protectedRange sqref="C2:H2 G4 G6 G8:G9 H3:H21" name="区域1_1"/>
    <protectedRange sqref="C8:F8" name="区域1_2"/>
    <protectedRange sqref="C13:F13" name="区域1_3"/>
    <protectedRange sqref="C6:F6" name="区域1_4"/>
    <protectedRange sqref="C3:G3 G5 G7 G10:G21" name="区域1_5"/>
    <protectedRange sqref="C11:F11" name="区域1_6"/>
    <protectedRange sqref="C12:F12" name="区域1_7"/>
    <protectedRange sqref="C16:F16" name="区域1_8"/>
    <protectedRange sqref="C4:F4" name="区域1_9"/>
    <protectedRange sqref="C7:F7" name="区域1_10"/>
    <protectedRange sqref="C18:F18" name="区域1_11"/>
    <protectedRange sqref="C19:F19 E21 F20:F21" name="区域1_12"/>
    <protectedRange sqref="C14:F14" name="区域1_13"/>
    <protectedRange sqref="C5:F5" name="区域1_15"/>
    <protectedRange sqref="C9:F9" name="区域1_16"/>
    <protectedRange sqref="C15:F15" name="区域1_17"/>
    <protectedRange sqref="C20:E20 C21:D21" name="区域1_18"/>
    <protectedRange sqref="C17:F17" name="区域1_20"/>
    <protectedRange sqref="C10:F10" name="区域1_21"/>
  </protectedRanges>
  <phoneticPr fontId="2" type="noConversion"/>
  <pageMargins left="0.75" right="0.75" top="1" bottom="1" header="0.5" footer="0.5"/>
  <pageSetup scale="78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2018-08-02T01:47:30Z</cp:lastPrinted>
  <dcterms:created xsi:type="dcterms:W3CDTF">2018-06-04T06:26:26Z</dcterms:created>
  <dcterms:modified xsi:type="dcterms:W3CDTF">2018-08-02T01:47:36Z</dcterms:modified>
</cp:coreProperties>
</file>