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85" windowHeight="4695"/>
  </bookViews>
  <sheets>
    <sheet name="月结算表" sheetId="1" r:id="rId1"/>
  </sheets>
  <calcPr calcId="125725"/>
</workbook>
</file>

<file path=xl/calcChain.xml><?xml version="1.0" encoding="utf-8"?>
<calcChain xmlns="http://schemas.openxmlformats.org/spreadsheetml/2006/main">
  <c r="O7" i="1"/>
  <c r="Q7" s="1"/>
  <c r="O8"/>
  <c r="Q8" s="1"/>
  <c r="O9"/>
  <c r="Q9" s="1"/>
  <c r="O10"/>
  <c r="Q10" s="1"/>
  <c r="N7"/>
  <c r="N8"/>
  <c r="N9"/>
  <c r="N10"/>
  <c r="N11"/>
  <c r="L7"/>
  <c r="L8"/>
  <c r="L9"/>
  <c r="L10"/>
  <c r="L23"/>
  <c r="N23"/>
  <c r="O23"/>
  <c r="Q23" s="1"/>
  <c r="L24"/>
  <c r="N24"/>
  <c r="O24"/>
  <c r="Q24" s="1"/>
  <c r="L25"/>
  <c r="N25"/>
  <c r="O25"/>
  <c r="Q25" s="1"/>
  <c r="L26"/>
  <c r="N26"/>
  <c r="O26"/>
  <c r="Q26" s="1"/>
  <c r="L27"/>
  <c r="N27"/>
  <c r="O27"/>
  <c r="Q27" s="1"/>
  <c r="L28"/>
  <c r="N28"/>
  <c r="O28"/>
  <c r="Q28" s="1"/>
  <c r="L29"/>
  <c r="N29"/>
  <c r="O29"/>
  <c r="Q29" s="1"/>
  <c r="L30"/>
  <c r="N30"/>
  <c r="O30"/>
  <c r="Q30" s="1"/>
  <c r="L31"/>
  <c r="N31"/>
  <c r="O31"/>
  <c r="Q31" s="1"/>
  <c r="L32"/>
  <c r="N32"/>
  <c r="O32"/>
  <c r="Q32" s="1"/>
  <c r="K33"/>
  <c r="L11"/>
  <c r="O11"/>
  <c r="Q11" s="1"/>
  <c r="L12"/>
  <c r="N12"/>
  <c r="O12"/>
  <c r="Q12" s="1"/>
  <c r="L13"/>
  <c r="N13"/>
  <c r="O13"/>
  <c r="Q13" s="1"/>
  <c r="L14"/>
  <c r="N14"/>
  <c r="O14"/>
  <c r="Q14" s="1"/>
  <c r="L15"/>
  <c r="N15"/>
  <c r="O15"/>
  <c r="Q15" s="1"/>
  <c r="L16"/>
  <c r="N16"/>
  <c r="O16"/>
  <c r="Q16" s="1"/>
  <c r="L17"/>
  <c r="N17"/>
  <c r="O17"/>
  <c r="Q17" s="1"/>
  <c r="L18"/>
  <c r="N18"/>
  <c r="O18"/>
  <c r="Q18" s="1"/>
  <c r="L19"/>
  <c r="N19"/>
  <c r="O19"/>
  <c r="Q19" s="1"/>
  <c r="L20"/>
  <c r="N20"/>
  <c r="O20"/>
  <c r="Q20" s="1"/>
  <c r="L21"/>
  <c r="N21"/>
  <c r="O21"/>
  <c r="Q21" s="1"/>
  <c r="L22"/>
  <c r="N22"/>
  <c r="O22"/>
  <c r="Q22" s="1"/>
  <c r="O6" l="1"/>
  <c r="Q6" s="1"/>
  <c r="N6"/>
  <c r="L6"/>
  <c r="O5"/>
  <c r="Q5" s="1"/>
  <c r="N5"/>
  <c r="L5"/>
  <c r="O4"/>
  <c r="Q4" s="1"/>
  <c r="N4"/>
  <c r="L4"/>
  <c r="O3"/>
  <c r="Q3" s="1"/>
  <c r="N3"/>
  <c r="L3"/>
  <c r="O2"/>
  <c r="N2"/>
  <c r="L2"/>
  <c r="O33" l="1"/>
  <c r="N33"/>
  <c r="Q2"/>
  <c r="Q33" s="1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<sst xmlns="http://schemas.openxmlformats.org/spreadsheetml/2006/main" count="189" uniqueCount="102">
  <si>
    <t>序号</t>
  </si>
  <si>
    <t>影片编码</t>
  </si>
  <si>
    <t>总场次</t>
    <phoneticPr fontId="1" type="noConversion"/>
  </si>
  <si>
    <t>总票房</t>
    <phoneticPr fontId="1" type="noConversion"/>
  </si>
  <si>
    <t>分账片款</t>
    <phoneticPr fontId="1" type="noConversion"/>
  </si>
  <si>
    <t>电影专项基金</t>
    <phoneticPr fontId="1" type="noConversion"/>
  </si>
  <si>
    <t>税金</t>
    <phoneticPr fontId="1" type="noConversion"/>
  </si>
  <si>
    <t>52221701</t>
  </si>
  <si>
    <t>影片名称</t>
    <phoneticPr fontId="1" type="noConversion"/>
  </si>
  <si>
    <t>影院名称</t>
    <phoneticPr fontId="1" type="noConversion"/>
  </si>
  <si>
    <t>影院编码</t>
    <phoneticPr fontId="1" type="noConversion"/>
  </si>
  <si>
    <t>设备归属</t>
    <phoneticPr fontId="1" type="noConversion"/>
  </si>
  <si>
    <t>开始日期</t>
    <phoneticPr fontId="1" type="noConversion"/>
  </si>
  <si>
    <t>结束日期</t>
    <phoneticPr fontId="1" type="noConversion"/>
  </si>
  <si>
    <t>总人次</t>
    <phoneticPr fontId="1" type="noConversion"/>
  </si>
  <si>
    <t>增值税率</t>
    <phoneticPr fontId="1" type="noConversion"/>
  </si>
  <si>
    <t>净票房</t>
    <phoneticPr fontId="1" type="noConversion"/>
  </si>
  <si>
    <t>分账比例</t>
    <phoneticPr fontId="1" type="noConversion"/>
  </si>
  <si>
    <t>铜仁九瑞国际影城</t>
    <phoneticPr fontId="1" type="noConversion"/>
  </si>
  <si>
    <t>52221701</t>
    <phoneticPr fontId="1" type="noConversion"/>
  </si>
  <si>
    <t>中影设备</t>
    <phoneticPr fontId="1" type="noConversion"/>
  </si>
  <si>
    <t>铜仁九瑞国际影城</t>
    <phoneticPr fontId="1" type="noConversion"/>
  </si>
  <si>
    <t>中影设备</t>
    <phoneticPr fontId="1" type="noConversion"/>
  </si>
  <si>
    <t>铜仁九瑞国际影城</t>
    <phoneticPr fontId="1" type="noConversion"/>
  </si>
  <si>
    <t>中影设备</t>
    <phoneticPr fontId="1" type="noConversion"/>
  </si>
  <si>
    <t>铜仁九瑞国际影城</t>
    <phoneticPr fontId="1" type="noConversion"/>
  </si>
  <si>
    <t>中影设备</t>
    <phoneticPr fontId="1" type="noConversion"/>
  </si>
  <si>
    <t>合计</t>
    <phoneticPr fontId="1" type="noConversion"/>
  </si>
  <si>
    <t>动物世界（数字3D）</t>
  </si>
  <si>
    <t>侏罗纪世界2（数字3D）</t>
  </si>
  <si>
    <t>超人总动员2（数字3D）</t>
  </si>
  <si>
    <t>我不是药神</t>
  </si>
  <si>
    <t>金蝉脱壳2：冥府（数字）</t>
  </si>
  <si>
    <t>第七个小矮人</t>
  </si>
  <si>
    <t>超时空同居</t>
  </si>
  <si>
    <t>龙虾刑警</t>
  </si>
  <si>
    <t>猛虫过江</t>
  </si>
  <si>
    <t>复仇者联盟3：无限战争（数字3D）</t>
  </si>
  <si>
    <t>幸福马上来</t>
  </si>
  <si>
    <t>新大头儿子和小头爸爸3俄罗斯奇遇记</t>
  </si>
  <si>
    <t>伊阿索密码</t>
  </si>
  <si>
    <t>邪不压正</t>
  </si>
  <si>
    <t>海龙屯</t>
  </si>
  <si>
    <t>阿修罗</t>
  </si>
  <si>
    <t>小悟空（数字3D）</t>
  </si>
  <si>
    <t>阿修罗（数字3D）</t>
  </si>
  <si>
    <t>致命夺宝</t>
  </si>
  <si>
    <t>汪星卧底（数字）</t>
  </si>
  <si>
    <t>摩天营救（数字3D）</t>
  </si>
  <si>
    <t>淘气大侦探（数字3D）</t>
  </si>
  <si>
    <t>昨日青空</t>
  </si>
  <si>
    <t>神奇马戏团之动物饼干（数字3D）</t>
  </si>
  <si>
    <t>风语咒（数字3D）</t>
  </si>
  <si>
    <t>萌学园：寻找盘古</t>
  </si>
  <si>
    <t>狄仁杰之四大天王（数字3D）</t>
  </si>
  <si>
    <t>西虹市首富</t>
  </si>
  <si>
    <t>文朝荣</t>
  </si>
  <si>
    <t>神秘世界历险记4（数字3D）</t>
  </si>
  <si>
    <t>001203772018</t>
  </si>
  <si>
    <t>051201022018</t>
  </si>
  <si>
    <t>051201112018</t>
  </si>
  <si>
    <t>001104962018</t>
  </si>
  <si>
    <t>051101152018</t>
  </si>
  <si>
    <t>066100982018</t>
  </si>
  <si>
    <t>001102802018</t>
  </si>
  <si>
    <t>001103782018</t>
  </si>
  <si>
    <t>001104442018</t>
  </si>
  <si>
    <t>051200922018</t>
  </si>
  <si>
    <t>001102782017</t>
  </si>
  <si>
    <t>001b03562018</t>
  </si>
  <si>
    <t>001103462017</t>
  </si>
  <si>
    <t>001104952018</t>
  </si>
  <si>
    <t>001l05312018</t>
  </si>
  <si>
    <t>001104972018</t>
  </si>
  <si>
    <t>001c03982018</t>
  </si>
  <si>
    <t>001204972018</t>
  </si>
  <si>
    <t>001103132018</t>
  </si>
  <si>
    <t>051101182018</t>
  </si>
  <si>
    <t>051201202018</t>
  </si>
  <si>
    <t>051201262018</t>
  </si>
  <si>
    <t>001b04542018</t>
  </si>
  <si>
    <t>001c05642018</t>
  </si>
  <si>
    <t>001c05272018</t>
  </si>
  <si>
    <t>001108392016</t>
  </si>
  <si>
    <t>001202172018</t>
  </si>
  <si>
    <t>001106062018</t>
  </si>
  <si>
    <t>001103792018</t>
  </si>
  <si>
    <t>001c05332018</t>
  </si>
  <si>
    <t xml:space="preserve"> 2018-07-24</t>
    <phoneticPr fontId="1" type="noConversion"/>
  </si>
  <si>
    <t xml:space="preserve"> 2018-07-26</t>
    <phoneticPr fontId="1" type="noConversion"/>
  </si>
  <si>
    <t xml:space="preserve"> 2018-07-02</t>
    <phoneticPr fontId="1" type="noConversion"/>
  </si>
  <si>
    <t xml:space="preserve"> 2018-07-05</t>
    <phoneticPr fontId="1" type="noConversion"/>
  </si>
  <si>
    <t xml:space="preserve"> 2018-07-08</t>
    <phoneticPr fontId="1" type="noConversion"/>
  </si>
  <si>
    <t xml:space="preserve"> 2018-07-06</t>
    <phoneticPr fontId="1" type="noConversion"/>
  </si>
  <si>
    <t xml:space="preserve"> 2018-07-31</t>
    <phoneticPr fontId="1" type="noConversion"/>
  </si>
  <si>
    <t xml:space="preserve"> 2018-07-13</t>
    <phoneticPr fontId="1" type="noConversion"/>
  </si>
  <si>
    <t xml:space="preserve"> 2018-07-29</t>
    <phoneticPr fontId="1" type="noConversion"/>
  </si>
  <si>
    <t xml:space="preserve"> 2018-07-17</t>
    <phoneticPr fontId="1" type="noConversion"/>
  </si>
  <si>
    <t xml:space="preserve"> 2018-07-20</t>
    <phoneticPr fontId="1" type="noConversion"/>
  </si>
  <si>
    <t>铜仁九瑞国际影城</t>
    <phoneticPr fontId="1" type="noConversion"/>
  </si>
  <si>
    <t>001l05482017</t>
    <phoneticPr fontId="1" type="noConversion"/>
  </si>
  <si>
    <t>您一定不要错过 内蒙古民族电影70年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</si>
</sst>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5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000000"/>
      <name val="Calibri"/>
      <family val="2"/>
    </font>
    <font>
      <sz val="10"/>
      <name val="Arial"/>
    </font>
    <font>
      <b/>
      <sz val="11"/>
      <color theme="1" tint="0.249977111117893"/>
      <name val="Arial"/>
      <family val="2"/>
    </font>
    <font>
      <b/>
      <sz val="11"/>
      <color theme="1" tint="0.249977111117893"/>
      <name val="宋体"/>
      <family val="3"/>
      <charset val="134"/>
    </font>
    <font>
      <sz val="9"/>
      <name val="宋体"/>
      <charset val="134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7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</cellStyleXfs>
  <cellXfs count="43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/>
    <xf numFmtId="49" fontId="4" fillId="0" borderId="2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right" vertical="center"/>
    </xf>
    <xf numFmtId="49" fontId="6" fillId="0" borderId="0" xfId="0" applyNumberFormat="1" applyFont="1"/>
    <xf numFmtId="176" fontId="4" fillId="0" borderId="2" xfId="0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 applyProtection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vertical="center" wrapText="1"/>
    </xf>
    <xf numFmtId="49" fontId="12" fillId="2" borderId="3" xfId="0" applyNumberFormat="1" applyFont="1" applyFill="1" applyBorder="1" applyAlignment="1" applyProtection="1">
      <alignment horizontal="center" vertical="center" wrapText="1"/>
    </xf>
    <xf numFmtId="49" fontId="11" fillId="2" borderId="2" xfId="0" applyNumberFormat="1" applyFont="1" applyFill="1" applyBorder="1" applyAlignment="1" applyProtection="1">
      <alignment horizontal="center" vertical="center" wrapText="1"/>
    </xf>
    <xf numFmtId="49" fontId="12" fillId="2" borderId="2" xfId="0" applyNumberFormat="1" applyFont="1" applyFill="1" applyBorder="1" applyAlignment="1" applyProtection="1">
      <alignment horizontal="center" vertical="center" wrapText="1"/>
    </xf>
    <xf numFmtId="14" fontId="12" fillId="2" borderId="2" xfId="0" applyNumberFormat="1" applyFont="1" applyFill="1" applyBorder="1" applyAlignment="1" applyProtection="1">
      <alignment horizontal="center" vertical="center" wrapText="1"/>
    </xf>
    <xf numFmtId="176" fontId="12" fillId="2" borderId="2" xfId="0" applyNumberFormat="1" applyFont="1" applyFill="1" applyBorder="1" applyAlignment="1" applyProtection="1">
      <alignment horizontal="center" vertical="center" wrapText="1"/>
    </xf>
    <xf numFmtId="177" fontId="12" fillId="2" borderId="2" xfId="0" applyNumberFormat="1" applyFont="1" applyFill="1" applyBorder="1" applyAlignment="1" applyProtection="1">
      <alignment horizontal="center" vertical="center" wrapText="1"/>
    </xf>
    <xf numFmtId="0" fontId="0" fillId="0" borderId="2" xfId="0" applyFont="1" applyFill="1" applyBorder="1"/>
    <xf numFmtId="49" fontId="0" fillId="0" borderId="2" xfId="0" applyNumberFormat="1" applyFont="1" applyFill="1" applyBorder="1"/>
    <xf numFmtId="14" fontId="0" fillId="0" borderId="2" xfId="0" applyNumberFormat="1" applyFont="1" applyFill="1" applyBorder="1"/>
    <xf numFmtId="176" fontId="0" fillId="0" borderId="2" xfId="0" applyNumberFormat="1" applyFont="1" applyFill="1" applyBorder="1"/>
    <xf numFmtId="176" fontId="0" fillId="0" borderId="2" xfId="0" applyNumberFormat="1" applyFont="1" applyFill="1" applyBorder="1" applyAlignment="1">
      <alignment horizontal="right"/>
    </xf>
    <xf numFmtId="177" fontId="0" fillId="0" borderId="2" xfId="0" applyNumberFormat="1" applyFont="1" applyFill="1" applyBorder="1"/>
    <xf numFmtId="0" fontId="13" fillId="0" borderId="1" xfId="5" applyFont="1" applyBorder="1" applyAlignment="1">
      <alignment horizontal="center" vertical="center" wrapText="1"/>
    </xf>
    <xf numFmtId="14" fontId="13" fillId="0" borderId="1" xfId="5" applyNumberFormat="1" applyFont="1" applyBorder="1" applyAlignment="1">
      <alignment horizontal="center" vertic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/>
    <xf numFmtId="0" fontId="13" fillId="0" borderId="1" xfId="5" applyFont="1" applyBorder="1" applyAlignment="1">
      <alignment horizontal="center" vertical="center"/>
    </xf>
    <xf numFmtId="0" fontId="14" fillId="0" borderId="0" xfId="0" applyFont="1"/>
    <xf numFmtId="0" fontId="1" fillId="0" borderId="1" xfId="5" applyFont="1" applyBorder="1" applyAlignment="1">
      <alignment horizontal="center" vertical="center"/>
    </xf>
  </cellXfs>
  <cellStyles count="6">
    <cellStyle name="常规" xfId="0" builtinId="0"/>
    <cellStyle name="常规 2" xfId="3"/>
    <cellStyle name="常规 2 2 2" xfId="1"/>
    <cellStyle name="常规 3" xfId="2"/>
    <cellStyle name="常规 3 2" xfId="5"/>
    <cellStyle name="常规 7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6"/>
  <sheetViews>
    <sheetView tabSelected="1" workbookViewId="0">
      <selection activeCell="C20" sqref="C20"/>
    </sheetView>
  </sheetViews>
  <sheetFormatPr defaultColWidth="16" defaultRowHeight="12.75"/>
  <cols>
    <col min="1" max="1" width="6.85546875" customWidth="1"/>
    <col min="2" max="2" width="23" style="2" customWidth="1"/>
    <col min="3" max="3" width="19.28515625" style="2" customWidth="1"/>
    <col min="4" max="4" width="18.140625" style="2" customWidth="1"/>
    <col min="5" max="5" width="11.7109375" style="2" customWidth="1"/>
    <col min="6" max="6" width="12.28515625" style="2" customWidth="1"/>
    <col min="7" max="7" width="15.140625" style="1" customWidth="1"/>
    <col min="8" max="8" width="16.140625" style="1" customWidth="1"/>
    <col min="9" max="9" width="6.5703125" style="2" customWidth="1"/>
    <col min="10" max="10" width="6.42578125" style="2" customWidth="1"/>
    <col min="11" max="11" width="12" style="3" customWidth="1"/>
    <col min="12" max="12" width="11.28515625" style="3" customWidth="1"/>
    <col min="13" max="13" width="10.28515625" style="3" customWidth="1"/>
    <col min="14" max="14" width="10.140625" style="3" customWidth="1"/>
    <col min="15" max="15" width="11.42578125" style="3" customWidth="1"/>
    <col min="16" max="16" width="9.85546875" style="4" customWidth="1"/>
    <col min="17" max="17" width="12.42578125" style="3" customWidth="1"/>
  </cols>
  <sheetData>
    <row r="1" spans="1:18" s="10" customFormat="1" ht="34.5" customHeight="1">
      <c r="A1" s="21" t="s">
        <v>0</v>
      </c>
      <c r="B1" s="22" t="s">
        <v>8</v>
      </c>
      <c r="C1" s="23" t="s">
        <v>1</v>
      </c>
      <c r="D1" s="24" t="s">
        <v>9</v>
      </c>
      <c r="E1" s="24" t="s">
        <v>10</v>
      </c>
      <c r="F1" s="24" t="s">
        <v>11</v>
      </c>
      <c r="G1" s="25" t="s">
        <v>12</v>
      </c>
      <c r="H1" s="25" t="s">
        <v>13</v>
      </c>
      <c r="I1" s="24" t="s">
        <v>2</v>
      </c>
      <c r="J1" s="24" t="s">
        <v>14</v>
      </c>
      <c r="K1" s="26" t="s">
        <v>3</v>
      </c>
      <c r="L1" s="26" t="s">
        <v>5</v>
      </c>
      <c r="M1" s="26" t="s">
        <v>15</v>
      </c>
      <c r="N1" s="26" t="s">
        <v>6</v>
      </c>
      <c r="O1" s="26" t="s">
        <v>16</v>
      </c>
      <c r="P1" s="27" t="s">
        <v>17</v>
      </c>
      <c r="Q1" s="26" t="s">
        <v>4</v>
      </c>
    </row>
    <row r="2" spans="1:18" s="12" customFormat="1" ht="21.75" customHeight="1">
      <c r="A2" s="11">
        <v>1</v>
      </c>
      <c r="B2" s="34" t="s">
        <v>28</v>
      </c>
      <c r="C2" s="36" t="s">
        <v>58</v>
      </c>
      <c r="D2" s="19" t="s">
        <v>18</v>
      </c>
      <c r="E2" s="13" t="s">
        <v>19</v>
      </c>
      <c r="F2" s="19" t="s">
        <v>20</v>
      </c>
      <c r="G2" s="35">
        <v>43282</v>
      </c>
      <c r="H2" s="40" t="s">
        <v>88</v>
      </c>
      <c r="I2" s="37">
        <v>92</v>
      </c>
      <c r="J2" s="38">
        <v>364</v>
      </c>
      <c r="K2" s="39">
        <v>11944</v>
      </c>
      <c r="L2" s="14">
        <f>K2*0.05</f>
        <v>597.20000000000005</v>
      </c>
      <c r="M2" s="16">
        <v>0.03</v>
      </c>
      <c r="N2" s="14">
        <f>K2*(1-0.96737864)</f>
        <v>389.6295238400005</v>
      </c>
      <c r="O2" s="14">
        <f>K2*0.91737864</f>
        <v>10957.170476159999</v>
      </c>
      <c r="P2" s="20">
        <v>0.48</v>
      </c>
      <c r="Q2" s="14">
        <f>O2*P2</f>
        <v>5259.4418285567999</v>
      </c>
    </row>
    <row r="3" spans="1:18" s="12" customFormat="1" ht="21.75" customHeight="1">
      <c r="A3" s="11">
        <v>2</v>
      </c>
      <c r="B3" s="34" t="s">
        <v>29</v>
      </c>
      <c r="C3" s="36" t="s">
        <v>59</v>
      </c>
      <c r="D3" s="19" t="s">
        <v>18</v>
      </c>
      <c r="E3" s="13" t="s">
        <v>19</v>
      </c>
      <c r="F3" s="19" t="s">
        <v>20</v>
      </c>
      <c r="G3" s="35">
        <v>43282</v>
      </c>
      <c r="H3" s="40" t="s">
        <v>89</v>
      </c>
      <c r="I3" s="37">
        <v>89</v>
      </c>
      <c r="J3" s="38">
        <v>295</v>
      </c>
      <c r="K3" s="39">
        <v>9482</v>
      </c>
      <c r="L3" s="14">
        <f t="shared" ref="L3" si="0">K3*0.05</f>
        <v>474.1</v>
      </c>
      <c r="M3" s="16">
        <v>0.03</v>
      </c>
      <c r="N3" s="14">
        <f t="shared" ref="N3:N11" si="1">K3*(1-0.96737864)</f>
        <v>309.31573552000043</v>
      </c>
      <c r="O3" s="14">
        <f t="shared" ref="O3:O10" si="2">K3*0.91737864</f>
        <v>8698.5842644799995</v>
      </c>
      <c r="P3" s="17">
        <v>0.48</v>
      </c>
      <c r="Q3" s="14">
        <f>O3*P3</f>
        <v>4175.3204469503999</v>
      </c>
    </row>
    <row r="4" spans="1:18" s="12" customFormat="1" ht="21.75" customHeight="1">
      <c r="A4" s="11">
        <v>3</v>
      </c>
      <c r="B4" s="34" t="s">
        <v>30</v>
      </c>
      <c r="C4" s="36" t="s">
        <v>60</v>
      </c>
      <c r="D4" s="19" t="s">
        <v>18</v>
      </c>
      <c r="E4" s="13" t="s">
        <v>7</v>
      </c>
      <c r="F4" s="19" t="s">
        <v>20</v>
      </c>
      <c r="G4" s="35">
        <v>43282</v>
      </c>
      <c r="H4" s="35">
        <v>43305</v>
      </c>
      <c r="I4" s="37">
        <v>27</v>
      </c>
      <c r="J4" s="38">
        <v>47</v>
      </c>
      <c r="K4" s="39">
        <v>1545</v>
      </c>
      <c r="L4" s="14">
        <f t="shared" ref="L4:L10" si="3">K4*0.05</f>
        <v>77.25</v>
      </c>
      <c r="M4" s="16">
        <v>0.03</v>
      </c>
      <c r="N4" s="14">
        <f t="shared" si="1"/>
        <v>50.400001200000069</v>
      </c>
      <c r="O4" s="14">
        <f t="shared" si="2"/>
        <v>1417.3499988000001</v>
      </c>
      <c r="P4" s="17">
        <v>0.48</v>
      </c>
      <c r="Q4" s="14">
        <f>O4*P4</f>
        <v>680.32799942400004</v>
      </c>
    </row>
    <row r="5" spans="1:18" s="12" customFormat="1" ht="21.75" customHeight="1">
      <c r="A5" s="11">
        <v>4</v>
      </c>
      <c r="B5" s="34" t="s">
        <v>31</v>
      </c>
      <c r="C5" s="36" t="s">
        <v>61</v>
      </c>
      <c r="D5" s="19" t="s">
        <v>18</v>
      </c>
      <c r="E5" s="13" t="s">
        <v>7</v>
      </c>
      <c r="F5" s="19" t="s">
        <v>20</v>
      </c>
      <c r="G5" s="35">
        <v>43282</v>
      </c>
      <c r="H5" s="35">
        <v>43312</v>
      </c>
      <c r="I5" s="37">
        <v>344</v>
      </c>
      <c r="J5" s="38">
        <v>4990</v>
      </c>
      <c r="K5" s="39">
        <v>157391</v>
      </c>
      <c r="L5" s="14">
        <f t="shared" si="3"/>
        <v>7869.55</v>
      </c>
      <c r="M5" s="16">
        <v>0.03</v>
      </c>
      <c r="N5" s="14">
        <f>K5*(1-0.96737864)</f>
        <v>5134.3084717600068</v>
      </c>
      <c r="O5" s="14">
        <f t="shared" si="2"/>
        <v>144387.14152824</v>
      </c>
      <c r="P5" s="17">
        <v>0.48</v>
      </c>
      <c r="Q5" s="14">
        <f>O5*P5</f>
        <v>69305.827933555192</v>
      </c>
    </row>
    <row r="6" spans="1:18" s="12" customFormat="1" ht="21.75" customHeight="1">
      <c r="A6" s="11">
        <v>5</v>
      </c>
      <c r="B6" s="34" t="s">
        <v>32</v>
      </c>
      <c r="C6" s="36" t="s">
        <v>62</v>
      </c>
      <c r="D6" s="19" t="s">
        <v>18</v>
      </c>
      <c r="E6" s="13" t="s">
        <v>7</v>
      </c>
      <c r="F6" s="19" t="s">
        <v>20</v>
      </c>
      <c r="G6" s="35">
        <v>43282</v>
      </c>
      <c r="H6" s="35">
        <v>43298</v>
      </c>
      <c r="I6" s="37">
        <v>27</v>
      </c>
      <c r="J6" s="38">
        <v>65</v>
      </c>
      <c r="K6" s="39">
        <v>2033</v>
      </c>
      <c r="L6" s="14">
        <f t="shared" si="3"/>
        <v>101.65</v>
      </c>
      <c r="M6" s="16">
        <v>0.03</v>
      </c>
      <c r="N6" s="14">
        <f t="shared" si="1"/>
        <v>66.319224880000093</v>
      </c>
      <c r="O6" s="14">
        <f t="shared" si="2"/>
        <v>1865.03077512</v>
      </c>
      <c r="P6" s="17">
        <v>0.48</v>
      </c>
      <c r="Q6" s="14">
        <f>O6*P6</f>
        <v>895.21477205760004</v>
      </c>
    </row>
    <row r="7" spans="1:18" s="12" customFormat="1" ht="21.75" customHeight="1">
      <c r="A7" s="11">
        <v>6</v>
      </c>
      <c r="B7" s="34" t="s">
        <v>33</v>
      </c>
      <c r="C7" s="36" t="s">
        <v>63</v>
      </c>
      <c r="D7" s="19" t="s">
        <v>18</v>
      </c>
      <c r="E7" s="13" t="s">
        <v>7</v>
      </c>
      <c r="F7" s="19" t="s">
        <v>20</v>
      </c>
      <c r="G7" s="35">
        <v>43282</v>
      </c>
      <c r="H7" s="35">
        <v>43293</v>
      </c>
      <c r="I7" s="37">
        <v>7</v>
      </c>
      <c r="J7" s="38">
        <v>6</v>
      </c>
      <c r="K7" s="39">
        <v>189</v>
      </c>
      <c r="L7" s="14">
        <f t="shared" si="3"/>
        <v>9.4500000000000011</v>
      </c>
      <c r="M7" s="16">
        <v>0.03</v>
      </c>
      <c r="N7" s="14">
        <f t="shared" si="1"/>
        <v>6.1654370400000085</v>
      </c>
      <c r="O7" s="14">
        <f t="shared" si="2"/>
        <v>173.38456296000001</v>
      </c>
      <c r="P7" s="17">
        <v>0.48</v>
      </c>
      <c r="Q7" s="14">
        <f t="shared" ref="Q7:Q9" si="4">O7*P7</f>
        <v>83.224590220799996</v>
      </c>
    </row>
    <row r="8" spans="1:18" s="12" customFormat="1" ht="21.75" customHeight="1">
      <c r="A8" s="11">
        <v>7</v>
      </c>
      <c r="B8" s="34" t="s">
        <v>34</v>
      </c>
      <c r="C8" s="36" t="s">
        <v>64</v>
      </c>
      <c r="D8" s="19" t="s">
        <v>18</v>
      </c>
      <c r="E8" s="13" t="s">
        <v>7</v>
      </c>
      <c r="F8" s="19" t="s">
        <v>20</v>
      </c>
      <c r="G8" s="35">
        <v>43282</v>
      </c>
      <c r="H8" s="40" t="s">
        <v>90</v>
      </c>
      <c r="I8" s="37">
        <v>3</v>
      </c>
      <c r="J8" s="38">
        <v>3</v>
      </c>
      <c r="K8" s="39">
        <v>93</v>
      </c>
      <c r="L8" s="14">
        <f t="shared" si="3"/>
        <v>4.6500000000000004</v>
      </c>
      <c r="M8" s="16">
        <v>0.03</v>
      </c>
      <c r="N8" s="14">
        <f t="shared" si="1"/>
        <v>3.0337864800000043</v>
      </c>
      <c r="O8" s="14">
        <f t="shared" si="2"/>
        <v>85.316213520000005</v>
      </c>
      <c r="P8" s="17">
        <v>0.48</v>
      </c>
      <c r="Q8" s="14">
        <f t="shared" si="4"/>
        <v>40.951782489599999</v>
      </c>
    </row>
    <row r="9" spans="1:18" s="12" customFormat="1" ht="21.75" customHeight="1">
      <c r="A9" s="11">
        <v>8</v>
      </c>
      <c r="B9" s="34" t="s">
        <v>35</v>
      </c>
      <c r="C9" s="36" t="s">
        <v>65</v>
      </c>
      <c r="D9" s="19" t="s">
        <v>18</v>
      </c>
      <c r="E9" s="13" t="s">
        <v>7</v>
      </c>
      <c r="F9" s="19" t="s">
        <v>20</v>
      </c>
      <c r="G9" s="35">
        <v>43282</v>
      </c>
      <c r="H9" s="40" t="s">
        <v>91</v>
      </c>
      <c r="I9" s="37">
        <v>5</v>
      </c>
      <c r="J9" s="38">
        <v>4</v>
      </c>
      <c r="K9" s="39">
        <v>124</v>
      </c>
      <c r="L9" s="14">
        <f t="shared" si="3"/>
        <v>6.2</v>
      </c>
      <c r="M9" s="16">
        <v>0.03</v>
      </c>
      <c r="N9" s="14">
        <f t="shared" si="1"/>
        <v>4.0450486400000054</v>
      </c>
      <c r="O9" s="14">
        <f t="shared" si="2"/>
        <v>113.75495136000001</v>
      </c>
      <c r="P9" s="17">
        <v>0.48</v>
      </c>
      <c r="Q9" s="14">
        <f t="shared" si="4"/>
        <v>54.602376652800004</v>
      </c>
    </row>
    <row r="10" spans="1:18" s="12" customFormat="1" ht="21.75" customHeight="1">
      <c r="A10" s="11">
        <v>9</v>
      </c>
      <c r="B10" s="34" t="s">
        <v>36</v>
      </c>
      <c r="C10" s="36" t="s">
        <v>66</v>
      </c>
      <c r="D10" s="19" t="s">
        <v>18</v>
      </c>
      <c r="E10" s="13" t="s">
        <v>7</v>
      </c>
      <c r="F10" s="19" t="s">
        <v>20</v>
      </c>
      <c r="G10" s="35">
        <v>43282</v>
      </c>
      <c r="H10" s="40" t="s">
        <v>92</v>
      </c>
      <c r="I10" s="37">
        <v>13</v>
      </c>
      <c r="J10" s="38">
        <v>18</v>
      </c>
      <c r="K10" s="39">
        <v>587</v>
      </c>
      <c r="L10" s="14">
        <f t="shared" si="3"/>
        <v>29.35</v>
      </c>
      <c r="M10" s="16">
        <v>0.03</v>
      </c>
      <c r="N10" s="14">
        <f t="shared" si="1"/>
        <v>19.148738320000025</v>
      </c>
      <c r="O10" s="14">
        <f t="shared" si="2"/>
        <v>538.50126167999997</v>
      </c>
      <c r="P10" s="17">
        <v>0.48</v>
      </c>
      <c r="Q10" s="14">
        <f t="shared" ref="Q10" si="5">O10*P10</f>
        <v>258.48060560639999</v>
      </c>
    </row>
    <row r="11" spans="1:18" s="12" customFormat="1" ht="23.25" customHeight="1">
      <c r="A11" s="11">
        <v>10</v>
      </c>
      <c r="B11" s="34" t="s">
        <v>37</v>
      </c>
      <c r="C11" s="36" t="s">
        <v>67</v>
      </c>
      <c r="D11" s="19" t="s">
        <v>18</v>
      </c>
      <c r="E11" s="13" t="s">
        <v>7</v>
      </c>
      <c r="F11" s="19" t="s">
        <v>20</v>
      </c>
      <c r="G11" s="35">
        <v>43284</v>
      </c>
      <c r="H11" s="35">
        <v>43286</v>
      </c>
      <c r="I11" s="37">
        <v>4</v>
      </c>
      <c r="J11" s="38">
        <v>28</v>
      </c>
      <c r="K11" s="39">
        <v>870</v>
      </c>
      <c r="L11" s="14">
        <f t="shared" ref="L11:L22" si="6">K11*0.05</f>
        <v>43.5</v>
      </c>
      <c r="M11" s="16">
        <v>0.03</v>
      </c>
      <c r="N11" s="14">
        <f t="shared" si="1"/>
        <v>28.380583200000039</v>
      </c>
      <c r="O11" s="14">
        <f t="shared" ref="O11:O22" si="7">K11*0.91737864</f>
        <v>798.11941680000007</v>
      </c>
      <c r="P11" s="17">
        <v>0.48</v>
      </c>
      <c r="Q11" s="14">
        <f t="shared" ref="Q11:Q22" si="8">O11*P11</f>
        <v>383.09732006400003</v>
      </c>
    </row>
    <row r="12" spans="1:18" s="12" customFormat="1" ht="21.75" customHeight="1">
      <c r="A12" s="11">
        <v>11</v>
      </c>
      <c r="B12" s="34" t="s">
        <v>38</v>
      </c>
      <c r="C12" s="36" t="s">
        <v>68</v>
      </c>
      <c r="D12" s="19" t="s">
        <v>21</v>
      </c>
      <c r="E12" s="13" t="s">
        <v>7</v>
      </c>
      <c r="F12" s="19" t="s">
        <v>22</v>
      </c>
      <c r="G12" s="35">
        <v>43286</v>
      </c>
      <c r="H12" s="40" t="s">
        <v>93</v>
      </c>
      <c r="I12" s="37">
        <v>2</v>
      </c>
      <c r="J12" s="38">
        <v>132</v>
      </c>
      <c r="K12" s="39">
        <v>6732</v>
      </c>
      <c r="L12" s="14">
        <f t="shared" si="6"/>
        <v>336.6</v>
      </c>
      <c r="M12" s="16">
        <v>0.03</v>
      </c>
      <c r="N12" s="14">
        <f t="shared" ref="N12:N22" si="9">K12*(1-0.96737864)</f>
        <v>219.60699552000028</v>
      </c>
      <c r="O12" s="14">
        <f t="shared" si="7"/>
        <v>6175.7930044800005</v>
      </c>
      <c r="P12" s="17">
        <v>0.48</v>
      </c>
      <c r="Q12" s="14">
        <f t="shared" si="8"/>
        <v>2964.3806421504</v>
      </c>
    </row>
    <row r="13" spans="1:18" s="12" customFormat="1" ht="24" customHeight="1">
      <c r="A13" s="11">
        <v>12</v>
      </c>
      <c r="B13" s="34" t="s">
        <v>39</v>
      </c>
      <c r="C13" s="36" t="s">
        <v>69</v>
      </c>
      <c r="D13" s="19" t="s">
        <v>21</v>
      </c>
      <c r="E13" s="13" t="s">
        <v>7</v>
      </c>
      <c r="F13" s="19" t="s">
        <v>22</v>
      </c>
      <c r="G13" s="35">
        <v>43287</v>
      </c>
      <c r="H13" s="40" t="s">
        <v>89</v>
      </c>
      <c r="I13" s="37">
        <v>38</v>
      </c>
      <c r="J13" s="38">
        <v>205</v>
      </c>
      <c r="K13" s="39">
        <v>6812</v>
      </c>
      <c r="L13" s="14">
        <f t="shared" si="6"/>
        <v>340.6</v>
      </c>
      <c r="M13" s="16">
        <v>0.03</v>
      </c>
      <c r="N13" s="14">
        <f t="shared" si="9"/>
        <v>222.2167043200003</v>
      </c>
      <c r="O13" s="14">
        <f t="shared" si="7"/>
        <v>6249.1832956799999</v>
      </c>
      <c r="P13" s="17">
        <v>0.48</v>
      </c>
      <c r="Q13" s="14">
        <f t="shared" si="8"/>
        <v>2999.6079819264</v>
      </c>
      <c r="R13" s="41"/>
    </row>
    <row r="14" spans="1:18" s="12" customFormat="1" ht="21.75" customHeight="1">
      <c r="A14" s="11">
        <v>13</v>
      </c>
      <c r="B14" s="34" t="s">
        <v>101</v>
      </c>
      <c r="C14" s="42" t="s">
        <v>100</v>
      </c>
      <c r="D14" s="19" t="s">
        <v>99</v>
      </c>
      <c r="E14" s="13" t="s">
        <v>7</v>
      </c>
      <c r="F14" s="19" t="s">
        <v>22</v>
      </c>
      <c r="G14" s="35">
        <v>43287</v>
      </c>
      <c r="H14" s="35">
        <v>43290</v>
      </c>
      <c r="I14" s="37">
        <v>7</v>
      </c>
      <c r="J14" s="38">
        <v>10</v>
      </c>
      <c r="K14" s="39">
        <v>326</v>
      </c>
      <c r="L14" s="14">
        <f t="shared" si="6"/>
        <v>16.3</v>
      </c>
      <c r="M14" s="16">
        <v>0.03</v>
      </c>
      <c r="N14" s="14">
        <f t="shared" si="9"/>
        <v>10.634563360000014</v>
      </c>
      <c r="O14" s="14">
        <f t="shared" si="7"/>
        <v>299.06543664000003</v>
      </c>
      <c r="P14" s="17">
        <v>0.48</v>
      </c>
      <c r="Q14" s="14">
        <f t="shared" si="8"/>
        <v>143.5514095872</v>
      </c>
    </row>
    <row r="15" spans="1:18" s="12" customFormat="1" ht="21.75" customHeight="1">
      <c r="A15" s="11">
        <v>14</v>
      </c>
      <c r="B15" s="34" t="s">
        <v>40</v>
      </c>
      <c r="C15" s="36" t="s">
        <v>70</v>
      </c>
      <c r="D15" s="19" t="s">
        <v>21</v>
      </c>
      <c r="E15" s="13" t="s">
        <v>7</v>
      </c>
      <c r="F15" s="19" t="s">
        <v>22</v>
      </c>
      <c r="G15" s="35">
        <v>43289</v>
      </c>
      <c r="H15" s="35">
        <v>43304</v>
      </c>
      <c r="I15" s="37">
        <v>12</v>
      </c>
      <c r="J15" s="38">
        <v>19</v>
      </c>
      <c r="K15" s="39">
        <v>305</v>
      </c>
      <c r="L15" s="14">
        <f t="shared" si="6"/>
        <v>15.25</v>
      </c>
      <c r="M15" s="16">
        <v>0.03</v>
      </c>
      <c r="N15" s="14">
        <f t="shared" si="9"/>
        <v>9.9495148000000135</v>
      </c>
      <c r="O15" s="14">
        <f t="shared" si="7"/>
        <v>279.80048520000003</v>
      </c>
      <c r="P15" s="17">
        <v>0.48</v>
      </c>
      <c r="Q15" s="14">
        <f t="shared" si="8"/>
        <v>134.304232896</v>
      </c>
    </row>
    <row r="16" spans="1:18" s="12" customFormat="1" ht="21.75" customHeight="1">
      <c r="A16" s="11">
        <v>15</v>
      </c>
      <c r="B16" s="34" t="s">
        <v>41</v>
      </c>
      <c r="C16" s="36" t="s">
        <v>71</v>
      </c>
      <c r="D16" s="19" t="s">
        <v>21</v>
      </c>
      <c r="E16" s="13" t="s">
        <v>7</v>
      </c>
      <c r="F16" s="19" t="s">
        <v>22</v>
      </c>
      <c r="G16" s="35">
        <v>43294</v>
      </c>
      <c r="H16" s="40" t="s">
        <v>94</v>
      </c>
      <c r="I16" s="37">
        <v>86</v>
      </c>
      <c r="J16" s="38">
        <v>676</v>
      </c>
      <c r="K16" s="39">
        <v>22809</v>
      </c>
      <c r="L16" s="14">
        <f t="shared" si="6"/>
        <v>1140.45</v>
      </c>
      <c r="M16" s="16">
        <v>0.03</v>
      </c>
      <c r="N16" s="14">
        <f t="shared" si="9"/>
        <v>744.06060024000101</v>
      </c>
      <c r="O16" s="14">
        <f t="shared" si="7"/>
        <v>20924.489399760001</v>
      </c>
      <c r="P16" s="17">
        <v>0.48</v>
      </c>
      <c r="Q16" s="14">
        <f t="shared" si="8"/>
        <v>10043.7549118848</v>
      </c>
    </row>
    <row r="17" spans="1:17" s="12" customFormat="1" ht="21.75" customHeight="1">
      <c r="A17" s="11">
        <v>16</v>
      </c>
      <c r="B17" s="34" t="s">
        <v>42</v>
      </c>
      <c r="C17" s="36" t="s">
        <v>72</v>
      </c>
      <c r="D17" s="19" t="s">
        <v>21</v>
      </c>
      <c r="E17" s="13" t="s">
        <v>7</v>
      </c>
      <c r="F17" s="19" t="s">
        <v>22</v>
      </c>
      <c r="G17" s="35">
        <v>43294</v>
      </c>
      <c r="H17" s="35">
        <v>43312</v>
      </c>
      <c r="I17" s="37">
        <v>27</v>
      </c>
      <c r="J17" s="38">
        <v>1783</v>
      </c>
      <c r="K17" s="39">
        <v>45312</v>
      </c>
      <c r="L17" s="14">
        <f t="shared" si="6"/>
        <v>2265.6</v>
      </c>
      <c r="M17" s="16">
        <v>0.03</v>
      </c>
      <c r="N17" s="14">
        <f t="shared" si="9"/>
        <v>1478.139064320002</v>
      </c>
      <c r="O17" s="14">
        <f t="shared" si="7"/>
        <v>41568.260935680002</v>
      </c>
      <c r="P17" s="17">
        <v>0.48</v>
      </c>
      <c r="Q17" s="14">
        <f t="shared" si="8"/>
        <v>19952.765249126402</v>
      </c>
    </row>
    <row r="18" spans="1:17" s="12" customFormat="1" ht="21.75" customHeight="1">
      <c r="A18" s="11">
        <v>17</v>
      </c>
      <c r="B18" s="34" t="s">
        <v>43</v>
      </c>
      <c r="C18" s="36" t="s">
        <v>73</v>
      </c>
      <c r="D18" s="19" t="s">
        <v>21</v>
      </c>
      <c r="E18" s="13" t="s">
        <v>7</v>
      </c>
      <c r="F18" s="19" t="s">
        <v>22</v>
      </c>
      <c r="G18" s="35">
        <v>43294</v>
      </c>
      <c r="H18" s="40" t="s">
        <v>95</v>
      </c>
      <c r="I18" s="37">
        <v>2</v>
      </c>
      <c r="J18" s="38">
        <v>12</v>
      </c>
      <c r="K18" s="39">
        <v>394</v>
      </c>
      <c r="L18" s="14">
        <f t="shared" si="6"/>
        <v>19.700000000000003</v>
      </c>
      <c r="M18" s="16">
        <v>0.03</v>
      </c>
      <c r="N18" s="14">
        <f t="shared" si="9"/>
        <v>12.852815840000018</v>
      </c>
      <c r="O18" s="14">
        <f t="shared" si="7"/>
        <v>361.44718416000001</v>
      </c>
      <c r="P18" s="17">
        <v>0.48</v>
      </c>
      <c r="Q18" s="14">
        <f t="shared" si="8"/>
        <v>173.49464839679999</v>
      </c>
    </row>
    <row r="19" spans="1:17" s="12" customFormat="1" ht="21.75" customHeight="1">
      <c r="A19" s="11">
        <v>18</v>
      </c>
      <c r="B19" s="34" t="s">
        <v>44</v>
      </c>
      <c r="C19" s="36" t="s">
        <v>74</v>
      </c>
      <c r="D19" s="19" t="s">
        <v>21</v>
      </c>
      <c r="E19" s="13" t="s">
        <v>7</v>
      </c>
      <c r="F19" s="19" t="s">
        <v>22</v>
      </c>
      <c r="G19" s="35">
        <v>43295</v>
      </c>
      <c r="H19" s="40" t="s">
        <v>96</v>
      </c>
      <c r="I19" s="37">
        <v>11</v>
      </c>
      <c r="J19" s="38">
        <v>28</v>
      </c>
      <c r="K19" s="39">
        <v>855</v>
      </c>
      <c r="L19" s="14">
        <f t="shared" si="6"/>
        <v>42.75</v>
      </c>
      <c r="M19" s="16">
        <v>0.03</v>
      </c>
      <c r="N19" s="14">
        <f t="shared" si="9"/>
        <v>27.891262800000039</v>
      </c>
      <c r="O19" s="14">
        <f t="shared" si="7"/>
        <v>784.35873720000006</v>
      </c>
      <c r="P19" s="17">
        <v>0.48</v>
      </c>
      <c r="Q19" s="14">
        <f t="shared" si="8"/>
        <v>376.49219385600003</v>
      </c>
    </row>
    <row r="20" spans="1:17" s="12" customFormat="1" ht="21.75" customHeight="1">
      <c r="A20" s="11">
        <v>19</v>
      </c>
      <c r="B20" s="34" t="s">
        <v>45</v>
      </c>
      <c r="C20" s="36" t="s">
        <v>75</v>
      </c>
      <c r="D20" s="19" t="s">
        <v>21</v>
      </c>
      <c r="E20" s="13" t="s">
        <v>7</v>
      </c>
      <c r="F20" s="19" t="s">
        <v>22</v>
      </c>
      <c r="G20" s="35">
        <v>43295</v>
      </c>
      <c r="H20" s="40" t="s">
        <v>97</v>
      </c>
      <c r="I20" s="37">
        <v>6</v>
      </c>
      <c r="J20" s="38">
        <v>23</v>
      </c>
      <c r="K20" s="39">
        <v>795</v>
      </c>
      <c r="L20" s="14">
        <f t="shared" si="6"/>
        <v>39.75</v>
      </c>
      <c r="M20" s="16">
        <v>0.03</v>
      </c>
      <c r="N20" s="14">
        <f t="shared" si="9"/>
        <v>25.933981200000034</v>
      </c>
      <c r="O20" s="14">
        <f t="shared" si="7"/>
        <v>729.31601880000005</v>
      </c>
      <c r="P20" s="17">
        <v>0.48</v>
      </c>
      <c r="Q20" s="14">
        <f t="shared" si="8"/>
        <v>350.07168902400002</v>
      </c>
    </row>
    <row r="21" spans="1:17" s="12" customFormat="1" ht="21.75" customHeight="1">
      <c r="A21" s="11">
        <v>20</v>
      </c>
      <c r="B21" s="34" t="s">
        <v>46</v>
      </c>
      <c r="C21" s="36" t="s">
        <v>76</v>
      </c>
      <c r="D21" s="19" t="s">
        <v>23</v>
      </c>
      <c r="E21" s="13" t="s">
        <v>7</v>
      </c>
      <c r="F21" s="19" t="s">
        <v>24</v>
      </c>
      <c r="G21" s="35">
        <v>43299</v>
      </c>
      <c r="H21" s="35">
        <v>43300</v>
      </c>
      <c r="I21" s="37">
        <v>2</v>
      </c>
      <c r="J21" s="38">
        <v>0</v>
      </c>
      <c r="K21" s="39">
        <v>0</v>
      </c>
      <c r="L21" s="14">
        <f t="shared" si="6"/>
        <v>0</v>
      </c>
      <c r="M21" s="16">
        <v>0.03</v>
      </c>
      <c r="N21" s="14">
        <f t="shared" si="9"/>
        <v>0</v>
      </c>
      <c r="O21" s="14">
        <f t="shared" si="7"/>
        <v>0</v>
      </c>
      <c r="P21" s="17">
        <v>0.48</v>
      </c>
      <c r="Q21" s="14">
        <f t="shared" si="8"/>
        <v>0</v>
      </c>
    </row>
    <row r="22" spans="1:17" s="12" customFormat="1" ht="21.75" customHeight="1">
      <c r="A22" s="11">
        <v>21</v>
      </c>
      <c r="B22" s="34" t="s">
        <v>47</v>
      </c>
      <c r="C22" s="36" t="s">
        <v>77</v>
      </c>
      <c r="D22" s="19" t="s">
        <v>25</v>
      </c>
      <c r="E22" s="13" t="s">
        <v>7</v>
      </c>
      <c r="F22" s="19" t="s">
        <v>26</v>
      </c>
      <c r="G22" s="35">
        <v>43301</v>
      </c>
      <c r="H22" s="35">
        <v>43312</v>
      </c>
      <c r="I22" s="37">
        <v>20</v>
      </c>
      <c r="J22" s="38">
        <v>96</v>
      </c>
      <c r="K22" s="39">
        <v>2399</v>
      </c>
      <c r="L22" s="14">
        <f t="shared" si="6"/>
        <v>119.95</v>
      </c>
      <c r="M22" s="16">
        <v>0.03</v>
      </c>
      <c r="N22" s="14">
        <f t="shared" si="9"/>
        <v>78.258642640000105</v>
      </c>
      <c r="O22" s="14">
        <f t="shared" si="7"/>
        <v>2200.7913573599999</v>
      </c>
      <c r="P22" s="17">
        <v>0.48</v>
      </c>
      <c r="Q22" s="14">
        <f t="shared" si="8"/>
        <v>1056.3798515327999</v>
      </c>
    </row>
    <row r="23" spans="1:17" s="12" customFormat="1" ht="21.75" customHeight="1">
      <c r="A23" s="11">
        <v>22</v>
      </c>
      <c r="B23" s="34" t="s">
        <v>48</v>
      </c>
      <c r="C23" s="36" t="s">
        <v>78</v>
      </c>
      <c r="D23" s="19" t="s">
        <v>25</v>
      </c>
      <c r="E23" s="13" t="s">
        <v>7</v>
      </c>
      <c r="F23" s="19" t="s">
        <v>26</v>
      </c>
      <c r="G23" s="35">
        <v>43301</v>
      </c>
      <c r="H23" s="35">
        <v>43312</v>
      </c>
      <c r="I23" s="37">
        <v>100</v>
      </c>
      <c r="J23" s="38">
        <v>897</v>
      </c>
      <c r="K23" s="39">
        <v>27871</v>
      </c>
      <c r="L23" s="14">
        <f t="shared" ref="L23:L32" si="10">K23*0.05</f>
        <v>1393.5500000000002</v>
      </c>
      <c r="M23" s="16">
        <v>0.03</v>
      </c>
      <c r="N23" s="14">
        <f t="shared" ref="N23:N32" si="11">K23*(1-0.96737864)</f>
        <v>909.18992456000126</v>
      </c>
      <c r="O23" s="14">
        <f t="shared" ref="O23:O32" si="12">K23*0.91737864</f>
        <v>25568.260075440001</v>
      </c>
      <c r="P23" s="17">
        <v>0.48</v>
      </c>
      <c r="Q23" s="14">
        <f t="shared" ref="Q23:Q32" si="13">O23*P23</f>
        <v>12272.7648362112</v>
      </c>
    </row>
    <row r="24" spans="1:17" s="12" customFormat="1" ht="21.75" customHeight="1">
      <c r="A24" s="11">
        <v>23</v>
      </c>
      <c r="B24" s="34" t="s">
        <v>49</v>
      </c>
      <c r="C24" s="36" t="s">
        <v>79</v>
      </c>
      <c r="D24" s="19" t="s">
        <v>25</v>
      </c>
      <c r="E24" s="13" t="s">
        <v>7</v>
      </c>
      <c r="F24" s="19" t="s">
        <v>26</v>
      </c>
      <c r="G24" s="35">
        <v>43301</v>
      </c>
      <c r="H24" s="40" t="s">
        <v>98</v>
      </c>
      <c r="I24" s="37">
        <v>3</v>
      </c>
      <c r="J24" s="38">
        <v>2</v>
      </c>
      <c r="K24" s="39">
        <v>60</v>
      </c>
      <c r="L24" s="14">
        <f t="shared" si="10"/>
        <v>3</v>
      </c>
      <c r="M24" s="16">
        <v>0.03</v>
      </c>
      <c r="N24" s="14">
        <f t="shared" si="11"/>
        <v>1.9572816000000026</v>
      </c>
      <c r="O24" s="14">
        <f t="shared" si="12"/>
        <v>55.042718399999998</v>
      </c>
      <c r="P24" s="17">
        <v>0.48</v>
      </c>
      <c r="Q24" s="14">
        <f t="shared" si="13"/>
        <v>26.420504831999999</v>
      </c>
    </row>
    <row r="25" spans="1:17" s="12" customFormat="1" ht="21.75" customHeight="1">
      <c r="A25" s="11">
        <v>24</v>
      </c>
      <c r="B25" s="34" t="s">
        <v>50</v>
      </c>
      <c r="C25" s="36" t="s">
        <v>80</v>
      </c>
      <c r="D25" s="19" t="s">
        <v>25</v>
      </c>
      <c r="E25" s="13" t="s">
        <v>7</v>
      </c>
      <c r="F25" s="19" t="s">
        <v>26</v>
      </c>
      <c r="G25" s="35">
        <v>43302</v>
      </c>
      <c r="H25" s="35">
        <v>43309</v>
      </c>
      <c r="I25" s="37">
        <v>4</v>
      </c>
      <c r="J25" s="38">
        <v>3</v>
      </c>
      <c r="K25" s="39">
        <v>101</v>
      </c>
      <c r="L25" s="14">
        <f t="shared" si="10"/>
        <v>5.0500000000000007</v>
      </c>
      <c r="M25" s="16">
        <v>0.03</v>
      </c>
      <c r="N25" s="14">
        <f t="shared" si="11"/>
        <v>3.2947573600000046</v>
      </c>
      <c r="O25" s="14">
        <f t="shared" si="12"/>
        <v>92.655242639999997</v>
      </c>
      <c r="P25" s="17">
        <v>0.48</v>
      </c>
      <c r="Q25" s="14">
        <f t="shared" si="13"/>
        <v>44.474516467199997</v>
      </c>
    </row>
    <row r="26" spans="1:17" s="12" customFormat="1" ht="21.75" customHeight="1">
      <c r="A26" s="11">
        <v>25</v>
      </c>
      <c r="B26" s="34" t="s">
        <v>51</v>
      </c>
      <c r="C26" s="36" t="s">
        <v>81</v>
      </c>
      <c r="D26" s="19" t="s">
        <v>25</v>
      </c>
      <c r="E26" s="13" t="s">
        <v>7</v>
      </c>
      <c r="F26" s="19" t="s">
        <v>26</v>
      </c>
      <c r="G26" s="35">
        <v>43302</v>
      </c>
      <c r="H26" s="35">
        <v>43303</v>
      </c>
      <c r="I26" s="37">
        <v>8</v>
      </c>
      <c r="J26" s="38">
        <v>4</v>
      </c>
      <c r="K26" s="39">
        <v>121</v>
      </c>
      <c r="L26" s="14">
        <f t="shared" si="10"/>
        <v>6.0500000000000007</v>
      </c>
      <c r="M26" s="16">
        <v>0.03</v>
      </c>
      <c r="N26" s="14">
        <f t="shared" si="11"/>
        <v>3.9471845600000055</v>
      </c>
      <c r="O26" s="14">
        <f t="shared" si="12"/>
        <v>111.00281544000001</v>
      </c>
      <c r="P26" s="17">
        <v>0.48</v>
      </c>
      <c r="Q26" s="14">
        <f t="shared" si="13"/>
        <v>53.281351411199999</v>
      </c>
    </row>
    <row r="27" spans="1:17" s="12" customFormat="1" ht="21.75" customHeight="1">
      <c r="A27" s="11">
        <v>26</v>
      </c>
      <c r="B27" s="34" t="s">
        <v>52</v>
      </c>
      <c r="C27" s="36" t="s">
        <v>82</v>
      </c>
      <c r="D27" s="19" t="s">
        <v>25</v>
      </c>
      <c r="E27" s="13" t="s">
        <v>7</v>
      </c>
      <c r="F27" s="19" t="s">
        <v>26</v>
      </c>
      <c r="G27" s="35">
        <v>43303</v>
      </c>
      <c r="H27" s="35">
        <v>43310</v>
      </c>
      <c r="I27" s="37">
        <v>2</v>
      </c>
      <c r="J27" s="38">
        <v>25</v>
      </c>
      <c r="K27" s="39">
        <v>743</v>
      </c>
      <c r="L27" s="14">
        <f t="shared" si="10"/>
        <v>37.15</v>
      </c>
      <c r="M27" s="16">
        <v>0.03</v>
      </c>
      <c r="N27" s="14">
        <f t="shared" si="11"/>
        <v>24.237670480000034</v>
      </c>
      <c r="O27" s="14">
        <f t="shared" si="12"/>
        <v>681.61232952</v>
      </c>
      <c r="P27" s="17">
        <v>0.48</v>
      </c>
      <c r="Q27" s="14">
        <f t="shared" si="13"/>
        <v>327.17391816959997</v>
      </c>
    </row>
    <row r="28" spans="1:17" s="12" customFormat="1" ht="21.75" customHeight="1">
      <c r="A28" s="11">
        <v>27</v>
      </c>
      <c r="B28" s="34" t="s">
        <v>53</v>
      </c>
      <c r="C28" s="36" t="s">
        <v>83</v>
      </c>
      <c r="D28" s="19" t="s">
        <v>25</v>
      </c>
      <c r="E28" s="13" t="s">
        <v>7</v>
      </c>
      <c r="F28" s="19" t="s">
        <v>26</v>
      </c>
      <c r="G28" s="35">
        <v>43308</v>
      </c>
      <c r="H28" s="35">
        <v>43310</v>
      </c>
      <c r="I28" s="37">
        <v>3</v>
      </c>
      <c r="J28" s="38">
        <v>0</v>
      </c>
      <c r="K28" s="39">
        <v>0</v>
      </c>
      <c r="L28" s="14">
        <f t="shared" si="10"/>
        <v>0</v>
      </c>
      <c r="M28" s="16">
        <v>0.03</v>
      </c>
      <c r="N28" s="14">
        <f t="shared" si="11"/>
        <v>0</v>
      </c>
      <c r="O28" s="14">
        <f t="shared" si="12"/>
        <v>0</v>
      </c>
      <c r="P28" s="17">
        <v>0.48</v>
      </c>
      <c r="Q28" s="14">
        <f t="shared" si="13"/>
        <v>0</v>
      </c>
    </row>
    <row r="29" spans="1:17" s="12" customFormat="1" ht="21.75" customHeight="1">
      <c r="A29" s="11">
        <v>28</v>
      </c>
      <c r="B29" s="34" t="s">
        <v>54</v>
      </c>
      <c r="C29" s="36" t="s">
        <v>84</v>
      </c>
      <c r="D29" s="19" t="s">
        <v>25</v>
      </c>
      <c r="E29" s="13" t="s">
        <v>7</v>
      </c>
      <c r="F29" s="19" t="s">
        <v>26</v>
      </c>
      <c r="G29" s="35">
        <v>43308</v>
      </c>
      <c r="H29" s="40" t="s">
        <v>94</v>
      </c>
      <c r="I29" s="37">
        <v>65</v>
      </c>
      <c r="J29" s="38">
        <v>1743</v>
      </c>
      <c r="K29" s="39">
        <v>67141.7</v>
      </c>
      <c r="L29" s="14">
        <f t="shared" si="10"/>
        <v>3357.085</v>
      </c>
      <c r="M29" s="16">
        <v>0.03</v>
      </c>
      <c r="N29" s="14">
        <f t="shared" si="11"/>
        <v>2190.2535667120028</v>
      </c>
      <c r="O29" s="14">
        <f t="shared" si="12"/>
        <v>61594.361433288002</v>
      </c>
      <c r="P29" s="17">
        <v>0.48</v>
      </c>
      <c r="Q29" s="14">
        <f t="shared" si="13"/>
        <v>29565.293487978241</v>
      </c>
    </row>
    <row r="30" spans="1:17" s="12" customFormat="1" ht="21.75" customHeight="1">
      <c r="A30" s="11">
        <v>29</v>
      </c>
      <c r="B30" s="34" t="s">
        <v>55</v>
      </c>
      <c r="C30" s="36" t="s">
        <v>85</v>
      </c>
      <c r="D30" s="19" t="s">
        <v>25</v>
      </c>
      <c r="E30" s="13" t="s">
        <v>7</v>
      </c>
      <c r="F30" s="19" t="s">
        <v>26</v>
      </c>
      <c r="G30" s="35">
        <v>43308</v>
      </c>
      <c r="H30" s="40" t="s">
        <v>94</v>
      </c>
      <c r="I30" s="37">
        <v>79</v>
      </c>
      <c r="J30" s="38">
        <v>2097</v>
      </c>
      <c r="K30" s="39">
        <v>65364</v>
      </c>
      <c r="L30" s="14">
        <f t="shared" si="10"/>
        <v>3268.2000000000003</v>
      </c>
      <c r="M30" s="16">
        <v>0.03</v>
      </c>
      <c r="N30" s="14">
        <f t="shared" si="11"/>
        <v>2132.262575040003</v>
      </c>
      <c r="O30" s="14">
        <f t="shared" si="12"/>
        <v>59963.537424959999</v>
      </c>
      <c r="P30" s="17">
        <v>0.48</v>
      </c>
      <c r="Q30" s="14">
        <f t="shared" si="13"/>
        <v>28782.497963980797</v>
      </c>
    </row>
    <row r="31" spans="1:17" s="12" customFormat="1" ht="21.75" customHeight="1">
      <c r="A31" s="11">
        <v>30</v>
      </c>
      <c r="B31" s="34" t="s">
        <v>56</v>
      </c>
      <c r="C31" s="36" t="s">
        <v>86</v>
      </c>
      <c r="D31" s="19" t="s">
        <v>25</v>
      </c>
      <c r="E31" s="13" t="s">
        <v>7</v>
      </c>
      <c r="F31" s="19" t="s">
        <v>26</v>
      </c>
      <c r="G31" s="35">
        <v>43308</v>
      </c>
      <c r="H31" s="40" t="s">
        <v>94</v>
      </c>
      <c r="I31" s="37">
        <v>18</v>
      </c>
      <c r="J31" s="38">
        <v>2</v>
      </c>
      <c r="K31" s="39">
        <v>70</v>
      </c>
      <c r="L31" s="14">
        <f t="shared" si="10"/>
        <v>3.5</v>
      </c>
      <c r="M31" s="16">
        <v>0.03</v>
      </c>
      <c r="N31" s="14">
        <f t="shared" si="11"/>
        <v>2.2834952000000031</v>
      </c>
      <c r="O31" s="14">
        <f t="shared" si="12"/>
        <v>64.216504799999996</v>
      </c>
      <c r="P31" s="17">
        <v>0.48</v>
      </c>
      <c r="Q31" s="14">
        <f t="shared" si="13"/>
        <v>30.823922303999996</v>
      </c>
    </row>
    <row r="32" spans="1:17" s="12" customFormat="1" ht="21.75" customHeight="1">
      <c r="A32" s="11">
        <v>31</v>
      </c>
      <c r="B32" s="34" t="s">
        <v>57</v>
      </c>
      <c r="C32" s="36" t="s">
        <v>87</v>
      </c>
      <c r="D32" s="19" t="s">
        <v>25</v>
      </c>
      <c r="E32" s="13" t="s">
        <v>7</v>
      </c>
      <c r="F32" s="19" t="s">
        <v>26</v>
      </c>
      <c r="G32" s="35">
        <v>43309</v>
      </c>
      <c r="H32" s="40" t="s">
        <v>96</v>
      </c>
      <c r="I32" s="37">
        <v>2</v>
      </c>
      <c r="J32" s="38">
        <v>17</v>
      </c>
      <c r="K32" s="39">
        <v>508</v>
      </c>
      <c r="L32" s="14">
        <f t="shared" si="10"/>
        <v>25.400000000000002</v>
      </c>
      <c r="M32" s="16">
        <v>0.03</v>
      </c>
      <c r="N32" s="14">
        <f t="shared" si="11"/>
        <v>16.571650880000021</v>
      </c>
      <c r="O32" s="14">
        <f t="shared" si="12"/>
        <v>466.02834912000003</v>
      </c>
      <c r="P32" s="17">
        <v>0.48</v>
      </c>
      <c r="Q32" s="14">
        <f t="shared" si="13"/>
        <v>223.69360757760001</v>
      </c>
    </row>
    <row r="33" spans="1:17" s="5" customFormat="1" ht="25.5" customHeight="1">
      <c r="A33" s="28"/>
      <c r="B33" s="18" t="s">
        <v>27</v>
      </c>
      <c r="C33" s="29"/>
      <c r="D33" s="29"/>
      <c r="E33" s="29"/>
      <c r="F33" s="29"/>
      <c r="G33" s="30"/>
      <c r="H33" s="30"/>
      <c r="I33" s="29"/>
      <c r="J33" s="29"/>
      <c r="K33" s="31">
        <f>SUM(K2:K32)</f>
        <v>432976.7</v>
      </c>
      <c r="L33" s="31"/>
      <c r="M33" s="31"/>
      <c r="N33" s="31">
        <f>SUM(N2:N32)</f>
        <v>14124.288802312019</v>
      </c>
      <c r="O33" s="32">
        <f>SUM(O2:O32)</f>
        <v>397203.57619768806</v>
      </c>
      <c r="P33" s="33"/>
      <c r="Q33" s="31">
        <f>SUM(Q2:Q32)</f>
        <v>190657.71657489019</v>
      </c>
    </row>
    <row r="34" spans="1:17" s="5" customFormat="1">
      <c r="B34" s="6"/>
      <c r="C34" s="6"/>
      <c r="D34" s="6"/>
      <c r="E34" s="6"/>
      <c r="F34" s="6"/>
      <c r="G34" s="7"/>
      <c r="H34" s="7"/>
      <c r="I34" s="6"/>
      <c r="J34" s="6"/>
      <c r="K34" s="8"/>
      <c r="L34" s="8"/>
      <c r="M34" s="8"/>
      <c r="N34" s="8"/>
      <c r="O34" s="8"/>
      <c r="P34" s="9"/>
    </row>
    <row r="36" spans="1:17">
      <c r="F36" s="15"/>
    </row>
  </sheetData>
  <protectedRanges>
    <protectedRange sqref="A33:XFD1048576 A2:G5 B11:L11 M7:XFD11 I12:XFD32 H2:H32 I2:XFD6 I7:L10 B12:G32 B6:G10 A6:A32" name="区域1"/>
  </protectedRanges>
  <phoneticPr fontId="1" type="noConversion"/>
  <pageMargins left="0.26" right="0.15748031496062992" top="0.98425196850393704" bottom="0.98425196850393704" header="0.51181102362204722" footer="0.51181102362204722"/>
  <pageSetup paperSize="9" scale="73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Administrator</cp:lastModifiedBy>
  <cp:lastPrinted>2018-07-05T02:13:58Z</cp:lastPrinted>
  <dcterms:created xsi:type="dcterms:W3CDTF">2015-11-10T02:18:22Z</dcterms:created>
  <dcterms:modified xsi:type="dcterms:W3CDTF">2018-08-02T02:40:03Z</dcterms:modified>
</cp:coreProperties>
</file>