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customProperty1.bin" ContentType="application/vnd.openxmlformats-officedocument.spreadsheetml.customProperty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0" windowWidth="21885" windowHeight="4695"/>
  </bookViews>
  <sheets>
    <sheet name="月结算表" sheetId="1" r:id="rId1"/>
  </sheets>
  <calcPr calcId="125725"/>
</workbook>
</file>

<file path=xl/calcChain.xml><?xml version="1.0" encoding="utf-8"?>
<calcChain xmlns="http://schemas.openxmlformats.org/spreadsheetml/2006/main">
  <c r="L3" i="1"/>
  <c r="L4"/>
  <c r="L5"/>
  <c r="L6"/>
  <c r="L7"/>
  <c r="L8"/>
  <c r="L9"/>
  <c r="L10"/>
  <c r="L11"/>
  <c r="L12"/>
  <c r="L13"/>
  <c r="L14"/>
  <c r="L15"/>
  <c r="L16"/>
  <c r="L17"/>
  <c r="L18"/>
  <c r="L19"/>
  <c r="L20"/>
  <c r="N3"/>
  <c r="N4"/>
  <c r="N5"/>
  <c r="N6"/>
  <c r="N7"/>
  <c r="N8"/>
  <c r="N9"/>
  <c r="N10"/>
  <c r="N11"/>
  <c r="N12"/>
  <c r="N13"/>
  <c r="N14"/>
  <c r="N15"/>
  <c r="N16"/>
  <c r="N17"/>
  <c r="N18"/>
  <c r="N19"/>
  <c r="N20"/>
  <c r="O3"/>
  <c r="O4"/>
  <c r="Q4" s="1"/>
  <c r="O5"/>
  <c r="O6"/>
  <c r="Q6" s="1"/>
  <c r="O7"/>
  <c r="O8"/>
  <c r="Q8" s="1"/>
  <c r="O9"/>
  <c r="O10"/>
  <c r="Q10" s="1"/>
  <c r="O11"/>
  <c r="O12"/>
  <c r="Q12" s="1"/>
  <c r="O13"/>
  <c r="Q13" s="1"/>
  <c r="O14"/>
  <c r="O15"/>
  <c r="O16"/>
  <c r="O17"/>
  <c r="Q17" s="1"/>
  <c r="O18"/>
  <c r="O19"/>
  <c r="O20"/>
  <c r="Q20" s="1"/>
  <c r="Q3"/>
  <c r="Q5"/>
  <c r="Q7"/>
  <c r="Q9"/>
  <c r="Q11"/>
  <c r="Q14"/>
  <c r="Q15"/>
  <c r="Q16"/>
  <c r="Q18"/>
  <c r="Q19"/>
  <c r="K21"/>
  <c r="O2" l="1"/>
  <c r="N2"/>
  <c r="L2"/>
  <c r="O21" l="1"/>
  <c r="N21"/>
  <c r="L21"/>
  <c r="Q2"/>
  <c r="Q21" s="1"/>
</calcChain>
</file>

<file path=xl/sharedStrings.xml><?xml version="1.0" encoding="utf-8"?>
<sst xmlns="http://schemas.openxmlformats.org/spreadsheetml/2006/main" count="145" uniqueCount="77">
  <si>
    <t>序号</t>
  </si>
  <si>
    <t>影片编码</t>
  </si>
  <si>
    <t>开始日期</t>
    <phoneticPr fontId="1" type="noConversion"/>
  </si>
  <si>
    <t>结束日期</t>
    <phoneticPr fontId="1" type="noConversion"/>
  </si>
  <si>
    <t>总场次</t>
    <phoneticPr fontId="1" type="noConversion"/>
  </si>
  <si>
    <t>总人次</t>
    <phoneticPr fontId="1" type="noConversion"/>
  </si>
  <si>
    <t>总票房</t>
    <phoneticPr fontId="1" type="noConversion"/>
  </si>
  <si>
    <t>影片名称</t>
    <phoneticPr fontId="1" type="noConversion"/>
  </si>
  <si>
    <t>净票房</t>
    <phoneticPr fontId="1" type="noConversion"/>
  </si>
  <si>
    <t>分账片款</t>
    <phoneticPr fontId="1" type="noConversion"/>
  </si>
  <si>
    <t>设备归属</t>
    <phoneticPr fontId="1" type="noConversion"/>
  </si>
  <si>
    <t>电影专项基金</t>
    <phoneticPr fontId="1" type="noConversion"/>
  </si>
  <si>
    <t>增值税率</t>
    <phoneticPr fontId="1" type="noConversion"/>
  </si>
  <si>
    <t>税金</t>
    <phoneticPr fontId="1" type="noConversion"/>
  </si>
  <si>
    <t>分账比例</t>
    <phoneticPr fontId="1" type="noConversion"/>
  </si>
  <si>
    <t>影院名称</t>
    <phoneticPr fontId="1" type="noConversion"/>
  </si>
  <si>
    <t>影院编码</t>
    <phoneticPr fontId="1" type="noConversion"/>
  </si>
  <si>
    <t>合计</t>
    <phoneticPr fontId="1" type="noConversion"/>
  </si>
  <si>
    <t>侏罗纪世界2（数字3D）</t>
  </si>
  <si>
    <t>动物世界（数字3D）</t>
  </si>
  <si>
    <t>超人总动员2（数字3D）</t>
  </si>
  <si>
    <t>阿飞正传（数字）</t>
  </si>
  <si>
    <t>生存家族（数字）</t>
  </si>
  <si>
    <t>金蝉脱壳2：冥府（数字）</t>
  </si>
  <si>
    <t>我不是药神</t>
  </si>
  <si>
    <t>051201022018</t>
  </si>
  <si>
    <t>001203772018</t>
  </si>
  <si>
    <t>051201112018</t>
  </si>
  <si>
    <t>002101142018</t>
  </si>
  <si>
    <t>012101122018</t>
  </si>
  <si>
    <t>051101152018</t>
  </si>
  <si>
    <t>001104962018</t>
  </si>
  <si>
    <t>新大头儿子和小头爸爸3俄罗斯奇遇记</t>
  </si>
  <si>
    <t>001b03562018</t>
  </si>
  <si>
    <t>邪不压正</t>
  </si>
  <si>
    <t>001104952018</t>
  </si>
  <si>
    <t>阿修罗（数字3D）</t>
  </si>
  <si>
    <t>001204972018</t>
  </si>
  <si>
    <t>青年马克思（数字）</t>
  </si>
  <si>
    <t>075100892018</t>
  </si>
  <si>
    <t>摩天营救（数字3D）</t>
  </si>
  <si>
    <t>051201202018</t>
  </si>
  <si>
    <t>淘气大侦探（数字3D）</t>
  </si>
  <si>
    <t>051201262018</t>
  </si>
  <si>
    <t>汪星卧底（数字）</t>
  </si>
  <si>
    <t>051101182018</t>
  </si>
  <si>
    <t>狄仁杰之四大天王（数字3D）</t>
  </si>
  <si>
    <t>001202172018</t>
  </si>
  <si>
    <t>风语咒（数字3D）</t>
  </si>
  <si>
    <t>001c05272018</t>
  </si>
  <si>
    <t>北方一片苍茫</t>
  </si>
  <si>
    <t>001108552017</t>
  </si>
  <si>
    <t>神奇马戏团之动物饼干</t>
  </si>
  <si>
    <t>001b05642018</t>
  </si>
  <si>
    <t>西虹市首富</t>
  </si>
  <si>
    <t>001106062018</t>
  </si>
  <si>
    <t>上海百老汇影城（宝龙店）</t>
    <phoneticPr fontId="1" type="noConversion"/>
  </si>
  <si>
    <t>31115001</t>
    <phoneticPr fontId="1" type="noConversion"/>
  </si>
  <si>
    <t>中影设备</t>
    <phoneticPr fontId="1" type="noConversion"/>
  </si>
  <si>
    <t>31115001</t>
    <phoneticPr fontId="1" type="noConversion"/>
  </si>
  <si>
    <t>上海百老汇影城（宝龙店）</t>
    <phoneticPr fontId="1" type="noConversion"/>
  </si>
  <si>
    <t>中影设备</t>
    <phoneticPr fontId="1" type="noConversion"/>
  </si>
  <si>
    <t>2018-07-01</t>
    <phoneticPr fontId="1" type="noConversion"/>
  </si>
  <si>
    <t>2018-07-06</t>
    <phoneticPr fontId="1" type="noConversion"/>
  </si>
  <si>
    <t>2018-07-02</t>
    <phoneticPr fontId="1" type="noConversion"/>
  </si>
  <si>
    <t>2018-07-13</t>
    <phoneticPr fontId="1" type="noConversion"/>
  </si>
  <si>
    <t>2018-07-12</t>
    <phoneticPr fontId="1" type="noConversion"/>
  </si>
  <si>
    <t>2018-07-20</t>
    <phoneticPr fontId="1" type="noConversion"/>
  </si>
  <si>
    <t>2018-07-27</t>
    <phoneticPr fontId="1" type="noConversion"/>
  </si>
  <si>
    <t>2018-07-22</t>
    <phoneticPr fontId="1" type="noConversion"/>
  </si>
  <si>
    <t>2018-07-21</t>
    <phoneticPr fontId="1" type="noConversion"/>
  </si>
  <si>
    <t>2018-07-19</t>
    <phoneticPr fontId="1" type="noConversion"/>
  </si>
  <si>
    <t>2018-07-31</t>
    <phoneticPr fontId="1" type="noConversion"/>
  </si>
  <si>
    <t>2018-07-15</t>
    <phoneticPr fontId="1" type="noConversion"/>
  </si>
  <si>
    <t>2018-07-23</t>
    <phoneticPr fontId="1" type="noConversion"/>
  </si>
  <si>
    <t>2018-07-26</t>
    <phoneticPr fontId="1" type="noConversion"/>
  </si>
  <si>
    <t>2018-07-05</t>
    <phoneticPr fontId="1" type="noConversion"/>
  </si>
</sst>
</file>

<file path=xl/styles.xml><?xml version="1.0" encoding="utf-8"?>
<styleSheet xmlns="http://schemas.openxmlformats.org/spreadsheetml/2006/main">
  <numFmts count="3">
    <numFmt numFmtId="176" formatCode="0.00_ "/>
    <numFmt numFmtId="177" formatCode="0.0000_ "/>
    <numFmt numFmtId="178" formatCode="0_ "/>
  </numFmts>
  <fonts count="12">
    <font>
      <sz val="10"/>
      <name val="Arial"/>
      <family val="2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12"/>
      <color theme="1" tint="0.249977111117893"/>
      <name val="Arial"/>
      <family val="2"/>
    </font>
    <font>
      <b/>
      <sz val="12"/>
      <color theme="1" tint="0.249977111117893"/>
      <name val="宋体"/>
      <family val="3"/>
      <charset val="134"/>
    </font>
    <font>
      <sz val="10"/>
      <color theme="1" tint="0.249977111117893"/>
      <name val="Arial"/>
      <family val="2"/>
    </font>
    <font>
      <sz val="10"/>
      <color theme="1"/>
      <name val="Arial"/>
      <family val="2"/>
    </font>
    <font>
      <sz val="10"/>
      <color theme="1"/>
      <name val="宋体"/>
      <family val="3"/>
      <charset val="134"/>
    </font>
    <font>
      <sz val="9"/>
      <color rgb="FF000000"/>
      <name val="Tahoma"/>
      <family val="2"/>
    </font>
    <font>
      <sz val="11"/>
      <color rgb="FF000000"/>
      <name val="Calibri"/>
    </font>
    <font>
      <sz val="9"/>
      <color rgb="FF000000"/>
      <name val="Tahoma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rgb="FFFFFFFF"/>
      </patternFill>
    </fill>
  </fills>
  <borders count="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/>
      <diagonal/>
    </border>
  </borders>
  <cellStyleXfs count="5">
    <xf numFmtId="0" fontId="0" fillId="0" borderId="0"/>
    <xf numFmtId="0" fontId="2" fillId="0" borderId="0"/>
    <xf numFmtId="0" fontId="9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</cellStyleXfs>
  <cellXfs count="36">
    <xf numFmtId="0" fontId="0" fillId="0" borderId="0" xfId="0"/>
    <xf numFmtId="14" fontId="0" fillId="0" borderId="0" xfId="0" applyNumberFormat="1"/>
    <xf numFmtId="49" fontId="0" fillId="0" borderId="0" xfId="0" applyNumberFormat="1"/>
    <xf numFmtId="176" fontId="0" fillId="0" borderId="0" xfId="0" applyNumberFormat="1"/>
    <xf numFmtId="177" fontId="0" fillId="0" borderId="0" xfId="0" applyNumberFormat="1"/>
    <xf numFmtId="0" fontId="5" fillId="0" borderId="0" xfId="0" applyFont="1"/>
    <xf numFmtId="177" fontId="6" fillId="0" borderId="1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right" vertical="center"/>
    </xf>
    <xf numFmtId="0" fontId="3" fillId="2" borderId="1" xfId="0" applyFont="1" applyFill="1" applyBorder="1" applyAlignment="1" applyProtection="1">
      <alignment horizontal="center" wrapText="1"/>
    </xf>
    <xf numFmtId="49" fontId="4" fillId="2" borderId="1" xfId="0" applyNumberFormat="1" applyFont="1" applyFill="1" applyBorder="1" applyAlignment="1" applyProtection="1">
      <alignment horizontal="center" wrapText="1"/>
    </xf>
    <xf numFmtId="49" fontId="3" fillId="2" borderId="1" xfId="0" applyNumberFormat="1" applyFont="1" applyFill="1" applyBorder="1" applyAlignment="1" applyProtection="1">
      <alignment horizontal="center" wrapText="1"/>
    </xf>
    <xf numFmtId="176" fontId="4" fillId="2" borderId="1" xfId="0" applyNumberFormat="1" applyFont="1" applyFill="1" applyBorder="1" applyAlignment="1" applyProtection="1">
      <alignment horizontal="center" wrapText="1"/>
    </xf>
    <xf numFmtId="177" fontId="4" fillId="2" borderId="1" xfId="0" applyNumberFormat="1" applyFont="1" applyFill="1" applyBorder="1" applyAlignment="1" applyProtection="1">
      <alignment horizontal="center" wrapText="1"/>
    </xf>
    <xf numFmtId="49" fontId="6" fillId="0" borderId="1" xfId="0" applyNumberFormat="1" applyFont="1" applyFill="1" applyBorder="1" applyAlignment="1" applyProtection="1">
      <alignment horizontal="center" vertical="center"/>
    </xf>
    <xf numFmtId="49" fontId="6" fillId="0" borderId="2" xfId="0" applyNumberFormat="1" applyFont="1" applyFill="1" applyBorder="1" applyAlignment="1" applyProtection="1">
      <alignment horizontal="center" vertical="center"/>
    </xf>
    <xf numFmtId="49" fontId="0" fillId="0" borderId="2" xfId="0" applyNumberFormat="1" applyFill="1" applyBorder="1" applyProtection="1"/>
    <xf numFmtId="176" fontId="0" fillId="0" borderId="2" xfId="0" applyNumberFormat="1" applyFill="1" applyBorder="1" applyProtection="1"/>
    <xf numFmtId="176" fontId="0" fillId="0" borderId="5" xfId="0" applyNumberFormat="1" applyFill="1" applyBorder="1" applyAlignment="1" applyProtection="1">
      <alignment horizontal="right"/>
    </xf>
    <xf numFmtId="0" fontId="0" fillId="0" borderId="0" xfId="0" applyFill="1" applyProtection="1"/>
    <xf numFmtId="49" fontId="7" fillId="0" borderId="1" xfId="0" applyNumberFormat="1" applyFont="1" applyFill="1" applyBorder="1" applyAlignment="1" applyProtection="1">
      <alignment horizontal="center" vertical="center"/>
    </xf>
    <xf numFmtId="14" fontId="8" fillId="3" borderId="2" xfId="0" applyNumberFormat="1" applyFont="1" applyFill="1" applyBorder="1" applyAlignment="1" applyProtection="1">
      <alignment horizontal="center" vertical="center" wrapText="1"/>
    </xf>
    <xf numFmtId="49" fontId="0" fillId="0" borderId="2" xfId="0" applyNumberFormat="1" applyFill="1" applyBorder="1" applyAlignment="1" applyProtection="1">
      <alignment horizontal="center"/>
    </xf>
    <xf numFmtId="49" fontId="0" fillId="0" borderId="0" xfId="0" applyNumberFormat="1" applyAlignment="1">
      <alignment horizontal="center"/>
    </xf>
    <xf numFmtId="176" fontId="6" fillId="0" borderId="2" xfId="0" applyNumberFormat="1" applyFont="1" applyFill="1" applyBorder="1" applyAlignment="1">
      <alignment horizontal="center" vertical="center"/>
    </xf>
    <xf numFmtId="177" fontId="6" fillId="0" borderId="2" xfId="0" applyNumberFormat="1" applyFont="1" applyFill="1" applyBorder="1" applyAlignment="1">
      <alignment horizontal="center" vertical="center"/>
    </xf>
    <xf numFmtId="49" fontId="7" fillId="0" borderId="4" xfId="0" applyNumberFormat="1" applyFont="1" applyFill="1" applyBorder="1" applyAlignment="1" applyProtection="1">
      <alignment horizontal="center" vertical="center"/>
    </xf>
    <xf numFmtId="14" fontId="4" fillId="2" borderId="3" xfId="0" applyNumberFormat="1" applyFont="1" applyFill="1" applyBorder="1" applyAlignment="1" applyProtection="1">
      <alignment horizontal="center" wrapText="1"/>
    </xf>
    <xf numFmtId="0" fontId="6" fillId="0" borderId="2" xfId="0" applyFont="1" applyFill="1" applyBorder="1" applyAlignment="1">
      <alignment horizontal="center" vertical="center"/>
    </xf>
    <xf numFmtId="14" fontId="10" fillId="3" borderId="2" xfId="3" applyNumberFormat="1" applyFont="1" applyFill="1" applyBorder="1" applyAlignment="1">
      <alignment horizontal="left" vertical="center" wrapText="1"/>
    </xf>
    <xf numFmtId="49" fontId="10" fillId="3" borderId="2" xfId="3" applyNumberFormat="1" applyFont="1" applyFill="1" applyBorder="1" applyAlignment="1">
      <alignment horizontal="left" vertical="center" wrapText="1"/>
    </xf>
    <xf numFmtId="176" fontId="4" fillId="2" borderId="3" xfId="0" applyNumberFormat="1" applyFont="1" applyFill="1" applyBorder="1" applyAlignment="1" applyProtection="1">
      <alignment horizontal="center" wrapText="1"/>
    </xf>
    <xf numFmtId="49" fontId="4" fillId="2" borderId="3" xfId="0" applyNumberFormat="1" applyFont="1" applyFill="1" applyBorder="1" applyAlignment="1" applyProtection="1">
      <alignment horizontal="center" wrapText="1"/>
    </xf>
    <xf numFmtId="176" fontId="6" fillId="0" borderId="6" xfId="0" applyNumberFormat="1" applyFont="1" applyFill="1" applyBorder="1" applyAlignment="1">
      <alignment horizontal="right" vertical="center"/>
    </xf>
    <xf numFmtId="178" fontId="6" fillId="0" borderId="6" xfId="0" applyNumberFormat="1" applyFont="1" applyFill="1" applyBorder="1" applyAlignment="1">
      <alignment horizontal="right" vertical="center"/>
    </xf>
  </cellXfs>
  <cellStyles count="5">
    <cellStyle name="常规" xfId="0" builtinId="0"/>
    <cellStyle name="常规 2" xfId="3"/>
    <cellStyle name="常规 2 2 2" xfId="1"/>
    <cellStyle name="常规 3" xfId="4"/>
    <cellStyle name="常规 4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21"/>
  <sheetViews>
    <sheetView tabSelected="1" workbookViewId="0">
      <selection activeCell="E19" sqref="E19"/>
    </sheetView>
  </sheetViews>
  <sheetFormatPr defaultColWidth="16" defaultRowHeight="12.75"/>
  <cols>
    <col min="1" max="1" width="8.42578125" customWidth="1"/>
    <col min="2" max="2" width="32.5703125" style="2" customWidth="1"/>
    <col min="3" max="3" width="15.140625" style="2" customWidth="1"/>
    <col min="4" max="4" width="25.7109375" style="2" bestFit="1" customWidth="1"/>
    <col min="5" max="5" width="11.7109375" style="2" customWidth="1"/>
    <col min="6" max="6" width="16" style="2"/>
    <col min="7" max="7" width="13.7109375" style="1" customWidth="1"/>
    <col min="8" max="8" width="12.85546875" style="1" customWidth="1"/>
    <col min="9" max="9" width="10.42578125" style="24" customWidth="1"/>
    <col min="10" max="10" width="11.140625" style="24" customWidth="1"/>
    <col min="11" max="11" width="13.28515625" style="3" customWidth="1"/>
    <col min="12" max="12" width="15.7109375" style="3" customWidth="1"/>
    <col min="13" max="13" width="11.28515625" style="3" customWidth="1"/>
    <col min="14" max="14" width="11.85546875" style="3" customWidth="1"/>
    <col min="15" max="15" width="16" style="3"/>
    <col min="16" max="16" width="13.140625" style="4" customWidth="1"/>
    <col min="17" max="17" width="16" style="3"/>
  </cols>
  <sheetData>
    <row r="1" spans="1:17" s="5" customFormat="1" ht="15.75">
      <c r="A1" s="10" t="s">
        <v>0</v>
      </c>
      <c r="B1" s="11" t="s">
        <v>7</v>
      </c>
      <c r="C1" s="12" t="s">
        <v>1</v>
      </c>
      <c r="D1" s="11" t="s">
        <v>15</v>
      </c>
      <c r="E1" s="11" t="s">
        <v>16</v>
      </c>
      <c r="F1" s="11" t="s">
        <v>10</v>
      </c>
      <c r="G1" s="28" t="s">
        <v>2</v>
      </c>
      <c r="H1" s="28" t="s">
        <v>3</v>
      </c>
      <c r="I1" s="33" t="s">
        <v>4</v>
      </c>
      <c r="J1" s="33" t="s">
        <v>5</v>
      </c>
      <c r="K1" s="32" t="s">
        <v>6</v>
      </c>
      <c r="L1" s="13" t="s">
        <v>11</v>
      </c>
      <c r="M1" s="13" t="s">
        <v>12</v>
      </c>
      <c r="N1" s="13" t="s">
        <v>13</v>
      </c>
      <c r="O1" s="13" t="s">
        <v>8</v>
      </c>
      <c r="P1" s="14" t="s">
        <v>14</v>
      </c>
      <c r="Q1" s="13" t="s">
        <v>9</v>
      </c>
    </row>
    <row r="2" spans="1:17" s="20" customFormat="1" ht="24" customHeight="1">
      <c r="A2" s="7">
        <v>1</v>
      </c>
      <c r="B2" s="16" t="s">
        <v>24</v>
      </c>
      <c r="C2" s="23" t="s">
        <v>31</v>
      </c>
      <c r="D2" s="21" t="s">
        <v>56</v>
      </c>
      <c r="E2" s="15" t="s">
        <v>57</v>
      </c>
      <c r="F2" s="27" t="s">
        <v>58</v>
      </c>
      <c r="G2" s="31" t="s">
        <v>62</v>
      </c>
      <c r="H2" s="30">
        <v>43312</v>
      </c>
      <c r="I2" s="35">
        <v>380</v>
      </c>
      <c r="J2" s="35">
        <v>16055</v>
      </c>
      <c r="K2" s="34">
        <v>622492</v>
      </c>
      <c r="L2" s="34">
        <f>K2*0.05</f>
        <v>31124.600000000002</v>
      </c>
      <c r="M2" s="8">
        <v>0.03</v>
      </c>
      <c r="N2" s="18">
        <f>K2*(1-0.96737864)</f>
        <v>20306.535629120026</v>
      </c>
      <c r="O2" s="19">
        <f>K2*0.91737864</f>
        <v>571060.86437088007</v>
      </c>
      <c r="P2" s="6">
        <v>0.48</v>
      </c>
      <c r="Q2" s="9">
        <f>O2*P2</f>
        <v>274109.21489802242</v>
      </c>
    </row>
    <row r="3" spans="1:17" s="20" customFormat="1" ht="24" customHeight="1">
      <c r="A3" s="7">
        <v>2</v>
      </c>
      <c r="B3" s="16" t="s">
        <v>21</v>
      </c>
      <c r="C3" s="23" t="s">
        <v>28</v>
      </c>
      <c r="D3" s="21" t="s">
        <v>56</v>
      </c>
      <c r="E3" s="15" t="s">
        <v>59</v>
      </c>
      <c r="F3" s="27" t="s">
        <v>58</v>
      </c>
      <c r="G3" s="31" t="s">
        <v>62</v>
      </c>
      <c r="H3" s="30">
        <v>43292</v>
      </c>
      <c r="I3" s="35">
        <v>18</v>
      </c>
      <c r="J3" s="35">
        <v>105</v>
      </c>
      <c r="K3" s="34">
        <v>4027</v>
      </c>
      <c r="L3" s="34">
        <f t="shared" ref="L3:L20" si="0">K3*0.05</f>
        <v>201.35000000000002</v>
      </c>
      <c r="M3" s="8">
        <v>0.03</v>
      </c>
      <c r="N3" s="18">
        <f t="shared" ref="N3:N20" si="1">K3*(1-0.96737864)</f>
        <v>131.36621672000018</v>
      </c>
      <c r="O3" s="19">
        <f t="shared" ref="O3:O20" si="2">K3*0.91737864</f>
        <v>3694.2837832800001</v>
      </c>
      <c r="P3" s="6">
        <v>0.48</v>
      </c>
      <c r="Q3" s="9">
        <f t="shared" ref="Q3:Q20" si="3">O3*P3</f>
        <v>1773.2562159744</v>
      </c>
    </row>
    <row r="4" spans="1:17" s="20" customFormat="1" ht="24" customHeight="1">
      <c r="A4" s="7">
        <v>3</v>
      </c>
      <c r="B4" s="16" t="s">
        <v>23</v>
      </c>
      <c r="C4" s="23" t="s">
        <v>30</v>
      </c>
      <c r="D4" s="21" t="s">
        <v>56</v>
      </c>
      <c r="E4" s="15" t="s">
        <v>59</v>
      </c>
      <c r="F4" s="27" t="s">
        <v>58</v>
      </c>
      <c r="G4" s="31" t="s">
        <v>62</v>
      </c>
      <c r="H4" s="30">
        <v>43293</v>
      </c>
      <c r="I4" s="35">
        <v>48</v>
      </c>
      <c r="J4" s="35">
        <v>326</v>
      </c>
      <c r="K4" s="34">
        <v>12442</v>
      </c>
      <c r="L4" s="34">
        <f t="shared" si="0"/>
        <v>622.1</v>
      </c>
      <c r="M4" s="8">
        <v>0.03</v>
      </c>
      <c r="N4" s="18">
        <f t="shared" si="1"/>
        <v>405.87496112000053</v>
      </c>
      <c r="O4" s="19">
        <f t="shared" si="2"/>
        <v>11414.02503888</v>
      </c>
      <c r="P4" s="6">
        <v>0.48</v>
      </c>
      <c r="Q4" s="9">
        <f t="shared" si="3"/>
        <v>5478.7320186623992</v>
      </c>
    </row>
    <row r="5" spans="1:17" s="20" customFormat="1" ht="24" customHeight="1">
      <c r="A5" s="7">
        <v>4</v>
      </c>
      <c r="B5" s="16" t="s">
        <v>18</v>
      </c>
      <c r="C5" s="23" t="s">
        <v>25</v>
      </c>
      <c r="D5" s="21" t="s">
        <v>56</v>
      </c>
      <c r="E5" s="15" t="s">
        <v>59</v>
      </c>
      <c r="F5" s="27" t="s">
        <v>58</v>
      </c>
      <c r="G5" s="31" t="s">
        <v>62</v>
      </c>
      <c r="H5" s="30">
        <v>43293</v>
      </c>
      <c r="I5" s="35">
        <v>73</v>
      </c>
      <c r="J5" s="35">
        <v>828</v>
      </c>
      <c r="K5" s="34">
        <v>35941</v>
      </c>
      <c r="L5" s="34">
        <f t="shared" si="0"/>
        <v>1797.0500000000002</v>
      </c>
      <c r="M5" s="8">
        <v>0.03</v>
      </c>
      <c r="N5" s="18">
        <f t="shared" si="1"/>
        <v>1172.4442997600015</v>
      </c>
      <c r="O5" s="19">
        <f t="shared" si="2"/>
        <v>32971.505700239999</v>
      </c>
      <c r="P5" s="6">
        <v>0.48</v>
      </c>
      <c r="Q5" s="9">
        <f t="shared" si="3"/>
        <v>15826.322736115198</v>
      </c>
    </row>
    <row r="6" spans="1:17" s="20" customFormat="1" ht="24" customHeight="1">
      <c r="A6" s="7">
        <v>5</v>
      </c>
      <c r="B6" s="16" t="s">
        <v>20</v>
      </c>
      <c r="C6" s="23" t="s">
        <v>27</v>
      </c>
      <c r="D6" s="21" t="s">
        <v>56</v>
      </c>
      <c r="E6" s="15" t="s">
        <v>59</v>
      </c>
      <c r="F6" s="27" t="s">
        <v>58</v>
      </c>
      <c r="G6" s="31" t="s">
        <v>62</v>
      </c>
      <c r="H6" s="30">
        <v>43300</v>
      </c>
      <c r="I6" s="35">
        <v>72</v>
      </c>
      <c r="J6" s="35">
        <v>769</v>
      </c>
      <c r="K6" s="34">
        <v>33117</v>
      </c>
      <c r="L6" s="34">
        <f t="shared" si="0"/>
        <v>1655.8500000000001</v>
      </c>
      <c r="M6" s="8">
        <v>0.03</v>
      </c>
      <c r="N6" s="18">
        <f t="shared" si="1"/>
        <v>1080.3215791200014</v>
      </c>
      <c r="O6" s="19">
        <f t="shared" si="2"/>
        <v>30380.82842088</v>
      </c>
      <c r="P6" s="6">
        <v>0.48</v>
      </c>
      <c r="Q6" s="9">
        <f t="shared" si="3"/>
        <v>14582.797642022399</v>
      </c>
    </row>
    <row r="7" spans="1:17" s="20" customFormat="1" ht="24" customHeight="1">
      <c r="A7" s="7">
        <v>6</v>
      </c>
      <c r="B7" s="16" t="s">
        <v>19</v>
      </c>
      <c r="C7" s="23" t="s">
        <v>26</v>
      </c>
      <c r="D7" s="21" t="s">
        <v>56</v>
      </c>
      <c r="E7" s="15" t="s">
        <v>59</v>
      </c>
      <c r="F7" s="27" t="s">
        <v>58</v>
      </c>
      <c r="G7" s="31" t="s">
        <v>62</v>
      </c>
      <c r="H7" s="30">
        <v>43293</v>
      </c>
      <c r="I7" s="35">
        <v>77</v>
      </c>
      <c r="J7" s="35">
        <v>1285</v>
      </c>
      <c r="K7" s="34">
        <v>60812</v>
      </c>
      <c r="L7" s="34">
        <f t="shared" si="0"/>
        <v>3040.6000000000004</v>
      </c>
      <c r="M7" s="8">
        <v>0.03</v>
      </c>
      <c r="N7" s="18">
        <f t="shared" si="1"/>
        <v>1983.7701443200026</v>
      </c>
      <c r="O7" s="19">
        <f t="shared" si="2"/>
        <v>55787.629855680003</v>
      </c>
      <c r="P7" s="6">
        <v>0.48</v>
      </c>
      <c r="Q7" s="9">
        <f t="shared" si="3"/>
        <v>26778.0623307264</v>
      </c>
    </row>
    <row r="8" spans="1:17" s="20" customFormat="1" ht="24" customHeight="1">
      <c r="A8" s="7">
        <v>7</v>
      </c>
      <c r="B8" s="16" t="s">
        <v>32</v>
      </c>
      <c r="C8" s="23" t="s">
        <v>33</v>
      </c>
      <c r="D8" s="21" t="s">
        <v>60</v>
      </c>
      <c r="E8" s="15" t="s">
        <v>57</v>
      </c>
      <c r="F8" s="27" t="s">
        <v>61</v>
      </c>
      <c r="G8" s="31" t="s">
        <v>63</v>
      </c>
      <c r="H8" s="31" t="s">
        <v>71</v>
      </c>
      <c r="I8" s="35">
        <v>35</v>
      </c>
      <c r="J8" s="35">
        <v>581</v>
      </c>
      <c r="K8" s="34">
        <v>22195</v>
      </c>
      <c r="L8" s="34">
        <f t="shared" si="0"/>
        <v>1109.75</v>
      </c>
      <c r="M8" s="8">
        <v>0.03</v>
      </c>
      <c r="N8" s="18">
        <f t="shared" si="1"/>
        <v>724.03108520000092</v>
      </c>
      <c r="O8" s="19">
        <f t="shared" si="2"/>
        <v>20361.2189148</v>
      </c>
      <c r="P8" s="6">
        <v>0.48</v>
      </c>
      <c r="Q8" s="9">
        <f t="shared" si="3"/>
        <v>9773.3850791040004</v>
      </c>
    </row>
    <row r="9" spans="1:17" s="20" customFormat="1" ht="24" customHeight="1">
      <c r="A9" s="7">
        <v>8</v>
      </c>
      <c r="B9" s="16" t="s">
        <v>22</v>
      </c>
      <c r="C9" s="23" t="s">
        <v>29</v>
      </c>
      <c r="D9" s="21" t="s">
        <v>60</v>
      </c>
      <c r="E9" s="15" t="s">
        <v>57</v>
      </c>
      <c r="F9" s="27" t="s">
        <v>61</v>
      </c>
      <c r="G9" s="31" t="s">
        <v>64</v>
      </c>
      <c r="H9" s="31" t="s">
        <v>76</v>
      </c>
      <c r="I9" s="35">
        <v>4</v>
      </c>
      <c r="J9" s="35">
        <v>12</v>
      </c>
      <c r="K9" s="34">
        <v>445</v>
      </c>
      <c r="L9" s="34">
        <f t="shared" si="0"/>
        <v>22.25</v>
      </c>
      <c r="M9" s="8">
        <v>0.03</v>
      </c>
      <c r="N9" s="18">
        <f t="shared" si="1"/>
        <v>14.516505200000019</v>
      </c>
      <c r="O9" s="19">
        <f t="shared" si="2"/>
        <v>408.23349480000002</v>
      </c>
      <c r="P9" s="6">
        <v>0.48</v>
      </c>
      <c r="Q9" s="9">
        <f t="shared" si="3"/>
        <v>195.95207750399999</v>
      </c>
    </row>
    <row r="10" spans="1:17" s="20" customFormat="1" ht="24" customHeight="1">
      <c r="A10" s="7">
        <v>11</v>
      </c>
      <c r="B10" s="16" t="s">
        <v>34</v>
      </c>
      <c r="C10" s="23" t="s">
        <v>35</v>
      </c>
      <c r="D10" s="21" t="s">
        <v>60</v>
      </c>
      <c r="E10" s="15" t="s">
        <v>57</v>
      </c>
      <c r="F10" s="27" t="s">
        <v>61</v>
      </c>
      <c r="G10" s="31" t="s">
        <v>65</v>
      </c>
      <c r="H10" s="31" t="s">
        <v>72</v>
      </c>
      <c r="I10" s="35">
        <v>184</v>
      </c>
      <c r="J10" s="35">
        <v>4135</v>
      </c>
      <c r="K10" s="34">
        <v>159042</v>
      </c>
      <c r="L10" s="34">
        <f t="shared" si="0"/>
        <v>7952.1</v>
      </c>
      <c r="M10" s="8">
        <v>0.03</v>
      </c>
      <c r="N10" s="18">
        <f t="shared" si="1"/>
        <v>5188.1663371200066</v>
      </c>
      <c r="O10" s="19">
        <f t="shared" si="2"/>
        <v>145901.73366288</v>
      </c>
      <c r="P10" s="6">
        <v>0.48</v>
      </c>
      <c r="Q10" s="9">
        <f t="shared" si="3"/>
        <v>70032.832158182398</v>
      </c>
    </row>
    <row r="11" spans="1:17" s="20" customFormat="1" ht="24" customHeight="1">
      <c r="A11" s="7">
        <v>12</v>
      </c>
      <c r="B11" s="16" t="s">
        <v>36</v>
      </c>
      <c r="C11" s="23" t="s">
        <v>37</v>
      </c>
      <c r="D11" s="21" t="s">
        <v>60</v>
      </c>
      <c r="E11" s="15" t="s">
        <v>57</v>
      </c>
      <c r="F11" s="27" t="s">
        <v>61</v>
      </c>
      <c r="G11" s="31" t="s">
        <v>65</v>
      </c>
      <c r="H11" s="31" t="s">
        <v>73</v>
      </c>
      <c r="I11" s="35">
        <v>6</v>
      </c>
      <c r="J11" s="35">
        <v>65</v>
      </c>
      <c r="K11" s="34">
        <v>3040</v>
      </c>
      <c r="L11" s="34">
        <f t="shared" si="0"/>
        <v>152</v>
      </c>
      <c r="M11" s="8">
        <v>0.03</v>
      </c>
      <c r="N11" s="18">
        <f t="shared" si="1"/>
        <v>99.168934400000126</v>
      </c>
      <c r="O11" s="19">
        <f t="shared" si="2"/>
        <v>2788.8310655999999</v>
      </c>
      <c r="P11" s="6">
        <v>0.48</v>
      </c>
      <c r="Q11" s="9">
        <f t="shared" si="3"/>
        <v>1338.6389114879998</v>
      </c>
    </row>
    <row r="12" spans="1:17" s="20" customFormat="1" ht="24" customHeight="1">
      <c r="A12" s="7">
        <v>13</v>
      </c>
      <c r="B12" s="16" t="s">
        <v>38</v>
      </c>
      <c r="C12" s="23" t="s">
        <v>39</v>
      </c>
      <c r="D12" s="21" t="s">
        <v>60</v>
      </c>
      <c r="E12" s="15" t="s">
        <v>57</v>
      </c>
      <c r="F12" s="27" t="s">
        <v>61</v>
      </c>
      <c r="G12" s="31" t="s">
        <v>66</v>
      </c>
      <c r="H12" s="31" t="s">
        <v>66</v>
      </c>
      <c r="I12" s="35">
        <v>1</v>
      </c>
      <c r="J12" s="35">
        <v>51</v>
      </c>
      <c r="K12" s="34">
        <v>2040</v>
      </c>
      <c r="L12" s="34">
        <f t="shared" si="0"/>
        <v>102</v>
      </c>
      <c r="M12" s="8">
        <v>0.03</v>
      </c>
      <c r="N12" s="18">
        <f t="shared" si="1"/>
        <v>66.547574400000087</v>
      </c>
      <c r="O12" s="19">
        <f t="shared" si="2"/>
        <v>1871.4524256</v>
      </c>
      <c r="P12" s="6">
        <v>0.48</v>
      </c>
      <c r="Q12" s="9">
        <f t="shared" si="3"/>
        <v>898.29716428799998</v>
      </c>
    </row>
    <row r="13" spans="1:17" s="20" customFormat="1" ht="24" customHeight="1">
      <c r="A13" s="7">
        <v>14</v>
      </c>
      <c r="B13" s="16" t="s">
        <v>40</v>
      </c>
      <c r="C13" s="23" t="s">
        <v>41</v>
      </c>
      <c r="D13" s="21" t="s">
        <v>60</v>
      </c>
      <c r="E13" s="15" t="s">
        <v>57</v>
      </c>
      <c r="F13" s="27" t="s">
        <v>61</v>
      </c>
      <c r="G13" s="31" t="s">
        <v>67</v>
      </c>
      <c r="H13" s="31" t="s">
        <v>72</v>
      </c>
      <c r="I13" s="35">
        <v>119</v>
      </c>
      <c r="J13" s="35">
        <v>3411</v>
      </c>
      <c r="K13" s="34">
        <v>154343</v>
      </c>
      <c r="L13" s="34">
        <f t="shared" si="0"/>
        <v>7717.1500000000005</v>
      </c>
      <c r="M13" s="8">
        <v>0.03</v>
      </c>
      <c r="N13" s="18">
        <f t="shared" si="1"/>
        <v>5034.8785664800071</v>
      </c>
      <c r="O13" s="19">
        <f t="shared" si="2"/>
        <v>141590.97143352</v>
      </c>
      <c r="P13" s="6">
        <v>0.48</v>
      </c>
      <c r="Q13" s="9">
        <f t="shared" si="3"/>
        <v>67963.666288089589</v>
      </c>
    </row>
    <row r="14" spans="1:17" s="20" customFormat="1" ht="24" customHeight="1">
      <c r="A14" s="7">
        <v>15</v>
      </c>
      <c r="B14" s="16" t="s">
        <v>42</v>
      </c>
      <c r="C14" s="23" t="s">
        <v>43</v>
      </c>
      <c r="D14" s="21" t="s">
        <v>60</v>
      </c>
      <c r="E14" s="15" t="s">
        <v>57</v>
      </c>
      <c r="F14" s="27" t="s">
        <v>61</v>
      </c>
      <c r="G14" s="31" t="s">
        <v>67</v>
      </c>
      <c r="H14" s="31" t="s">
        <v>74</v>
      </c>
      <c r="I14" s="35">
        <v>5</v>
      </c>
      <c r="J14" s="35">
        <v>27</v>
      </c>
      <c r="K14" s="34">
        <v>1182</v>
      </c>
      <c r="L14" s="34">
        <f t="shared" si="0"/>
        <v>59.1</v>
      </c>
      <c r="M14" s="8">
        <v>0.03</v>
      </c>
      <c r="N14" s="18">
        <f t="shared" si="1"/>
        <v>38.558447520000051</v>
      </c>
      <c r="O14" s="19">
        <f t="shared" si="2"/>
        <v>1084.34155248</v>
      </c>
      <c r="P14" s="6">
        <v>0.48</v>
      </c>
      <c r="Q14" s="9">
        <f t="shared" si="3"/>
        <v>520.48394519039994</v>
      </c>
    </row>
    <row r="15" spans="1:17" s="20" customFormat="1" ht="24" customHeight="1">
      <c r="A15" s="7">
        <v>16</v>
      </c>
      <c r="B15" s="16" t="s">
        <v>44</v>
      </c>
      <c r="C15" s="23" t="s">
        <v>45</v>
      </c>
      <c r="D15" s="21" t="s">
        <v>60</v>
      </c>
      <c r="E15" s="15" t="s">
        <v>57</v>
      </c>
      <c r="F15" s="27" t="s">
        <v>61</v>
      </c>
      <c r="G15" s="31" t="s">
        <v>67</v>
      </c>
      <c r="H15" s="31" t="s">
        <v>75</v>
      </c>
      <c r="I15" s="35">
        <v>17</v>
      </c>
      <c r="J15" s="35">
        <v>150</v>
      </c>
      <c r="K15" s="34">
        <v>5718</v>
      </c>
      <c r="L15" s="34">
        <f t="shared" si="0"/>
        <v>285.90000000000003</v>
      </c>
      <c r="M15" s="8">
        <v>0.03</v>
      </c>
      <c r="N15" s="18">
        <f t="shared" si="1"/>
        <v>186.52893648000025</v>
      </c>
      <c r="O15" s="19">
        <f t="shared" si="2"/>
        <v>5245.5710635200003</v>
      </c>
      <c r="P15" s="6">
        <v>0.48</v>
      </c>
      <c r="Q15" s="9">
        <f t="shared" si="3"/>
        <v>2517.8741104895998</v>
      </c>
    </row>
    <row r="16" spans="1:17" s="20" customFormat="1" ht="24" customHeight="1">
      <c r="A16" s="7">
        <v>17</v>
      </c>
      <c r="B16" s="16" t="s">
        <v>46</v>
      </c>
      <c r="C16" s="23" t="s">
        <v>47</v>
      </c>
      <c r="D16" s="21" t="s">
        <v>60</v>
      </c>
      <c r="E16" s="15" t="s">
        <v>57</v>
      </c>
      <c r="F16" s="27" t="s">
        <v>61</v>
      </c>
      <c r="G16" s="31" t="s">
        <v>68</v>
      </c>
      <c r="H16" s="31" t="s">
        <v>72</v>
      </c>
      <c r="I16" s="35">
        <v>55</v>
      </c>
      <c r="J16" s="35">
        <v>1442</v>
      </c>
      <c r="K16" s="34">
        <v>65794</v>
      </c>
      <c r="L16" s="34">
        <f t="shared" si="0"/>
        <v>3289.7000000000003</v>
      </c>
      <c r="M16" s="8">
        <v>0.03</v>
      </c>
      <c r="N16" s="18">
        <f t="shared" si="1"/>
        <v>2146.2897598400027</v>
      </c>
      <c r="O16" s="19">
        <f t="shared" si="2"/>
        <v>60358.010240160002</v>
      </c>
      <c r="P16" s="6">
        <v>0.48</v>
      </c>
      <c r="Q16" s="9">
        <f t="shared" si="3"/>
        <v>28971.844915276801</v>
      </c>
    </row>
    <row r="17" spans="1:17" s="20" customFormat="1" ht="24" customHeight="1">
      <c r="A17" s="7">
        <v>18</v>
      </c>
      <c r="B17" s="16" t="s">
        <v>48</v>
      </c>
      <c r="C17" s="23" t="s">
        <v>49</v>
      </c>
      <c r="D17" s="21" t="s">
        <v>60</v>
      </c>
      <c r="E17" s="15" t="s">
        <v>57</v>
      </c>
      <c r="F17" s="27" t="s">
        <v>61</v>
      </c>
      <c r="G17" s="31" t="s">
        <v>69</v>
      </c>
      <c r="H17" s="31" t="s">
        <v>69</v>
      </c>
      <c r="I17" s="35">
        <v>2</v>
      </c>
      <c r="J17" s="35">
        <v>28</v>
      </c>
      <c r="K17" s="34">
        <v>1216</v>
      </c>
      <c r="L17" s="34">
        <f t="shared" si="0"/>
        <v>60.800000000000004</v>
      </c>
      <c r="M17" s="8">
        <v>0.03</v>
      </c>
      <c r="N17" s="18">
        <f t="shared" si="1"/>
        <v>39.667573760000053</v>
      </c>
      <c r="O17" s="19">
        <f t="shared" si="2"/>
        <v>1115.5324262399999</v>
      </c>
      <c r="P17" s="6">
        <v>0.48</v>
      </c>
      <c r="Q17" s="9">
        <f t="shared" si="3"/>
        <v>535.45556459519992</v>
      </c>
    </row>
    <row r="18" spans="1:17" s="20" customFormat="1" ht="24" customHeight="1">
      <c r="A18" s="7">
        <v>19</v>
      </c>
      <c r="B18" s="16" t="s">
        <v>50</v>
      </c>
      <c r="C18" s="23" t="s">
        <v>51</v>
      </c>
      <c r="D18" s="21" t="s">
        <v>60</v>
      </c>
      <c r="E18" s="15" t="s">
        <v>57</v>
      </c>
      <c r="F18" s="27" t="s">
        <v>61</v>
      </c>
      <c r="G18" s="31" t="s">
        <v>67</v>
      </c>
      <c r="H18" s="31" t="s">
        <v>75</v>
      </c>
      <c r="I18" s="35">
        <v>7</v>
      </c>
      <c r="J18" s="35">
        <v>11</v>
      </c>
      <c r="K18" s="34">
        <v>407</v>
      </c>
      <c r="L18" s="34">
        <f t="shared" si="0"/>
        <v>20.350000000000001</v>
      </c>
      <c r="M18" s="8">
        <v>0.03</v>
      </c>
      <c r="N18" s="18">
        <f t="shared" si="1"/>
        <v>13.276893520000018</v>
      </c>
      <c r="O18" s="19">
        <f t="shared" si="2"/>
        <v>373.37310647999999</v>
      </c>
      <c r="P18" s="6">
        <v>0.48</v>
      </c>
      <c r="Q18" s="9">
        <f t="shared" si="3"/>
        <v>179.2190911104</v>
      </c>
    </row>
    <row r="19" spans="1:17" s="20" customFormat="1" ht="24" customHeight="1">
      <c r="A19" s="7">
        <v>20</v>
      </c>
      <c r="B19" s="16" t="s">
        <v>52</v>
      </c>
      <c r="C19" s="23" t="s">
        <v>53</v>
      </c>
      <c r="D19" s="21" t="s">
        <v>60</v>
      </c>
      <c r="E19" s="15" t="s">
        <v>57</v>
      </c>
      <c r="F19" s="27" t="s">
        <v>61</v>
      </c>
      <c r="G19" s="31" t="s">
        <v>70</v>
      </c>
      <c r="H19" s="31" t="s">
        <v>75</v>
      </c>
      <c r="I19" s="35">
        <v>21</v>
      </c>
      <c r="J19" s="35">
        <v>215</v>
      </c>
      <c r="K19" s="34">
        <v>8185</v>
      </c>
      <c r="L19" s="34">
        <f t="shared" si="0"/>
        <v>409.25</v>
      </c>
      <c r="M19" s="8">
        <v>0.03</v>
      </c>
      <c r="N19" s="18">
        <f t="shared" si="1"/>
        <v>267.00583160000036</v>
      </c>
      <c r="O19" s="19">
        <f t="shared" si="2"/>
        <v>7508.7441684000005</v>
      </c>
      <c r="P19" s="6">
        <v>0.48</v>
      </c>
      <c r="Q19" s="9">
        <f t="shared" si="3"/>
        <v>3604.1972008319999</v>
      </c>
    </row>
    <row r="20" spans="1:17" s="20" customFormat="1" ht="24" customHeight="1">
      <c r="A20" s="7">
        <v>21</v>
      </c>
      <c r="B20" s="16" t="s">
        <v>54</v>
      </c>
      <c r="C20" s="23" t="s">
        <v>55</v>
      </c>
      <c r="D20" s="21" t="s">
        <v>60</v>
      </c>
      <c r="E20" s="15" t="s">
        <v>57</v>
      </c>
      <c r="F20" s="27" t="s">
        <v>61</v>
      </c>
      <c r="G20" s="31" t="s">
        <v>68</v>
      </c>
      <c r="H20" s="31" t="s">
        <v>72</v>
      </c>
      <c r="I20" s="35">
        <v>88</v>
      </c>
      <c r="J20" s="35">
        <v>6377</v>
      </c>
      <c r="K20" s="34">
        <v>247070</v>
      </c>
      <c r="L20" s="34">
        <f t="shared" si="0"/>
        <v>12353.5</v>
      </c>
      <c r="M20" s="8">
        <v>0.03</v>
      </c>
      <c r="N20" s="18">
        <f t="shared" si="1"/>
        <v>8059.7594152000111</v>
      </c>
      <c r="O20" s="19">
        <f t="shared" si="2"/>
        <v>226656.74058480002</v>
      </c>
      <c r="P20" s="6">
        <v>0.48</v>
      </c>
      <c r="Q20" s="9">
        <f t="shared" si="3"/>
        <v>108795.23548070401</v>
      </c>
    </row>
    <row r="21" spans="1:17" s="20" customFormat="1" ht="24" customHeight="1">
      <c r="A21" s="29"/>
      <c r="B21" s="16" t="s">
        <v>17</v>
      </c>
      <c r="C21" s="17"/>
      <c r="D21" s="21"/>
      <c r="E21" s="15"/>
      <c r="F21" s="21"/>
      <c r="G21" s="22"/>
      <c r="H21" s="22"/>
      <c r="I21" s="23"/>
      <c r="J21" s="23"/>
      <c r="K21" s="18">
        <f>SUM(K2:K20)</f>
        <v>1439508</v>
      </c>
      <c r="L21" s="18">
        <f>SUM(L2:L20)</f>
        <v>71975.399999999994</v>
      </c>
      <c r="M21" s="25"/>
      <c r="N21" s="18">
        <f>SUM(N2:N20)</f>
        <v>46958.708690880056</v>
      </c>
      <c r="O21" s="18">
        <f>SUM(O2:O20)</f>
        <v>1320573.8913091205</v>
      </c>
      <c r="P21" s="26"/>
      <c r="Q21" s="9">
        <f>SUM(Q2:Q20)</f>
        <v>633875.4678283775</v>
      </c>
    </row>
  </sheetData>
  <protectedRanges>
    <protectedRange sqref="A2:XFD1048576" name="区域1"/>
  </protectedRanges>
  <phoneticPr fontId="1" type="noConversion"/>
  <pageMargins left="0.75" right="0.75" top="1" bottom="1" header="0.5" footer="0.5"/>
  <pageSetup orientation="portrait" horizontalDpi="300" verticalDpi="300" r:id="rId1"/>
  <headerFooter alignWithMargins="0"/>
  <customProperties>
    <customPr name="BudgetSheetCodeName" r:id="rId2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月结算表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cxg</dc:creator>
  <cp:lastModifiedBy>Administrator</cp:lastModifiedBy>
  <dcterms:created xsi:type="dcterms:W3CDTF">2015-11-10T02:18:22Z</dcterms:created>
  <dcterms:modified xsi:type="dcterms:W3CDTF">2018-08-01T09:04:25Z</dcterms:modified>
</cp:coreProperties>
</file>