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月结算表" sheetId="3" r:id="rId1"/>
  </sheets>
  <definedNames>
    <definedName name="_xlnm._FilterDatabase" localSheetId="0" hidden="1">月结算表!$A$2:$Q$28</definedName>
    <definedName name="_xlnm.Print_Area" localSheetId="0">月结算表!$A$1:$Q$29</definedName>
  </definedNames>
  <calcPr calcId="144525"/>
</workbook>
</file>

<file path=xl/sharedStrings.xml><?xml version="1.0" encoding="utf-8"?>
<sst xmlns="http://schemas.openxmlformats.org/spreadsheetml/2006/main" count="72">
  <si>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</si>
  <si>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</si>
  <si>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</si>
  <si>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</si>
  <si>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</si>
  <si>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</si>
  <si>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</si>
  <si>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</si>
  <si>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</si>
  <si>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</si>
  <si>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</si>
  <si>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</si>
  <si>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</si>
  <si>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</si>
  <si>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</si>
  <si>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</si>
  <si>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</si>
  <si>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</si>
  <si>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龙虾刑警</t>
  </si>
  <si>
    <t>001103782018</t>
  </si>
  <si>
    <t>东莞魔影影城</t>
  </si>
  <si>
    <t>44101361</t>
  </si>
  <si>
    <t>中影设备</t>
  </si>
  <si>
    <t>猛虫过江</t>
  </si>
  <si>
    <t>001104442018</t>
  </si>
  <si>
    <t>兄弟班</t>
  </si>
  <si>
    <t>001104632017</t>
  </si>
  <si>
    <t>邪不压正</t>
  </si>
  <si>
    <t>001104952018</t>
  </si>
  <si>
    <t>我不是药神</t>
  </si>
  <si>
    <t>001104962018</t>
  </si>
  <si>
    <t>西虹市首富</t>
  </si>
  <si>
    <t>001106062018</t>
  </si>
  <si>
    <t>细思极恐</t>
  </si>
  <si>
    <t>001106302017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</si>
  <si>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</si>
  <si>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</si>
  <si>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</si>
  <si>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</si>
  <si>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</si>
  <si>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</si>
  <si>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t>快乐星球之三十六号（数字3D）</t>
  </si>
  <si>
    <t>001206792015</t>
  </si>
  <si>
    <t>新大头儿子和小头爸爸3俄罗斯奇遇记</t>
  </si>
  <si>
    <t>001b03562018</t>
  </si>
  <si>
    <t>神奇马戏团之动物饼干</t>
  </si>
  <si>
    <t>001b05642018</t>
  </si>
  <si>
    <t>小悟空（数字3D）</t>
  </si>
  <si>
    <t>001c03982018</t>
  </si>
  <si>
    <t>风语咒（数字3D）</t>
  </si>
  <si>
    <t>001c05272018</t>
  </si>
  <si>
    <t>神秘世界历险记4（数字3D）</t>
  </si>
  <si>
    <t>001c05332018</t>
  </si>
  <si>
    <t>神奇马戏团之动物饼干（数字3D）</t>
  </si>
  <si>
    <t>001c05642018</t>
  </si>
  <si>
    <t>暹罗决：九神战甲（数字）</t>
  </si>
  <si>
    <t>014101072018</t>
  </si>
  <si>
    <t>金蝉脱壳2：冥府（数字）</t>
  </si>
  <si>
    <t>051101152018</t>
  </si>
  <si>
    <t>汪星卧底（数字）</t>
  </si>
  <si>
    <t>051101182018</t>
  </si>
  <si>
    <t>侏罗纪世界2（数字3D）</t>
  </si>
  <si>
    <t>051201022018</t>
  </si>
  <si>
    <t>超人总动员2（数字3D）</t>
  </si>
  <si>
    <t>051201112018</t>
  </si>
  <si>
    <t>摩天营救（数字3D）</t>
  </si>
  <si>
    <t>051201202018</t>
  </si>
  <si>
    <t>淘气大侦探（数字3D）</t>
  </si>
  <si>
    <t>051201262018</t>
  </si>
  <si>
    <t>最后一球（数字）</t>
  </si>
  <si>
    <t>091101172018</t>
  </si>
  <si>
    <t>合计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</si>
</sst>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/m/d;@"/>
    <numFmt numFmtId="178" formatCode="0.0000_ 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b/>
      <sz val="12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/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/>
    <xf numFmtId="14" fontId="0" fillId="0" borderId="0" xfId="0" applyNumberFormat="1" applyFont="1" applyFill="1" applyAlignment="1">
      <alignment horizontal="center"/>
    </xf>
    <xf numFmtId="176" fontId="0" fillId="0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3" fillId="2" borderId="2" xfId="0" applyNumberFormat="1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14" fontId="4" fillId="2" borderId="2" xfId="0" applyNumberFormat="1" applyFont="1" applyFill="1" applyBorder="1" applyAlignment="1" applyProtection="1">
      <alignment horizontal="center" wrapText="1"/>
    </xf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/>
    </xf>
    <xf numFmtId="0" fontId="0" fillId="0" borderId="3" xfId="0" applyFill="1" applyBorder="1"/>
    <xf numFmtId="49" fontId="8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0" fillId="0" borderId="3" xfId="0" applyNumberFormat="1" applyFont="1" applyFill="1" applyBorder="1"/>
    <xf numFmtId="49" fontId="0" fillId="0" borderId="3" xfId="0" applyNumberFormat="1" applyFill="1" applyBorder="1"/>
    <xf numFmtId="14" fontId="0" fillId="0" borderId="3" xfId="0" applyNumberFormat="1" applyFill="1" applyBorder="1" applyAlignment="1">
      <alignment horizontal="center"/>
    </xf>
    <xf numFmtId="176" fontId="4" fillId="2" borderId="2" xfId="0" applyNumberFormat="1" applyFont="1" applyFill="1" applyBorder="1" applyAlignment="1" applyProtection="1">
      <alignment horizontal="center" wrapText="1"/>
    </xf>
    <xf numFmtId="178" fontId="4" fillId="2" borderId="2" xfId="0" applyNumberFormat="1" applyFont="1" applyFill="1" applyBorder="1" applyAlignment="1" applyProtection="1">
      <alignment horizontal="center" wrapText="1"/>
    </xf>
    <xf numFmtId="0" fontId="0" fillId="0" borderId="2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right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5" xfId="0" applyNumberFormat="1" applyFont="1" applyFill="1" applyBorder="1" applyAlignment="1">
      <alignment horizontal="right" vertical="center"/>
    </xf>
    <xf numFmtId="178" fontId="8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 vertical="center"/>
    </xf>
    <xf numFmtId="176" fontId="0" fillId="0" borderId="3" xfId="0" applyNumberFormat="1" applyFill="1" applyBorder="1"/>
    <xf numFmtId="176" fontId="8" fillId="0" borderId="3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workbookViewId="0">
      <selection activeCell="I43" sqref="I43"/>
    </sheetView>
  </sheetViews>
  <sheetFormatPr defaultColWidth="16" defaultRowHeight="12.75"/>
  <cols>
    <col min="1" max="1" width="6.2" style="3" customWidth="1"/>
    <col min="2" max="2" width="33.2857142857143" style="4" customWidth="1"/>
    <col min="3" max="3" width="13.7142857142857" style="4" customWidth="1"/>
    <col min="4" max="4" width="12.8571428571429" style="5" customWidth="1"/>
    <col min="5" max="5" width="11.7142857142857" style="5" customWidth="1"/>
    <col min="6" max="6" width="11" style="5" customWidth="1"/>
    <col min="7" max="7" width="13.1428571428571" style="6" customWidth="1"/>
    <col min="8" max="8" width="13.7142857142857" style="6" customWidth="1"/>
    <col min="9" max="9" width="8.42857142857143" style="5" customWidth="1"/>
    <col min="10" max="10" width="8.71428571428571" style="4" customWidth="1"/>
    <col min="11" max="11" width="10.8380952380952" style="7" customWidth="1"/>
    <col min="12" max="12" width="14.0571428571429" style="5" customWidth="1"/>
    <col min="13" max="13" width="9.64761904761905" style="5" customWidth="1"/>
    <col min="14" max="14" width="9.85714285714286" style="3" customWidth="1"/>
    <col min="15" max="15" width="12.4285714285714" style="3" customWidth="1"/>
    <col min="16" max="16" width="9.98095238095238" style="3" customWidth="1"/>
    <col min="17" max="17" width="11.5714285714286" style="3" customWidth="1"/>
    <col min="18" max="16384" width="16" style="3"/>
  </cols>
  <sheetData>
    <row r="1" ht="20.25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28.5" spans="1:17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0" t="s">
        <v>6</v>
      </c>
      <c r="G2" s="13" t="s">
        <v>7</v>
      </c>
      <c r="H2" s="13" t="s">
        <v>8</v>
      </c>
      <c r="I2" s="10" t="s">
        <v>9</v>
      </c>
      <c r="J2" s="10" t="s">
        <v>10</v>
      </c>
      <c r="K2" s="29" t="s">
        <v>11</v>
      </c>
      <c r="L2" s="29" t="s">
        <v>12</v>
      </c>
      <c r="M2" s="29" t="s">
        <v>13</v>
      </c>
      <c r="N2" s="29" t="s">
        <v>14</v>
      </c>
      <c r="O2" s="29" t="s">
        <v>15</v>
      </c>
      <c r="P2" s="30" t="s">
        <v>16</v>
      </c>
      <c r="Q2" s="29" t="s">
        <v>17</v>
      </c>
    </row>
    <row r="3" s="2" customFormat="1" spans="1:17">
      <c r="A3" s="14">
        <v>1</v>
      </c>
      <c r="B3" s="15" t="s">
        <v>18</v>
      </c>
      <c r="C3" s="16" t="s">
        <v>19</v>
      </c>
      <c r="D3" s="17" t="s">
        <v>20</v>
      </c>
      <c r="E3" s="15" t="s">
        <v>21</v>
      </c>
      <c r="F3" s="17" t="s">
        <v>22</v>
      </c>
      <c r="G3" s="18">
        <v>43282</v>
      </c>
      <c r="H3" s="18">
        <v>43283</v>
      </c>
      <c r="I3" s="31">
        <v>2</v>
      </c>
      <c r="J3" s="31">
        <v>9</v>
      </c>
      <c r="K3" s="31">
        <v>225</v>
      </c>
      <c r="L3" s="32">
        <f>K3*0.05</f>
        <v>11.25</v>
      </c>
      <c r="M3" s="33">
        <v>0.03</v>
      </c>
      <c r="N3" s="32">
        <f>K3*(1-0.96737864)</f>
        <v>7.33980600000001</v>
      </c>
      <c r="O3" s="34">
        <f>K3*0.91737864</f>
        <v>206.410194</v>
      </c>
      <c r="P3" s="35">
        <v>0.48</v>
      </c>
      <c r="Q3" s="40">
        <f>O3*P3</f>
        <v>99.07689312</v>
      </c>
    </row>
    <row r="4" s="2" customFormat="1" spans="1:17">
      <c r="A4" s="14">
        <v>2</v>
      </c>
      <c r="B4" s="15" t="s">
        <v>23</v>
      </c>
      <c r="C4" s="16" t="s">
        <v>24</v>
      </c>
      <c r="D4" s="17" t="s">
        <v>20</v>
      </c>
      <c r="E4" s="15" t="s">
        <v>21</v>
      </c>
      <c r="F4" s="17" t="s">
        <v>22</v>
      </c>
      <c r="G4" s="18">
        <v>43283</v>
      </c>
      <c r="H4" s="18">
        <v>43283</v>
      </c>
      <c r="I4" s="31">
        <v>1</v>
      </c>
      <c r="J4" s="31">
        <v>2</v>
      </c>
      <c r="K4" s="31">
        <v>100</v>
      </c>
      <c r="L4" s="32">
        <f t="shared" ref="L4:L31" si="0">K4*0.05</f>
        <v>5</v>
      </c>
      <c r="M4" s="33">
        <v>0.03</v>
      </c>
      <c r="N4" s="32">
        <f t="shared" ref="N4:N27" si="1">K4*(1-0.96737864)</f>
        <v>3.262136</v>
      </c>
      <c r="O4" s="34">
        <f t="shared" ref="O4:O27" si="2">K4*0.91737864</f>
        <v>91.737864</v>
      </c>
      <c r="P4" s="35">
        <v>0.48</v>
      </c>
      <c r="Q4" s="40">
        <f t="shared" ref="Q4:Q27" si="3">O4*P4</f>
        <v>44.03417472</v>
      </c>
    </row>
    <row r="5" s="2" customFormat="1" spans="1:17">
      <c r="A5" s="14">
        <v>3</v>
      </c>
      <c r="B5" s="15" t="s">
        <v>25</v>
      </c>
      <c r="C5" s="16" t="s">
        <v>26</v>
      </c>
      <c r="D5" s="17" t="s">
        <v>20</v>
      </c>
      <c r="E5" s="15" t="s">
        <v>21</v>
      </c>
      <c r="F5" s="17" t="s">
        <v>22</v>
      </c>
      <c r="G5" s="18">
        <v>43301</v>
      </c>
      <c r="H5" s="18">
        <v>43306</v>
      </c>
      <c r="I5" s="31">
        <v>3</v>
      </c>
      <c r="J5" s="31">
        <v>7</v>
      </c>
      <c r="K5" s="31">
        <v>140</v>
      </c>
      <c r="L5" s="32">
        <f t="shared" si="0"/>
        <v>7</v>
      </c>
      <c r="M5" s="33">
        <v>0.03</v>
      </c>
      <c r="N5" s="32">
        <f t="shared" si="1"/>
        <v>4.56699040000001</v>
      </c>
      <c r="O5" s="34">
        <f t="shared" si="2"/>
        <v>128.4330096</v>
      </c>
      <c r="P5" s="35">
        <v>0.48</v>
      </c>
      <c r="Q5" s="40">
        <f t="shared" si="3"/>
        <v>61.647844608</v>
      </c>
    </row>
    <row r="6" s="2" customFormat="1" spans="1:17">
      <c r="A6" s="14">
        <v>4</v>
      </c>
      <c r="B6" s="15" t="s">
        <v>27</v>
      </c>
      <c r="C6" s="16" t="s">
        <v>28</v>
      </c>
      <c r="D6" s="17" t="s">
        <v>20</v>
      </c>
      <c r="E6" s="15" t="s">
        <v>21</v>
      </c>
      <c r="F6" s="17" t="s">
        <v>22</v>
      </c>
      <c r="G6" s="18">
        <v>43294</v>
      </c>
      <c r="H6" s="18">
        <v>43307</v>
      </c>
      <c r="I6" s="31">
        <v>60</v>
      </c>
      <c r="J6" s="31">
        <v>358</v>
      </c>
      <c r="K6" s="31">
        <v>10780</v>
      </c>
      <c r="L6" s="32">
        <f t="shared" si="0"/>
        <v>539</v>
      </c>
      <c r="M6" s="33">
        <v>0.03</v>
      </c>
      <c r="N6" s="32">
        <f t="shared" si="1"/>
        <v>351.6582608</v>
      </c>
      <c r="O6" s="34">
        <f t="shared" si="2"/>
        <v>9889.3417392</v>
      </c>
      <c r="P6" s="35">
        <v>0.48</v>
      </c>
      <c r="Q6" s="40">
        <f t="shared" si="3"/>
        <v>4746.884034816</v>
      </c>
    </row>
    <row r="7" s="2" customFormat="1" spans="1:17">
      <c r="A7" s="14">
        <v>5</v>
      </c>
      <c r="B7" s="15" t="s">
        <v>29</v>
      </c>
      <c r="C7" s="16" t="s">
        <v>30</v>
      </c>
      <c r="D7" s="17" t="s">
        <v>20</v>
      </c>
      <c r="E7" s="15" t="s">
        <v>21</v>
      </c>
      <c r="F7" s="17" t="s">
        <v>22</v>
      </c>
      <c r="G7" s="18">
        <v>43282</v>
      </c>
      <c r="H7" s="18">
        <v>43312</v>
      </c>
      <c r="I7" s="31">
        <v>259</v>
      </c>
      <c r="J7" s="31">
        <v>3204</v>
      </c>
      <c r="K7" s="31">
        <v>96280</v>
      </c>
      <c r="L7" s="32">
        <f t="shared" si="0"/>
        <v>4814</v>
      </c>
      <c r="M7" s="33">
        <v>0.03</v>
      </c>
      <c r="N7" s="32">
        <f t="shared" si="1"/>
        <v>3140.7845408</v>
      </c>
      <c r="O7" s="34">
        <f t="shared" si="2"/>
        <v>88325.2154592</v>
      </c>
      <c r="P7" s="35">
        <v>0.48</v>
      </c>
      <c r="Q7" s="40">
        <f t="shared" si="3"/>
        <v>42396.103420416</v>
      </c>
    </row>
    <row r="8" s="2" customFormat="1" spans="1:17">
      <c r="A8" s="14">
        <v>6</v>
      </c>
      <c r="B8" s="15" t="s">
        <v>31</v>
      </c>
      <c r="C8" s="16" t="s">
        <v>32</v>
      </c>
      <c r="D8" s="17" t="s">
        <v>20</v>
      </c>
      <c r="E8" s="15" t="s">
        <v>21</v>
      </c>
      <c r="F8" s="17" t="s">
        <v>22</v>
      </c>
      <c r="G8" s="18">
        <v>43308</v>
      </c>
      <c r="H8" s="18">
        <v>43312</v>
      </c>
      <c r="I8" s="31">
        <v>69</v>
      </c>
      <c r="J8" s="31">
        <v>1251</v>
      </c>
      <c r="K8" s="31">
        <v>37530</v>
      </c>
      <c r="L8" s="32">
        <f t="shared" si="0"/>
        <v>1876.5</v>
      </c>
      <c r="M8" s="33">
        <v>0.03</v>
      </c>
      <c r="N8" s="32">
        <f t="shared" si="1"/>
        <v>1224.2796408</v>
      </c>
      <c r="O8" s="34">
        <f t="shared" si="2"/>
        <v>34429.2203592</v>
      </c>
      <c r="P8" s="35">
        <v>0.48</v>
      </c>
      <c r="Q8" s="40">
        <f t="shared" si="3"/>
        <v>16526.025772416</v>
      </c>
    </row>
    <row r="9" s="2" customFormat="1" spans="1:17">
      <c r="A9" s="14">
        <v>7</v>
      </c>
      <c r="B9" s="15" t="s">
        <v>33</v>
      </c>
      <c r="C9" s="16" t="s">
        <v>34</v>
      </c>
      <c r="D9" s="17" t="s">
        <v>20</v>
      </c>
      <c r="E9" s="15" t="s">
        <v>21</v>
      </c>
      <c r="F9" s="17" t="s">
        <v>22</v>
      </c>
      <c r="G9" s="18">
        <v>43287</v>
      </c>
      <c r="H9" s="18">
        <v>43287</v>
      </c>
      <c r="I9" s="31">
        <v>1</v>
      </c>
      <c r="J9" s="31">
        <v>4</v>
      </c>
      <c r="K9" s="31">
        <v>80</v>
      </c>
      <c r="L9" s="32">
        <f t="shared" si="0"/>
        <v>4</v>
      </c>
      <c r="M9" s="33">
        <v>0.03</v>
      </c>
      <c r="N9" s="32">
        <f t="shared" si="1"/>
        <v>2.6097088</v>
      </c>
      <c r="O9" s="34">
        <f t="shared" si="2"/>
        <v>73.3902912</v>
      </c>
      <c r="P9" s="35">
        <v>0.48</v>
      </c>
      <c r="Q9" s="40">
        <f t="shared" si="3"/>
        <v>35.227339776</v>
      </c>
    </row>
    <row r="10" s="2" customFormat="1" spans="1:17">
      <c r="A10" s="14">
        <v>8</v>
      </c>
      <c r="B10" s="15" t="s">
        <v>35</v>
      </c>
      <c r="C10" s="16" t="s">
        <v>36</v>
      </c>
      <c r="D10" s="17" t="s">
        <v>20</v>
      </c>
      <c r="E10" s="15" t="s">
        <v>21</v>
      </c>
      <c r="F10" s="17" t="s">
        <v>22</v>
      </c>
      <c r="G10" s="18">
        <v>43308</v>
      </c>
      <c r="H10" s="18">
        <v>43312</v>
      </c>
      <c r="I10" s="31">
        <v>46</v>
      </c>
      <c r="J10" s="31">
        <v>465</v>
      </c>
      <c r="K10" s="31">
        <v>16285</v>
      </c>
      <c r="L10" s="32">
        <f t="shared" si="0"/>
        <v>814.25</v>
      </c>
      <c r="M10" s="33">
        <v>0.03</v>
      </c>
      <c r="N10" s="32">
        <f t="shared" si="1"/>
        <v>531.238847600001</v>
      </c>
      <c r="O10" s="34">
        <f t="shared" si="2"/>
        <v>14939.5111524</v>
      </c>
      <c r="P10" s="35">
        <v>0.48</v>
      </c>
      <c r="Q10" s="40">
        <f t="shared" si="3"/>
        <v>7170.965353152</v>
      </c>
    </row>
    <row r="11" s="2" customFormat="1" spans="1:17">
      <c r="A11" s="14">
        <v>9</v>
      </c>
      <c r="B11" s="15" t="s">
        <v>37</v>
      </c>
      <c r="C11" s="16" t="s">
        <v>38</v>
      </c>
      <c r="D11" s="17" t="s">
        <v>20</v>
      </c>
      <c r="E11" s="15" t="s">
        <v>21</v>
      </c>
      <c r="F11" s="17" t="s">
        <v>22</v>
      </c>
      <c r="G11" s="18">
        <v>43282</v>
      </c>
      <c r="H11" s="18">
        <v>43306</v>
      </c>
      <c r="I11" s="31">
        <v>56</v>
      </c>
      <c r="J11" s="31">
        <v>291</v>
      </c>
      <c r="K11" s="31">
        <v>8750</v>
      </c>
      <c r="L11" s="32">
        <f t="shared" si="0"/>
        <v>437.5</v>
      </c>
      <c r="M11" s="33">
        <v>0.03</v>
      </c>
      <c r="N11" s="32">
        <f t="shared" si="1"/>
        <v>285.4369</v>
      </c>
      <c r="O11" s="34">
        <f t="shared" si="2"/>
        <v>8027.0631</v>
      </c>
      <c r="P11" s="35">
        <v>0.48</v>
      </c>
      <c r="Q11" s="40">
        <f t="shared" si="3"/>
        <v>3852.990288</v>
      </c>
    </row>
    <row r="12" s="2" customFormat="1" spans="1:17">
      <c r="A12" s="14">
        <v>10</v>
      </c>
      <c r="B12" s="15" t="s">
        <v>39</v>
      </c>
      <c r="C12" s="16" t="s">
        <v>40</v>
      </c>
      <c r="D12" s="17" t="s">
        <v>20</v>
      </c>
      <c r="E12" s="15" t="s">
        <v>21</v>
      </c>
      <c r="F12" s="17" t="s">
        <v>22</v>
      </c>
      <c r="G12" s="18">
        <v>43294</v>
      </c>
      <c r="H12" s="18">
        <v>43296</v>
      </c>
      <c r="I12" s="31">
        <v>17</v>
      </c>
      <c r="J12" s="31">
        <v>123</v>
      </c>
      <c r="K12" s="31">
        <v>3700</v>
      </c>
      <c r="L12" s="32">
        <f t="shared" si="0"/>
        <v>185</v>
      </c>
      <c r="M12" s="33">
        <v>0.03</v>
      </c>
      <c r="N12" s="32">
        <f t="shared" si="1"/>
        <v>120.699032</v>
      </c>
      <c r="O12" s="34">
        <f t="shared" si="2"/>
        <v>3394.300968</v>
      </c>
      <c r="P12" s="35">
        <v>0.48</v>
      </c>
      <c r="Q12" s="40">
        <f t="shared" si="3"/>
        <v>1629.26446464</v>
      </c>
    </row>
    <row r="13" s="2" customFormat="1" spans="1:17">
      <c r="A13" s="14">
        <v>11</v>
      </c>
      <c r="B13" s="15" t="s">
        <v>41</v>
      </c>
      <c r="C13" s="16" t="s">
        <v>42</v>
      </c>
      <c r="D13" s="17" t="s">
        <v>20</v>
      </c>
      <c r="E13" s="15" t="s">
        <v>21</v>
      </c>
      <c r="F13" s="17" t="s">
        <v>22</v>
      </c>
      <c r="G13" s="18">
        <v>43282</v>
      </c>
      <c r="H13" s="18">
        <v>43282</v>
      </c>
      <c r="I13" s="31">
        <v>1</v>
      </c>
      <c r="J13" s="31">
        <v>1</v>
      </c>
      <c r="K13" s="31">
        <v>25</v>
      </c>
      <c r="L13" s="32">
        <f t="shared" si="0"/>
        <v>1.25</v>
      </c>
      <c r="M13" s="33">
        <v>0.03</v>
      </c>
      <c r="N13" s="32">
        <f t="shared" si="1"/>
        <v>0.815534000000001</v>
      </c>
      <c r="O13" s="34">
        <f t="shared" si="2"/>
        <v>22.934466</v>
      </c>
      <c r="P13" s="35">
        <v>0.48</v>
      </c>
      <c r="Q13" s="40">
        <f t="shared" si="3"/>
        <v>11.00854368</v>
      </c>
    </row>
    <row r="14" s="2" customFormat="1" spans="1:17">
      <c r="A14" s="14">
        <v>12</v>
      </c>
      <c r="B14" s="15" t="s">
        <v>43</v>
      </c>
      <c r="C14" s="16" t="s">
        <v>44</v>
      </c>
      <c r="D14" s="17" t="s">
        <v>20</v>
      </c>
      <c r="E14" s="15" t="s">
        <v>21</v>
      </c>
      <c r="F14" s="17" t="s">
        <v>22</v>
      </c>
      <c r="G14" s="18">
        <v>43287</v>
      </c>
      <c r="H14" s="18">
        <v>43300</v>
      </c>
      <c r="I14" s="31">
        <v>43</v>
      </c>
      <c r="J14" s="31">
        <v>169</v>
      </c>
      <c r="K14" s="31">
        <v>5090</v>
      </c>
      <c r="L14" s="32">
        <f t="shared" si="0"/>
        <v>254.5</v>
      </c>
      <c r="M14" s="33">
        <v>0.03</v>
      </c>
      <c r="N14" s="32">
        <f t="shared" si="1"/>
        <v>166.0427224</v>
      </c>
      <c r="O14" s="34">
        <f t="shared" si="2"/>
        <v>4669.4572776</v>
      </c>
      <c r="P14" s="35">
        <v>0.48</v>
      </c>
      <c r="Q14" s="40">
        <f t="shared" si="3"/>
        <v>2241.339493248</v>
      </c>
    </row>
    <row r="15" s="3" customFormat="1" spans="1:17">
      <c r="A15" s="14">
        <v>13</v>
      </c>
      <c r="B15" s="19" t="s">
        <v>45</v>
      </c>
      <c r="C15" s="16" t="s">
        <v>46</v>
      </c>
      <c r="D15" s="20" t="s">
        <v>20</v>
      </c>
      <c r="E15" s="15" t="s">
        <v>21</v>
      </c>
      <c r="F15" s="17" t="s">
        <v>22</v>
      </c>
      <c r="G15" s="18">
        <v>43302</v>
      </c>
      <c r="H15" s="18">
        <v>43302</v>
      </c>
      <c r="I15" s="31">
        <v>1</v>
      </c>
      <c r="J15" s="25">
        <v>47</v>
      </c>
      <c r="K15" s="36">
        <v>1575</v>
      </c>
      <c r="L15" s="32">
        <f t="shared" si="0"/>
        <v>78.75</v>
      </c>
      <c r="M15" s="33">
        <v>0.03</v>
      </c>
      <c r="N15" s="32">
        <f t="shared" si="1"/>
        <v>51.3786420000001</v>
      </c>
      <c r="O15" s="34">
        <f t="shared" si="2"/>
        <v>1444.871358</v>
      </c>
      <c r="P15" s="35">
        <v>0.48</v>
      </c>
      <c r="Q15" s="40">
        <f t="shared" si="3"/>
        <v>693.53825184</v>
      </c>
    </row>
    <row r="16" s="3" customFormat="1" spans="1:17">
      <c r="A16" s="14">
        <v>14</v>
      </c>
      <c r="B16" s="19" t="s">
        <v>47</v>
      </c>
      <c r="C16" s="16" t="s">
        <v>48</v>
      </c>
      <c r="D16" s="20" t="s">
        <v>20</v>
      </c>
      <c r="E16" s="15" t="s">
        <v>21</v>
      </c>
      <c r="F16" s="17" t="s">
        <v>22</v>
      </c>
      <c r="G16" s="18">
        <v>43295</v>
      </c>
      <c r="H16" s="18">
        <v>43299</v>
      </c>
      <c r="I16" s="31">
        <v>4</v>
      </c>
      <c r="J16" s="37">
        <v>32</v>
      </c>
      <c r="K16" s="36">
        <v>800</v>
      </c>
      <c r="L16" s="32">
        <f t="shared" si="0"/>
        <v>40</v>
      </c>
      <c r="M16" s="33">
        <v>0.03</v>
      </c>
      <c r="N16" s="32">
        <f t="shared" si="1"/>
        <v>26.097088</v>
      </c>
      <c r="O16" s="34">
        <f t="shared" si="2"/>
        <v>733.902912</v>
      </c>
      <c r="P16" s="35">
        <v>0.48</v>
      </c>
      <c r="Q16" s="40">
        <f t="shared" si="3"/>
        <v>352.27339776</v>
      </c>
    </row>
    <row r="17" s="3" customFormat="1" spans="1:17">
      <c r="A17" s="14">
        <v>15</v>
      </c>
      <c r="B17" s="19" t="s">
        <v>49</v>
      </c>
      <c r="C17" s="16" t="s">
        <v>50</v>
      </c>
      <c r="D17" s="20" t="s">
        <v>20</v>
      </c>
      <c r="E17" s="15" t="s">
        <v>21</v>
      </c>
      <c r="F17" s="17" t="s">
        <v>22</v>
      </c>
      <c r="G17" s="18">
        <v>43303</v>
      </c>
      <c r="H17" s="18">
        <v>43310</v>
      </c>
      <c r="I17" s="31">
        <v>2</v>
      </c>
      <c r="J17" s="37">
        <v>36</v>
      </c>
      <c r="K17" s="36">
        <v>1110</v>
      </c>
      <c r="L17" s="32">
        <f t="shared" si="0"/>
        <v>55.5</v>
      </c>
      <c r="M17" s="33">
        <v>0.03</v>
      </c>
      <c r="N17" s="32">
        <f t="shared" si="1"/>
        <v>36.2097096</v>
      </c>
      <c r="O17" s="34">
        <f t="shared" si="2"/>
        <v>1018.2902904</v>
      </c>
      <c r="P17" s="35">
        <v>0.48</v>
      </c>
      <c r="Q17" s="40">
        <f t="shared" si="3"/>
        <v>488.779339392</v>
      </c>
    </row>
    <row r="18" s="3" customFormat="1" spans="1:17">
      <c r="A18" s="14">
        <v>16</v>
      </c>
      <c r="B18" s="19" t="s">
        <v>51</v>
      </c>
      <c r="C18" s="16" t="s">
        <v>52</v>
      </c>
      <c r="D18" s="20" t="s">
        <v>20</v>
      </c>
      <c r="E18" s="15" t="s">
        <v>21</v>
      </c>
      <c r="F18" s="17" t="s">
        <v>22</v>
      </c>
      <c r="G18" s="18">
        <v>43309</v>
      </c>
      <c r="H18" s="18">
        <v>43309</v>
      </c>
      <c r="I18" s="31">
        <v>1</v>
      </c>
      <c r="J18" s="37">
        <v>12</v>
      </c>
      <c r="K18" s="36">
        <v>300</v>
      </c>
      <c r="L18" s="32">
        <f t="shared" si="0"/>
        <v>15</v>
      </c>
      <c r="M18" s="33">
        <v>0.03</v>
      </c>
      <c r="N18" s="32">
        <f t="shared" si="1"/>
        <v>9.78640800000001</v>
      </c>
      <c r="O18" s="34">
        <f t="shared" si="2"/>
        <v>275.213592</v>
      </c>
      <c r="P18" s="35">
        <v>0.48</v>
      </c>
      <c r="Q18" s="40">
        <f t="shared" si="3"/>
        <v>132.10252416</v>
      </c>
    </row>
    <row r="19" s="3" customFormat="1" spans="1:17">
      <c r="A19" s="14">
        <v>17</v>
      </c>
      <c r="B19" s="19" t="s">
        <v>53</v>
      </c>
      <c r="C19" s="16" t="s">
        <v>54</v>
      </c>
      <c r="D19" s="20" t="s">
        <v>20</v>
      </c>
      <c r="E19" s="15" t="s">
        <v>21</v>
      </c>
      <c r="F19" s="17" t="s">
        <v>22</v>
      </c>
      <c r="G19" s="18">
        <v>43302</v>
      </c>
      <c r="H19" s="18">
        <v>43311</v>
      </c>
      <c r="I19" s="31">
        <v>16</v>
      </c>
      <c r="J19" s="37">
        <v>63</v>
      </c>
      <c r="K19" s="36">
        <v>1890</v>
      </c>
      <c r="L19" s="32">
        <f t="shared" si="0"/>
        <v>94.5</v>
      </c>
      <c r="M19" s="33">
        <v>0.03</v>
      </c>
      <c r="N19" s="32">
        <f t="shared" si="1"/>
        <v>61.6543704000001</v>
      </c>
      <c r="O19" s="34">
        <f t="shared" si="2"/>
        <v>1733.8456296</v>
      </c>
      <c r="P19" s="35">
        <v>0.48</v>
      </c>
      <c r="Q19" s="40">
        <f t="shared" si="3"/>
        <v>832.245902208</v>
      </c>
    </row>
    <row r="20" s="3" customFormat="1" spans="1:17">
      <c r="A20" s="14">
        <v>18</v>
      </c>
      <c r="B20" s="19" t="s">
        <v>55</v>
      </c>
      <c r="C20" s="16" t="s">
        <v>56</v>
      </c>
      <c r="D20" s="20" t="s">
        <v>20</v>
      </c>
      <c r="E20" s="15" t="s">
        <v>21</v>
      </c>
      <c r="F20" s="17" t="s">
        <v>22</v>
      </c>
      <c r="G20" s="18">
        <v>43282</v>
      </c>
      <c r="H20" s="18">
        <v>43283</v>
      </c>
      <c r="I20" s="31">
        <v>3</v>
      </c>
      <c r="J20" s="37">
        <v>3</v>
      </c>
      <c r="K20" s="36">
        <v>60</v>
      </c>
      <c r="L20" s="32">
        <f t="shared" si="0"/>
        <v>3</v>
      </c>
      <c r="M20" s="33">
        <v>0.03</v>
      </c>
      <c r="N20" s="32">
        <f t="shared" si="1"/>
        <v>1.9572816</v>
      </c>
      <c r="O20" s="34">
        <f t="shared" si="2"/>
        <v>55.0427184</v>
      </c>
      <c r="P20" s="35">
        <v>0.48</v>
      </c>
      <c r="Q20" s="40">
        <f t="shared" si="3"/>
        <v>26.420504832</v>
      </c>
    </row>
    <row r="21" s="3" customFormat="1" spans="1:17">
      <c r="A21" s="14">
        <v>19</v>
      </c>
      <c r="B21" s="19" t="s">
        <v>57</v>
      </c>
      <c r="C21" s="16" t="s">
        <v>58</v>
      </c>
      <c r="D21" s="20" t="s">
        <v>20</v>
      </c>
      <c r="E21" s="15" t="s">
        <v>21</v>
      </c>
      <c r="F21" s="17" t="s">
        <v>22</v>
      </c>
      <c r="G21" s="18">
        <v>43282</v>
      </c>
      <c r="H21" s="18">
        <v>43292</v>
      </c>
      <c r="I21" s="31">
        <v>21</v>
      </c>
      <c r="J21" s="37">
        <v>69</v>
      </c>
      <c r="K21" s="36">
        <v>1470</v>
      </c>
      <c r="L21" s="32">
        <f t="shared" si="0"/>
        <v>73.5</v>
      </c>
      <c r="M21" s="33">
        <v>0.03</v>
      </c>
      <c r="N21" s="32">
        <f t="shared" si="1"/>
        <v>47.9533992000001</v>
      </c>
      <c r="O21" s="34">
        <f t="shared" si="2"/>
        <v>1348.5466008</v>
      </c>
      <c r="P21" s="35">
        <v>0.48</v>
      </c>
      <c r="Q21" s="40">
        <f t="shared" si="3"/>
        <v>647.302368384</v>
      </c>
    </row>
    <row r="22" s="3" customFormat="1" spans="1:17">
      <c r="A22" s="14">
        <v>20</v>
      </c>
      <c r="B22" s="19" t="s">
        <v>59</v>
      </c>
      <c r="C22" s="16" t="s">
        <v>60</v>
      </c>
      <c r="D22" s="20" t="s">
        <v>20</v>
      </c>
      <c r="E22" s="15" t="s">
        <v>21</v>
      </c>
      <c r="F22" s="17" t="s">
        <v>22</v>
      </c>
      <c r="G22" s="18">
        <v>43301</v>
      </c>
      <c r="H22" s="18">
        <v>42940</v>
      </c>
      <c r="I22" s="31">
        <v>2</v>
      </c>
      <c r="J22" s="37">
        <v>5</v>
      </c>
      <c r="K22" s="36">
        <v>100</v>
      </c>
      <c r="L22" s="32">
        <f t="shared" si="0"/>
        <v>5</v>
      </c>
      <c r="M22" s="33">
        <v>0.03</v>
      </c>
      <c r="N22" s="32">
        <f t="shared" si="1"/>
        <v>3.262136</v>
      </c>
      <c r="O22" s="34">
        <f t="shared" si="2"/>
        <v>91.737864</v>
      </c>
      <c r="P22" s="35">
        <v>0.48</v>
      </c>
      <c r="Q22" s="40">
        <f t="shared" si="3"/>
        <v>44.03417472</v>
      </c>
    </row>
    <row r="23" s="3" customFormat="1" spans="1:17">
      <c r="A23" s="14">
        <v>21</v>
      </c>
      <c r="B23" s="19" t="s">
        <v>61</v>
      </c>
      <c r="C23" s="16" t="s">
        <v>62</v>
      </c>
      <c r="D23" s="20" t="s">
        <v>20</v>
      </c>
      <c r="E23" s="15" t="s">
        <v>21</v>
      </c>
      <c r="F23" s="17" t="s">
        <v>22</v>
      </c>
      <c r="G23" s="21">
        <v>43282</v>
      </c>
      <c r="H23" s="21">
        <v>43307</v>
      </c>
      <c r="I23" s="38">
        <v>54</v>
      </c>
      <c r="J23" s="37">
        <v>480</v>
      </c>
      <c r="K23" s="36">
        <v>12170</v>
      </c>
      <c r="L23" s="32">
        <f t="shared" si="0"/>
        <v>608.5</v>
      </c>
      <c r="M23" s="33">
        <v>0.03</v>
      </c>
      <c r="N23" s="32">
        <f t="shared" si="1"/>
        <v>397.001951200001</v>
      </c>
      <c r="O23" s="34">
        <f t="shared" si="2"/>
        <v>11164.4980488</v>
      </c>
      <c r="P23" s="35">
        <v>0.48</v>
      </c>
      <c r="Q23" s="40">
        <f t="shared" si="3"/>
        <v>5358.959063424</v>
      </c>
    </row>
    <row r="24" s="3" customFormat="1" spans="1:17">
      <c r="A24" s="14">
        <v>22</v>
      </c>
      <c r="B24" s="19" t="s">
        <v>63</v>
      </c>
      <c r="C24" s="16" t="s">
        <v>64</v>
      </c>
      <c r="D24" s="20" t="s">
        <v>20</v>
      </c>
      <c r="E24" s="15" t="s">
        <v>21</v>
      </c>
      <c r="F24" s="17" t="s">
        <v>22</v>
      </c>
      <c r="G24" s="21">
        <v>43282</v>
      </c>
      <c r="H24" s="21">
        <v>43290</v>
      </c>
      <c r="I24" s="38">
        <v>24</v>
      </c>
      <c r="J24" s="37">
        <v>90</v>
      </c>
      <c r="K24" s="36">
        <v>2280</v>
      </c>
      <c r="L24" s="32">
        <f t="shared" si="0"/>
        <v>114</v>
      </c>
      <c r="M24" s="33">
        <v>0.03</v>
      </c>
      <c r="N24" s="32">
        <f t="shared" si="1"/>
        <v>74.3767008000001</v>
      </c>
      <c r="O24" s="34">
        <f t="shared" si="2"/>
        <v>2091.6232992</v>
      </c>
      <c r="P24" s="35">
        <v>0.48</v>
      </c>
      <c r="Q24" s="40">
        <f t="shared" si="3"/>
        <v>1003.979183616</v>
      </c>
    </row>
    <row r="25" s="3" customFormat="1" spans="1:17">
      <c r="A25" s="14">
        <v>23</v>
      </c>
      <c r="B25" s="19" t="s">
        <v>65</v>
      </c>
      <c r="C25" s="16" t="s">
        <v>66</v>
      </c>
      <c r="D25" s="20" t="s">
        <v>20</v>
      </c>
      <c r="E25" s="15" t="s">
        <v>21</v>
      </c>
      <c r="F25" s="17" t="s">
        <v>22</v>
      </c>
      <c r="G25" s="21">
        <v>43301</v>
      </c>
      <c r="H25" s="21">
        <v>43312</v>
      </c>
      <c r="I25" s="38">
        <v>97</v>
      </c>
      <c r="J25" s="37">
        <v>991</v>
      </c>
      <c r="K25" s="36">
        <v>24925</v>
      </c>
      <c r="L25" s="32">
        <f t="shared" si="0"/>
        <v>1246.25</v>
      </c>
      <c r="M25" s="33">
        <v>0.03</v>
      </c>
      <c r="N25" s="32">
        <f t="shared" si="1"/>
        <v>813.087398000001</v>
      </c>
      <c r="O25" s="34">
        <f t="shared" si="2"/>
        <v>22865.662602</v>
      </c>
      <c r="P25" s="35">
        <v>0.48</v>
      </c>
      <c r="Q25" s="40">
        <f t="shared" si="3"/>
        <v>10975.51804896</v>
      </c>
    </row>
    <row r="26" s="3" customFormat="1" spans="1:17">
      <c r="A26" s="14">
        <v>24</v>
      </c>
      <c r="B26" s="19" t="s">
        <v>67</v>
      </c>
      <c r="C26" s="16" t="s">
        <v>68</v>
      </c>
      <c r="D26" s="20" t="s">
        <v>20</v>
      </c>
      <c r="E26" s="15" t="s">
        <v>21</v>
      </c>
      <c r="F26" s="17" t="s">
        <v>22</v>
      </c>
      <c r="G26" s="21">
        <v>43301</v>
      </c>
      <c r="H26" s="21">
        <v>43306</v>
      </c>
      <c r="I26" s="38">
        <v>3</v>
      </c>
      <c r="J26" s="37">
        <v>4</v>
      </c>
      <c r="K26" s="36">
        <v>100</v>
      </c>
      <c r="L26" s="32">
        <f t="shared" si="0"/>
        <v>5</v>
      </c>
      <c r="M26" s="33">
        <v>0.03</v>
      </c>
      <c r="N26" s="32">
        <f t="shared" si="1"/>
        <v>3.262136</v>
      </c>
      <c r="O26" s="34">
        <f t="shared" si="2"/>
        <v>91.737864</v>
      </c>
      <c r="P26" s="35">
        <v>0.48</v>
      </c>
      <c r="Q26" s="40">
        <f t="shared" si="3"/>
        <v>44.03417472</v>
      </c>
    </row>
    <row r="27" s="3" customFormat="1" spans="1:17">
      <c r="A27" s="14">
        <v>25</v>
      </c>
      <c r="B27" s="22" t="s">
        <v>69</v>
      </c>
      <c r="C27" s="16" t="s">
        <v>70</v>
      </c>
      <c r="D27" s="20" t="s">
        <v>20</v>
      </c>
      <c r="E27" s="15" t="s">
        <v>21</v>
      </c>
      <c r="F27" s="17" t="s">
        <v>22</v>
      </c>
      <c r="G27" s="21">
        <v>43282</v>
      </c>
      <c r="H27" s="21">
        <v>43285</v>
      </c>
      <c r="I27" s="38">
        <v>4</v>
      </c>
      <c r="J27" s="37">
        <v>7</v>
      </c>
      <c r="K27" s="36">
        <v>140</v>
      </c>
      <c r="L27" s="32">
        <f t="shared" si="0"/>
        <v>7</v>
      </c>
      <c r="M27" s="33">
        <v>0.03</v>
      </c>
      <c r="N27" s="32">
        <f t="shared" si="1"/>
        <v>4.56699040000001</v>
      </c>
      <c r="O27" s="34">
        <f t="shared" si="2"/>
        <v>128.4330096</v>
      </c>
      <c r="P27" s="35">
        <v>0.48</v>
      </c>
      <c r="Q27" s="40">
        <f t="shared" si="3"/>
        <v>61.647844608</v>
      </c>
    </row>
    <row r="28" s="2" customFormat="1" ht="25.5" customHeight="1" spans="1:17">
      <c r="A28" s="23"/>
      <c r="B28" s="24" t="s">
        <v>71</v>
      </c>
      <c r="C28" s="25"/>
      <c r="D28" s="26"/>
      <c r="E28" s="26"/>
      <c r="F28" s="27"/>
      <c r="G28" s="28"/>
      <c r="H28" s="28"/>
      <c r="I28" s="27"/>
      <c r="J28" s="25"/>
      <c r="K28" s="39">
        <f>SUM(K3:K27)</f>
        <v>225905</v>
      </c>
      <c r="L28" s="39">
        <f>SUM(L3:L27)</f>
        <v>11295.25</v>
      </c>
      <c r="M28" s="39"/>
      <c r="N28" s="39">
        <f>SUM(N3:N27)</f>
        <v>7369.32833080001</v>
      </c>
      <c r="O28" s="39">
        <f>SUM(O3:O27)</f>
        <v>207240.4216692</v>
      </c>
      <c r="P28" s="39"/>
      <c r="Q28" s="39">
        <f>SUM(Q3:Q27)</f>
        <v>99475.402401216</v>
      </c>
    </row>
  </sheetData>
  <protectedRanges>
    <protectedRange sqref="M3:M22 M3:M22 $A2:$XFD2 P3:XFD14 L15:P22 P15:Q22 D15:F22 I15:I22 A9:G9 I9:P9 A11:G11 I11:P11 A10:G10 I10:P10 A3:P3 A4:G4 I4:P4 A5:P8 D23:F27 M23 M23 L23:P23 P23:Q23 M24 M24 L24:P24 P24:Q24 M25 M25 L25:P25 P25:Q25 M26 M26 L26:P26 P26:Q26 M27 M27 L27:P27 P27:Q27 A12:G12 I12:P12 H12 A13:F13 I13:P13 A14:P14 G13:H13" name="区域1" securityDescriptor=""/>
    <protectedRange sqref="A28:K28 A28:K28 L28 L28 M28 M28 N28 N28 O28 O28 P28 R28:XFD28 P28 R28:XFD28 Q28 Q28" name="区域1_1" securityDescriptor=""/>
    <protectedRange sqref="H9" name="区域1_2" securityDescriptor=""/>
    <protectedRange sqref="H11" name="区域1_3" securityDescriptor=""/>
    <protectedRange sqref="H10" name="区域1_4" securityDescriptor=""/>
    <protectedRange sqref="H4" name="区域1_5" securityDescriptor=""/>
  </protectedRanges>
  <autoFilter ref="A2:Q28">
    <extLst/>
  </autoFilter>
  <mergeCells count="1">
    <mergeCell ref="A1:Q1"/>
  </mergeCells>
  <pageMargins left="0.15625" right="0.0777777777777778" top="0.471527777777778" bottom="1" header="0.511805555555556" footer="0.511805555555556"/>
  <pageSetup paperSize="9" scale="7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dcterms:modified xsi:type="dcterms:W3CDTF">2018-08-01T04:09:45Z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