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K26" i="1"/>
  <c r="O10"/>
  <c r="Q10" s="1"/>
  <c r="O1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N10"/>
  <c r="N11"/>
  <c r="N12"/>
  <c r="N13"/>
  <c r="N14"/>
  <c r="N15"/>
  <c r="N16"/>
  <c r="N17"/>
  <c r="N18"/>
  <c r="N19"/>
  <c r="N20"/>
  <c r="N21"/>
  <c r="N22"/>
  <c r="N23"/>
  <c r="N24"/>
  <c r="N25"/>
  <c r="L9"/>
  <c r="L10"/>
  <c r="L11"/>
  <c r="L12"/>
  <c r="L13"/>
  <c r="L14"/>
  <c r="L15"/>
  <c r="L16"/>
  <c r="L17"/>
  <c r="L18"/>
  <c r="L19"/>
  <c r="L20"/>
  <c r="L21"/>
  <c r="L22"/>
  <c r="L23"/>
  <c r="L24"/>
  <c r="L25"/>
  <c r="Q11" l="1"/>
  <c r="O9"/>
  <c r="Q9" s="1"/>
  <c r="N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N2"/>
  <c r="L2"/>
  <c r="Q2" l="1"/>
  <c r="Q26" s="1"/>
  <c r="O26"/>
  <c r="N26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<sst xmlns="http://schemas.openxmlformats.org/spreadsheetml/2006/main" count="138" uniqueCount="69">
  <si>
    <t>序号</t>
  </si>
  <si>
    <t>影片编码</t>
  </si>
  <si>
    <t>开始日期</t>
    <phoneticPr fontId="3" type="noConversion"/>
  </si>
  <si>
    <t>结束日期</t>
    <phoneticPr fontId="3" type="noConversion"/>
  </si>
  <si>
    <t>总场次</t>
    <phoneticPr fontId="3" type="noConversion"/>
  </si>
  <si>
    <t>总人次</t>
    <phoneticPr fontId="3" type="noConversion"/>
  </si>
  <si>
    <t>总票房</t>
    <phoneticPr fontId="3" type="noConversion"/>
  </si>
  <si>
    <t>影片名称</t>
    <phoneticPr fontId="3" type="noConversion"/>
  </si>
  <si>
    <t>净票房</t>
    <phoneticPr fontId="3" type="noConversion"/>
  </si>
  <si>
    <t>分账片款</t>
    <phoneticPr fontId="3" type="noConversion"/>
  </si>
  <si>
    <t>设备归属</t>
    <phoneticPr fontId="3" type="noConversion"/>
  </si>
  <si>
    <t>电影专项基金</t>
    <phoneticPr fontId="3" type="noConversion"/>
  </si>
  <si>
    <t>增值税率</t>
    <phoneticPr fontId="3" type="noConversion"/>
  </si>
  <si>
    <t>税金</t>
    <phoneticPr fontId="3" type="noConversion"/>
  </si>
  <si>
    <t>分账比例</t>
    <phoneticPr fontId="3" type="noConversion"/>
  </si>
  <si>
    <t>合计</t>
    <phoneticPr fontId="3" type="noConversion"/>
  </si>
  <si>
    <t>影院名称</t>
    <phoneticPr fontId="3" type="noConversion"/>
  </si>
  <si>
    <t>影院编码</t>
    <phoneticPr fontId="3" type="noConversion"/>
  </si>
  <si>
    <t>泄密者</t>
  </si>
  <si>
    <t>猛虫过江</t>
  </si>
  <si>
    <t>龙虾刑警</t>
  </si>
  <si>
    <t>青春不留白</t>
  </si>
  <si>
    <t>最后一球（数字）</t>
  </si>
  <si>
    <t>我不是药神</t>
  </si>
  <si>
    <t>细思极恐</t>
  </si>
  <si>
    <t>051200922018</t>
  </si>
  <si>
    <t>001103922018</t>
  </si>
  <si>
    <t>001104442018</t>
  </si>
  <si>
    <t>051201022018</t>
  </si>
  <si>
    <t>001103782018</t>
  </si>
  <si>
    <t>051201112018</t>
  </si>
  <si>
    <t>001203772018</t>
  </si>
  <si>
    <t>001103662018</t>
  </si>
  <si>
    <t>051101152018</t>
  </si>
  <si>
    <t>091101172018</t>
  </si>
  <si>
    <t>001104962018</t>
  </si>
  <si>
    <t>001106302017</t>
  </si>
  <si>
    <t>超人总动员2（数字3D）</t>
  </si>
  <si>
    <t>金蝉脱壳2：冥府（数字）</t>
  </si>
  <si>
    <t>侏罗纪世界2（数字3D）</t>
  </si>
  <si>
    <t>复仇者联盟3：无限战争（数字3D）</t>
  </si>
  <si>
    <t>新大头儿子和小头爸爸3俄罗斯奇遇记</t>
  </si>
  <si>
    <t>阿修罗（数字3D）</t>
  </si>
  <si>
    <t>美丽童年</t>
  </si>
  <si>
    <t>邪不压正</t>
  </si>
  <si>
    <t>致命夺宝</t>
  </si>
  <si>
    <t>兄弟班</t>
  </si>
  <si>
    <t>淘气大侦探（数字3D）</t>
  </si>
  <si>
    <t>摩天营救（数字3D）</t>
  </si>
  <si>
    <t>神奇马戏团之动物饼干（数字3D）</t>
  </si>
  <si>
    <t>风语咒（数字3D）</t>
  </si>
  <si>
    <t>西虹市首富</t>
  </si>
  <si>
    <t>狄仁杰之四大天王（数字3D）</t>
  </si>
  <si>
    <t>001b03562018</t>
  </si>
  <si>
    <t>001204972018</t>
  </si>
  <si>
    <t>001103712017</t>
  </si>
  <si>
    <t>001104952018</t>
  </si>
  <si>
    <t>001103132018</t>
  </si>
  <si>
    <t>001104632017</t>
  </si>
  <si>
    <t>051201262018</t>
  </si>
  <si>
    <t>051201202018</t>
  </si>
  <si>
    <t>001c05642018</t>
  </si>
  <si>
    <t>001c05272018</t>
  </si>
  <si>
    <t>001106062018</t>
  </si>
  <si>
    <t>001202172018</t>
  </si>
  <si>
    <t>动物世界（数字3D）</t>
    <phoneticPr fontId="3" type="noConversion"/>
  </si>
  <si>
    <t>艾尚巨幕国际影城</t>
  </si>
  <si>
    <t>44116201</t>
  </si>
  <si>
    <t>中影设备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</si>
</sst>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 "/>
    <numFmt numFmtId="177" formatCode="0.0000_ "/>
    <numFmt numFmtId="178" formatCode="[$-F800]dddd\,\ mmmm\ dd\,\ yyyy"/>
  </numFmts>
  <fonts count="19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name val="Arial"/>
      <family val="2"/>
    </font>
    <font>
      <sz val="10"/>
      <name val="Arial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71">
    <xf numFmtId="178" fontId="0" fillId="0" borderId="0"/>
    <xf numFmtId="178" fontId="4" fillId="0" borderId="0"/>
    <xf numFmtId="178" fontId="13" fillId="0" borderId="0"/>
    <xf numFmtId="178" fontId="1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 applyProtection="0">
      <alignment vertical="center"/>
    </xf>
    <xf numFmtId="178" fontId="5" fillId="0" borderId="0">
      <alignment vertical="top"/>
    </xf>
    <xf numFmtId="178" fontId="16" fillId="0" borderId="0">
      <alignment vertical="center"/>
    </xf>
    <xf numFmtId="178" fontId="5" fillId="0" borderId="0">
      <alignment vertical="top"/>
    </xf>
    <xf numFmtId="178" fontId="16" fillId="0" borderId="0"/>
    <xf numFmtId="178" fontId="15" fillId="0" borderId="0">
      <alignment vertical="center"/>
    </xf>
    <xf numFmtId="178" fontId="12" fillId="0" borderId="0"/>
    <xf numFmtId="178" fontId="15" fillId="0" borderId="0">
      <alignment vertical="center"/>
    </xf>
    <xf numFmtId="178" fontId="12" fillId="0" borderId="0"/>
    <xf numFmtId="178" fontId="12" fillId="0" borderId="0"/>
    <xf numFmtId="178" fontId="12" fillId="0" borderId="0"/>
    <xf numFmtId="178" fontId="12" fillId="0" borderId="0"/>
    <xf numFmtId="178" fontId="15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5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43" fontId="16" fillId="0" borderId="0" applyFont="0" applyFill="0" applyBorder="0" applyAlignment="0" applyProtection="0"/>
    <xf numFmtId="178" fontId="1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 applyProtection="0">
      <alignment vertical="center"/>
    </xf>
    <xf numFmtId="178" fontId="16" fillId="0" borderId="0">
      <alignment vertical="center"/>
    </xf>
    <xf numFmtId="178" fontId="16" fillId="0" borderId="0"/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  <xf numFmtId="43" fontId="16" fillId="0" borderId="0" applyFont="0" applyFill="0" applyBorder="0" applyAlignment="0" applyProtection="0"/>
    <xf numFmtId="178" fontId="17" fillId="0" borderId="0">
      <alignment vertical="center"/>
    </xf>
    <xf numFmtId="178" fontId="2" fillId="0" borderId="0">
      <alignment vertical="center"/>
    </xf>
    <xf numFmtId="178" fontId="1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78" fontId="2" fillId="0" borderId="0">
      <alignment vertical="center"/>
    </xf>
    <xf numFmtId="178" fontId="13" fillId="0" borderId="0"/>
    <xf numFmtId="178" fontId="1" fillId="0" borderId="0">
      <alignment vertical="center"/>
    </xf>
    <xf numFmtId="178" fontId="1" fillId="0" borderId="0">
      <alignment vertical="center"/>
    </xf>
    <xf numFmtId="0" fontId="13" fillId="0" borderId="0"/>
  </cellStyleXfs>
  <cellXfs count="42">
    <xf numFmtId="178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176" fontId="8" fillId="0" borderId="1" xfId="0" applyNumberFormat="1" applyFont="1" applyFill="1" applyBorder="1" applyAlignment="1">
      <alignment horizontal="center" vertical="center"/>
    </xf>
    <xf numFmtId="178" fontId="8" fillId="0" borderId="0" xfId="0" applyFont="1" applyFill="1"/>
    <xf numFmtId="178" fontId="0" fillId="0" borderId="2" xfId="0" applyFill="1" applyBorder="1"/>
    <xf numFmtId="49" fontId="8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8" fillId="0" borderId="1" xfId="0" applyNumberFormat="1" applyFont="1" applyFill="1" applyBorder="1" applyAlignment="1">
      <alignment horizontal="right" vertical="center"/>
    </xf>
    <xf numFmtId="176" fontId="8" fillId="0" borderId="3" xfId="0" applyNumberFormat="1" applyFont="1" applyFill="1" applyBorder="1" applyAlignment="1">
      <alignment horizontal="right" vertical="center"/>
    </xf>
    <xf numFmtId="49" fontId="6" fillId="0" borderId="0" xfId="0" applyNumberFormat="1" applyFont="1"/>
    <xf numFmtId="176" fontId="18" fillId="0" borderId="2" xfId="0" applyNumberFormat="1" applyFont="1" applyFill="1" applyBorder="1"/>
    <xf numFmtId="178" fontId="10" fillId="2" borderId="1" xfId="0" applyFont="1" applyFill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14" fontId="11" fillId="2" borderId="1" xfId="0" applyNumberFormat="1" applyFont="1" applyFill="1" applyBorder="1" applyAlignment="1" applyProtection="1">
      <alignment horizontal="center" vertical="center" wrapText="1"/>
    </xf>
    <xf numFmtId="176" fontId="11" fillId="2" borderId="1" xfId="0" applyNumberFormat="1" applyFont="1" applyFill="1" applyBorder="1" applyAlignment="1" applyProtection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 wrapText="1"/>
    </xf>
    <xf numFmtId="178" fontId="7" fillId="0" borderId="0" xfId="0" applyFont="1" applyAlignment="1">
      <alignment vertical="center" wrapText="1"/>
    </xf>
    <xf numFmtId="176" fontId="8" fillId="0" borderId="4" xfId="0" applyNumberFormat="1" applyFont="1" applyFill="1" applyBorder="1" applyAlignment="1">
      <alignment horizontal="right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8" fillId="0" borderId="5" xfId="0" applyNumberFormat="1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4" fillId="0" borderId="1" xfId="70" applyFont="1" applyBorder="1" applyAlignment="1">
      <alignment horizontal="center" vertical="center"/>
    </xf>
    <xf numFmtId="0" fontId="14" fillId="0" borderId="1" xfId="70" applyFont="1" applyBorder="1" applyAlignment="1">
      <alignment horizontal="center" vertical="center"/>
    </xf>
    <xf numFmtId="14" fontId="14" fillId="0" borderId="1" xfId="70" applyNumberFormat="1" applyFont="1" applyBorder="1" applyAlignment="1">
      <alignment horizontal="center" vertical="center"/>
    </xf>
    <xf numFmtId="0" fontId="14" fillId="0" borderId="1" xfId="70" applyFont="1" applyBorder="1" applyAlignment="1">
      <alignment horizontal="center" vertical="center"/>
    </xf>
    <xf numFmtId="0" fontId="14" fillId="0" borderId="1" xfId="70" applyFont="1" applyBorder="1" applyAlignment="1">
      <alignment horizontal="center" vertical="center"/>
    </xf>
    <xf numFmtId="0" fontId="14" fillId="0" borderId="1" xfId="70" applyFont="1" applyBorder="1"/>
  </cellXfs>
  <cellStyles count="71">
    <cellStyle name="百分比 2" xfId="4"/>
    <cellStyle name="百分比 2 2" xfId="40"/>
    <cellStyle name="百分比 3" xfId="38"/>
    <cellStyle name="百分比 3 2" xfId="65"/>
    <cellStyle name="百分比 4" xfId="39"/>
    <cellStyle name="常规" xfId="0" builtinId="0"/>
    <cellStyle name="常规 10" xfId="5"/>
    <cellStyle name="常规 10 2" xfId="41"/>
    <cellStyle name="常规 11" xfId="6"/>
    <cellStyle name="常规 11 2" xfId="42"/>
    <cellStyle name="常规 12" xfId="7"/>
    <cellStyle name="常规 12 2" xfId="43"/>
    <cellStyle name="常规 13" xfId="8"/>
    <cellStyle name="常规 13 2" xfId="44"/>
    <cellStyle name="常规 14" xfId="9"/>
    <cellStyle name="常规 14 2" xfId="45"/>
    <cellStyle name="常规 15" xfId="10"/>
    <cellStyle name="常规 15 2" xfId="46"/>
    <cellStyle name="常规 16" xfId="11"/>
    <cellStyle name="常规 16 2" xfId="47"/>
    <cellStyle name="常规 17" xfId="12"/>
    <cellStyle name="常规 17 2" xfId="48"/>
    <cellStyle name="常规 18" xfId="13"/>
    <cellStyle name="常规 18 2" xfId="49"/>
    <cellStyle name="常规 19" xfId="14"/>
    <cellStyle name="常规 19 2" xfId="50"/>
    <cellStyle name="常规 2" xfId="2"/>
    <cellStyle name="常规 2 2" xfId="16"/>
    <cellStyle name="常规 2 2 2" xfId="1"/>
    <cellStyle name="常规 2 3" xfId="51"/>
    <cellStyle name="常规 2 3 2" xfId="17"/>
    <cellStyle name="常规 2 3 2 2" xfId="52"/>
    <cellStyle name="常规 2 4" xfId="15"/>
    <cellStyle name="常规 2 8" xfId="18"/>
    <cellStyle name="常规 20" xfId="19"/>
    <cellStyle name="常规 20 2" xfId="20"/>
    <cellStyle name="常规 20 3" xfId="53"/>
    <cellStyle name="常规 21" xfId="21"/>
    <cellStyle name="常规 21 2" xfId="64"/>
    <cellStyle name="常规 21 3" xfId="37"/>
    <cellStyle name="常规 22" xfId="22"/>
    <cellStyle name="常规 22 2" xfId="62"/>
    <cellStyle name="常规 23" xfId="23"/>
    <cellStyle name="常规 23 2" xfId="63"/>
    <cellStyle name="常规 23 2 2" xfId="68"/>
    <cellStyle name="常规 24" xfId="24"/>
    <cellStyle name="常规 24 2" xfId="66"/>
    <cellStyle name="常规 24 2 2" xfId="69"/>
    <cellStyle name="常规 25" xfId="25"/>
    <cellStyle name="常规 26" xfId="26"/>
    <cellStyle name="常规 27" xfId="3"/>
    <cellStyle name="常规 28" xfId="67"/>
    <cellStyle name="常规 29" xfId="70"/>
    <cellStyle name="常规 3" xfId="27"/>
    <cellStyle name="常规 3 2" xfId="28"/>
    <cellStyle name="常规 3 2 2" xfId="54"/>
    <cellStyle name="常规 4" xfId="29"/>
    <cellStyle name="常规 4 2" xfId="55"/>
    <cellStyle name="常规 5" xfId="30"/>
    <cellStyle name="常规 5 2" xfId="31"/>
    <cellStyle name="常规 5 2 2" xfId="56"/>
    <cellStyle name="常规 6" xfId="32"/>
    <cellStyle name="常规 6 2" xfId="57"/>
    <cellStyle name="常规 7" xfId="33"/>
    <cellStyle name="常规 7 2" xfId="58"/>
    <cellStyle name="常规 8" xfId="34"/>
    <cellStyle name="常规 8 2" xfId="59"/>
    <cellStyle name="常规 9" xfId="35"/>
    <cellStyle name="常规 9 2" xfId="60"/>
    <cellStyle name="千位分隔 2" xfId="36"/>
    <cellStyle name="千位分隔 2 2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workbookViewId="0">
      <selection activeCell="D2" sqref="D2:F25"/>
    </sheetView>
  </sheetViews>
  <sheetFormatPr defaultColWidth="16" defaultRowHeight="12.75"/>
  <cols>
    <col min="1" max="1" width="5.42578125" customWidth="1"/>
    <col min="2" max="2" width="21.140625" style="2" customWidth="1"/>
    <col min="3" max="3" width="12.42578125" style="2" customWidth="1"/>
    <col min="4" max="4" width="17.7109375" style="2" customWidth="1"/>
    <col min="5" max="5" width="11.7109375" style="2" customWidth="1"/>
    <col min="6" max="6" width="11.28515625" style="2" customWidth="1"/>
    <col min="7" max="7" width="11.140625" style="1" customWidth="1"/>
    <col min="8" max="8" width="10.85546875" style="1" customWidth="1"/>
    <col min="9" max="9" width="6" style="2" customWidth="1"/>
    <col min="10" max="10" width="7.140625" style="2" customWidth="1"/>
    <col min="11" max="11" width="11.28515625" style="3" customWidth="1"/>
    <col min="12" max="12" width="10.140625" style="3" customWidth="1"/>
    <col min="13" max="13" width="7" style="3" customWidth="1"/>
    <col min="14" max="14" width="9" style="3" customWidth="1"/>
    <col min="15" max="15" width="10.5703125" style="3" customWidth="1"/>
    <col min="16" max="16" width="6.28515625" style="4" customWidth="1"/>
    <col min="17" max="17" width="10.42578125" style="3" customWidth="1"/>
  </cols>
  <sheetData>
    <row r="1" spans="1:17" s="28" customFormat="1" ht="30.75" customHeight="1">
      <c r="A1" s="22" t="s">
        <v>0</v>
      </c>
      <c r="B1" s="23" t="s">
        <v>7</v>
      </c>
      <c r="C1" s="24" t="s">
        <v>1</v>
      </c>
      <c r="D1" s="23" t="s">
        <v>16</v>
      </c>
      <c r="E1" s="23" t="s">
        <v>17</v>
      </c>
      <c r="F1" s="23" t="s">
        <v>10</v>
      </c>
      <c r="G1" s="25" t="s">
        <v>2</v>
      </c>
      <c r="H1" s="25" t="s">
        <v>3</v>
      </c>
      <c r="I1" s="23" t="s">
        <v>4</v>
      </c>
      <c r="J1" s="23" t="s">
        <v>5</v>
      </c>
      <c r="K1" s="26" t="s">
        <v>6</v>
      </c>
      <c r="L1" s="26" t="s">
        <v>11</v>
      </c>
      <c r="M1" s="26" t="s">
        <v>12</v>
      </c>
      <c r="N1" s="26" t="s">
        <v>13</v>
      </c>
      <c r="O1" s="26" t="s">
        <v>8</v>
      </c>
      <c r="P1" s="27" t="s">
        <v>14</v>
      </c>
      <c r="Q1" s="26" t="s">
        <v>9</v>
      </c>
    </row>
    <row r="2" spans="1:17" s="11" customFormat="1" ht="15" customHeight="1">
      <c r="A2" s="35">
        <v>1</v>
      </c>
      <c r="B2" s="40" t="s">
        <v>65</v>
      </c>
      <c r="C2" s="37" t="s">
        <v>31</v>
      </c>
      <c r="D2" s="33" t="s">
        <v>66</v>
      </c>
      <c r="E2" s="32" t="s">
        <v>67</v>
      </c>
      <c r="F2" s="34" t="s">
        <v>68</v>
      </c>
      <c r="G2" s="38">
        <v>43282</v>
      </c>
      <c r="H2" s="38">
        <v>43307</v>
      </c>
      <c r="I2" s="39">
        <v>140</v>
      </c>
      <c r="J2" s="40">
        <v>1041</v>
      </c>
      <c r="K2" s="41">
        <v>34738</v>
      </c>
      <c r="L2" s="18">
        <f>K2*0.05</f>
        <v>1736.9</v>
      </c>
      <c r="M2" s="10">
        <v>0.03</v>
      </c>
      <c r="N2" s="18">
        <f>K2*(1-0.96737864)</f>
        <v>1133.2008036800016</v>
      </c>
      <c r="O2" s="18">
        <f>K2*0.91737864</f>
        <v>31867.899196320002</v>
      </c>
      <c r="P2" s="10">
        <v>0.48</v>
      </c>
      <c r="Q2" s="18">
        <f>ROUND(O2*P2,2)</f>
        <v>15296.59</v>
      </c>
    </row>
    <row r="3" spans="1:17" s="11" customFormat="1" ht="15" customHeight="1">
      <c r="A3" s="35">
        <v>2</v>
      </c>
      <c r="B3" s="36" t="s">
        <v>37</v>
      </c>
      <c r="C3" s="37" t="s">
        <v>30</v>
      </c>
      <c r="D3" s="33" t="s">
        <v>66</v>
      </c>
      <c r="E3" s="32" t="s">
        <v>67</v>
      </c>
      <c r="F3" s="34" t="s">
        <v>68</v>
      </c>
      <c r="G3" s="38">
        <v>43282</v>
      </c>
      <c r="H3" s="38">
        <v>43303</v>
      </c>
      <c r="I3" s="39">
        <v>56</v>
      </c>
      <c r="J3" s="40">
        <v>527</v>
      </c>
      <c r="K3" s="41">
        <v>14321</v>
      </c>
      <c r="L3" s="18">
        <f>K3*0.05</f>
        <v>716.05000000000007</v>
      </c>
      <c r="M3" s="10">
        <v>0.03</v>
      </c>
      <c r="N3" s="18">
        <f t="shared" ref="N3:N25" si="0">K3*(1-0.96737864)</f>
        <v>467.17049656000063</v>
      </c>
      <c r="O3" s="18">
        <f t="shared" ref="O3:O25" si="1">K3*0.91737864</f>
        <v>13137.779503440001</v>
      </c>
      <c r="P3" s="10">
        <v>0.48</v>
      </c>
      <c r="Q3" s="18">
        <f t="shared" ref="Q3:Q25" si="2">ROUND(O3*P3,2)</f>
        <v>6306.13</v>
      </c>
    </row>
    <row r="4" spans="1:17" s="11" customFormat="1" ht="15" customHeight="1">
      <c r="A4" s="35">
        <v>3</v>
      </c>
      <c r="B4" s="36" t="s">
        <v>38</v>
      </c>
      <c r="C4" s="37" t="s">
        <v>33</v>
      </c>
      <c r="D4" s="33" t="s">
        <v>66</v>
      </c>
      <c r="E4" s="32" t="s">
        <v>67</v>
      </c>
      <c r="F4" s="34" t="s">
        <v>68</v>
      </c>
      <c r="G4" s="38">
        <v>43282</v>
      </c>
      <c r="H4" s="38">
        <v>43307</v>
      </c>
      <c r="I4" s="39">
        <v>62</v>
      </c>
      <c r="J4" s="40">
        <v>265</v>
      </c>
      <c r="K4" s="41">
        <v>7478</v>
      </c>
      <c r="L4" s="18">
        <f t="shared" ref="L4:L25" si="3">K4*0.05</f>
        <v>373.90000000000003</v>
      </c>
      <c r="M4" s="10">
        <v>0.03</v>
      </c>
      <c r="N4" s="18">
        <f t="shared" si="0"/>
        <v>243.94253008000032</v>
      </c>
      <c r="O4" s="18">
        <f t="shared" si="1"/>
        <v>6860.15746992</v>
      </c>
      <c r="P4" s="10">
        <v>0.48</v>
      </c>
      <c r="Q4" s="18">
        <f t="shared" si="2"/>
        <v>3292.88</v>
      </c>
    </row>
    <row r="5" spans="1:17" s="11" customFormat="1" ht="15" customHeight="1">
      <c r="A5" s="35">
        <v>4</v>
      </c>
      <c r="B5" s="36" t="s">
        <v>39</v>
      </c>
      <c r="C5" s="37" t="s">
        <v>28</v>
      </c>
      <c r="D5" s="33" t="s">
        <v>66</v>
      </c>
      <c r="E5" s="32" t="s">
        <v>67</v>
      </c>
      <c r="F5" s="34" t="s">
        <v>68</v>
      </c>
      <c r="G5" s="38">
        <v>43282</v>
      </c>
      <c r="H5" s="38">
        <v>43312</v>
      </c>
      <c r="I5" s="39">
        <v>143</v>
      </c>
      <c r="J5" s="40">
        <v>1115</v>
      </c>
      <c r="K5" s="41">
        <v>39129</v>
      </c>
      <c r="L5" s="18">
        <f t="shared" si="3"/>
        <v>1956.45</v>
      </c>
      <c r="M5" s="10">
        <v>0.03</v>
      </c>
      <c r="N5" s="18">
        <f>K5*(1-0.96737864)</f>
        <v>1276.4411954400018</v>
      </c>
      <c r="O5" s="19">
        <f t="shared" si="1"/>
        <v>35896.108804560005</v>
      </c>
      <c r="P5" s="10">
        <v>0.48</v>
      </c>
      <c r="Q5" s="18">
        <f t="shared" si="2"/>
        <v>17230.13</v>
      </c>
    </row>
    <row r="6" spans="1:17" s="11" customFormat="1" ht="15" customHeight="1">
      <c r="A6" s="35">
        <v>5</v>
      </c>
      <c r="B6" s="36" t="s">
        <v>18</v>
      </c>
      <c r="C6" s="37" t="s">
        <v>26</v>
      </c>
      <c r="D6" s="33" t="s">
        <v>66</v>
      </c>
      <c r="E6" s="32" t="s">
        <v>67</v>
      </c>
      <c r="F6" s="34" t="s">
        <v>68</v>
      </c>
      <c r="G6" s="38">
        <v>43282</v>
      </c>
      <c r="H6" s="38">
        <v>43289</v>
      </c>
      <c r="I6" s="39">
        <v>5</v>
      </c>
      <c r="J6" s="40">
        <v>18</v>
      </c>
      <c r="K6" s="41">
        <v>845</v>
      </c>
      <c r="L6" s="18">
        <f t="shared" si="3"/>
        <v>42.25</v>
      </c>
      <c r="M6" s="10">
        <v>0.03</v>
      </c>
      <c r="N6" s="18">
        <f t="shared" si="0"/>
        <v>27.565049200000036</v>
      </c>
      <c r="O6" s="19">
        <f t="shared" si="1"/>
        <v>775.18495080000002</v>
      </c>
      <c r="P6" s="10">
        <v>0.48</v>
      </c>
      <c r="Q6" s="18">
        <f t="shared" si="2"/>
        <v>372.09</v>
      </c>
    </row>
    <row r="7" spans="1:17" s="11" customFormat="1" ht="15" customHeight="1">
      <c r="A7" s="35">
        <v>6</v>
      </c>
      <c r="B7" s="36" t="s">
        <v>40</v>
      </c>
      <c r="C7" s="37" t="s">
        <v>25</v>
      </c>
      <c r="D7" s="33" t="s">
        <v>66</v>
      </c>
      <c r="E7" s="32" t="s">
        <v>67</v>
      </c>
      <c r="F7" s="34" t="s">
        <v>68</v>
      </c>
      <c r="G7" s="38">
        <v>43282</v>
      </c>
      <c r="H7" s="38">
        <v>43282</v>
      </c>
      <c r="I7" s="39">
        <v>1</v>
      </c>
      <c r="J7" s="40">
        <v>1</v>
      </c>
      <c r="K7" s="41">
        <v>39</v>
      </c>
      <c r="L7" s="18">
        <f t="shared" si="3"/>
        <v>1.9500000000000002</v>
      </c>
      <c r="M7" s="10">
        <v>0.03</v>
      </c>
      <c r="N7" s="18">
        <f>K7*(1-0.96737864)</f>
        <v>1.2722330400000017</v>
      </c>
      <c r="O7" s="19">
        <f t="shared" si="1"/>
        <v>35.777766960000001</v>
      </c>
      <c r="P7" s="10">
        <v>0.48</v>
      </c>
      <c r="Q7" s="18">
        <f t="shared" si="2"/>
        <v>17.170000000000002</v>
      </c>
    </row>
    <row r="8" spans="1:17" s="11" customFormat="1" ht="15" customHeight="1">
      <c r="A8" s="35">
        <v>7</v>
      </c>
      <c r="B8" s="36" t="s">
        <v>20</v>
      </c>
      <c r="C8" s="37" t="s">
        <v>29</v>
      </c>
      <c r="D8" s="33" t="s">
        <v>66</v>
      </c>
      <c r="E8" s="32" t="s">
        <v>67</v>
      </c>
      <c r="F8" s="34" t="s">
        <v>68</v>
      </c>
      <c r="G8" s="38">
        <v>43282</v>
      </c>
      <c r="H8" s="38">
        <v>43289</v>
      </c>
      <c r="I8" s="39">
        <v>9</v>
      </c>
      <c r="J8" s="40">
        <v>8</v>
      </c>
      <c r="K8" s="41">
        <v>209</v>
      </c>
      <c r="L8" s="18">
        <f t="shared" si="3"/>
        <v>10.450000000000001</v>
      </c>
      <c r="M8" s="10">
        <v>0.03</v>
      </c>
      <c r="N8" s="18">
        <f t="shared" si="0"/>
        <v>6.8178642400000093</v>
      </c>
      <c r="O8" s="19">
        <f t="shared" si="1"/>
        <v>191.73213576000001</v>
      </c>
      <c r="P8" s="10">
        <v>0.48</v>
      </c>
      <c r="Q8" s="18">
        <f t="shared" si="2"/>
        <v>92.03</v>
      </c>
    </row>
    <row r="9" spans="1:17" s="11" customFormat="1" ht="15" customHeight="1">
      <c r="A9" s="35">
        <v>8</v>
      </c>
      <c r="B9" s="36" t="s">
        <v>19</v>
      </c>
      <c r="C9" s="37" t="s">
        <v>27</v>
      </c>
      <c r="D9" s="33" t="s">
        <v>66</v>
      </c>
      <c r="E9" s="32" t="s">
        <v>67</v>
      </c>
      <c r="F9" s="34" t="s">
        <v>68</v>
      </c>
      <c r="G9" s="38">
        <v>43282</v>
      </c>
      <c r="H9" s="38">
        <v>43309</v>
      </c>
      <c r="I9" s="39">
        <v>47</v>
      </c>
      <c r="J9" s="40">
        <v>110</v>
      </c>
      <c r="K9" s="41">
        <v>3855</v>
      </c>
      <c r="L9" s="18">
        <f t="shared" si="3"/>
        <v>192.75</v>
      </c>
      <c r="M9" s="10">
        <v>0.03</v>
      </c>
      <c r="N9" s="18">
        <f t="shared" si="0"/>
        <v>125.75534280000016</v>
      </c>
      <c r="O9" s="19">
        <f t="shared" si="1"/>
        <v>3536.4946571999999</v>
      </c>
      <c r="P9" s="10">
        <v>0.48</v>
      </c>
      <c r="Q9" s="18">
        <f t="shared" si="2"/>
        <v>1697.52</v>
      </c>
    </row>
    <row r="10" spans="1:17" s="11" customFormat="1" ht="15" customHeight="1">
      <c r="A10" s="35">
        <v>9</v>
      </c>
      <c r="B10" s="36" t="s">
        <v>22</v>
      </c>
      <c r="C10" s="37" t="s">
        <v>34</v>
      </c>
      <c r="D10" s="33" t="s">
        <v>66</v>
      </c>
      <c r="E10" s="32" t="s">
        <v>67</v>
      </c>
      <c r="F10" s="34" t="s">
        <v>68</v>
      </c>
      <c r="G10" s="38">
        <v>43282</v>
      </c>
      <c r="H10" s="38">
        <v>43293</v>
      </c>
      <c r="I10" s="39">
        <v>25</v>
      </c>
      <c r="J10" s="40">
        <v>36</v>
      </c>
      <c r="K10" s="41">
        <v>1699</v>
      </c>
      <c r="L10" s="18">
        <f t="shared" si="3"/>
        <v>84.95</v>
      </c>
      <c r="M10" s="10">
        <v>0.03</v>
      </c>
      <c r="N10" s="18">
        <f t="shared" si="0"/>
        <v>55.423690640000075</v>
      </c>
      <c r="O10" s="18">
        <f t="shared" si="1"/>
        <v>1558.6263093600001</v>
      </c>
      <c r="P10" s="10">
        <v>0.48</v>
      </c>
      <c r="Q10" s="18">
        <f t="shared" si="2"/>
        <v>748.14</v>
      </c>
    </row>
    <row r="11" spans="1:17" s="11" customFormat="1" ht="15" customHeight="1">
      <c r="A11" s="35">
        <v>10</v>
      </c>
      <c r="B11" s="36" t="s">
        <v>23</v>
      </c>
      <c r="C11" s="37" t="s">
        <v>35</v>
      </c>
      <c r="D11" s="33" t="s">
        <v>66</v>
      </c>
      <c r="E11" s="32" t="s">
        <v>67</v>
      </c>
      <c r="F11" s="34" t="s">
        <v>68</v>
      </c>
      <c r="G11" s="38">
        <v>43282</v>
      </c>
      <c r="H11" s="38">
        <v>43312</v>
      </c>
      <c r="I11" s="39">
        <v>411</v>
      </c>
      <c r="J11" s="40">
        <v>12989</v>
      </c>
      <c r="K11" s="41">
        <v>427618</v>
      </c>
      <c r="L11" s="18">
        <f t="shared" si="3"/>
        <v>21380.9</v>
      </c>
      <c r="M11" s="10">
        <v>0.03</v>
      </c>
      <c r="N11" s="18">
        <f t="shared" si="0"/>
        <v>13949.480720480018</v>
      </c>
      <c r="O11" s="18">
        <f t="shared" si="1"/>
        <v>392287.61927952</v>
      </c>
      <c r="P11" s="10">
        <v>0.48</v>
      </c>
      <c r="Q11" s="18">
        <f t="shared" si="2"/>
        <v>188298.06</v>
      </c>
    </row>
    <row r="12" spans="1:17" s="11" customFormat="1" ht="15" customHeight="1">
      <c r="A12" s="35">
        <v>11</v>
      </c>
      <c r="B12" s="36" t="s">
        <v>24</v>
      </c>
      <c r="C12" s="37" t="s">
        <v>36</v>
      </c>
      <c r="D12" s="33" t="s">
        <v>66</v>
      </c>
      <c r="E12" s="32" t="s">
        <v>67</v>
      </c>
      <c r="F12" s="34" t="s">
        <v>68</v>
      </c>
      <c r="G12" s="38">
        <v>43283</v>
      </c>
      <c r="H12" s="38">
        <v>43288</v>
      </c>
      <c r="I12" s="39">
        <v>2</v>
      </c>
      <c r="J12" s="40">
        <v>4</v>
      </c>
      <c r="K12" s="41">
        <v>86</v>
      </c>
      <c r="L12" s="18">
        <f t="shared" si="3"/>
        <v>4.3</v>
      </c>
      <c r="M12" s="10">
        <v>0.03</v>
      </c>
      <c r="N12" s="18">
        <f t="shared" si="0"/>
        <v>2.8054369600000038</v>
      </c>
      <c r="O12" s="18">
        <f t="shared" si="1"/>
        <v>78.894563040000008</v>
      </c>
      <c r="P12" s="10">
        <v>0.48</v>
      </c>
      <c r="Q12" s="18">
        <f t="shared" si="2"/>
        <v>37.869999999999997</v>
      </c>
    </row>
    <row r="13" spans="1:17" s="11" customFormat="1" ht="15" customHeight="1">
      <c r="A13" s="35">
        <v>12</v>
      </c>
      <c r="B13" s="36" t="s">
        <v>21</v>
      </c>
      <c r="C13" s="37" t="s">
        <v>32</v>
      </c>
      <c r="D13" s="33" t="s">
        <v>66</v>
      </c>
      <c r="E13" s="32" t="s">
        <v>67</v>
      </c>
      <c r="F13" s="34" t="s">
        <v>68</v>
      </c>
      <c r="G13" s="38">
        <v>43283</v>
      </c>
      <c r="H13" s="38">
        <v>43285</v>
      </c>
      <c r="I13" s="39">
        <v>3</v>
      </c>
      <c r="J13" s="40">
        <v>0</v>
      </c>
      <c r="K13" s="41">
        <v>0</v>
      </c>
      <c r="L13" s="18">
        <f t="shared" si="3"/>
        <v>0</v>
      </c>
      <c r="M13" s="10">
        <v>0.03</v>
      </c>
      <c r="N13" s="18">
        <f t="shared" si="0"/>
        <v>0</v>
      </c>
      <c r="O13" s="19">
        <f t="shared" si="1"/>
        <v>0</v>
      </c>
      <c r="P13" s="10">
        <v>0.48</v>
      </c>
      <c r="Q13" s="18">
        <f t="shared" si="2"/>
        <v>0</v>
      </c>
    </row>
    <row r="14" spans="1:17" s="11" customFormat="1" ht="15" customHeight="1">
      <c r="A14" s="35">
        <v>13</v>
      </c>
      <c r="B14" s="36" t="s">
        <v>41</v>
      </c>
      <c r="C14" s="37" t="s">
        <v>53</v>
      </c>
      <c r="D14" s="33" t="s">
        <v>66</v>
      </c>
      <c r="E14" s="32" t="s">
        <v>67</v>
      </c>
      <c r="F14" s="34" t="s">
        <v>68</v>
      </c>
      <c r="G14" s="38">
        <v>43287</v>
      </c>
      <c r="H14" s="38">
        <v>43308</v>
      </c>
      <c r="I14" s="39">
        <v>36</v>
      </c>
      <c r="J14" s="40">
        <v>439</v>
      </c>
      <c r="K14" s="41">
        <v>13704</v>
      </c>
      <c r="L14" s="18">
        <f t="shared" si="3"/>
        <v>685.2</v>
      </c>
      <c r="M14" s="10">
        <v>0.03</v>
      </c>
      <c r="N14" s="18">
        <f t="shared" si="0"/>
        <v>447.04311744000057</v>
      </c>
      <c r="O14" s="19">
        <f t="shared" si="1"/>
        <v>12571.756882560001</v>
      </c>
      <c r="P14" s="10">
        <v>0.48</v>
      </c>
      <c r="Q14" s="18">
        <f t="shared" si="2"/>
        <v>6034.44</v>
      </c>
    </row>
    <row r="15" spans="1:17" s="11" customFormat="1" ht="15" customHeight="1">
      <c r="A15" s="35">
        <v>14</v>
      </c>
      <c r="B15" s="36" t="s">
        <v>42</v>
      </c>
      <c r="C15" s="37" t="s">
        <v>54</v>
      </c>
      <c r="D15" s="33" t="s">
        <v>66</v>
      </c>
      <c r="E15" s="32" t="s">
        <v>67</v>
      </c>
      <c r="F15" s="34" t="s">
        <v>68</v>
      </c>
      <c r="G15" s="38">
        <v>43294</v>
      </c>
      <c r="H15" s="38">
        <v>43300</v>
      </c>
      <c r="I15" s="39">
        <v>29</v>
      </c>
      <c r="J15" s="40">
        <v>170</v>
      </c>
      <c r="K15" s="41">
        <v>6017</v>
      </c>
      <c r="L15" s="18">
        <f t="shared" si="3"/>
        <v>300.85000000000002</v>
      </c>
      <c r="M15" s="10">
        <v>0.03</v>
      </c>
      <c r="N15" s="18">
        <f t="shared" si="0"/>
        <v>196.28272312000027</v>
      </c>
      <c r="O15" s="19">
        <f t="shared" si="1"/>
        <v>5519.8672768799997</v>
      </c>
      <c r="P15" s="10">
        <v>0.48</v>
      </c>
      <c r="Q15" s="18">
        <f t="shared" si="2"/>
        <v>2649.54</v>
      </c>
    </row>
    <row r="16" spans="1:17" s="11" customFormat="1" ht="15" customHeight="1">
      <c r="A16" s="35">
        <v>15</v>
      </c>
      <c r="B16" s="36" t="s">
        <v>43</v>
      </c>
      <c r="C16" s="37" t="s">
        <v>55</v>
      </c>
      <c r="D16" s="33" t="s">
        <v>66</v>
      </c>
      <c r="E16" s="32" t="s">
        <v>67</v>
      </c>
      <c r="F16" s="34" t="s">
        <v>68</v>
      </c>
      <c r="G16" s="38">
        <v>43294</v>
      </c>
      <c r="H16" s="38">
        <v>43294</v>
      </c>
      <c r="I16" s="39">
        <v>2</v>
      </c>
      <c r="J16" s="40">
        <v>9</v>
      </c>
      <c r="K16" s="41">
        <v>243</v>
      </c>
      <c r="L16" s="18">
        <f t="shared" si="3"/>
        <v>12.15</v>
      </c>
      <c r="M16" s="10">
        <v>0.03</v>
      </c>
      <c r="N16" s="18">
        <f t="shared" si="0"/>
        <v>7.9269904800000104</v>
      </c>
      <c r="O16" s="19">
        <f t="shared" si="1"/>
        <v>222.92300951999999</v>
      </c>
      <c r="P16" s="10">
        <v>0.48</v>
      </c>
      <c r="Q16" s="18">
        <f t="shared" si="2"/>
        <v>107</v>
      </c>
    </row>
    <row r="17" spans="1:17" s="11" customFormat="1" ht="15" customHeight="1">
      <c r="A17" s="35">
        <v>16</v>
      </c>
      <c r="B17" s="36" t="s">
        <v>44</v>
      </c>
      <c r="C17" s="37" t="s">
        <v>56</v>
      </c>
      <c r="D17" s="33" t="s">
        <v>66</v>
      </c>
      <c r="E17" s="32" t="s">
        <v>67</v>
      </c>
      <c r="F17" s="34" t="s">
        <v>68</v>
      </c>
      <c r="G17" s="38">
        <v>43294</v>
      </c>
      <c r="H17" s="38">
        <v>43312</v>
      </c>
      <c r="I17" s="39">
        <v>144</v>
      </c>
      <c r="J17" s="40">
        <v>2280</v>
      </c>
      <c r="K17" s="41">
        <v>76026</v>
      </c>
      <c r="L17" s="18">
        <f t="shared" si="3"/>
        <v>3801.3</v>
      </c>
      <c r="M17" s="10">
        <v>0.03</v>
      </c>
      <c r="N17" s="18">
        <f t="shared" si="0"/>
        <v>2480.0715153600031</v>
      </c>
      <c r="O17" s="19">
        <f t="shared" si="1"/>
        <v>69744.628484640009</v>
      </c>
      <c r="P17" s="10">
        <v>0.48</v>
      </c>
      <c r="Q17" s="18">
        <f t="shared" si="2"/>
        <v>33477.42</v>
      </c>
    </row>
    <row r="18" spans="1:17" s="11" customFormat="1" ht="15" customHeight="1">
      <c r="A18" s="35">
        <v>17</v>
      </c>
      <c r="B18" s="36" t="s">
        <v>45</v>
      </c>
      <c r="C18" s="37" t="s">
        <v>57</v>
      </c>
      <c r="D18" s="33" t="s">
        <v>66</v>
      </c>
      <c r="E18" s="32" t="s">
        <v>67</v>
      </c>
      <c r="F18" s="34" t="s">
        <v>68</v>
      </c>
      <c r="G18" s="38">
        <v>43300</v>
      </c>
      <c r="H18" s="38">
        <v>43301</v>
      </c>
      <c r="I18" s="39">
        <v>3</v>
      </c>
      <c r="J18" s="40">
        <v>0</v>
      </c>
      <c r="K18" s="41">
        <v>0</v>
      </c>
      <c r="L18" s="18">
        <f t="shared" si="3"/>
        <v>0</v>
      </c>
      <c r="M18" s="10">
        <v>0.03</v>
      </c>
      <c r="N18" s="18">
        <f t="shared" si="0"/>
        <v>0</v>
      </c>
      <c r="O18" s="18">
        <f t="shared" si="1"/>
        <v>0</v>
      </c>
      <c r="P18" s="10">
        <v>0.48</v>
      </c>
      <c r="Q18" s="18">
        <f t="shared" si="2"/>
        <v>0</v>
      </c>
    </row>
    <row r="19" spans="1:17" s="11" customFormat="1" ht="15" customHeight="1">
      <c r="A19" s="35">
        <v>18</v>
      </c>
      <c r="B19" s="36" t="s">
        <v>46</v>
      </c>
      <c r="C19" s="37" t="s">
        <v>58</v>
      </c>
      <c r="D19" s="33" t="s">
        <v>66</v>
      </c>
      <c r="E19" s="32" t="s">
        <v>67</v>
      </c>
      <c r="F19" s="34" t="s">
        <v>68</v>
      </c>
      <c r="G19" s="38">
        <v>43301</v>
      </c>
      <c r="H19" s="38">
        <v>43303</v>
      </c>
      <c r="I19" s="39">
        <v>7</v>
      </c>
      <c r="J19" s="40">
        <v>270</v>
      </c>
      <c r="K19" s="41">
        <v>20256</v>
      </c>
      <c r="L19" s="18">
        <f t="shared" si="3"/>
        <v>1012.8000000000001</v>
      </c>
      <c r="M19" s="10">
        <v>0.03</v>
      </c>
      <c r="N19" s="18">
        <f t="shared" si="0"/>
        <v>660.77826816000083</v>
      </c>
      <c r="O19" s="18">
        <f t="shared" si="1"/>
        <v>18582.421731840001</v>
      </c>
      <c r="P19" s="10">
        <v>0.48</v>
      </c>
      <c r="Q19" s="18">
        <f t="shared" si="2"/>
        <v>8919.56</v>
      </c>
    </row>
    <row r="20" spans="1:17" s="11" customFormat="1" ht="15" customHeight="1">
      <c r="A20" s="35">
        <v>19</v>
      </c>
      <c r="B20" s="36" t="s">
        <v>47</v>
      </c>
      <c r="C20" s="37" t="s">
        <v>59</v>
      </c>
      <c r="D20" s="33" t="s">
        <v>66</v>
      </c>
      <c r="E20" s="32" t="s">
        <v>67</v>
      </c>
      <c r="F20" s="34" t="s">
        <v>68</v>
      </c>
      <c r="G20" s="38">
        <v>43301</v>
      </c>
      <c r="H20" s="38">
        <v>43303</v>
      </c>
      <c r="I20" s="39">
        <v>11</v>
      </c>
      <c r="J20" s="40">
        <v>29</v>
      </c>
      <c r="K20" s="41">
        <v>737</v>
      </c>
      <c r="L20" s="18">
        <f t="shared" si="3"/>
        <v>36.85</v>
      </c>
      <c r="M20" s="10">
        <v>0.03</v>
      </c>
      <c r="N20" s="18">
        <f t="shared" si="0"/>
        <v>24.041942320000032</v>
      </c>
      <c r="O20" s="18">
        <f t="shared" si="1"/>
        <v>676.10805768</v>
      </c>
      <c r="P20" s="10">
        <v>0.48</v>
      </c>
      <c r="Q20" s="18">
        <f t="shared" si="2"/>
        <v>324.52999999999997</v>
      </c>
    </row>
    <row r="21" spans="1:17" s="11" customFormat="1" ht="15" customHeight="1">
      <c r="A21" s="35">
        <v>20</v>
      </c>
      <c r="B21" s="36" t="s">
        <v>48</v>
      </c>
      <c r="C21" s="37" t="s">
        <v>60</v>
      </c>
      <c r="D21" s="33" t="s">
        <v>66</v>
      </c>
      <c r="E21" s="32" t="s">
        <v>67</v>
      </c>
      <c r="F21" s="34" t="s">
        <v>68</v>
      </c>
      <c r="G21" s="38">
        <v>43301</v>
      </c>
      <c r="H21" s="38">
        <v>43312</v>
      </c>
      <c r="I21" s="39">
        <v>170</v>
      </c>
      <c r="J21" s="40">
        <v>4646</v>
      </c>
      <c r="K21" s="41">
        <v>139293</v>
      </c>
      <c r="L21" s="18">
        <f t="shared" si="3"/>
        <v>6964.6500000000005</v>
      </c>
      <c r="M21" s="10">
        <v>0.03</v>
      </c>
      <c r="N21" s="18">
        <f t="shared" si="0"/>
        <v>4543.927098480006</v>
      </c>
      <c r="O21" s="19">
        <f t="shared" si="1"/>
        <v>127784.42290152</v>
      </c>
      <c r="P21" s="10">
        <v>0.48</v>
      </c>
      <c r="Q21" s="18">
        <f t="shared" si="2"/>
        <v>61336.52</v>
      </c>
    </row>
    <row r="22" spans="1:17" s="11" customFormat="1" ht="15" customHeight="1">
      <c r="A22" s="35">
        <v>21</v>
      </c>
      <c r="B22" s="36" t="s">
        <v>49</v>
      </c>
      <c r="C22" s="37" t="s">
        <v>61</v>
      </c>
      <c r="D22" s="33" t="s">
        <v>66</v>
      </c>
      <c r="E22" s="32" t="s">
        <v>67</v>
      </c>
      <c r="F22" s="34" t="s">
        <v>68</v>
      </c>
      <c r="G22" s="38">
        <v>43302</v>
      </c>
      <c r="H22" s="38">
        <v>43310</v>
      </c>
      <c r="I22" s="39">
        <v>31</v>
      </c>
      <c r="J22" s="40">
        <v>278</v>
      </c>
      <c r="K22" s="41">
        <v>8721</v>
      </c>
      <c r="L22" s="18">
        <f t="shared" si="3"/>
        <v>436.05</v>
      </c>
      <c r="M22" s="10">
        <v>0.03</v>
      </c>
      <c r="N22" s="18">
        <f t="shared" si="0"/>
        <v>284.49088056000039</v>
      </c>
      <c r="O22" s="19">
        <f t="shared" si="1"/>
        <v>8000.45911944</v>
      </c>
      <c r="P22" s="10">
        <v>0.48</v>
      </c>
      <c r="Q22" s="18">
        <f t="shared" si="2"/>
        <v>3840.22</v>
      </c>
    </row>
    <row r="23" spans="1:17" s="11" customFormat="1" ht="15" customHeight="1">
      <c r="A23" s="35">
        <v>22</v>
      </c>
      <c r="B23" s="36" t="s">
        <v>50</v>
      </c>
      <c r="C23" s="37" t="s">
        <v>62</v>
      </c>
      <c r="D23" s="33" t="s">
        <v>66</v>
      </c>
      <c r="E23" s="32" t="s">
        <v>67</v>
      </c>
      <c r="F23" s="34" t="s">
        <v>68</v>
      </c>
      <c r="G23" s="38">
        <v>43303</v>
      </c>
      <c r="H23" s="38">
        <v>43303</v>
      </c>
      <c r="I23" s="39">
        <v>2</v>
      </c>
      <c r="J23" s="40">
        <v>28</v>
      </c>
      <c r="K23" s="41">
        <v>897</v>
      </c>
      <c r="L23" s="18">
        <f t="shared" si="3"/>
        <v>44.85</v>
      </c>
      <c r="M23" s="10">
        <v>0.03</v>
      </c>
      <c r="N23" s="18">
        <f t="shared" si="0"/>
        <v>29.261359920000039</v>
      </c>
      <c r="O23" s="19">
        <f t="shared" si="1"/>
        <v>822.88864008000007</v>
      </c>
      <c r="P23" s="10">
        <v>0.48</v>
      </c>
      <c r="Q23" s="18">
        <f t="shared" si="2"/>
        <v>394.99</v>
      </c>
    </row>
    <row r="24" spans="1:17" s="11" customFormat="1" ht="15" customHeight="1">
      <c r="A24" s="35">
        <v>23</v>
      </c>
      <c r="B24" s="36" t="s">
        <v>51</v>
      </c>
      <c r="C24" s="37" t="s">
        <v>63</v>
      </c>
      <c r="D24" s="33" t="s">
        <v>66</v>
      </c>
      <c r="E24" s="32" t="s">
        <v>67</v>
      </c>
      <c r="F24" s="34" t="s">
        <v>68</v>
      </c>
      <c r="G24" s="38">
        <v>43308</v>
      </c>
      <c r="H24" s="38">
        <v>43312</v>
      </c>
      <c r="I24" s="39">
        <v>104</v>
      </c>
      <c r="J24" s="40">
        <v>6141</v>
      </c>
      <c r="K24" s="41">
        <v>200554</v>
      </c>
      <c r="L24" s="18">
        <f t="shared" si="3"/>
        <v>10027.700000000001</v>
      </c>
      <c r="M24" s="10">
        <v>0.03</v>
      </c>
      <c r="N24" s="18">
        <f t="shared" si="0"/>
        <v>6542.3442334400088</v>
      </c>
      <c r="O24" s="19">
        <f t="shared" si="1"/>
        <v>183983.95576656002</v>
      </c>
      <c r="P24" s="10">
        <v>0.48</v>
      </c>
      <c r="Q24" s="18">
        <f t="shared" si="2"/>
        <v>88312.3</v>
      </c>
    </row>
    <row r="25" spans="1:17" s="11" customFormat="1" ht="15" customHeight="1">
      <c r="A25" s="35">
        <v>24</v>
      </c>
      <c r="B25" s="36" t="s">
        <v>52</v>
      </c>
      <c r="C25" s="37" t="s">
        <v>64</v>
      </c>
      <c r="D25" s="33" t="s">
        <v>66</v>
      </c>
      <c r="E25" s="32" t="s">
        <v>67</v>
      </c>
      <c r="F25" s="34" t="s">
        <v>68</v>
      </c>
      <c r="G25" s="38">
        <v>43308</v>
      </c>
      <c r="H25" s="38">
        <v>43312</v>
      </c>
      <c r="I25" s="39">
        <v>71</v>
      </c>
      <c r="J25" s="40">
        <v>1434</v>
      </c>
      <c r="K25" s="41">
        <v>55513</v>
      </c>
      <c r="L25" s="29">
        <f t="shared" si="3"/>
        <v>2775.65</v>
      </c>
      <c r="M25" s="30">
        <v>0.03</v>
      </c>
      <c r="N25" s="29">
        <f t="shared" si="0"/>
        <v>1810.9095576800025</v>
      </c>
      <c r="O25" s="31">
        <f t="shared" si="1"/>
        <v>50926.440442320003</v>
      </c>
      <c r="P25" s="30">
        <v>0.48</v>
      </c>
      <c r="Q25" s="29">
        <f t="shared" si="2"/>
        <v>24444.69</v>
      </c>
    </row>
    <row r="26" spans="1:17" s="5" customFormat="1" ht="19.5" customHeight="1">
      <c r="A26" s="12"/>
      <c r="B26" s="13" t="s">
        <v>15</v>
      </c>
      <c r="C26" s="14"/>
      <c r="D26" s="14"/>
      <c r="E26" s="14"/>
      <c r="F26" s="14"/>
      <c r="G26" s="15"/>
      <c r="H26" s="15"/>
      <c r="I26" s="14"/>
      <c r="J26" s="14"/>
      <c r="K26" s="21">
        <f>SUM(K2:K25)</f>
        <v>1051978</v>
      </c>
      <c r="L26" s="16"/>
      <c r="M26" s="16"/>
      <c r="N26" s="21">
        <f>SUM(N2:N25)</f>
        <v>34316.953050080039</v>
      </c>
      <c r="O26" s="21">
        <f>SUM(O2:O25)</f>
        <v>965062.1469499201</v>
      </c>
      <c r="P26" s="17"/>
      <c r="Q26" s="21">
        <f>SUM(Q2:Q25)</f>
        <v>463229.82</v>
      </c>
    </row>
    <row r="27" spans="1:17" s="5" customFormat="1">
      <c r="B27" s="6"/>
      <c r="C27" s="6"/>
      <c r="D27" s="6"/>
      <c r="E27" s="6"/>
      <c r="F27" s="6"/>
      <c r="G27" s="7"/>
      <c r="H27" s="7"/>
      <c r="I27" s="6"/>
      <c r="J27" s="6"/>
      <c r="K27" s="8"/>
      <c r="L27" s="8"/>
      <c r="M27" s="8"/>
      <c r="N27" s="8"/>
      <c r="O27" s="8"/>
      <c r="P27" s="9"/>
    </row>
    <row r="29" spans="1:17">
      <c r="F29" s="20"/>
    </row>
  </sheetData>
  <protectedRanges>
    <protectedRange sqref="A2:IV65552" name="区域1"/>
  </protectedRanges>
  <phoneticPr fontId="3" type="noConversion"/>
  <printOptions horizontalCentered="1"/>
  <pageMargins left="0.15748031496062992" right="0.15748031496062992" top="0.59055118110236227" bottom="0.59055118110236227" header="0.51181102362204722" footer="0.51181102362204722"/>
  <pageSetup orientation="landscape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2018-07-03T09:09:56Z</cp:lastPrinted>
  <dcterms:created xsi:type="dcterms:W3CDTF">2015-11-10T02:18:22Z</dcterms:created>
  <dcterms:modified xsi:type="dcterms:W3CDTF">2018-08-01T09:37:59Z</dcterms:modified>
</cp:coreProperties>
</file>