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137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<sst xmlns="http://schemas.openxmlformats.org/spreadsheetml/2006/main" count="63">
  <si>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</si>
  <si>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</si>
  <si>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</si>
  <si>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</si>
  <si>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</si>
  <si>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</si>
  <si>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</si>
  <si>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</si>
  <si>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</si>
  <si>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</si>
  <si>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</si>
  <si>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</si>
  <si>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</si>
  <si>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</si>
  <si>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</si>
  <si>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</si>
  <si>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</si>
  <si>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</si>
  <si>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</si>
  <si>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南京卢米埃仙林电影院</t>
  </si>
  <si>
    <t>32019171</t>
  </si>
  <si>
    <t>中影设备</t>
  </si>
  <si>
    <t>2018-07-01</t>
  </si>
  <si>
    <t>2018-07-05</t>
  </si>
  <si>
    <t>阿修罗（数字3D）</t>
  </si>
  <si>
    <t>2018-07-13</t>
  </si>
  <si>
    <t>超人总动员2（数字3D）</t>
  </si>
  <si>
    <t>2018-07-26</t>
  </si>
  <si>
    <t>狄仁杰之四大天王（数字3D）</t>
  </si>
  <si>
    <t>2018-07-27</t>
  </si>
  <si>
    <t>2018-07-31</t>
  </si>
  <si>
    <t>动物世界（数字3D）</t>
  </si>
  <si>
    <t>风语咒（数字3D）</t>
  </si>
  <si>
    <t>001c05272018</t>
  </si>
  <si>
    <t>2018-07-22</t>
  </si>
  <si>
    <t>金蝉脱壳2：冥府（数字）</t>
  </si>
  <si>
    <t>2018-07-04</t>
  </si>
  <si>
    <t>快乐星球之三十六号（数字）</t>
  </si>
  <si>
    <t>摩天营救（数字3D）</t>
  </si>
  <si>
    <t>2018-07-20</t>
  </si>
  <si>
    <t>您一定不要错过 内蒙古民族电影70年（数字）</t>
  </si>
  <si>
    <t>001l05482017</t>
  </si>
  <si>
    <t>2018-07-06</t>
  </si>
  <si>
    <t>神奇马戏团之动物饼干（数字3D）</t>
  </si>
  <si>
    <t>001c05642018</t>
  </si>
  <si>
    <t>2018-07-21</t>
  </si>
  <si>
    <t>淘气大侦探（数字）</t>
  </si>
  <si>
    <t>汪星卧底（数字）</t>
  </si>
  <si>
    <t>我不是药神 （数字）</t>
  </si>
  <si>
    <t xml:space="preserve"> 2018-07-31</t>
  </si>
  <si>
    <t>西虹市首富 （数字）</t>
  </si>
  <si>
    <t>小悟空 （数字）</t>
  </si>
  <si>
    <t>001b03982018</t>
  </si>
  <si>
    <t>2018-07-14</t>
  </si>
  <si>
    <t>2018-07-19</t>
  </si>
  <si>
    <t>邪不压正 （数字）</t>
  </si>
  <si>
    <t>新大头儿子和小头爸爸3俄罗斯奇遇记（数字）</t>
  </si>
  <si>
    <t>001b03562018</t>
  </si>
  <si>
    <t>兄弟班 （数字）</t>
  </si>
  <si>
    <t>侏罗纪世界2（数字3D）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</si>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</sst>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2" borderId="12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2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3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7"/>
  <sheetViews>
    <sheetView tabSelected="1" workbookViewId="0">
      <selection activeCell="B12" sqref="B12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19.4285714285714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6" t="s">
        <v>11</v>
      </c>
      <c r="L2" s="26" t="s">
        <v>12</v>
      </c>
      <c r="M2" s="26" t="s">
        <v>13</v>
      </c>
      <c r="N2" s="26" t="s">
        <v>14</v>
      </c>
      <c r="O2" s="26" t="s">
        <v>15</v>
      </c>
      <c r="P2" s="27" t="s">
        <v>16</v>
      </c>
      <c r="Q2" s="26" t="s">
        <v>17</v>
      </c>
    </row>
    <row r="3" s="2" customFormat="1" ht="35" customHeight="1" spans="1:17">
      <c r="A3" s="13">
        <v>1</v>
      </c>
      <c r="B3" s="14" t="s">
        <v>18</v>
      </c>
      <c r="C3" s="14">
        <v>2101142018</v>
      </c>
      <c r="D3" s="15" t="s">
        <v>19</v>
      </c>
      <c r="E3" s="15" t="s">
        <v>20</v>
      </c>
      <c r="F3" s="16" t="s">
        <v>21</v>
      </c>
      <c r="G3" s="14" t="s">
        <v>22</v>
      </c>
      <c r="H3" s="14" t="s">
        <v>23</v>
      </c>
      <c r="I3" s="14">
        <v>25</v>
      </c>
      <c r="J3" s="14">
        <v>299</v>
      </c>
      <c r="K3" s="28">
        <v>9156</v>
      </c>
      <c r="L3" s="28">
        <f>K3*0.05</f>
        <v>457.8</v>
      </c>
      <c r="M3" s="29">
        <v>0.03</v>
      </c>
      <c r="N3" s="28">
        <f>K3/1.03*0.03*1.12</f>
        <v>298.681165048544</v>
      </c>
      <c r="O3" s="28">
        <f>K3-L3-N3</f>
        <v>8399.51883495146</v>
      </c>
      <c r="P3" s="30">
        <v>0.48</v>
      </c>
      <c r="Q3" s="28">
        <f>ROUND(O3*P3,2)</f>
        <v>4031.77</v>
      </c>
    </row>
    <row r="4" s="2" customFormat="1" ht="35" customHeight="1" spans="1:17">
      <c r="A4" s="13">
        <v>2</v>
      </c>
      <c r="B4" s="14" t="s">
        <v>24</v>
      </c>
      <c r="C4" s="14">
        <v>1204972018</v>
      </c>
      <c r="D4" s="15" t="s">
        <v>19</v>
      </c>
      <c r="E4" s="15" t="s">
        <v>20</v>
      </c>
      <c r="F4" s="16" t="s">
        <v>21</v>
      </c>
      <c r="G4" s="14" t="s">
        <v>25</v>
      </c>
      <c r="H4" s="14" t="s">
        <v>25</v>
      </c>
      <c r="I4" s="14">
        <v>3</v>
      </c>
      <c r="J4" s="14">
        <v>165</v>
      </c>
      <c r="K4" s="28">
        <v>5034</v>
      </c>
      <c r="L4" s="28">
        <f t="shared" ref="L4:L29" si="0">K4*0.05</f>
        <v>251.7</v>
      </c>
      <c r="M4" s="29">
        <v>0.03</v>
      </c>
      <c r="N4" s="28">
        <f t="shared" ref="N4:N29" si="1">K4/1.03*0.03*1.12</f>
        <v>164.215922330097</v>
      </c>
      <c r="O4" s="28">
        <f t="shared" ref="O4:O29" si="2">K4-L4-N4</f>
        <v>4618.0840776699</v>
      </c>
      <c r="P4" s="30">
        <v>0.48</v>
      </c>
      <c r="Q4" s="28">
        <f t="shared" ref="Q4:Q29" si="3">ROUND(O4*P4,2)</f>
        <v>2216.68</v>
      </c>
    </row>
    <row r="5" s="2" customFormat="1" ht="35" customHeight="1" spans="1:17">
      <c r="A5" s="13">
        <v>3</v>
      </c>
      <c r="B5" s="14" t="s">
        <v>26</v>
      </c>
      <c r="C5" s="14">
        <v>51201112018</v>
      </c>
      <c r="D5" s="15" t="s">
        <v>19</v>
      </c>
      <c r="E5" s="15" t="s">
        <v>20</v>
      </c>
      <c r="F5" s="16" t="s">
        <v>21</v>
      </c>
      <c r="G5" s="14" t="s">
        <v>22</v>
      </c>
      <c r="H5" s="14" t="s">
        <v>27</v>
      </c>
      <c r="I5" s="14">
        <v>76</v>
      </c>
      <c r="J5" s="14">
        <v>1635</v>
      </c>
      <c r="K5" s="28">
        <v>49669</v>
      </c>
      <c r="L5" s="28">
        <f t="shared" si="0"/>
        <v>2483.45</v>
      </c>
      <c r="M5" s="29">
        <v>0.03</v>
      </c>
      <c r="N5" s="28">
        <f t="shared" si="1"/>
        <v>1620.27029126214</v>
      </c>
      <c r="O5" s="28">
        <f t="shared" si="2"/>
        <v>45565.2797087379</v>
      </c>
      <c r="P5" s="30">
        <v>0.48</v>
      </c>
      <c r="Q5" s="28">
        <f t="shared" si="3"/>
        <v>21871.33</v>
      </c>
    </row>
    <row r="6" s="2" customFormat="1" ht="35" customHeight="1" spans="1:17">
      <c r="A6" s="13">
        <v>4</v>
      </c>
      <c r="B6" s="14" t="s">
        <v>28</v>
      </c>
      <c r="C6" s="14">
        <v>1202172018</v>
      </c>
      <c r="D6" s="15" t="s">
        <v>19</v>
      </c>
      <c r="E6" s="15" t="s">
        <v>20</v>
      </c>
      <c r="F6" s="16" t="s">
        <v>21</v>
      </c>
      <c r="G6" s="14" t="s">
        <v>29</v>
      </c>
      <c r="H6" s="14" t="s">
        <v>30</v>
      </c>
      <c r="I6" s="14">
        <v>49</v>
      </c>
      <c r="J6" s="14">
        <v>2040</v>
      </c>
      <c r="K6" s="28">
        <v>71899</v>
      </c>
      <c r="L6" s="28">
        <f t="shared" si="0"/>
        <v>3594.95</v>
      </c>
      <c r="M6" s="29">
        <v>0.03</v>
      </c>
      <c r="N6" s="28">
        <f t="shared" si="1"/>
        <v>2345.44310679612</v>
      </c>
      <c r="O6" s="28">
        <f t="shared" si="2"/>
        <v>65958.6068932039</v>
      </c>
      <c r="P6" s="30">
        <v>0.48</v>
      </c>
      <c r="Q6" s="28">
        <f t="shared" si="3"/>
        <v>31660.13</v>
      </c>
    </row>
    <row r="7" s="2" customFormat="1" ht="35" customHeight="1" spans="1:17">
      <c r="A7" s="13">
        <v>5</v>
      </c>
      <c r="B7" s="14" t="s">
        <v>31</v>
      </c>
      <c r="C7" s="14">
        <v>1203772018</v>
      </c>
      <c r="D7" s="15" t="s">
        <v>19</v>
      </c>
      <c r="E7" s="15" t="s">
        <v>20</v>
      </c>
      <c r="F7" s="16" t="s">
        <v>21</v>
      </c>
      <c r="G7" s="14" t="s">
        <v>22</v>
      </c>
      <c r="H7" s="14" t="s">
        <v>27</v>
      </c>
      <c r="I7" s="14">
        <v>80</v>
      </c>
      <c r="J7" s="14">
        <v>2214</v>
      </c>
      <c r="K7" s="28">
        <v>69960</v>
      </c>
      <c r="L7" s="28">
        <f t="shared" si="0"/>
        <v>3498</v>
      </c>
      <c r="M7" s="29">
        <v>0.03</v>
      </c>
      <c r="N7" s="28">
        <f t="shared" si="1"/>
        <v>2282.19029126214</v>
      </c>
      <c r="O7" s="28">
        <f t="shared" si="2"/>
        <v>64179.8097087379</v>
      </c>
      <c r="P7" s="30">
        <v>0.48</v>
      </c>
      <c r="Q7" s="28">
        <f t="shared" si="3"/>
        <v>30806.31</v>
      </c>
    </row>
    <row r="8" s="2" customFormat="1" ht="35" customHeight="1" spans="1:17">
      <c r="A8" s="13">
        <v>6</v>
      </c>
      <c r="B8" s="14" t="s">
        <v>32</v>
      </c>
      <c r="C8" s="14" t="s">
        <v>33</v>
      </c>
      <c r="D8" s="15" t="s">
        <v>19</v>
      </c>
      <c r="E8" s="15" t="s">
        <v>20</v>
      </c>
      <c r="F8" s="16" t="s">
        <v>21</v>
      </c>
      <c r="G8" s="14" t="s">
        <v>34</v>
      </c>
      <c r="H8" s="14" t="s">
        <v>34</v>
      </c>
      <c r="I8" s="14">
        <v>1</v>
      </c>
      <c r="J8" s="14">
        <v>26</v>
      </c>
      <c r="K8" s="28">
        <v>870</v>
      </c>
      <c r="L8" s="28">
        <f t="shared" si="0"/>
        <v>43.5</v>
      </c>
      <c r="M8" s="29">
        <v>0.03</v>
      </c>
      <c r="N8" s="28">
        <f t="shared" si="1"/>
        <v>28.3805825242718</v>
      </c>
      <c r="O8" s="28">
        <f t="shared" si="2"/>
        <v>798.119417475728</v>
      </c>
      <c r="P8" s="30">
        <v>0.48</v>
      </c>
      <c r="Q8" s="28">
        <f t="shared" si="3"/>
        <v>383.1</v>
      </c>
    </row>
    <row r="9" s="2" customFormat="1" ht="35" customHeight="1" spans="1:17">
      <c r="A9" s="13">
        <v>7</v>
      </c>
      <c r="B9" s="14" t="s">
        <v>35</v>
      </c>
      <c r="C9" s="14">
        <v>51101152018</v>
      </c>
      <c r="D9" s="15" t="s">
        <v>19</v>
      </c>
      <c r="E9" s="15" t="s">
        <v>20</v>
      </c>
      <c r="F9" s="16" t="s">
        <v>21</v>
      </c>
      <c r="G9" s="14" t="s">
        <v>22</v>
      </c>
      <c r="H9" s="14" t="s">
        <v>36</v>
      </c>
      <c r="I9" s="14">
        <v>10</v>
      </c>
      <c r="J9" s="14">
        <v>70</v>
      </c>
      <c r="K9" s="28">
        <v>2110</v>
      </c>
      <c r="L9" s="28">
        <f t="shared" si="0"/>
        <v>105.5</v>
      </c>
      <c r="M9" s="29">
        <v>0.03</v>
      </c>
      <c r="N9" s="28">
        <f t="shared" si="1"/>
        <v>68.831067961165</v>
      </c>
      <c r="O9" s="28">
        <f t="shared" si="2"/>
        <v>1935.66893203884</v>
      </c>
      <c r="P9" s="30">
        <v>0.48</v>
      </c>
      <c r="Q9" s="28">
        <f t="shared" si="3"/>
        <v>929.12</v>
      </c>
    </row>
    <row r="10" s="2" customFormat="1" ht="35" customHeight="1" spans="1:17">
      <c r="A10" s="13">
        <v>8</v>
      </c>
      <c r="B10" s="17" t="s">
        <v>37</v>
      </c>
      <c r="C10" s="17">
        <v>1106792015</v>
      </c>
      <c r="D10" s="15" t="s">
        <v>19</v>
      </c>
      <c r="E10" s="15" t="s">
        <v>20</v>
      </c>
      <c r="F10" s="16" t="s">
        <v>21</v>
      </c>
      <c r="G10" s="14" t="s">
        <v>22</v>
      </c>
      <c r="H10" s="14" t="s">
        <v>22</v>
      </c>
      <c r="I10" s="17">
        <v>1</v>
      </c>
      <c r="J10" s="17">
        <v>2</v>
      </c>
      <c r="K10" s="31">
        <v>40</v>
      </c>
      <c r="L10" s="28">
        <f t="shared" si="0"/>
        <v>2</v>
      </c>
      <c r="M10" s="29">
        <v>0.03</v>
      </c>
      <c r="N10" s="28">
        <f t="shared" si="1"/>
        <v>1.30485436893204</v>
      </c>
      <c r="O10" s="28">
        <f t="shared" si="2"/>
        <v>36.695145631068</v>
      </c>
      <c r="P10" s="30">
        <v>0.48</v>
      </c>
      <c r="Q10" s="28">
        <f t="shared" si="3"/>
        <v>17.61</v>
      </c>
    </row>
    <row r="11" s="2" customFormat="1" ht="35" customHeight="1" spans="1:17">
      <c r="A11" s="13">
        <v>9</v>
      </c>
      <c r="B11" s="17" t="s">
        <v>38</v>
      </c>
      <c r="C11" s="17">
        <v>51201202018</v>
      </c>
      <c r="D11" s="15" t="s">
        <v>19</v>
      </c>
      <c r="E11" s="15" t="s">
        <v>20</v>
      </c>
      <c r="F11" s="16" t="s">
        <v>21</v>
      </c>
      <c r="G11" s="14" t="s">
        <v>39</v>
      </c>
      <c r="H11" s="14" t="s">
        <v>30</v>
      </c>
      <c r="I11" s="17">
        <v>98</v>
      </c>
      <c r="J11" s="17">
        <v>3167</v>
      </c>
      <c r="K11" s="31">
        <v>100476</v>
      </c>
      <c r="L11" s="28">
        <f t="shared" si="0"/>
        <v>5023.8</v>
      </c>
      <c r="M11" s="29">
        <v>0.03</v>
      </c>
      <c r="N11" s="28">
        <f t="shared" si="1"/>
        <v>3277.66368932039</v>
      </c>
      <c r="O11" s="28">
        <f t="shared" si="2"/>
        <v>92174.5363106796</v>
      </c>
      <c r="P11" s="30">
        <v>0.48</v>
      </c>
      <c r="Q11" s="28">
        <f t="shared" si="3"/>
        <v>44243.78</v>
      </c>
    </row>
    <row r="12" s="2" customFormat="1" ht="35" customHeight="1" spans="1:17">
      <c r="A12" s="13">
        <v>10</v>
      </c>
      <c r="B12" s="18" t="s">
        <v>40</v>
      </c>
      <c r="C12" s="17" t="s">
        <v>41</v>
      </c>
      <c r="D12" s="15" t="s">
        <v>19</v>
      </c>
      <c r="E12" s="15" t="s">
        <v>20</v>
      </c>
      <c r="F12" s="16" t="s">
        <v>21</v>
      </c>
      <c r="G12" s="14" t="s">
        <v>42</v>
      </c>
      <c r="H12" s="14" t="s">
        <v>42</v>
      </c>
      <c r="I12" s="17">
        <v>1</v>
      </c>
      <c r="J12" s="17">
        <v>2</v>
      </c>
      <c r="K12" s="31">
        <v>65</v>
      </c>
      <c r="L12" s="28">
        <f t="shared" si="0"/>
        <v>3.25</v>
      </c>
      <c r="M12" s="29">
        <v>0.03</v>
      </c>
      <c r="N12" s="28">
        <f t="shared" si="1"/>
        <v>2.12038834951456</v>
      </c>
      <c r="O12" s="28">
        <f t="shared" si="2"/>
        <v>59.6296116504854</v>
      </c>
      <c r="P12" s="30">
        <v>0.48</v>
      </c>
      <c r="Q12" s="28">
        <f t="shared" si="3"/>
        <v>28.62</v>
      </c>
    </row>
    <row r="13" s="2" customFormat="1" ht="35" customHeight="1" spans="1:17">
      <c r="A13" s="13">
        <v>11</v>
      </c>
      <c r="B13" s="17" t="s">
        <v>43</v>
      </c>
      <c r="C13" s="17" t="s">
        <v>44</v>
      </c>
      <c r="D13" s="15" t="s">
        <v>19</v>
      </c>
      <c r="E13" s="15" t="s">
        <v>20</v>
      </c>
      <c r="F13" s="16" t="s">
        <v>21</v>
      </c>
      <c r="G13" s="14" t="s">
        <v>45</v>
      </c>
      <c r="H13" s="14" t="s">
        <v>30</v>
      </c>
      <c r="I13" s="17">
        <v>36</v>
      </c>
      <c r="J13" s="17">
        <v>445</v>
      </c>
      <c r="K13" s="31">
        <v>14205</v>
      </c>
      <c r="L13" s="28">
        <f t="shared" si="0"/>
        <v>710.25</v>
      </c>
      <c r="M13" s="29">
        <v>0.03</v>
      </c>
      <c r="N13" s="28">
        <f t="shared" si="1"/>
        <v>463.38640776699</v>
      </c>
      <c r="O13" s="28">
        <f t="shared" si="2"/>
        <v>13031.363592233</v>
      </c>
      <c r="P13" s="30">
        <v>0.48</v>
      </c>
      <c r="Q13" s="28">
        <f t="shared" si="3"/>
        <v>6255.05</v>
      </c>
    </row>
    <row r="14" s="2" customFormat="1" ht="35" customHeight="1" spans="1:17">
      <c r="A14" s="13">
        <v>12</v>
      </c>
      <c r="B14" s="17" t="s">
        <v>46</v>
      </c>
      <c r="C14" s="17">
        <v>51101262018</v>
      </c>
      <c r="D14" s="15" t="s">
        <v>19</v>
      </c>
      <c r="E14" s="15" t="s">
        <v>20</v>
      </c>
      <c r="F14" s="16" t="s">
        <v>21</v>
      </c>
      <c r="G14" s="14" t="s">
        <v>39</v>
      </c>
      <c r="H14" s="14" t="s">
        <v>27</v>
      </c>
      <c r="I14" s="17">
        <v>15</v>
      </c>
      <c r="J14" s="17">
        <v>111</v>
      </c>
      <c r="K14" s="31">
        <v>3216</v>
      </c>
      <c r="L14" s="28">
        <f t="shared" si="0"/>
        <v>160.8</v>
      </c>
      <c r="M14" s="29">
        <v>0.03</v>
      </c>
      <c r="N14" s="28">
        <f t="shared" si="1"/>
        <v>104.910291262136</v>
      </c>
      <c r="O14" s="28">
        <f t="shared" si="2"/>
        <v>2950.28970873786</v>
      </c>
      <c r="P14" s="30">
        <v>0.48</v>
      </c>
      <c r="Q14" s="28">
        <f t="shared" si="3"/>
        <v>1416.14</v>
      </c>
    </row>
    <row r="15" s="2" customFormat="1" ht="35" customHeight="1" spans="1:17">
      <c r="A15" s="13">
        <v>13</v>
      </c>
      <c r="B15" s="17" t="s">
        <v>47</v>
      </c>
      <c r="C15" s="17">
        <v>51101182018</v>
      </c>
      <c r="D15" s="15" t="s">
        <v>19</v>
      </c>
      <c r="E15" s="15" t="s">
        <v>20</v>
      </c>
      <c r="F15" s="16" t="s">
        <v>21</v>
      </c>
      <c r="G15" s="14" t="s">
        <v>39</v>
      </c>
      <c r="H15" s="14" t="s">
        <v>39</v>
      </c>
      <c r="I15" s="17">
        <v>3</v>
      </c>
      <c r="J15" s="17">
        <v>16</v>
      </c>
      <c r="K15" s="31">
        <v>414</v>
      </c>
      <c r="L15" s="28">
        <f t="shared" si="0"/>
        <v>20.7</v>
      </c>
      <c r="M15" s="29">
        <v>0.03</v>
      </c>
      <c r="N15" s="28">
        <f t="shared" si="1"/>
        <v>13.5052427184466</v>
      </c>
      <c r="O15" s="28">
        <f t="shared" si="2"/>
        <v>379.794757281553</v>
      </c>
      <c r="P15" s="30">
        <v>0.48</v>
      </c>
      <c r="Q15" s="28">
        <f t="shared" si="3"/>
        <v>182.3</v>
      </c>
    </row>
    <row r="16" s="2" customFormat="1" ht="35" customHeight="1" spans="1:17">
      <c r="A16" s="13">
        <v>14</v>
      </c>
      <c r="B16" s="17" t="s">
        <v>48</v>
      </c>
      <c r="C16" s="17">
        <v>1104962018</v>
      </c>
      <c r="D16" s="15" t="s">
        <v>19</v>
      </c>
      <c r="E16" s="15" t="s">
        <v>20</v>
      </c>
      <c r="F16" s="16" t="s">
        <v>21</v>
      </c>
      <c r="G16" s="14" t="s">
        <v>22</v>
      </c>
      <c r="H16" s="14" t="s">
        <v>49</v>
      </c>
      <c r="I16" s="17">
        <v>386</v>
      </c>
      <c r="J16" s="17">
        <v>20033</v>
      </c>
      <c r="K16" s="31">
        <v>674008</v>
      </c>
      <c r="L16" s="28">
        <f t="shared" si="0"/>
        <v>33700.4</v>
      </c>
      <c r="M16" s="29">
        <v>0.03</v>
      </c>
      <c r="N16" s="28">
        <f t="shared" si="1"/>
        <v>21987.0570873786</v>
      </c>
      <c r="O16" s="28">
        <f t="shared" si="2"/>
        <v>618320.542912621</v>
      </c>
      <c r="P16" s="30">
        <v>0.48</v>
      </c>
      <c r="Q16" s="28">
        <f t="shared" si="3"/>
        <v>296793.86</v>
      </c>
    </row>
    <row r="17" s="2" customFormat="1" ht="35" customHeight="1" spans="1:17">
      <c r="A17" s="13">
        <v>15</v>
      </c>
      <c r="B17" s="17" t="s">
        <v>50</v>
      </c>
      <c r="C17" s="17">
        <v>1106062018</v>
      </c>
      <c r="D17" s="15" t="s">
        <v>19</v>
      </c>
      <c r="E17" s="15" t="s">
        <v>20</v>
      </c>
      <c r="F17" s="16" t="s">
        <v>21</v>
      </c>
      <c r="G17" s="14" t="s">
        <v>29</v>
      </c>
      <c r="H17" s="14" t="s">
        <v>30</v>
      </c>
      <c r="I17" s="17">
        <v>114</v>
      </c>
      <c r="J17" s="17">
        <v>7915</v>
      </c>
      <c r="K17" s="31">
        <v>256787</v>
      </c>
      <c r="L17" s="28">
        <f t="shared" si="0"/>
        <v>12839.35</v>
      </c>
      <c r="M17" s="29">
        <v>0.03</v>
      </c>
      <c r="N17" s="28">
        <f t="shared" si="1"/>
        <v>8376.74097087379</v>
      </c>
      <c r="O17" s="28">
        <f t="shared" si="2"/>
        <v>235570.909029126</v>
      </c>
      <c r="P17" s="30">
        <v>0.48</v>
      </c>
      <c r="Q17" s="28">
        <f t="shared" si="3"/>
        <v>113074.04</v>
      </c>
    </row>
    <row r="18" s="2" customFormat="1" ht="35" customHeight="1" spans="1:17">
      <c r="A18" s="13">
        <v>16</v>
      </c>
      <c r="B18" s="17" t="s">
        <v>51</v>
      </c>
      <c r="C18" s="17" t="s">
        <v>52</v>
      </c>
      <c r="D18" s="15" t="s">
        <v>19</v>
      </c>
      <c r="E18" s="15" t="s">
        <v>20</v>
      </c>
      <c r="F18" s="16" t="s">
        <v>21</v>
      </c>
      <c r="G18" s="14" t="s">
        <v>53</v>
      </c>
      <c r="H18" s="14" t="s">
        <v>54</v>
      </c>
      <c r="I18" s="17">
        <v>5</v>
      </c>
      <c r="J18" s="17">
        <v>57</v>
      </c>
      <c r="K18" s="31">
        <v>1649</v>
      </c>
      <c r="L18" s="28">
        <f t="shared" si="0"/>
        <v>82.45</v>
      </c>
      <c r="M18" s="29">
        <v>0.03</v>
      </c>
      <c r="N18" s="28">
        <f t="shared" si="1"/>
        <v>53.7926213592233</v>
      </c>
      <c r="O18" s="28">
        <f t="shared" si="2"/>
        <v>1512.75737864078</v>
      </c>
      <c r="P18" s="30">
        <v>0.48</v>
      </c>
      <c r="Q18" s="28">
        <f t="shared" si="3"/>
        <v>726.12</v>
      </c>
    </row>
    <row r="19" s="2" customFormat="1" ht="35" customHeight="1" spans="1:17">
      <c r="A19" s="13">
        <v>17</v>
      </c>
      <c r="B19" s="17" t="s">
        <v>55</v>
      </c>
      <c r="C19" s="17">
        <v>1104952018</v>
      </c>
      <c r="D19" s="15" t="s">
        <v>19</v>
      </c>
      <c r="E19" s="15" t="s">
        <v>20</v>
      </c>
      <c r="F19" s="16" t="s">
        <v>21</v>
      </c>
      <c r="G19" s="14" t="s">
        <v>25</v>
      </c>
      <c r="H19" s="14" t="s">
        <v>27</v>
      </c>
      <c r="I19" s="17">
        <v>159</v>
      </c>
      <c r="J19" s="17">
        <v>4472</v>
      </c>
      <c r="K19" s="31">
        <v>153783</v>
      </c>
      <c r="L19" s="28">
        <f t="shared" si="0"/>
        <v>7689.15</v>
      </c>
      <c r="M19" s="29">
        <v>0.03</v>
      </c>
      <c r="N19" s="28">
        <f t="shared" si="1"/>
        <v>5016.61048543689</v>
      </c>
      <c r="O19" s="28">
        <f t="shared" si="2"/>
        <v>141077.239514563</v>
      </c>
      <c r="P19" s="30">
        <v>0.48</v>
      </c>
      <c r="Q19" s="28">
        <f t="shared" si="3"/>
        <v>67717.07</v>
      </c>
    </row>
    <row r="20" s="2" customFormat="1" ht="35" customHeight="1" spans="1:17">
      <c r="A20" s="13">
        <v>18</v>
      </c>
      <c r="B20" s="17" t="s">
        <v>56</v>
      </c>
      <c r="C20" s="17" t="s">
        <v>57</v>
      </c>
      <c r="D20" s="15" t="s">
        <v>19</v>
      </c>
      <c r="E20" s="15" t="s">
        <v>20</v>
      </c>
      <c r="F20" s="16" t="s">
        <v>21</v>
      </c>
      <c r="G20" s="14" t="s">
        <v>42</v>
      </c>
      <c r="H20" s="14" t="s">
        <v>30</v>
      </c>
      <c r="I20" s="17">
        <v>40</v>
      </c>
      <c r="J20" s="17">
        <v>839</v>
      </c>
      <c r="K20" s="31">
        <v>27405</v>
      </c>
      <c r="L20" s="28">
        <f t="shared" si="0"/>
        <v>1370.25</v>
      </c>
      <c r="M20" s="29">
        <v>0.03</v>
      </c>
      <c r="N20" s="28">
        <f t="shared" si="1"/>
        <v>893.988349514563</v>
      </c>
      <c r="O20" s="28">
        <f t="shared" si="2"/>
        <v>25140.7616504854</v>
      </c>
      <c r="P20" s="30">
        <v>0.48</v>
      </c>
      <c r="Q20" s="28">
        <f t="shared" si="3"/>
        <v>12067.57</v>
      </c>
    </row>
    <row r="21" s="2" customFormat="1" ht="35" customHeight="1" spans="1:17">
      <c r="A21" s="13">
        <v>19</v>
      </c>
      <c r="B21" s="17" t="s">
        <v>58</v>
      </c>
      <c r="C21" s="17">
        <v>1104632017</v>
      </c>
      <c r="D21" s="15" t="s">
        <v>19</v>
      </c>
      <c r="E21" s="15" t="s">
        <v>20</v>
      </c>
      <c r="F21" s="16" t="s">
        <v>21</v>
      </c>
      <c r="G21" s="14" t="s">
        <v>39</v>
      </c>
      <c r="H21" s="14" t="s">
        <v>39</v>
      </c>
      <c r="I21" s="17">
        <v>1</v>
      </c>
      <c r="J21" s="17">
        <v>1</v>
      </c>
      <c r="K21" s="31">
        <v>22</v>
      </c>
      <c r="L21" s="28">
        <f t="shared" si="0"/>
        <v>1.1</v>
      </c>
      <c r="M21" s="29">
        <v>0.03</v>
      </c>
      <c r="N21" s="28">
        <f t="shared" si="1"/>
        <v>0.717669902912621</v>
      </c>
      <c r="O21" s="28">
        <f t="shared" si="2"/>
        <v>20.1823300970874</v>
      </c>
      <c r="P21" s="30">
        <v>0.48</v>
      </c>
      <c r="Q21" s="28">
        <f t="shared" si="3"/>
        <v>9.69</v>
      </c>
    </row>
    <row r="22" s="2" customFormat="1" ht="35" customHeight="1" spans="1:17">
      <c r="A22" s="13">
        <v>20</v>
      </c>
      <c r="B22" s="17" t="s">
        <v>59</v>
      </c>
      <c r="C22" s="17">
        <v>51201022018</v>
      </c>
      <c r="D22" s="15" t="s">
        <v>19</v>
      </c>
      <c r="E22" s="15" t="s">
        <v>20</v>
      </c>
      <c r="F22" s="16" t="s">
        <v>21</v>
      </c>
      <c r="G22" s="14" t="s">
        <v>22</v>
      </c>
      <c r="H22" s="14" t="s">
        <v>27</v>
      </c>
      <c r="I22" s="17">
        <v>59</v>
      </c>
      <c r="J22" s="17">
        <v>1012</v>
      </c>
      <c r="K22" s="31">
        <v>30137</v>
      </c>
      <c r="L22" s="28">
        <f t="shared" si="0"/>
        <v>1506.85</v>
      </c>
      <c r="M22" s="29">
        <v>0.03</v>
      </c>
      <c r="N22" s="28">
        <f t="shared" si="1"/>
        <v>983.109902912621</v>
      </c>
      <c r="O22" s="28">
        <f t="shared" si="2"/>
        <v>27647.0400970874</v>
      </c>
      <c r="P22" s="30">
        <v>0.48</v>
      </c>
      <c r="Q22" s="28">
        <f t="shared" si="3"/>
        <v>13270.58</v>
      </c>
    </row>
    <row r="23" s="2" customFormat="1" ht="35" customHeight="1" spans="1:17">
      <c r="A23" s="13">
        <v>21</v>
      </c>
      <c r="B23" s="17" t="s">
        <v>60</v>
      </c>
      <c r="C23" s="17" t="s">
        <v>61</v>
      </c>
      <c r="D23" s="15" t="s">
        <v>19</v>
      </c>
      <c r="E23" s="15" t="s">
        <v>20</v>
      </c>
      <c r="F23" s="16" t="s">
        <v>21</v>
      </c>
      <c r="G23" s="14" t="s">
        <v>29</v>
      </c>
      <c r="H23" s="14" t="s">
        <v>29</v>
      </c>
      <c r="I23" s="17">
        <v>1</v>
      </c>
      <c r="J23" s="17">
        <v>0</v>
      </c>
      <c r="K23" s="31">
        <v>0</v>
      </c>
      <c r="L23" s="28">
        <f t="shared" si="0"/>
        <v>0</v>
      </c>
      <c r="M23" s="29">
        <v>0.03</v>
      </c>
      <c r="N23" s="28">
        <f t="shared" si="1"/>
        <v>0</v>
      </c>
      <c r="O23" s="28">
        <f t="shared" si="2"/>
        <v>0</v>
      </c>
      <c r="P23" s="30">
        <v>0.48</v>
      </c>
      <c r="Q23" s="28">
        <f t="shared" si="3"/>
        <v>0</v>
      </c>
    </row>
    <row r="24" s="3" customFormat="1" ht="25.5" customHeight="1" spans="1:17">
      <c r="A24" s="19"/>
      <c r="B24" s="20" t="s">
        <v>62</v>
      </c>
      <c r="C24" s="21"/>
      <c r="D24" s="21"/>
      <c r="E24" s="21"/>
      <c r="F24" s="21"/>
      <c r="G24" s="22"/>
      <c r="H24" s="22"/>
      <c r="I24" s="21"/>
      <c r="J24" s="21"/>
      <c r="K24" s="32">
        <f>SUM(K3:K23)</f>
        <v>1470905</v>
      </c>
      <c r="L24" s="32"/>
      <c r="M24" s="32"/>
      <c r="N24" s="32">
        <f>SUM(N3:N23)</f>
        <v>47982.9203883495</v>
      </c>
      <c r="O24" s="33">
        <f>SUM(O3:O23)</f>
        <v>1349376.82961165</v>
      </c>
      <c r="P24" s="34"/>
      <c r="Q24" s="32">
        <f>SUM(Q3:Q23)</f>
        <v>647700.87</v>
      </c>
    </row>
    <row r="25" s="3" customFormat="1" spans="2:16">
      <c r="B25" s="23"/>
      <c r="C25" s="23"/>
      <c r="D25" s="23"/>
      <c r="E25" s="23"/>
      <c r="F25" s="23"/>
      <c r="G25" s="24"/>
      <c r="H25" s="24"/>
      <c r="I25" s="23"/>
      <c r="J25" s="23"/>
      <c r="K25" s="35"/>
      <c r="L25" s="35"/>
      <c r="M25" s="35"/>
      <c r="N25" s="35"/>
      <c r="O25" s="35"/>
      <c r="P25" s="36"/>
    </row>
    <row r="27" spans="6:6">
      <c r="F27" s="25"/>
    </row>
  </sheetData>
  <protectedRanges>
    <protectedRange sqref="A3:D3 A4:IV65550 G3:IV3" name="区域1" securityDescriptor=""/>
    <protectedRange sqref="E3" name="区域1_1" securityDescriptor=""/>
    <protectedRange sqref="F3" name="区域1_2" securityDescriptor=""/>
  </protectedRanges>
  <mergeCells count="1">
    <mergeCell ref="A1:Q1"/>
  </mergeCells>
  <pageMargins left="0.699305555555556" right="0.699305555555556" top="0.75" bottom="0.75" header="0.3" footer="0.3"/>
  <pageSetup paperSize="1" scale="50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