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10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<sst xmlns="http://schemas.openxmlformats.org/spreadsheetml/2006/main" count="74">
  <si>
    <t>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</si>
  <si>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</si>
  <si>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</si>
  <si>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</si>
  <si>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</si>
  <si>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</si>
  <si>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</si>
  <si>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</si>
  <si>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</si>
  <si>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</si>
  <si>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</si>
  <si>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</si>
  <si>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</si>
  <si>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</si>
  <si>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</si>
  <si>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</si>
  <si>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</si>
  <si>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</si>
  <si>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</si>
  <si>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002101142018</t>
  </si>
  <si>
    <t>江苏南京卢米埃河西太平洋影城</t>
  </si>
  <si>
    <t>32019201</t>
  </si>
  <si>
    <t>中影设备</t>
  </si>
  <si>
    <t>阿修罗（数字3D）</t>
  </si>
  <si>
    <t>001204972018</t>
  </si>
  <si>
    <t>北方一片苍茫 （数字）</t>
  </si>
  <si>
    <t>001108552017</t>
  </si>
  <si>
    <t>超人总动员2（数字）</t>
  </si>
  <si>
    <t>051101112018</t>
  </si>
  <si>
    <t>超人总动员2（数字3D）</t>
  </si>
  <si>
    <t>051201112018</t>
  </si>
  <si>
    <t>狄仁杰之四大天王（数字3D）</t>
  </si>
  <si>
    <t>001202172018</t>
  </si>
  <si>
    <t>第七个小矮人 （数字）</t>
  </si>
  <si>
    <t>066100982018</t>
  </si>
  <si>
    <t>动物世界（数字3D）</t>
  </si>
  <si>
    <t>001203772018</t>
  </si>
  <si>
    <t>风语咒（数字3D）</t>
  </si>
  <si>
    <t>001c05272018</t>
  </si>
  <si>
    <t>金蝉脱壳2：冥府（数字）</t>
  </si>
  <si>
    <t>051101152018</t>
  </si>
  <si>
    <t>萌学园：寻找盘古 （数字）</t>
  </si>
  <si>
    <t>001108392016</t>
  </si>
  <si>
    <t>猛虫过江 （数字）</t>
  </si>
  <si>
    <t>001104442018</t>
  </si>
  <si>
    <t>摩天营救（数字3D）</t>
  </si>
  <si>
    <t>051201202018</t>
  </si>
  <si>
    <t>您一定不要错过 内蒙古民族电影70年</t>
  </si>
  <si>
    <t>001l05482017</t>
  </si>
  <si>
    <t>神秘世界历险记4 （数字）</t>
  </si>
  <si>
    <t>001b05332018</t>
  </si>
  <si>
    <t>神奇马戏团之动物饼干（数字）</t>
  </si>
  <si>
    <t>001b05642018</t>
  </si>
  <si>
    <r>
      <rPr>
        <sz val="10"/>
        <color rgb="FF000000"/>
        <rFont val="宋体"/>
        <charset val="1"/>
      </rPr>
      <t>神奇马戏团之动物饼干（数字</t>
    </r>
    <r>
      <rPr>
        <sz val="10"/>
        <color rgb="FF000000"/>
        <rFont val="ARIAL"/>
        <charset val="1"/>
      </rPr>
      <t>3D</t>
    </r>
    <r>
      <rPr>
        <sz val="10"/>
        <color rgb="FF000000"/>
        <rFont val="宋体"/>
        <charset val="1"/>
      </rPr>
      <t>）</t>
    </r>
  </si>
  <si>
    <t>001c05642018</t>
  </si>
  <si>
    <t>淘气大侦探（数字）</t>
  </si>
  <si>
    <t>051101262018</t>
  </si>
  <si>
    <t>汪星卧底（数字）</t>
  </si>
  <si>
    <t>051101182018</t>
  </si>
  <si>
    <t>我不是药神 （数字）</t>
  </si>
  <si>
    <t>001104962018</t>
  </si>
  <si>
    <t>西虹市首富 （数字）</t>
  </si>
  <si>
    <t>001106062018</t>
  </si>
  <si>
    <t>小悟空 （数字）</t>
  </si>
  <si>
    <t>001b03982018</t>
  </si>
  <si>
    <t>邪不压正 （数字）</t>
  </si>
  <si>
    <t>001104952018</t>
  </si>
  <si>
    <t>新大头儿子和小头爸爸3俄罗斯奇遇记 （数字）</t>
  </si>
  <si>
    <t>001b03562018</t>
  </si>
  <si>
    <t>侏罗纪世界2（数字3D）</t>
  </si>
  <si>
    <t>051201022018</t>
  </si>
  <si>
    <t>昨日青空 （数字）</t>
  </si>
  <si>
    <t>001b04542018</t>
  </si>
  <si>
    <t>合计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</si>
</sst>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0_ "/>
    <numFmt numFmtId="178" formatCode="\ mm\-dd"/>
  </numFmts>
  <fonts count="33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indexed="8"/>
      <name val="ARIAL"/>
      <charset val="1"/>
    </font>
    <font>
      <sz val="10"/>
      <color theme="1"/>
      <name val="宋体"/>
      <charset val="134"/>
    </font>
    <font>
      <sz val="10"/>
      <color rgb="FF000000"/>
      <name val="宋体"/>
      <charset val="1"/>
    </font>
    <font>
      <sz val="10"/>
      <name val="宋体"/>
      <charset val="134"/>
    </font>
    <font>
      <sz val="10"/>
      <color indexed="8"/>
      <name val="ARIAL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000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8" fillId="22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5" borderId="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/>
    <xf numFmtId="0" fontId="12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1" xfId="0" applyFont="1" applyFill="1" applyBorder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wrapText="1"/>
    </xf>
    <xf numFmtId="49" fontId="5" fillId="2" borderId="3" xfId="0" applyNumberFormat="1" applyFont="1" applyFill="1" applyBorder="1" applyAlignment="1" applyProtection="1">
      <alignment horizontal="center" wrapText="1"/>
    </xf>
    <xf numFmtId="49" fontId="4" fillId="2" borderId="3" xfId="0" applyNumberFormat="1" applyFont="1" applyFill="1" applyBorder="1" applyAlignment="1" applyProtection="1">
      <alignment horizontal="center" wrapText="1"/>
    </xf>
    <xf numFmtId="14" fontId="5" fillId="2" borderId="3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top"/>
    </xf>
    <xf numFmtId="49" fontId="7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0" fillId="0" borderId="4" xfId="0" applyFill="1" applyBorder="1"/>
    <xf numFmtId="49" fontId="2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/>
    <xf numFmtId="14" fontId="0" fillId="0" borderId="4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9" fillId="0" borderId="0" xfId="0" applyNumberFormat="1" applyFont="1"/>
    <xf numFmtId="176" fontId="5" fillId="2" borderId="3" xfId="0" applyNumberFormat="1" applyFont="1" applyFill="1" applyBorder="1" applyAlignment="1" applyProtection="1">
      <alignment horizontal="center" wrapText="1"/>
    </xf>
    <xf numFmtId="177" fontId="5" fillId="2" borderId="3" xfId="0" applyNumberFormat="1" applyFont="1" applyFill="1" applyBorder="1" applyAlignment="1" applyProtection="1">
      <alignment horizontal="center" wrapText="1"/>
    </xf>
    <xf numFmtId="3" fontId="10" fillId="0" borderId="1" xfId="0" applyNumberFormat="1" applyFont="1" applyFill="1" applyBorder="1" applyAlignment="1">
      <alignment vertical="top"/>
    </xf>
    <xf numFmtId="4" fontId="10" fillId="0" borderId="1" xfId="0" applyNumberFormat="1" applyFont="1" applyFill="1" applyBorder="1" applyAlignment="1">
      <alignment vertical="top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top"/>
    </xf>
    <xf numFmtId="176" fontId="0" fillId="0" borderId="4" xfId="0" applyNumberFormat="1" applyFill="1" applyBorder="1"/>
    <xf numFmtId="176" fontId="0" fillId="0" borderId="5" xfId="0" applyNumberFormat="1" applyFill="1" applyBorder="1" applyAlignment="1">
      <alignment horizontal="right"/>
    </xf>
    <xf numFmtId="177" fontId="0" fillId="0" borderId="4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topLeftCell="C1" workbookViewId="0">
      <selection activeCell="P33" sqref="P33"/>
    </sheetView>
  </sheetViews>
  <sheetFormatPr defaultColWidth="16" defaultRowHeight="12.75"/>
  <cols>
    <col min="1" max="1" width="5.28571428571429" customWidth="1"/>
    <col min="2" max="2" width="33.1428571428571" style="5" customWidth="1"/>
    <col min="3" max="3" width="16.8571428571429" style="5" customWidth="1"/>
    <col min="4" max="4" width="23" style="5" customWidth="1"/>
    <col min="5" max="5" width="9.42857142857143" style="5" customWidth="1"/>
    <col min="6" max="6" width="11.5714285714286" style="5" customWidth="1"/>
    <col min="7" max="7" width="7.14285714285714" style="6" customWidth="1"/>
    <col min="8" max="8" width="8.71428571428571" style="6" customWidth="1"/>
    <col min="9" max="9" width="8.42857142857143" style="5" customWidth="1"/>
    <col min="10" max="10" width="7" style="5" customWidth="1"/>
    <col min="11" max="11" width="11.5714285714286" style="7" customWidth="1"/>
    <col min="12" max="12" width="14.1428571428571" style="7" customWidth="1"/>
    <col min="13" max="13" width="8.71428571428571" style="7" customWidth="1"/>
    <col min="14" max="14" width="11.8571428571429" style="7" customWidth="1"/>
    <col min="15" max="15" width="16" style="7"/>
    <col min="16" max="16" width="9.28571428571429" style="8" customWidth="1"/>
    <col min="17" max="17" width="16" style="7"/>
  </cols>
  <sheetData>
    <row r="1" s="1" customFormat="1" ht="31.5" customHeight="1" spans="1:1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="2" customFormat="1" ht="28.5" spans="1:17">
      <c r="A2" s="10" t="s">
        <v>1</v>
      </c>
      <c r="B2" s="11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1" t="s">
        <v>10</v>
      </c>
      <c r="K2" s="27" t="s">
        <v>11</v>
      </c>
      <c r="L2" s="27" t="s">
        <v>12</v>
      </c>
      <c r="M2" s="27" t="s">
        <v>13</v>
      </c>
      <c r="N2" s="27" t="s">
        <v>14</v>
      </c>
      <c r="O2" s="27" t="s">
        <v>15</v>
      </c>
      <c r="P2" s="28" t="s">
        <v>16</v>
      </c>
      <c r="Q2" s="27" t="s">
        <v>17</v>
      </c>
    </row>
    <row r="3" s="3" customFormat="1" spans="1:17">
      <c r="A3" s="14">
        <v>1</v>
      </c>
      <c r="B3" s="15" t="s">
        <v>18</v>
      </c>
      <c r="C3" s="15" t="s">
        <v>19</v>
      </c>
      <c r="D3" s="16" t="s">
        <v>20</v>
      </c>
      <c r="E3" s="17" t="s">
        <v>21</v>
      </c>
      <c r="F3" s="16" t="s">
        <v>22</v>
      </c>
      <c r="G3" s="18">
        <v>43282.4444444444</v>
      </c>
      <c r="H3" s="18">
        <v>43283.6909722222</v>
      </c>
      <c r="I3" s="29">
        <v>6</v>
      </c>
      <c r="J3" s="29">
        <v>59</v>
      </c>
      <c r="K3" s="30">
        <v>1812</v>
      </c>
      <c r="L3" s="31">
        <f t="shared" ref="L3:L19" si="0">K3*0.05</f>
        <v>90.6</v>
      </c>
      <c r="M3" s="32">
        <v>0.03</v>
      </c>
      <c r="N3" s="31">
        <f t="shared" ref="N3:N18" si="1">K3*(1-0.96737864)</f>
        <v>59.1099043200001</v>
      </c>
      <c r="O3" s="31">
        <f t="shared" ref="O3:O17" si="2">K3*0.91737864</f>
        <v>1662.29009568</v>
      </c>
      <c r="P3" s="33">
        <v>0.48</v>
      </c>
      <c r="Q3" s="31">
        <f t="shared" ref="Q3:Q17" si="3">ROUND(O3*P3,2)</f>
        <v>797.9</v>
      </c>
    </row>
    <row r="4" s="3" customFormat="1" ht="13.5" customHeight="1" spans="1:17">
      <c r="A4" s="14">
        <v>2</v>
      </c>
      <c r="B4" s="15" t="s">
        <v>23</v>
      </c>
      <c r="C4" s="15" t="s">
        <v>24</v>
      </c>
      <c r="D4" s="16" t="s">
        <v>20</v>
      </c>
      <c r="E4" s="17" t="s">
        <v>21</v>
      </c>
      <c r="F4" s="16" t="s">
        <v>22</v>
      </c>
      <c r="G4" s="18">
        <v>43294.4965277778</v>
      </c>
      <c r="H4" s="18">
        <v>43296.46875</v>
      </c>
      <c r="I4" s="29">
        <v>8</v>
      </c>
      <c r="J4" s="29">
        <v>204</v>
      </c>
      <c r="K4" s="30">
        <v>6817</v>
      </c>
      <c r="L4" s="31">
        <f t="shared" si="0"/>
        <v>340.85</v>
      </c>
      <c r="M4" s="32">
        <v>0.03</v>
      </c>
      <c r="N4" s="31">
        <f t="shared" si="1"/>
        <v>222.37981112</v>
      </c>
      <c r="O4" s="31">
        <f t="shared" si="2"/>
        <v>6253.77018888</v>
      </c>
      <c r="P4" s="33">
        <v>0.48</v>
      </c>
      <c r="Q4" s="31">
        <f t="shared" si="3"/>
        <v>3001.81</v>
      </c>
    </row>
    <row r="5" s="3" customFormat="1" spans="1:17">
      <c r="A5" s="14">
        <v>3</v>
      </c>
      <c r="B5" s="15" t="s">
        <v>25</v>
      </c>
      <c r="C5" s="15" t="s">
        <v>26</v>
      </c>
      <c r="D5" s="16" t="s">
        <v>20</v>
      </c>
      <c r="E5" s="17" t="s">
        <v>21</v>
      </c>
      <c r="F5" s="16" t="s">
        <v>22</v>
      </c>
      <c r="G5" s="18">
        <v>43301.4583333333</v>
      </c>
      <c r="H5" s="18">
        <v>43301.4583333333</v>
      </c>
      <c r="I5" s="29">
        <v>1</v>
      </c>
      <c r="J5" s="29">
        <v>1</v>
      </c>
      <c r="K5" s="34">
        <v>30</v>
      </c>
      <c r="L5" s="31">
        <f t="shared" si="0"/>
        <v>1.5</v>
      </c>
      <c r="M5" s="32">
        <v>0.03</v>
      </c>
      <c r="N5" s="31">
        <f t="shared" si="1"/>
        <v>0.978640800000001</v>
      </c>
      <c r="O5" s="31">
        <f t="shared" si="2"/>
        <v>27.5213592</v>
      </c>
      <c r="P5" s="33">
        <v>0.48</v>
      </c>
      <c r="Q5" s="31">
        <f t="shared" si="3"/>
        <v>13.21</v>
      </c>
    </row>
    <row r="6" s="3" customFormat="1" spans="1:17">
      <c r="A6" s="14">
        <v>4</v>
      </c>
      <c r="B6" s="15" t="s">
        <v>27</v>
      </c>
      <c r="C6" s="15" t="s">
        <v>28</v>
      </c>
      <c r="D6" s="16" t="s">
        <v>20</v>
      </c>
      <c r="E6" s="17" t="s">
        <v>21</v>
      </c>
      <c r="F6" s="16" t="s">
        <v>22</v>
      </c>
      <c r="G6" s="18">
        <v>43282.4375</v>
      </c>
      <c r="H6" s="18">
        <v>43282.4375</v>
      </c>
      <c r="I6" s="29">
        <v>1</v>
      </c>
      <c r="J6" s="29">
        <v>0</v>
      </c>
      <c r="K6" s="34">
        <v>0</v>
      </c>
      <c r="L6" s="31">
        <f t="shared" si="0"/>
        <v>0</v>
      </c>
      <c r="M6" s="32">
        <v>0.03</v>
      </c>
      <c r="N6" s="31">
        <f t="shared" si="1"/>
        <v>0</v>
      </c>
      <c r="O6" s="31">
        <f t="shared" si="2"/>
        <v>0</v>
      </c>
      <c r="P6" s="33">
        <v>0.48</v>
      </c>
      <c r="Q6" s="31">
        <f t="shared" si="3"/>
        <v>0</v>
      </c>
    </row>
    <row r="7" s="3" customFormat="1" spans="1:17">
      <c r="A7" s="14">
        <v>5</v>
      </c>
      <c r="B7" s="15" t="s">
        <v>29</v>
      </c>
      <c r="C7" s="15" t="s">
        <v>30</v>
      </c>
      <c r="D7" s="16" t="s">
        <v>20</v>
      </c>
      <c r="E7" s="17" t="s">
        <v>21</v>
      </c>
      <c r="F7" s="16" t="s">
        <v>22</v>
      </c>
      <c r="G7" s="18">
        <v>43282.4270833333</v>
      </c>
      <c r="H7" s="18">
        <v>43307.8159722222</v>
      </c>
      <c r="I7" s="29">
        <v>141</v>
      </c>
      <c r="J7" s="29">
        <v>2490</v>
      </c>
      <c r="K7" s="30">
        <v>82569</v>
      </c>
      <c r="L7" s="31">
        <f t="shared" si="0"/>
        <v>4128.45</v>
      </c>
      <c r="M7" s="32">
        <v>0.03</v>
      </c>
      <c r="N7" s="31">
        <f t="shared" si="1"/>
        <v>2693.51307384</v>
      </c>
      <c r="O7" s="31">
        <f t="shared" si="2"/>
        <v>75747.03692616</v>
      </c>
      <c r="P7" s="33">
        <v>0.48</v>
      </c>
      <c r="Q7" s="31">
        <f t="shared" si="3"/>
        <v>36358.58</v>
      </c>
    </row>
    <row r="8" s="3" customFormat="1" spans="1:17">
      <c r="A8" s="14">
        <v>6</v>
      </c>
      <c r="B8" s="15" t="s">
        <v>31</v>
      </c>
      <c r="C8" s="15" t="s">
        <v>32</v>
      </c>
      <c r="D8" s="16" t="s">
        <v>20</v>
      </c>
      <c r="E8" s="17" t="s">
        <v>21</v>
      </c>
      <c r="F8" s="16" t="s">
        <v>22</v>
      </c>
      <c r="G8" s="18">
        <v>43308.4270833333</v>
      </c>
      <c r="H8" s="18">
        <v>43312.9340277778</v>
      </c>
      <c r="I8" s="29">
        <v>93</v>
      </c>
      <c r="J8" s="29">
        <v>3730</v>
      </c>
      <c r="K8" s="30">
        <v>148621</v>
      </c>
      <c r="L8" s="31">
        <f t="shared" si="0"/>
        <v>7431.05</v>
      </c>
      <c r="M8" s="32">
        <v>0.03</v>
      </c>
      <c r="N8" s="31">
        <f t="shared" si="1"/>
        <v>4848.21914456001</v>
      </c>
      <c r="O8" s="31">
        <f t="shared" si="2"/>
        <v>136341.73085544</v>
      </c>
      <c r="P8" s="33">
        <v>0.48</v>
      </c>
      <c r="Q8" s="31">
        <f t="shared" si="3"/>
        <v>65444.03</v>
      </c>
    </row>
    <row r="9" s="3" customFormat="1" spans="1:17">
      <c r="A9" s="14">
        <v>7</v>
      </c>
      <c r="B9" s="15" t="s">
        <v>33</v>
      </c>
      <c r="C9" s="15" t="s">
        <v>34</v>
      </c>
      <c r="D9" s="16" t="s">
        <v>20</v>
      </c>
      <c r="E9" s="17" t="s">
        <v>21</v>
      </c>
      <c r="F9" s="16" t="s">
        <v>22</v>
      </c>
      <c r="G9" s="18">
        <v>43282.4236111111</v>
      </c>
      <c r="H9" s="18">
        <v>43282.4236111111</v>
      </c>
      <c r="I9" s="29">
        <v>1</v>
      </c>
      <c r="J9" s="29">
        <v>18</v>
      </c>
      <c r="K9" s="34">
        <v>489</v>
      </c>
      <c r="L9" s="31">
        <f t="shared" si="0"/>
        <v>24.45</v>
      </c>
      <c r="M9" s="32">
        <v>0.03</v>
      </c>
      <c r="N9" s="31">
        <f t="shared" si="1"/>
        <v>15.95184504</v>
      </c>
      <c r="O9" s="31">
        <f t="shared" si="2"/>
        <v>448.59815496</v>
      </c>
      <c r="P9" s="33">
        <v>0.48</v>
      </c>
      <c r="Q9" s="31">
        <f t="shared" si="3"/>
        <v>215.33</v>
      </c>
    </row>
    <row r="10" s="3" customFormat="1" spans="1:17">
      <c r="A10" s="14">
        <v>8</v>
      </c>
      <c r="B10" s="15" t="s">
        <v>35</v>
      </c>
      <c r="C10" s="15" t="s">
        <v>36</v>
      </c>
      <c r="D10" s="16" t="s">
        <v>20</v>
      </c>
      <c r="E10" s="17" t="s">
        <v>21</v>
      </c>
      <c r="F10" s="16" t="s">
        <v>22</v>
      </c>
      <c r="G10" s="18">
        <v>43282.4305555556</v>
      </c>
      <c r="H10" s="18">
        <v>43307.8958333333</v>
      </c>
      <c r="I10" s="29">
        <v>141</v>
      </c>
      <c r="J10" s="29">
        <v>2924</v>
      </c>
      <c r="K10" s="30">
        <v>109105</v>
      </c>
      <c r="L10" s="31">
        <f t="shared" si="0"/>
        <v>5455.25</v>
      </c>
      <c r="M10" s="32">
        <v>0.03</v>
      </c>
      <c r="N10" s="31">
        <f t="shared" si="1"/>
        <v>3559.1534828</v>
      </c>
      <c r="O10" s="31">
        <f t="shared" si="2"/>
        <v>100090.5965172</v>
      </c>
      <c r="P10" s="33">
        <v>0.48</v>
      </c>
      <c r="Q10" s="31">
        <f t="shared" si="3"/>
        <v>48043.49</v>
      </c>
    </row>
    <row r="11" s="3" customFormat="1" spans="1:17">
      <c r="A11" s="14">
        <v>9</v>
      </c>
      <c r="B11" s="15" t="s">
        <v>37</v>
      </c>
      <c r="C11" s="15" t="s">
        <v>38</v>
      </c>
      <c r="D11" s="16" t="s">
        <v>20</v>
      </c>
      <c r="E11" s="17" t="s">
        <v>21</v>
      </c>
      <c r="F11" s="16" t="s">
        <v>22</v>
      </c>
      <c r="G11" s="18">
        <v>43303.59375</v>
      </c>
      <c r="H11" s="18">
        <v>43310.5902777778</v>
      </c>
      <c r="I11" s="29">
        <v>2</v>
      </c>
      <c r="J11" s="29">
        <v>52</v>
      </c>
      <c r="K11" s="30">
        <v>1957</v>
      </c>
      <c r="L11" s="31">
        <f t="shared" si="0"/>
        <v>97.85</v>
      </c>
      <c r="M11" s="32">
        <v>0.03</v>
      </c>
      <c r="N11" s="31">
        <f t="shared" si="1"/>
        <v>63.8400015200001</v>
      </c>
      <c r="O11" s="31">
        <f t="shared" si="2"/>
        <v>1795.30999848</v>
      </c>
      <c r="P11" s="33">
        <v>0.48</v>
      </c>
      <c r="Q11" s="31">
        <f t="shared" si="3"/>
        <v>861.75</v>
      </c>
    </row>
    <row r="12" s="3" customFormat="1" spans="1:17">
      <c r="A12" s="14">
        <v>10</v>
      </c>
      <c r="B12" s="15" t="s">
        <v>39</v>
      </c>
      <c r="C12" s="15" t="s">
        <v>40</v>
      </c>
      <c r="D12" s="16" t="s">
        <v>20</v>
      </c>
      <c r="E12" s="17" t="s">
        <v>21</v>
      </c>
      <c r="F12" s="16" t="s">
        <v>22</v>
      </c>
      <c r="G12" s="18">
        <v>43282.4375</v>
      </c>
      <c r="H12" s="18">
        <v>43285.9201388889</v>
      </c>
      <c r="I12" s="29">
        <v>27</v>
      </c>
      <c r="J12" s="29">
        <v>399</v>
      </c>
      <c r="K12" s="30">
        <v>11823</v>
      </c>
      <c r="L12" s="31">
        <f t="shared" si="0"/>
        <v>591.15</v>
      </c>
      <c r="M12" s="32">
        <v>0.03</v>
      </c>
      <c r="N12" s="31">
        <f t="shared" si="1"/>
        <v>385.682339280001</v>
      </c>
      <c r="O12" s="31">
        <f t="shared" si="2"/>
        <v>10846.16766072</v>
      </c>
      <c r="P12" s="33">
        <v>0.48</v>
      </c>
      <c r="Q12" s="31">
        <f t="shared" si="3"/>
        <v>5206.16</v>
      </c>
    </row>
    <row r="13" s="3" customFormat="1" spans="1:17">
      <c r="A13" s="14">
        <v>11</v>
      </c>
      <c r="B13" s="15" t="s">
        <v>41</v>
      </c>
      <c r="C13" s="15" t="s">
        <v>42</v>
      </c>
      <c r="D13" s="16" t="s">
        <v>20</v>
      </c>
      <c r="E13" s="17" t="s">
        <v>21</v>
      </c>
      <c r="F13" s="16" t="s">
        <v>22</v>
      </c>
      <c r="G13" s="18">
        <v>43309.4409722222</v>
      </c>
      <c r="H13" s="18">
        <v>43309.5173611111</v>
      </c>
      <c r="I13" s="29">
        <v>2</v>
      </c>
      <c r="J13" s="29">
        <v>50</v>
      </c>
      <c r="K13" s="30">
        <v>1000</v>
      </c>
      <c r="L13" s="31">
        <f t="shared" si="0"/>
        <v>50</v>
      </c>
      <c r="M13" s="32">
        <v>0.03</v>
      </c>
      <c r="N13" s="31">
        <f t="shared" si="1"/>
        <v>32.62136</v>
      </c>
      <c r="O13" s="31">
        <f t="shared" si="2"/>
        <v>917.37864</v>
      </c>
      <c r="P13" s="33">
        <v>0.48</v>
      </c>
      <c r="Q13" s="31">
        <f t="shared" si="3"/>
        <v>440.34</v>
      </c>
    </row>
    <row r="14" s="3" customFormat="1" spans="1:17">
      <c r="A14" s="14">
        <v>12</v>
      </c>
      <c r="B14" s="15" t="s">
        <v>43</v>
      </c>
      <c r="C14" s="15" t="s">
        <v>44</v>
      </c>
      <c r="D14" s="16" t="s">
        <v>20</v>
      </c>
      <c r="E14" s="17" t="s">
        <v>21</v>
      </c>
      <c r="F14" s="16" t="s">
        <v>22</v>
      </c>
      <c r="G14" s="18">
        <v>43283.6111111111</v>
      </c>
      <c r="H14" s="18">
        <v>43285.71875</v>
      </c>
      <c r="I14" s="29">
        <v>9</v>
      </c>
      <c r="J14" s="29">
        <v>105</v>
      </c>
      <c r="K14" s="30">
        <v>3382</v>
      </c>
      <c r="L14" s="31">
        <f t="shared" si="0"/>
        <v>169.1</v>
      </c>
      <c r="M14" s="32">
        <v>0.03</v>
      </c>
      <c r="N14" s="31">
        <f t="shared" si="1"/>
        <v>110.32543952</v>
      </c>
      <c r="O14" s="31">
        <f t="shared" si="2"/>
        <v>3102.57456048</v>
      </c>
      <c r="P14" s="33">
        <v>0.48</v>
      </c>
      <c r="Q14" s="31">
        <f t="shared" si="3"/>
        <v>1489.24</v>
      </c>
    </row>
    <row r="15" s="3" customFormat="1" spans="1:17">
      <c r="A15" s="14">
        <v>13</v>
      </c>
      <c r="B15" s="15" t="s">
        <v>45</v>
      </c>
      <c r="C15" s="15" t="s">
        <v>46</v>
      </c>
      <c r="D15" s="16" t="s">
        <v>20</v>
      </c>
      <c r="E15" s="17" t="s">
        <v>21</v>
      </c>
      <c r="F15" s="16" t="s">
        <v>22</v>
      </c>
      <c r="G15" s="18">
        <v>43301.4305555556</v>
      </c>
      <c r="H15" s="18">
        <v>43312.9375</v>
      </c>
      <c r="I15" s="29">
        <v>171</v>
      </c>
      <c r="J15" s="29">
        <v>6330</v>
      </c>
      <c r="K15" s="30">
        <v>249458</v>
      </c>
      <c r="L15" s="31">
        <f t="shared" si="0"/>
        <v>12472.9</v>
      </c>
      <c r="M15" s="32">
        <v>0.03</v>
      </c>
      <c r="N15" s="31">
        <f t="shared" si="1"/>
        <v>8137.65922288001</v>
      </c>
      <c r="O15" s="31">
        <f t="shared" si="2"/>
        <v>228847.44077712</v>
      </c>
      <c r="P15" s="33">
        <v>0.48</v>
      </c>
      <c r="Q15" s="31">
        <f t="shared" si="3"/>
        <v>109846.77</v>
      </c>
    </row>
    <row r="16" s="3" customFormat="1" spans="1:17">
      <c r="A16" s="14">
        <v>14</v>
      </c>
      <c r="B16" s="19" t="s">
        <v>47</v>
      </c>
      <c r="C16" s="15" t="s">
        <v>48</v>
      </c>
      <c r="D16" s="16" t="s">
        <v>20</v>
      </c>
      <c r="E16" s="17" t="s">
        <v>21</v>
      </c>
      <c r="F16" s="16" t="s">
        <v>22</v>
      </c>
      <c r="G16" s="18">
        <v>43287.4375</v>
      </c>
      <c r="H16" s="18">
        <v>43294.6041666667</v>
      </c>
      <c r="I16" s="29">
        <v>14</v>
      </c>
      <c r="J16" s="29">
        <v>394</v>
      </c>
      <c r="K16" s="30">
        <v>10086</v>
      </c>
      <c r="L16" s="31">
        <f t="shared" si="0"/>
        <v>504.3</v>
      </c>
      <c r="M16" s="32">
        <v>0.03</v>
      </c>
      <c r="N16" s="31">
        <f t="shared" si="1"/>
        <v>329.01903696</v>
      </c>
      <c r="O16" s="31">
        <f t="shared" si="2"/>
        <v>9252.68096304</v>
      </c>
      <c r="P16" s="33">
        <v>0.48</v>
      </c>
      <c r="Q16" s="31">
        <f t="shared" si="3"/>
        <v>4441.29</v>
      </c>
    </row>
    <row r="17" s="3" customFormat="1" spans="1:17">
      <c r="A17" s="14">
        <v>15</v>
      </c>
      <c r="B17" s="15" t="s">
        <v>49</v>
      </c>
      <c r="C17" s="15" t="s">
        <v>50</v>
      </c>
      <c r="D17" s="16" t="s">
        <v>20</v>
      </c>
      <c r="E17" s="17" t="s">
        <v>21</v>
      </c>
      <c r="F17" s="16" t="s">
        <v>22</v>
      </c>
      <c r="G17" s="18">
        <v>43309.59375</v>
      </c>
      <c r="H17" s="18">
        <v>43310.5902777778</v>
      </c>
      <c r="I17" s="29">
        <v>2</v>
      </c>
      <c r="J17" s="29">
        <v>99</v>
      </c>
      <c r="K17" s="30">
        <v>3208</v>
      </c>
      <c r="L17" s="31">
        <f t="shared" si="0"/>
        <v>160.4</v>
      </c>
      <c r="M17" s="32">
        <v>0.03</v>
      </c>
      <c r="N17" s="31">
        <f t="shared" si="1"/>
        <v>104.64932288</v>
      </c>
      <c r="O17" s="31">
        <f t="shared" si="2"/>
        <v>2942.95067712</v>
      </c>
      <c r="P17" s="33">
        <v>0.48</v>
      </c>
      <c r="Q17" s="31">
        <f t="shared" si="3"/>
        <v>1412.62</v>
      </c>
    </row>
    <row r="18" s="3" customFormat="1" spans="1:17">
      <c r="A18" s="14">
        <v>16</v>
      </c>
      <c r="B18" s="19" t="s">
        <v>51</v>
      </c>
      <c r="C18" s="15" t="s">
        <v>52</v>
      </c>
      <c r="D18" s="16" t="s">
        <v>20</v>
      </c>
      <c r="E18" s="17" t="s">
        <v>21</v>
      </c>
      <c r="F18" s="16" t="s">
        <v>22</v>
      </c>
      <c r="G18" s="18">
        <v>43302.625</v>
      </c>
      <c r="H18" s="18">
        <v>43302.625</v>
      </c>
      <c r="I18" s="29">
        <v>1</v>
      </c>
      <c r="J18" s="29">
        <v>119</v>
      </c>
      <c r="K18" s="30">
        <v>3570</v>
      </c>
      <c r="L18" s="31">
        <f t="shared" si="0"/>
        <v>178.5</v>
      </c>
      <c r="M18" s="32">
        <v>0.03</v>
      </c>
      <c r="N18" s="31">
        <f t="shared" si="1"/>
        <v>116.4582552</v>
      </c>
      <c r="O18" s="31">
        <f t="shared" ref="O18:O33" si="4">K18*0.91737864</f>
        <v>3275.0417448</v>
      </c>
      <c r="P18" s="33">
        <v>0.48</v>
      </c>
      <c r="Q18" s="31">
        <f t="shared" ref="Q18:Q33" si="5">ROUND(O18*P18,2)</f>
        <v>1572.02</v>
      </c>
    </row>
    <row r="19" s="3" customFormat="1" spans="1:17">
      <c r="A19" s="14">
        <v>17</v>
      </c>
      <c r="B19" s="19" t="s">
        <v>53</v>
      </c>
      <c r="C19" s="15" t="s">
        <v>54</v>
      </c>
      <c r="D19" s="16" t="s">
        <v>20</v>
      </c>
      <c r="E19" s="17" t="s">
        <v>21</v>
      </c>
      <c r="F19" s="16" t="s">
        <v>22</v>
      </c>
      <c r="G19" s="18">
        <v>43302.4270833333</v>
      </c>
      <c r="H19" s="18">
        <v>43312.7395833333</v>
      </c>
      <c r="I19" s="29">
        <v>55</v>
      </c>
      <c r="J19" s="29">
        <v>975</v>
      </c>
      <c r="K19" s="30">
        <v>35065</v>
      </c>
      <c r="L19" s="31">
        <f t="shared" si="0"/>
        <v>1753.25</v>
      </c>
      <c r="M19" s="32">
        <v>0.03</v>
      </c>
      <c r="N19" s="31">
        <f t="shared" ref="N19:N33" si="6">K19*(1-0.96737864)</f>
        <v>1143.8679884</v>
      </c>
      <c r="O19" s="31">
        <f t="shared" si="4"/>
        <v>32167.8820116</v>
      </c>
      <c r="P19" s="33">
        <v>0.48</v>
      </c>
      <c r="Q19" s="31">
        <f t="shared" si="5"/>
        <v>15440.58</v>
      </c>
    </row>
    <row r="20" s="3" customFormat="1" spans="1:17">
      <c r="A20" s="14">
        <v>18</v>
      </c>
      <c r="B20" s="15" t="s">
        <v>55</v>
      </c>
      <c r="C20" s="15" t="s">
        <v>56</v>
      </c>
      <c r="D20" s="16" t="s">
        <v>20</v>
      </c>
      <c r="E20" s="17" t="s">
        <v>21</v>
      </c>
      <c r="F20" s="16" t="s">
        <v>22</v>
      </c>
      <c r="G20" s="18">
        <v>43301.4618055556</v>
      </c>
      <c r="H20" s="18">
        <v>43307.5972222222</v>
      </c>
      <c r="I20" s="29">
        <v>18</v>
      </c>
      <c r="J20" s="29">
        <v>285</v>
      </c>
      <c r="K20" s="30">
        <v>8551</v>
      </c>
      <c r="L20" s="31">
        <f t="shared" ref="L19:L33" si="7">K20*0.05</f>
        <v>427.55</v>
      </c>
      <c r="M20" s="32">
        <v>0.03</v>
      </c>
      <c r="N20" s="31">
        <f t="shared" si="6"/>
        <v>278.94524936</v>
      </c>
      <c r="O20" s="31">
        <f t="shared" si="4"/>
        <v>7844.50475064</v>
      </c>
      <c r="P20" s="33">
        <v>0.48</v>
      </c>
      <c r="Q20" s="31">
        <f t="shared" si="5"/>
        <v>3765.36</v>
      </c>
    </row>
    <row r="21" s="3" customFormat="1" spans="1:17">
      <c r="A21" s="14">
        <v>19</v>
      </c>
      <c r="B21" s="15" t="s">
        <v>57</v>
      </c>
      <c r="C21" s="15" t="s">
        <v>58</v>
      </c>
      <c r="D21" s="16" t="s">
        <v>20</v>
      </c>
      <c r="E21" s="17" t="s">
        <v>21</v>
      </c>
      <c r="F21" s="16" t="s">
        <v>22</v>
      </c>
      <c r="G21" s="18">
        <v>43301.4270833333</v>
      </c>
      <c r="H21" s="18">
        <v>43310.5173611111</v>
      </c>
      <c r="I21" s="29">
        <v>34</v>
      </c>
      <c r="J21" s="29">
        <v>537</v>
      </c>
      <c r="K21" s="30">
        <v>15369</v>
      </c>
      <c r="L21" s="31">
        <f t="shared" si="7"/>
        <v>768.45</v>
      </c>
      <c r="M21" s="32">
        <v>0.03</v>
      </c>
      <c r="N21" s="31">
        <f t="shared" si="6"/>
        <v>501.357681840001</v>
      </c>
      <c r="O21" s="31">
        <f t="shared" si="4"/>
        <v>14099.19231816</v>
      </c>
      <c r="P21" s="33">
        <v>0.48</v>
      </c>
      <c r="Q21" s="31">
        <f t="shared" si="5"/>
        <v>6767.61</v>
      </c>
    </row>
    <row r="22" s="3" customFormat="1" spans="1:17">
      <c r="A22" s="14">
        <v>20</v>
      </c>
      <c r="B22" s="15" t="s">
        <v>59</v>
      </c>
      <c r="C22" s="15" t="s">
        <v>60</v>
      </c>
      <c r="D22" s="16" t="s">
        <v>20</v>
      </c>
      <c r="E22" s="17" t="s">
        <v>21</v>
      </c>
      <c r="F22" s="16" t="s">
        <v>22</v>
      </c>
      <c r="G22" s="18">
        <v>43282.5868055556</v>
      </c>
      <c r="H22" s="18">
        <v>43312.6527777778</v>
      </c>
      <c r="I22" s="29">
        <v>629</v>
      </c>
      <c r="J22" s="29">
        <v>27951</v>
      </c>
      <c r="K22" s="30">
        <v>996914</v>
      </c>
      <c r="L22" s="31">
        <f t="shared" si="7"/>
        <v>49845.7</v>
      </c>
      <c r="M22" s="32">
        <v>0.03</v>
      </c>
      <c r="N22" s="31">
        <f t="shared" si="6"/>
        <v>32520.69048304</v>
      </c>
      <c r="O22" s="31">
        <f t="shared" si="4"/>
        <v>914547.60951696</v>
      </c>
      <c r="P22" s="33">
        <v>0.48</v>
      </c>
      <c r="Q22" s="31">
        <f t="shared" si="5"/>
        <v>438982.85</v>
      </c>
    </row>
    <row r="23" s="3" customFormat="1" spans="1:17">
      <c r="A23" s="14">
        <v>21</v>
      </c>
      <c r="B23" s="15" t="s">
        <v>61</v>
      </c>
      <c r="C23" s="15" t="s">
        <v>62</v>
      </c>
      <c r="D23" s="16" t="s">
        <v>20</v>
      </c>
      <c r="E23" s="17" t="s">
        <v>21</v>
      </c>
      <c r="F23" s="16" t="s">
        <v>22</v>
      </c>
      <c r="G23" s="18">
        <v>43308.4375</v>
      </c>
      <c r="H23" s="18">
        <v>43312.9513888889</v>
      </c>
      <c r="I23" s="29">
        <v>136</v>
      </c>
      <c r="J23" s="29">
        <v>12882</v>
      </c>
      <c r="K23" s="30">
        <v>464177</v>
      </c>
      <c r="L23" s="31">
        <f t="shared" si="7"/>
        <v>23208.85</v>
      </c>
      <c r="M23" s="32">
        <v>0.03</v>
      </c>
      <c r="N23" s="31">
        <f t="shared" si="6"/>
        <v>15142.08502072</v>
      </c>
      <c r="O23" s="31">
        <f t="shared" si="4"/>
        <v>425826.06497928</v>
      </c>
      <c r="P23" s="33">
        <v>0.48</v>
      </c>
      <c r="Q23" s="31">
        <f t="shared" si="5"/>
        <v>204396.51</v>
      </c>
    </row>
    <row r="24" s="3" customFormat="1" spans="1:17">
      <c r="A24" s="14">
        <v>22</v>
      </c>
      <c r="B24" s="15" t="s">
        <v>63</v>
      </c>
      <c r="C24" s="15" t="s">
        <v>64</v>
      </c>
      <c r="D24" s="16" t="s">
        <v>20</v>
      </c>
      <c r="E24" s="17" t="s">
        <v>21</v>
      </c>
      <c r="F24" s="16" t="s">
        <v>22</v>
      </c>
      <c r="G24" s="18">
        <v>43295.4444444444</v>
      </c>
      <c r="H24" s="18">
        <v>43300.59375</v>
      </c>
      <c r="I24" s="29">
        <v>18</v>
      </c>
      <c r="J24" s="29">
        <v>337</v>
      </c>
      <c r="K24" s="30">
        <v>10548</v>
      </c>
      <c r="L24" s="31">
        <f t="shared" si="7"/>
        <v>527.4</v>
      </c>
      <c r="M24" s="32">
        <v>0.03</v>
      </c>
      <c r="N24" s="31">
        <f t="shared" si="6"/>
        <v>344.09010528</v>
      </c>
      <c r="O24" s="31">
        <f t="shared" si="4"/>
        <v>9676.50989472</v>
      </c>
      <c r="P24" s="33">
        <v>0.48</v>
      </c>
      <c r="Q24" s="31">
        <f t="shared" si="5"/>
        <v>4644.72</v>
      </c>
    </row>
    <row r="25" s="3" customFormat="1" spans="1:17">
      <c r="A25" s="14">
        <v>23</v>
      </c>
      <c r="B25" s="15" t="s">
        <v>65</v>
      </c>
      <c r="C25" s="15" t="s">
        <v>66</v>
      </c>
      <c r="D25" s="16" t="s">
        <v>20</v>
      </c>
      <c r="E25" s="17" t="s">
        <v>21</v>
      </c>
      <c r="F25" s="16" t="s">
        <v>22</v>
      </c>
      <c r="G25" s="18">
        <v>43294.4270833333</v>
      </c>
      <c r="H25" s="18">
        <v>43312.7465277778</v>
      </c>
      <c r="I25" s="29">
        <v>236</v>
      </c>
      <c r="J25" s="29">
        <v>9109</v>
      </c>
      <c r="K25" s="30">
        <v>327043</v>
      </c>
      <c r="L25" s="31">
        <f t="shared" si="7"/>
        <v>16352.15</v>
      </c>
      <c r="M25" s="32">
        <v>0.03</v>
      </c>
      <c r="N25" s="31">
        <f t="shared" si="6"/>
        <v>10668.58743848</v>
      </c>
      <c r="O25" s="31">
        <f t="shared" si="4"/>
        <v>300022.26256152</v>
      </c>
      <c r="P25" s="33">
        <v>0.48</v>
      </c>
      <c r="Q25" s="31">
        <f t="shared" si="5"/>
        <v>144010.69</v>
      </c>
    </row>
    <row r="26" s="3" customFormat="1" spans="1:17">
      <c r="A26" s="14">
        <v>24</v>
      </c>
      <c r="B26" s="15" t="s">
        <v>67</v>
      </c>
      <c r="C26" s="15" t="s">
        <v>68</v>
      </c>
      <c r="D26" s="16" t="s">
        <v>20</v>
      </c>
      <c r="E26" s="17" t="s">
        <v>21</v>
      </c>
      <c r="F26" s="16" t="s">
        <v>22</v>
      </c>
      <c r="G26" s="18">
        <v>43287.4305555556</v>
      </c>
      <c r="H26" s="18">
        <v>43300.4791666667</v>
      </c>
      <c r="I26" s="29">
        <v>59</v>
      </c>
      <c r="J26" s="29">
        <v>1332</v>
      </c>
      <c r="K26" s="30">
        <v>46250</v>
      </c>
      <c r="L26" s="31">
        <f t="shared" si="7"/>
        <v>2312.5</v>
      </c>
      <c r="M26" s="32">
        <v>0.03</v>
      </c>
      <c r="N26" s="31">
        <f t="shared" si="6"/>
        <v>1508.7379</v>
      </c>
      <c r="O26" s="31">
        <f t="shared" si="4"/>
        <v>42428.7621</v>
      </c>
      <c r="P26" s="33">
        <v>0.48</v>
      </c>
      <c r="Q26" s="31">
        <f t="shared" si="5"/>
        <v>20365.81</v>
      </c>
    </row>
    <row r="27" s="3" customFormat="1" spans="1:17">
      <c r="A27" s="14">
        <v>25</v>
      </c>
      <c r="B27" s="15" t="s">
        <v>69</v>
      </c>
      <c r="C27" s="15" t="s">
        <v>70</v>
      </c>
      <c r="D27" s="16" t="s">
        <v>20</v>
      </c>
      <c r="E27" s="17" t="s">
        <v>21</v>
      </c>
      <c r="F27" s="16" t="s">
        <v>22</v>
      </c>
      <c r="G27" s="18">
        <v>43282.4340277778</v>
      </c>
      <c r="H27" s="18">
        <v>43307.8263888889</v>
      </c>
      <c r="I27" s="29">
        <v>115</v>
      </c>
      <c r="J27" s="29">
        <v>1791</v>
      </c>
      <c r="K27" s="30">
        <v>63725</v>
      </c>
      <c r="L27" s="31">
        <f t="shared" si="7"/>
        <v>3186.25</v>
      </c>
      <c r="M27" s="32">
        <v>0.03</v>
      </c>
      <c r="N27" s="31">
        <f t="shared" si="6"/>
        <v>2078.796166</v>
      </c>
      <c r="O27" s="31">
        <f t="shared" si="4"/>
        <v>58459.953834</v>
      </c>
      <c r="P27" s="33">
        <v>0.48</v>
      </c>
      <c r="Q27" s="31">
        <f t="shared" si="5"/>
        <v>28060.78</v>
      </c>
    </row>
    <row r="28" s="3" customFormat="1" spans="1:17">
      <c r="A28" s="14">
        <v>26</v>
      </c>
      <c r="B28" s="15" t="s">
        <v>71</v>
      </c>
      <c r="C28" s="15" t="s">
        <v>72</v>
      </c>
      <c r="D28" s="16" t="s">
        <v>20</v>
      </c>
      <c r="E28" s="17" t="s">
        <v>21</v>
      </c>
      <c r="F28" s="16" t="s">
        <v>22</v>
      </c>
      <c r="G28" s="18">
        <v>43303.5972222222</v>
      </c>
      <c r="H28" s="18">
        <v>43303.5972222222</v>
      </c>
      <c r="I28" s="29">
        <v>1</v>
      </c>
      <c r="J28" s="29">
        <v>48</v>
      </c>
      <c r="K28" s="30">
        <v>1632</v>
      </c>
      <c r="L28" s="31">
        <f t="shared" si="7"/>
        <v>81.6</v>
      </c>
      <c r="M28" s="32">
        <v>0.03</v>
      </c>
      <c r="N28" s="31">
        <f t="shared" si="6"/>
        <v>53.2380595200001</v>
      </c>
      <c r="O28" s="31">
        <f t="shared" si="4"/>
        <v>1497.16194048</v>
      </c>
      <c r="P28" s="33">
        <v>0.48</v>
      </c>
      <c r="Q28" s="31">
        <f t="shared" si="5"/>
        <v>718.64</v>
      </c>
    </row>
    <row r="29" s="4" customFormat="1" ht="25.5" customHeight="1" spans="1:17">
      <c r="A29" s="20"/>
      <c r="B29" s="21" t="s">
        <v>73</v>
      </c>
      <c r="C29" s="22"/>
      <c r="D29" s="22"/>
      <c r="E29" s="22"/>
      <c r="F29" s="22"/>
      <c r="G29" s="23"/>
      <c r="H29" s="23"/>
      <c r="I29" s="22"/>
      <c r="J29" s="22"/>
      <c r="K29" s="35">
        <f>SUM(K3:K28)</f>
        <v>2603201</v>
      </c>
      <c r="L29" s="35"/>
      <c r="M29" s="35"/>
      <c r="N29" s="35">
        <f>SUM(N3:N28)</f>
        <v>84919.9569733601</v>
      </c>
      <c r="O29" s="36">
        <f>SUM(O3:O28)</f>
        <v>2388120.99302664</v>
      </c>
      <c r="P29" s="37"/>
      <c r="Q29" s="35">
        <f>SUM(Q3:Q28)</f>
        <v>1146298.09</v>
      </c>
    </row>
    <row r="30" s="4" customFormat="1" spans="2:16">
      <c r="B30" s="24"/>
      <c r="C30" s="24"/>
      <c r="D30" s="24"/>
      <c r="E30" s="24"/>
      <c r="F30" s="24"/>
      <c r="G30" s="25"/>
      <c r="H30" s="25"/>
      <c r="I30" s="24"/>
      <c r="J30" s="24"/>
      <c r="K30" s="38"/>
      <c r="L30" s="38"/>
      <c r="M30" s="38"/>
      <c r="N30" s="38"/>
      <c r="O30" s="38"/>
      <c r="P30" s="39"/>
    </row>
    <row r="32" spans="6:6">
      <c r="F32" s="26"/>
    </row>
  </sheetData>
  <protectedRanges>
    <protectedRange sqref="A3:A28 L3:IV28 A29:IV65555" name="区域1" securityDescriptor=""/>
    <protectedRange sqref="B3:F17 B19:F28 B18 C18:F18" name="区域1_1" securityDescriptor=""/>
    <protectedRange sqref="G3:K28" name="区域1_1_1" securityDescriptor=""/>
  </protectedRanges>
  <mergeCells count="1">
    <mergeCell ref="A1:Q1"/>
  </mergeCells>
  <pageMargins left="0.0388888888888889" right="0.15625" top="1" bottom="1" header="0.5" footer="0.5"/>
  <pageSetup paperSize="1" scale="50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2015-11-10T02:18:00Z</dcterms:created>
  <dcterms:modified xsi:type="dcterms:W3CDTF">2018-08-01T05:26:45Z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