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895" windowHeight="10350"/>
  </bookViews>
  <sheets>
    <sheet name="月结算表" sheetId="1" r:id="rId1"/>
  </sheets>
  <definedNames>
    <definedName name="_xlnm._FilterDatabase" localSheetId="0" hidden="1">月结算表!$A$1:$Q$22</definedName>
  </definedNames>
  <calcPr calcId="144525"/>
</workbook>
</file>

<file path=xl/sharedStrings.xml><?xml version="1.0" encoding="utf-8"?>
<sst xmlns="http://schemas.openxmlformats.org/spreadsheetml/2006/main" count="75">
  <si>
    <t>2018年07月结算报表</t>
  </si>
  <si>
    <t>序号</t>
  </si>
  <si>
    <t>影片名称</t>
  </si>
  <si>
    <t>影片编码</t>
  </si>
  <si>
    <t>影院名称</t>
  </si>
  <si>
    <t>影院编码</t>
  </si>
  <si>
    <t>设备归属</t>
  </si>
  <si>
    <t>开始日期</t>
  </si>
  <si>
    <t>结束日期</t>
  </si>
  <si>
    <t>总场次</t>
  </si>
  <si>
    <t>总人次</t>
  </si>
  <si>
    <t>总票房</t>
  </si>
  <si>
    <t>电影专项基金</t>
  </si>
  <si>
    <t>增值税率</t>
  </si>
  <si>
    <t>税金</t>
  </si>
  <si>
    <t>净票房</t>
  </si>
  <si>
    <t>分账比例</t>
  </si>
  <si>
    <t>分账片款</t>
  </si>
  <si>
    <t>我不是药神</t>
  </si>
  <si>
    <t>001104962018</t>
  </si>
  <si>
    <t>台州温岭星星国际影城</t>
  </si>
  <si>
    <t>中影设备</t>
  </si>
  <si>
    <t>2018-07-01</t>
  </si>
  <si>
    <t>2018-07-30</t>
  </si>
  <si>
    <t>超人总动员2（数字3D）</t>
  </si>
  <si>
    <t>051201112018</t>
  </si>
  <si>
    <t>2018-07-19</t>
  </si>
  <si>
    <t>金蝉脱壳2：冥府（数字）</t>
  </si>
  <si>
    <t>051101152018</t>
  </si>
  <si>
    <t>2018-07-12</t>
  </si>
  <si>
    <t>暹罗决：九神战甲（数字）</t>
  </si>
  <si>
    <t>014101072018</t>
  </si>
  <si>
    <t>动物世界（数字3D）</t>
  </si>
  <si>
    <t>001203772018</t>
  </si>
  <si>
    <t>2018-07-26</t>
  </si>
  <si>
    <t>侏罗纪世界2（数字3D）</t>
  </si>
  <si>
    <t>051201022018</t>
  </si>
  <si>
    <t>猛虫过江</t>
  </si>
  <si>
    <t>001104442018</t>
  </si>
  <si>
    <t>2018-07-02</t>
  </si>
  <si>
    <t>新大头儿子和小头爸爸3俄罗斯奇遇记</t>
  </si>
  <si>
    <t>001b03562018</t>
  </si>
  <si>
    <t>2018-07-06</t>
  </si>
  <si>
    <t>2018-07-31</t>
  </si>
  <si>
    <t>邪不压正</t>
  </si>
  <si>
    <t>001104952018</t>
  </si>
  <si>
    <t>2018-07-13</t>
  </si>
  <si>
    <t>细思极恐</t>
  </si>
  <si>
    <t>001106302017</t>
  </si>
  <si>
    <t>2018-07-08</t>
  </si>
  <si>
    <t>阿修罗（数字3D）</t>
  </si>
  <si>
    <t>001204972018</t>
  </si>
  <si>
    <t>2018-07-15</t>
  </si>
  <si>
    <t>小悟空</t>
  </si>
  <si>
    <t>001b03982018</t>
  </si>
  <si>
    <t>2018-07-14</t>
  </si>
  <si>
    <t>摩天营救（数字3D）</t>
  </si>
  <si>
    <t>051201202018</t>
  </si>
  <si>
    <t>2018-07-20</t>
  </si>
  <si>
    <t>狄仁杰之四大天王（数字3D）</t>
  </si>
  <si>
    <t>001202172018</t>
  </si>
  <si>
    <t>2018-07-27</t>
  </si>
  <si>
    <t>淘气大侦探（数字3D）</t>
  </si>
  <si>
    <t>051201262018</t>
  </si>
  <si>
    <t>汪星卧底（数字）</t>
  </si>
  <si>
    <t>051101182018</t>
  </si>
  <si>
    <t>2018-07-22</t>
  </si>
  <si>
    <t>西虹市首富</t>
  </si>
  <si>
    <t>001106062018</t>
  </si>
  <si>
    <t>神奇马戏团之动物饼干（数字3D）</t>
  </si>
  <si>
    <t>001c05642018</t>
  </si>
  <si>
    <t>2018-07-21</t>
  </si>
  <si>
    <t>风语咒（数字3D）</t>
  </si>
  <si>
    <t>001c05272018</t>
  </si>
  <si>
    <t>合计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</si>
</sst>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0_ "/>
    <numFmt numFmtId="177" formatCode="0.0000_ "/>
  </numFmts>
  <fonts count="28">
    <font>
      <sz val="10"/>
      <name val="Arial"/>
      <charset val="134"/>
    </font>
    <font>
      <sz val="10"/>
      <color theme="1" tint="0.249977111117893"/>
      <name val="Arial"/>
      <charset val="134"/>
    </font>
    <font>
      <b/>
      <sz val="16"/>
      <name val="宋体"/>
      <charset val="134"/>
      <scheme val="major"/>
    </font>
    <font>
      <b/>
      <sz val="12"/>
      <color theme="1" tint="0.249977111117893"/>
      <name val="Arial"/>
      <charset val="134"/>
    </font>
    <font>
      <b/>
      <sz val="12"/>
      <color theme="1" tint="0.249977111117893"/>
      <name val="宋体"/>
      <charset val="134"/>
    </font>
    <font>
      <sz val="10"/>
      <name val="宋体"/>
      <charset val="134"/>
    </font>
    <font>
      <sz val="10"/>
      <color theme="1"/>
      <name val="Arial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indexed="8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/>
    <xf numFmtId="42" fontId="7" fillId="0" borderId="0" applyFont="0" applyFill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9" fillId="6" borderId="4" applyNumberFormat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10" borderId="6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24" fillId="17" borderId="10" applyNumberFormat="0" applyAlignment="0" applyProtection="0">
      <alignment vertical="center"/>
    </xf>
    <xf numFmtId="0" fontId="25" fillId="17" borderId="4" applyNumberFormat="0" applyAlignment="0" applyProtection="0">
      <alignment vertical="center"/>
    </xf>
    <xf numFmtId="0" fontId="26" fillId="20" borderId="11" applyNumberFormat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27" fillId="0" borderId="0"/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</cellStyleXfs>
  <cellXfs count="28">
    <xf numFmtId="0" fontId="0" fillId="0" borderId="0" xfId="0"/>
    <xf numFmtId="0" fontId="1" fillId="0" borderId="0" xfId="0" applyFont="1" applyAlignment="1">
      <alignment horizontal="left"/>
    </xf>
    <xf numFmtId="0" fontId="0" fillId="0" borderId="0" xfId="0" applyAlignment="1">
      <alignment horizontal="right" vertical="center"/>
    </xf>
    <xf numFmtId="49" fontId="0" fillId="0" borderId="0" xfId="0" applyNumberFormat="1"/>
    <xf numFmtId="14" fontId="0" fillId="0" borderId="0" xfId="0" applyNumberFormat="1"/>
    <xf numFmtId="176" fontId="0" fillId="0" borderId="0" xfId="0" applyNumberFormat="1"/>
    <xf numFmtId="177" fontId="0" fillId="0" borderId="0" xfId="0" applyNumberFormat="1"/>
    <xf numFmtId="0" fontId="2" fillId="0" borderId="1" xfId="0" applyFont="1" applyBorder="1" applyAlignment="1">
      <alignment horizontal="center" vertical="center"/>
    </xf>
    <xf numFmtId="0" fontId="3" fillId="2" borderId="2" xfId="0" applyFont="1" applyFill="1" applyBorder="1" applyAlignment="1" applyProtection="1">
      <alignment horizontal="left" wrapText="1"/>
    </xf>
    <xf numFmtId="49" fontId="4" fillId="2" borderId="2" xfId="0" applyNumberFormat="1" applyFont="1" applyFill="1" applyBorder="1" applyAlignment="1" applyProtection="1">
      <alignment horizontal="left" wrapText="1"/>
    </xf>
    <xf numFmtId="49" fontId="3" fillId="2" borderId="2" xfId="0" applyNumberFormat="1" applyFont="1" applyFill="1" applyBorder="1" applyAlignment="1" applyProtection="1">
      <alignment horizontal="left" wrapText="1"/>
    </xf>
    <xf numFmtId="14" fontId="4" fillId="2" borderId="2" xfId="0" applyNumberFormat="1" applyFont="1" applyFill="1" applyBorder="1" applyAlignment="1" applyProtection="1">
      <alignment horizontal="left" wrapText="1"/>
    </xf>
    <xf numFmtId="0" fontId="0" fillId="0" borderId="3" xfId="0" applyBorder="1" applyAlignment="1">
      <alignment horizontal="center"/>
    </xf>
    <xf numFmtId="49" fontId="0" fillId="0" borderId="3" xfId="0" applyNumberFormat="1" applyBorder="1"/>
    <xf numFmtId="49" fontId="5" fillId="0" borderId="3" xfId="0" applyNumberFormat="1" applyFont="1" applyBorder="1"/>
    <xf numFmtId="49" fontId="6" fillId="0" borderId="3" xfId="0" applyNumberFormat="1" applyFont="1" applyFill="1" applyBorder="1" applyAlignment="1">
      <alignment horizontal="center" vertical="center"/>
    </xf>
    <xf numFmtId="49" fontId="6" fillId="3" borderId="3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right" vertical="center"/>
    </xf>
    <xf numFmtId="49" fontId="0" fillId="0" borderId="3" xfId="0" applyNumberFormat="1" applyBorder="1" applyAlignment="1">
      <alignment horizontal="right" vertical="center"/>
    </xf>
    <xf numFmtId="14" fontId="0" fillId="0" borderId="3" xfId="0" applyNumberFormat="1" applyBorder="1" applyAlignment="1">
      <alignment horizontal="right" vertical="center"/>
    </xf>
    <xf numFmtId="176" fontId="4" fillId="2" borderId="2" xfId="0" applyNumberFormat="1" applyFont="1" applyFill="1" applyBorder="1" applyAlignment="1" applyProtection="1">
      <alignment horizontal="left" wrapText="1"/>
    </xf>
    <xf numFmtId="177" fontId="4" fillId="2" borderId="2" xfId="0" applyNumberFormat="1" applyFont="1" applyFill="1" applyBorder="1" applyAlignment="1" applyProtection="1">
      <alignment horizontal="left" wrapText="1"/>
    </xf>
    <xf numFmtId="49" fontId="0" fillId="0" borderId="3" xfId="0" applyNumberFormat="1" applyBorder="1" applyAlignment="1">
      <alignment horizontal="center"/>
    </xf>
    <xf numFmtId="176" fontId="0" fillId="0" borderId="3" xfId="0" applyNumberFormat="1" applyBorder="1" applyAlignment="1">
      <alignment horizontal="center"/>
    </xf>
    <xf numFmtId="176" fontId="6" fillId="0" borderId="3" xfId="0" applyNumberFormat="1" applyFont="1" applyFill="1" applyBorder="1" applyAlignment="1">
      <alignment horizontal="right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6" fillId="0" borderId="3" xfId="0" applyNumberFormat="1" applyFont="1" applyFill="1" applyBorder="1" applyAlignment="1">
      <alignment horizontal="center" vertical="center"/>
    </xf>
    <xf numFmtId="176" fontId="0" fillId="0" borderId="3" xfId="0" applyNumberFormat="1" applyBorder="1" applyAlignment="1">
      <alignment horizontal="right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常规 2 2 2" xfId="35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2"/>
  <sheetViews>
    <sheetView tabSelected="1" workbookViewId="0">
      <selection activeCell="E9" sqref="E9"/>
    </sheetView>
  </sheetViews>
  <sheetFormatPr defaultColWidth="16" defaultRowHeight="12.75"/>
  <cols>
    <col min="1" max="1" width="4.28571428571429" customWidth="1"/>
    <col min="2" max="2" width="20.5714285714286" style="3" customWidth="1"/>
    <col min="3" max="3" width="13.8571428571429" style="3" customWidth="1"/>
    <col min="4" max="4" width="20.5714285714286" style="3" customWidth="1"/>
    <col min="5" max="5" width="9.42857142857143" style="3" customWidth="1"/>
    <col min="6" max="6" width="8.85714285714286" style="3" customWidth="1"/>
    <col min="7" max="7" width="12" style="4" customWidth="1"/>
    <col min="8" max="8" width="11.4285714285714" style="4" customWidth="1"/>
    <col min="9" max="10" width="9.71428571428571" style="3" customWidth="1"/>
    <col min="11" max="11" width="11.1428571428571" style="5" customWidth="1"/>
    <col min="12" max="12" width="10.2857142857143" style="5" customWidth="1"/>
    <col min="13" max="13" width="7.85714285714286" style="5" customWidth="1"/>
    <col min="14" max="14" width="9.42857142857143" style="5" customWidth="1"/>
    <col min="15" max="15" width="10.4285714285714" style="5" customWidth="1"/>
    <col min="16" max="16" width="7.28571428571429" style="6" customWidth="1"/>
    <col min="17" max="17" width="12.7142857142857" style="5" customWidth="1"/>
  </cols>
  <sheetData>
    <row r="1" ht="31.5" customHeight="1" spans="1:17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</row>
    <row r="2" s="1" customFormat="1" ht="28.5" spans="1:17">
      <c r="A2" s="8" t="s">
        <v>1</v>
      </c>
      <c r="B2" s="9" t="s">
        <v>2</v>
      </c>
      <c r="C2" s="10" t="s">
        <v>3</v>
      </c>
      <c r="D2" s="9" t="s">
        <v>4</v>
      </c>
      <c r="E2" s="9" t="s">
        <v>5</v>
      </c>
      <c r="F2" s="9" t="s">
        <v>6</v>
      </c>
      <c r="G2" s="11" t="s">
        <v>7</v>
      </c>
      <c r="H2" s="11" t="s">
        <v>8</v>
      </c>
      <c r="I2" s="9" t="s">
        <v>9</v>
      </c>
      <c r="J2" s="9" t="s">
        <v>10</v>
      </c>
      <c r="K2" s="20" t="s">
        <v>11</v>
      </c>
      <c r="L2" s="20" t="s">
        <v>12</v>
      </c>
      <c r="M2" s="20" t="s">
        <v>13</v>
      </c>
      <c r="N2" s="20" t="s">
        <v>14</v>
      </c>
      <c r="O2" s="20" t="s">
        <v>15</v>
      </c>
      <c r="P2" s="21" t="s">
        <v>16</v>
      </c>
      <c r="Q2" s="20" t="s">
        <v>17</v>
      </c>
    </row>
    <row r="3" ht="20.25" customHeight="1" spans="1:17">
      <c r="A3" s="12">
        <v>1</v>
      </c>
      <c r="B3" s="13" t="s">
        <v>18</v>
      </c>
      <c r="C3" s="13" t="s">
        <v>19</v>
      </c>
      <c r="D3" s="13" t="s">
        <v>20</v>
      </c>
      <c r="E3" s="13">
        <v>33064001</v>
      </c>
      <c r="F3" s="14" t="s">
        <v>21</v>
      </c>
      <c r="G3" s="15" t="s">
        <v>22</v>
      </c>
      <c r="H3" s="15" t="s">
        <v>23</v>
      </c>
      <c r="I3" s="22">
        <v>353</v>
      </c>
      <c r="J3" s="22">
        <v>7521</v>
      </c>
      <c r="K3" s="23">
        <v>190645</v>
      </c>
      <c r="L3" s="24">
        <f>K3*0.05</f>
        <v>9532.25</v>
      </c>
      <c r="M3" s="25">
        <v>0.03</v>
      </c>
      <c r="N3" s="24">
        <f>K3/1.03*0.03*1.12</f>
        <v>6219.09902912621</v>
      </c>
      <c r="O3" s="24">
        <f>K3-L3-N3</f>
        <v>174893.650970874</v>
      </c>
      <c r="P3" s="26">
        <v>0.48</v>
      </c>
      <c r="Q3" s="24">
        <f>ROUND(O3*P3,2)</f>
        <v>83948.95</v>
      </c>
    </row>
    <row r="4" ht="20.25" customHeight="1" spans="1:17">
      <c r="A4" s="12">
        <v>2</v>
      </c>
      <c r="B4" s="13" t="s">
        <v>24</v>
      </c>
      <c r="C4" s="13" t="s">
        <v>25</v>
      </c>
      <c r="D4" s="13" t="s">
        <v>20</v>
      </c>
      <c r="E4" s="13">
        <v>33064001</v>
      </c>
      <c r="F4" s="14" t="s">
        <v>21</v>
      </c>
      <c r="G4" s="16" t="s">
        <v>22</v>
      </c>
      <c r="H4" s="16" t="s">
        <v>26</v>
      </c>
      <c r="I4" s="22">
        <v>45</v>
      </c>
      <c r="J4" s="22">
        <v>249</v>
      </c>
      <c r="K4" s="23">
        <v>6760</v>
      </c>
      <c r="L4" s="24">
        <f>K4*0.05</f>
        <v>338</v>
      </c>
      <c r="M4" s="25">
        <v>0.03</v>
      </c>
      <c r="N4" s="24">
        <f t="shared" ref="N4:N9" si="0">K4/1.03*0.03*1.12</f>
        <v>220.520388349515</v>
      </c>
      <c r="O4" s="24">
        <f t="shared" ref="O4:O9" si="1">K4-L4-N4</f>
        <v>6201.47961165049</v>
      </c>
      <c r="P4" s="26">
        <v>0.48</v>
      </c>
      <c r="Q4" s="24">
        <f t="shared" ref="Q4:Q9" si="2">ROUND(O4*P4,2)</f>
        <v>2976.71</v>
      </c>
    </row>
    <row r="5" ht="20.25" customHeight="1" spans="1:17">
      <c r="A5" s="12">
        <v>3</v>
      </c>
      <c r="B5" s="13" t="s">
        <v>27</v>
      </c>
      <c r="C5" s="13" t="s">
        <v>28</v>
      </c>
      <c r="D5" s="13" t="s">
        <v>20</v>
      </c>
      <c r="E5" s="13">
        <v>33064001</v>
      </c>
      <c r="F5" s="14" t="s">
        <v>21</v>
      </c>
      <c r="G5" s="16" t="s">
        <v>22</v>
      </c>
      <c r="H5" s="16" t="s">
        <v>29</v>
      </c>
      <c r="I5" s="22">
        <v>26</v>
      </c>
      <c r="J5" s="22">
        <v>64</v>
      </c>
      <c r="K5" s="23">
        <v>1600</v>
      </c>
      <c r="L5" s="24">
        <f t="shared" ref="L5:L9" si="3">K5*0.05</f>
        <v>80</v>
      </c>
      <c r="M5" s="25">
        <v>0.03</v>
      </c>
      <c r="N5" s="24">
        <f t="shared" si="0"/>
        <v>52.1941747572816</v>
      </c>
      <c r="O5" s="24">
        <f t="shared" si="1"/>
        <v>1467.80582524272</v>
      </c>
      <c r="P5" s="26">
        <v>0.48</v>
      </c>
      <c r="Q5" s="24">
        <f t="shared" si="2"/>
        <v>704.55</v>
      </c>
    </row>
    <row r="6" ht="20.25" customHeight="1" spans="1:17">
      <c r="A6" s="12">
        <v>4</v>
      </c>
      <c r="B6" s="13" t="s">
        <v>30</v>
      </c>
      <c r="C6" s="13" t="s">
        <v>31</v>
      </c>
      <c r="D6" s="13" t="s">
        <v>20</v>
      </c>
      <c r="E6" s="13">
        <v>33064001</v>
      </c>
      <c r="F6" s="14" t="s">
        <v>21</v>
      </c>
      <c r="G6" s="16" t="s">
        <v>22</v>
      </c>
      <c r="H6" s="16" t="s">
        <v>22</v>
      </c>
      <c r="I6" s="22">
        <v>1</v>
      </c>
      <c r="J6" s="22">
        <v>0</v>
      </c>
      <c r="K6" s="23">
        <v>0</v>
      </c>
      <c r="L6" s="24">
        <f t="shared" si="3"/>
        <v>0</v>
      </c>
      <c r="M6" s="25">
        <v>0.03</v>
      </c>
      <c r="N6" s="24">
        <f t="shared" si="0"/>
        <v>0</v>
      </c>
      <c r="O6" s="24">
        <f t="shared" si="1"/>
        <v>0</v>
      </c>
      <c r="P6" s="26">
        <v>0.48</v>
      </c>
      <c r="Q6" s="24">
        <f t="shared" si="2"/>
        <v>0</v>
      </c>
    </row>
    <row r="7" ht="20.25" customHeight="1" spans="1:17">
      <c r="A7" s="12">
        <v>5</v>
      </c>
      <c r="B7" s="13" t="s">
        <v>32</v>
      </c>
      <c r="C7" s="13" t="s">
        <v>33</v>
      </c>
      <c r="D7" s="13" t="s">
        <v>20</v>
      </c>
      <c r="E7" s="13">
        <v>33064001</v>
      </c>
      <c r="F7" s="14" t="s">
        <v>21</v>
      </c>
      <c r="G7" s="16" t="s">
        <v>22</v>
      </c>
      <c r="H7" s="16" t="s">
        <v>34</v>
      </c>
      <c r="I7" s="22">
        <v>147</v>
      </c>
      <c r="J7" s="22">
        <v>1075</v>
      </c>
      <c r="K7" s="23">
        <v>33110</v>
      </c>
      <c r="L7" s="24">
        <f t="shared" si="3"/>
        <v>1655.5</v>
      </c>
      <c r="M7" s="25">
        <v>0.03</v>
      </c>
      <c r="N7" s="24">
        <f t="shared" si="0"/>
        <v>1080.0932038835</v>
      </c>
      <c r="O7" s="24">
        <f t="shared" si="1"/>
        <v>30374.4067961165</v>
      </c>
      <c r="P7" s="26">
        <v>0.48</v>
      </c>
      <c r="Q7" s="24">
        <f t="shared" si="2"/>
        <v>14579.72</v>
      </c>
    </row>
    <row r="8" ht="20.25" customHeight="1" spans="1:17">
      <c r="A8" s="12">
        <v>6</v>
      </c>
      <c r="B8" s="13" t="s">
        <v>35</v>
      </c>
      <c r="C8" s="13" t="s">
        <v>36</v>
      </c>
      <c r="D8" s="13" t="s">
        <v>20</v>
      </c>
      <c r="E8" s="13">
        <v>33064001</v>
      </c>
      <c r="F8" s="14" t="s">
        <v>21</v>
      </c>
      <c r="G8" s="16" t="s">
        <v>22</v>
      </c>
      <c r="H8" s="16" t="s">
        <v>29</v>
      </c>
      <c r="I8" s="22">
        <v>49</v>
      </c>
      <c r="J8" s="22">
        <v>282</v>
      </c>
      <c r="K8" s="23">
        <v>8400</v>
      </c>
      <c r="L8" s="24">
        <f t="shared" si="3"/>
        <v>420</v>
      </c>
      <c r="M8" s="25">
        <v>0.03</v>
      </c>
      <c r="N8" s="24">
        <f t="shared" si="0"/>
        <v>274.019417475728</v>
      </c>
      <c r="O8" s="24">
        <f t="shared" si="1"/>
        <v>7705.98058252427</v>
      </c>
      <c r="P8" s="26">
        <v>0.48</v>
      </c>
      <c r="Q8" s="24">
        <f t="shared" si="2"/>
        <v>3698.87</v>
      </c>
    </row>
    <row r="9" ht="20.25" customHeight="1" spans="1:17">
      <c r="A9" s="12">
        <v>7</v>
      </c>
      <c r="B9" s="13" t="s">
        <v>37</v>
      </c>
      <c r="C9" s="13" t="s">
        <v>38</v>
      </c>
      <c r="D9" s="13" t="s">
        <v>20</v>
      </c>
      <c r="E9" s="13">
        <v>33064001</v>
      </c>
      <c r="F9" s="14" t="s">
        <v>21</v>
      </c>
      <c r="G9" s="16" t="s">
        <v>39</v>
      </c>
      <c r="H9" s="16" t="s">
        <v>39</v>
      </c>
      <c r="I9" s="22">
        <v>1</v>
      </c>
      <c r="J9" s="22">
        <v>0</v>
      </c>
      <c r="K9" s="23">
        <v>0</v>
      </c>
      <c r="L9" s="24">
        <f t="shared" si="3"/>
        <v>0</v>
      </c>
      <c r="M9" s="25">
        <v>0.03</v>
      </c>
      <c r="N9" s="24">
        <f t="shared" si="0"/>
        <v>0</v>
      </c>
      <c r="O9" s="24">
        <f t="shared" si="1"/>
        <v>0</v>
      </c>
      <c r="P9" s="26">
        <v>0.48</v>
      </c>
      <c r="Q9" s="24">
        <f t="shared" si="2"/>
        <v>0</v>
      </c>
    </row>
    <row r="10" ht="20.25" customHeight="1" spans="1:17">
      <c r="A10" s="12">
        <v>8</v>
      </c>
      <c r="B10" s="13" t="s">
        <v>40</v>
      </c>
      <c r="C10" s="13" t="s">
        <v>41</v>
      </c>
      <c r="D10" s="13" t="s">
        <v>20</v>
      </c>
      <c r="E10" s="13">
        <v>33064001</v>
      </c>
      <c r="F10" s="14" t="s">
        <v>21</v>
      </c>
      <c r="G10" s="16" t="s">
        <v>42</v>
      </c>
      <c r="H10" s="16" t="s">
        <v>43</v>
      </c>
      <c r="I10" s="22">
        <v>61</v>
      </c>
      <c r="J10" s="22">
        <v>619</v>
      </c>
      <c r="K10" s="23">
        <v>18710</v>
      </c>
      <c r="L10" s="24">
        <f t="shared" ref="L10:L31" si="4">K10*0.05</f>
        <v>935.5</v>
      </c>
      <c r="M10" s="25">
        <v>0.03</v>
      </c>
      <c r="N10" s="24">
        <f t="shared" ref="N10:N31" si="5">K10/1.03*0.03*1.12</f>
        <v>610.345631067961</v>
      </c>
      <c r="O10" s="24">
        <f t="shared" ref="O10:O31" si="6">K10-L10-N10</f>
        <v>17164.154368932</v>
      </c>
      <c r="P10" s="26">
        <v>0.48</v>
      </c>
      <c r="Q10" s="24">
        <f t="shared" ref="Q10:Q31" si="7">ROUND(O10*P10,2)</f>
        <v>8238.79</v>
      </c>
    </row>
    <row r="11" ht="20.25" customHeight="1" spans="1:17">
      <c r="A11" s="12">
        <v>9</v>
      </c>
      <c r="B11" s="13" t="s">
        <v>44</v>
      </c>
      <c r="C11" s="13" t="s">
        <v>45</v>
      </c>
      <c r="D11" s="13" t="s">
        <v>20</v>
      </c>
      <c r="E11" s="13">
        <v>33064001</v>
      </c>
      <c r="F11" s="14" t="s">
        <v>21</v>
      </c>
      <c r="G11" s="16" t="s">
        <v>46</v>
      </c>
      <c r="H11" s="16" t="s">
        <v>34</v>
      </c>
      <c r="I11" s="22">
        <v>120</v>
      </c>
      <c r="J11" s="22">
        <v>1303</v>
      </c>
      <c r="K11" s="23">
        <v>33140</v>
      </c>
      <c r="L11" s="24">
        <f t="shared" si="4"/>
        <v>1657</v>
      </c>
      <c r="M11" s="25">
        <v>0.03</v>
      </c>
      <c r="N11" s="24">
        <f t="shared" si="5"/>
        <v>1081.07184466019</v>
      </c>
      <c r="O11" s="24">
        <f t="shared" si="6"/>
        <v>30401.9281553398</v>
      </c>
      <c r="P11" s="26">
        <v>0.48</v>
      </c>
      <c r="Q11" s="24">
        <f t="shared" si="7"/>
        <v>14592.93</v>
      </c>
    </row>
    <row r="12" ht="20.25" customHeight="1" spans="1:17">
      <c r="A12" s="12">
        <v>10</v>
      </c>
      <c r="B12" s="13" t="s">
        <v>47</v>
      </c>
      <c r="C12" s="13" t="s">
        <v>48</v>
      </c>
      <c r="D12" s="13" t="s">
        <v>20</v>
      </c>
      <c r="E12" s="13">
        <v>33064001</v>
      </c>
      <c r="F12" s="14" t="s">
        <v>21</v>
      </c>
      <c r="G12" s="16" t="s">
        <v>42</v>
      </c>
      <c r="H12" s="16" t="s">
        <v>49</v>
      </c>
      <c r="I12" s="22">
        <v>2</v>
      </c>
      <c r="J12" s="22">
        <v>15</v>
      </c>
      <c r="K12" s="23">
        <v>300</v>
      </c>
      <c r="L12" s="24">
        <f t="shared" si="4"/>
        <v>15</v>
      </c>
      <c r="M12" s="25">
        <v>0.03</v>
      </c>
      <c r="N12" s="24">
        <f t="shared" si="5"/>
        <v>9.78640776699029</v>
      </c>
      <c r="O12" s="24">
        <f t="shared" si="6"/>
        <v>275.21359223301</v>
      </c>
      <c r="P12" s="26">
        <v>0.48</v>
      </c>
      <c r="Q12" s="24">
        <f t="shared" si="7"/>
        <v>132.1</v>
      </c>
    </row>
    <row r="13" ht="20.25" customHeight="1" spans="1:17">
      <c r="A13" s="12">
        <v>11</v>
      </c>
      <c r="B13" s="13" t="s">
        <v>50</v>
      </c>
      <c r="C13" s="13" t="s">
        <v>51</v>
      </c>
      <c r="D13" s="13" t="s">
        <v>20</v>
      </c>
      <c r="E13" s="13">
        <v>33064001</v>
      </c>
      <c r="F13" s="14" t="s">
        <v>21</v>
      </c>
      <c r="G13" s="16" t="s">
        <v>46</v>
      </c>
      <c r="H13" s="16" t="s">
        <v>52</v>
      </c>
      <c r="I13" s="22">
        <v>13</v>
      </c>
      <c r="J13" s="22">
        <v>92</v>
      </c>
      <c r="K13" s="23">
        <v>2755</v>
      </c>
      <c r="L13" s="24">
        <f t="shared" si="4"/>
        <v>137.75</v>
      </c>
      <c r="M13" s="25">
        <v>0.03</v>
      </c>
      <c r="N13" s="24">
        <f t="shared" si="5"/>
        <v>89.8718446601942</v>
      </c>
      <c r="O13" s="24">
        <f t="shared" si="6"/>
        <v>2527.37815533981</v>
      </c>
      <c r="P13" s="26">
        <v>0.48</v>
      </c>
      <c r="Q13" s="24">
        <f t="shared" si="7"/>
        <v>1213.14</v>
      </c>
    </row>
    <row r="14" ht="20.25" customHeight="1" spans="1:17">
      <c r="A14" s="12">
        <v>12</v>
      </c>
      <c r="B14" s="13" t="s">
        <v>53</v>
      </c>
      <c r="C14" s="13" t="s">
        <v>54</v>
      </c>
      <c r="D14" s="13" t="s">
        <v>20</v>
      </c>
      <c r="E14" s="13">
        <v>33064001</v>
      </c>
      <c r="F14" s="14" t="s">
        <v>21</v>
      </c>
      <c r="G14" s="16" t="s">
        <v>55</v>
      </c>
      <c r="H14" s="16" t="s">
        <v>26</v>
      </c>
      <c r="I14" s="22">
        <v>7</v>
      </c>
      <c r="J14" s="22">
        <v>23</v>
      </c>
      <c r="K14" s="23">
        <v>460</v>
      </c>
      <c r="L14" s="24">
        <f t="shared" si="4"/>
        <v>23</v>
      </c>
      <c r="M14" s="25">
        <v>0.03</v>
      </c>
      <c r="N14" s="24">
        <f t="shared" si="5"/>
        <v>15.0058252427184</v>
      </c>
      <c r="O14" s="24">
        <f t="shared" si="6"/>
        <v>421.994174757282</v>
      </c>
      <c r="P14" s="26">
        <v>0.48</v>
      </c>
      <c r="Q14" s="24">
        <f t="shared" si="7"/>
        <v>202.56</v>
      </c>
    </row>
    <row r="15" ht="20.25" customHeight="1" spans="1:17">
      <c r="A15" s="12">
        <v>13</v>
      </c>
      <c r="B15" s="13" t="s">
        <v>56</v>
      </c>
      <c r="C15" s="13" t="s">
        <v>57</v>
      </c>
      <c r="D15" s="13" t="s">
        <v>20</v>
      </c>
      <c r="E15" s="13">
        <v>33064001</v>
      </c>
      <c r="F15" s="14" t="s">
        <v>21</v>
      </c>
      <c r="G15" s="16" t="s">
        <v>58</v>
      </c>
      <c r="H15" s="16" t="s">
        <v>43</v>
      </c>
      <c r="I15" s="22">
        <v>131</v>
      </c>
      <c r="J15" s="22">
        <v>1826</v>
      </c>
      <c r="K15" s="23">
        <v>46690</v>
      </c>
      <c r="L15" s="24">
        <f t="shared" si="4"/>
        <v>2334.5</v>
      </c>
      <c r="M15" s="25">
        <v>0.03</v>
      </c>
      <c r="N15" s="24">
        <f t="shared" si="5"/>
        <v>1523.09126213592</v>
      </c>
      <c r="O15" s="24">
        <f t="shared" si="6"/>
        <v>42832.4087378641</v>
      </c>
      <c r="P15" s="26">
        <v>0.48</v>
      </c>
      <c r="Q15" s="24">
        <f t="shared" si="7"/>
        <v>20559.56</v>
      </c>
    </row>
    <row r="16" ht="20.25" customHeight="1" spans="1:17">
      <c r="A16" s="12">
        <v>14</v>
      </c>
      <c r="B16" s="13" t="s">
        <v>59</v>
      </c>
      <c r="C16" s="13" t="s">
        <v>60</v>
      </c>
      <c r="D16" s="13" t="s">
        <v>20</v>
      </c>
      <c r="E16" s="13">
        <v>33064001</v>
      </c>
      <c r="F16" s="14" t="s">
        <v>21</v>
      </c>
      <c r="G16" s="16" t="s">
        <v>61</v>
      </c>
      <c r="H16" s="16" t="s">
        <v>43</v>
      </c>
      <c r="I16" s="22">
        <v>82</v>
      </c>
      <c r="J16" s="22">
        <v>1054</v>
      </c>
      <c r="K16" s="23">
        <v>32480</v>
      </c>
      <c r="L16" s="24">
        <f t="shared" si="4"/>
        <v>1624</v>
      </c>
      <c r="M16" s="25">
        <v>0.03</v>
      </c>
      <c r="N16" s="24">
        <f t="shared" si="5"/>
        <v>1059.54174757282</v>
      </c>
      <c r="O16" s="24">
        <f t="shared" si="6"/>
        <v>29796.4582524272</v>
      </c>
      <c r="P16" s="26">
        <v>0.48</v>
      </c>
      <c r="Q16" s="24">
        <f t="shared" si="7"/>
        <v>14302.3</v>
      </c>
    </row>
    <row r="17" ht="20.25" customHeight="1" spans="1:17">
      <c r="A17" s="12">
        <v>15</v>
      </c>
      <c r="B17" s="13" t="s">
        <v>62</v>
      </c>
      <c r="C17" s="13" t="s">
        <v>63</v>
      </c>
      <c r="D17" s="13" t="s">
        <v>20</v>
      </c>
      <c r="E17" s="13">
        <v>33064001</v>
      </c>
      <c r="F17" s="14" t="s">
        <v>21</v>
      </c>
      <c r="G17" s="16" t="s">
        <v>58</v>
      </c>
      <c r="H17" s="16" t="s">
        <v>58</v>
      </c>
      <c r="I17" s="22">
        <v>2</v>
      </c>
      <c r="J17" s="22">
        <v>0</v>
      </c>
      <c r="K17" s="23">
        <v>0</v>
      </c>
      <c r="L17" s="24">
        <f t="shared" si="4"/>
        <v>0</v>
      </c>
      <c r="M17" s="25">
        <v>0.03</v>
      </c>
      <c r="N17" s="24">
        <f t="shared" si="5"/>
        <v>0</v>
      </c>
      <c r="O17" s="24">
        <f t="shared" si="6"/>
        <v>0</v>
      </c>
      <c r="P17" s="26">
        <v>0.48</v>
      </c>
      <c r="Q17" s="24">
        <f t="shared" si="7"/>
        <v>0</v>
      </c>
    </row>
    <row r="18" ht="20.25" customHeight="1" spans="1:17">
      <c r="A18" s="12">
        <v>16</v>
      </c>
      <c r="B18" s="13" t="s">
        <v>64</v>
      </c>
      <c r="C18" s="13" t="s">
        <v>65</v>
      </c>
      <c r="D18" s="13" t="s">
        <v>20</v>
      </c>
      <c r="E18" s="13">
        <v>33064001</v>
      </c>
      <c r="F18" s="14" t="s">
        <v>21</v>
      </c>
      <c r="G18" s="16" t="s">
        <v>58</v>
      </c>
      <c r="H18" s="16" t="s">
        <v>66</v>
      </c>
      <c r="I18" s="22">
        <v>6</v>
      </c>
      <c r="J18" s="22">
        <v>21</v>
      </c>
      <c r="K18" s="23">
        <v>420</v>
      </c>
      <c r="L18" s="24">
        <f t="shared" si="4"/>
        <v>21</v>
      </c>
      <c r="M18" s="25">
        <v>0.03</v>
      </c>
      <c r="N18" s="24">
        <f t="shared" si="5"/>
        <v>13.7009708737864</v>
      </c>
      <c r="O18" s="24">
        <f t="shared" si="6"/>
        <v>385.299029126214</v>
      </c>
      <c r="P18" s="26">
        <v>0.48</v>
      </c>
      <c r="Q18" s="24">
        <f t="shared" si="7"/>
        <v>184.94</v>
      </c>
    </row>
    <row r="19" ht="20.25" customHeight="1" spans="1:17">
      <c r="A19" s="12">
        <v>17</v>
      </c>
      <c r="B19" s="13" t="s">
        <v>67</v>
      </c>
      <c r="C19" s="13" t="s">
        <v>68</v>
      </c>
      <c r="D19" s="13" t="s">
        <v>20</v>
      </c>
      <c r="E19" s="13">
        <v>33064001</v>
      </c>
      <c r="F19" s="14" t="s">
        <v>21</v>
      </c>
      <c r="G19" s="16" t="s">
        <v>61</v>
      </c>
      <c r="H19" s="16" t="s">
        <v>43</v>
      </c>
      <c r="I19" s="22">
        <v>102</v>
      </c>
      <c r="J19" s="22">
        <v>3272</v>
      </c>
      <c r="K19" s="23">
        <v>83805</v>
      </c>
      <c r="L19" s="24">
        <f t="shared" si="4"/>
        <v>4190.25</v>
      </c>
      <c r="M19" s="25">
        <v>0.03</v>
      </c>
      <c r="N19" s="24">
        <f t="shared" si="5"/>
        <v>2733.83300970874</v>
      </c>
      <c r="O19" s="24">
        <f t="shared" si="6"/>
        <v>76880.9169902913</v>
      </c>
      <c r="P19" s="26">
        <v>0.48</v>
      </c>
      <c r="Q19" s="24">
        <f t="shared" si="7"/>
        <v>36902.84</v>
      </c>
    </row>
    <row r="20" ht="20.25" customHeight="1" spans="1:17">
      <c r="A20" s="12">
        <v>18</v>
      </c>
      <c r="B20" s="13" t="s">
        <v>69</v>
      </c>
      <c r="C20" s="13" t="s">
        <v>70</v>
      </c>
      <c r="D20" s="13" t="s">
        <v>20</v>
      </c>
      <c r="E20" s="13">
        <v>33064001</v>
      </c>
      <c r="F20" s="14" t="s">
        <v>21</v>
      </c>
      <c r="G20" s="16" t="s">
        <v>71</v>
      </c>
      <c r="H20" s="16" t="s">
        <v>34</v>
      </c>
      <c r="I20" s="22">
        <v>10</v>
      </c>
      <c r="J20" s="22">
        <v>34</v>
      </c>
      <c r="K20" s="23">
        <v>860</v>
      </c>
      <c r="L20" s="24">
        <f t="shared" si="4"/>
        <v>43</v>
      </c>
      <c r="M20" s="25">
        <v>0.03</v>
      </c>
      <c r="N20" s="24">
        <f t="shared" si="5"/>
        <v>28.0543689320388</v>
      </c>
      <c r="O20" s="24">
        <f t="shared" si="6"/>
        <v>788.945631067961</v>
      </c>
      <c r="P20" s="26">
        <v>0.48</v>
      </c>
      <c r="Q20" s="24">
        <f t="shared" si="7"/>
        <v>378.69</v>
      </c>
    </row>
    <row r="21" ht="20.25" customHeight="1" spans="1:17">
      <c r="A21" s="12">
        <v>19</v>
      </c>
      <c r="B21" s="13" t="s">
        <v>72</v>
      </c>
      <c r="C21" s="13" t="s">
        <v>73</v>
      </c>
      <c r="D21" s="13" t="s">
        <v>20</v>
      </c>
      <c r="E21" s="13">
        <v>33064001</v>
      </c>
      <c r="F21" s="14" t="s">
        <v>21</v>
      </c>
      <c r="G21" s="16" t="s">
        <v>66</v>
      </c>
      <c r="H21" s="16" t="s">
        <v>66</v>
      </c>
      <c r="I21" s="22">
        <v>1</v>
      </c>
      <c r="J21" s="22">
        <v>22</v>
      </c>
      <c r="K21" s="23">
        <v>660</v>
      </c>
      <c r="L21" s="24">
        <f t="shared" si="4"/>
        <v>33</v>
      </c>
      <c r="M21" s="25">
        <v>0.03</v>
      </c>
      <c r="N21" s="24">
        <f t="shared" si="5"/>
        <v>21.5300970873786</v>
      </c>
      <c r="O21" s="24">
        <f t="shared" si="6"/>
        <v>605.469902912621</v>
      </c>
      <c r="P21" s="26">
        <v>0.48</v>
      </c>
      <c r="Q21" s="24">
        <f t="shared" si="7"/>
        <v>290.63</v>
      </c>
    </row>
    <row r="22" s="2" customFormat="1" ht="26.25" customHeight="1" spans="1:17">
      <c r="A22" s="17"/>
      <c r="B22" s="15" t="s">
        <v>74</v>
      </c>
      <c r="C22" s="18"/>
      <c r="D22" s="18"/>
      <c r="E22" s="13"/>
      <c r="F22" s="14"/>
      <c r="G22" s="19"/>
      <c r="H22" s="19"/>
      <c r="I22" s="27"/>
      <c r="J22" s="27"/>
      <c r="K22" s="27">
        <f>SUM(K3:K21)</f>
        <v>460795</v>
      </c>
      <c r="L22" s="27"/>
      <c r="M22" s="27"/>
      <c r="N22" s="27">
        <f>SUM(N3:N21)</f>
        <v>15031.759223301</v>
      </c>
      <c r="O22" s="27">
        <f>SUM(O3:O21)</f>
        <v>422723.490776699</v>
      </c>
      <c r="P22" s="26"/>
      <c r="Q22" s="27">
        <f>SUM(Q3:Q21)</f>
        <v>202907.28</v>
      </c>
    </row>
  </sheetData>
  <protectedRanges>
    <protectedRange sqref="A3:IV21 A23:IV65515 A22 Q22:IV22 P22 C22:D22 G22:O22 E22:F22" name="区域1" securityDescriptor=""/>
    <protectedRange sqref="B22" name="区域1_1" securityDescriptor=""/>
  </protectedRanges>
  <mergeCells count="1">
    <mergeCell ref="A1:Q1"/>
  </mergeCells>
  <pageMargins left="0.235416666666667" right="0.15625" top="0.529166666666667" bottom="0.529166666666667" header="0.313888888888889" footer="0.313888888888889"/>
  <pageSetup paperSize="1" scale="75" fitToHeight="0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月结算表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cxg</dc:creator>
  <cp:lastModifiedBy>lechi</cp:lastModifiedBy>
  <dcterms:created xsi:type="dcterms:W3CDTF">2015-11-10T02:18:00Z</dcterms:created>
  <cp:lastPrinted>2018-07-03T10:14:00Z</cp:lastPrinted>
  <dcterms:modified xsi:type="dcterms:W3CDTF">2018-08-01T03:55:35Z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2052-10.1.0.7469</vt:lpwstr>
  </property>
</Properties>
</file>