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1885" windowHeight="4695"/>
  </bookViews>
  <sheets>
    <sheet name="月结算表" sheetId="1" r:id="rId1"/>
  </sheets>
  <calcPr calcId="125725"/>
</workbook>
</file>

<file path=xl/calcChain.xml><?xml version="1.0" encoding="utf-8"?>
<calcChain xmlns="http://schemas.openxmlformats.org/spreadsheetml/2006/main">
  <c r="K20" i="1"/>
  <c r="J20"/>
  <c r="I20"/>
  <c r="N2"/>
  <c r="L3"/>
  <c r="L4"/>
  <c r="L5"/>
  <c r="L6"/>
  <c r="L7"/>
  <c r="L8"/>
  <c r="L9"/>
  <c r="L10"/>
  <c r="L11"/>
  <c r="L12"/>
  <c r="L13"/>
  <c r="L14"/>
  <c r="L15"/>
  <c r="L16"/>
  <c r="L17"/>
  <c r="L18"/>
  <c r="L19"/>
  <c r="O18" l="1"/>
  <c r="Q18" s="1"/>
  <c r="N18"/>
  <c r="O17"/>
  <c r="Q17" s="1"/>
  <c r="N17"/>
  <c r="O16"/>
  <c r="Q16" s="1"/>
  <c r="N16"/>
  <c r="O15"/>
  <c r="Q15" s="1"/>
  <c r="N15"/>
  <c r="O14"/>
  <c r="Q14" s="1"/>
  <c r="N14"/>
  <c r="O13"/>
  <c r="Q13" s="1"/>
  <c r="N13"/>
  <c r="O12"/>
  <c r="Q12" s="1"/>
  <c r="N12"/>
  <c r="O11"/>
  <c r="Q11" s="1"/>
  <c r="N11"/>
  <c r="O10"/>
  <c r="Q10" s="1"/>
  <c r="N10"/>
  <c r="O9"/>
  <c r="Q9" s="1"/>
  <c r="N9"/>
  <c r="O8"/>
  <c r="Q8" s="1"/>
  <c r="N8"/>
  <c r="O7"/>
  <c r="Q7" s="1"/>
  <c r="N7"/>
  <c r="O6"/>
  <c r="Q6" s="1"/>
  <c r="N6"/>
  <c r="O5"/>
  <c r="Q5" s="1"/>
  <c r="N5"/>
  <c r="O4"/>
  <c r="Q4" s="1"/>
  <c r="N4"/>
  <c r="O3"/>
  <c r="Q3" s="1"/>
  <c r="N3"/>
  <c r="O2"/>
  <c r="L2"/>
  <c r="Q2" l="1"/>
  <c r="O19"/>
  <c r="O20" s="1"/>
  <c r="N19"/>
  <c r="N20" s="1"/>
  <c r="Q20" l="1"/>
  <c r="Q19"/>
</calcChain>
</file>

<file path=xl/comments1.xml><?xml version="1.0" encoding="utf-8"?>
<comments xmlns="http://schemas.openxmlformats.org/spreadsheetml/2006/main">
  <authors>
    <author>leno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<sst xmlns="http://schemas.openxmlformats.org/spreadsheetml/2006/main" count="108" uniqueCount="57">
  <si>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</si>
  <si>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</si>
  <si>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</si>
  <si>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</si>
  <si>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</si>
  <si>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</si>
  <si>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</si>
  <si>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</si>
  <si>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</si>
  <si>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分账片款</t>
    <phoneticPr fontId="1" type="noConversion"/>
  </si>
  <si>
    <t>设备归属</t>
    <phoneticPr fontId="1" type="noConversion"/>
  </si>
  <si>
    <t>电影专项基金</t>
    <phoneticPr fontId="1" type="noConversion"/>
  </si>
  <si>
    <t>增值税率</t>
    <phoneticPr fontId="1" type="noConversion"/>
  </si>
  <si>
    <t>税金</t>
    <phoneticPr fontId="1" type="noConversion"/>
  </si>
  <si>
    <t>分账比例</t>
    <phoneticPr fontId="1" type="noConversion"/>
  </si>
  <si>
    <t>中影设备</t>
    <phoneticPr fontId="1" type="noConversion"/>
  </si>
  <si>
    <t>合计</t>
    <phoneticPr fontId="1" type="noConversion"/>
  </si>
  <si>
    <t>影院名称</t>
    <phoneticPr fontId="1" type="noConversion"/>
  </si>
  <si>
    <t>影院编码</t>
    <phoneticPr fontId="1" type="noConversion"/>
  </si>
  <si>
    <t>34014001</t>
    <phoneticPr fontId="1" type="noConversion"/>
  </si>
  <si>
    <t>合肥百老汇影院有限公司</t>
    <phoneticPr fontId="1" type="noConversion"/>
  </si>
  <si>
    <t>超时空同居</t>
  </si>
  <si>
    <t>001102802018</t>
  </si>
  <si>
    <t>侏罗纪世界2（数字3D）</t>
  </si>
  <si>
    <t>超人总动员2（数字3D）</t>
  </si>
  <si>
    <t>阿飞正传（数字）</t>
  </si>
  <si>
    <t>动物世界（数字3D）</t>
  </si>
  <si>
    <t>我不是药神</t>
  </si>
  <si>
    <t>金蝉脱壳2：冥府（数字）</t>
  </si>
  <si>
    <t>051201022018</t>
  </si>
  <si>
    <t>051201112018</t>
  </si>
  <si>
    <t>002101142018</t>
  </si>
  <si>
    <t>001203772018</t>
  </si>
  <si>
    <t>001104962018</t>
  </si>
  <si>
    <t>051101152018</t>
  </si>
  <si>
    <t>邪不压正</t>
  </si>
  <si>
    <t>001104952018</t>
  </si>
  <si>
    <t>新大头儿子和小头爸爸3俄罗斯奇遇记</t>
  </si>
  <si>
    <t>001b03562018</t>
  </si>
  <si>
    <t>阿修罗（数字3D）</t>
  </si>
  <si>
    <t>001204972018</t>
  </si>
  <si>
    <t>狄仁杰之四大天王（数字3D）</t>
  </si>
  <si>
    <t>001202172018</t>
  </si>
  <si>
    <t>淘气大侦探（数字3D）</t>
  </si>
  <si>
    <t>051201262018</t>
  </si>
  <si>
    <t>摩天营救（数字3D）</t>
  </si>
  <si>
    <t>051201202018</t>
  </si>
  <si>
    <t>北方一片苍茫</t>
  </si>
  <si>
    <t>001108552017</t>
  </si>
  <si>
    <t>西虹市首富</t>
  </si>
  <si>
    <t>001106062018</t>
  </si>
  <si>
    <t>神奇马戏团之动物饼干（数字3D）</t>
  </si>
  <si>
    <t>001c05642018</t>
  </si>
  <si>
    <t>风语咒（数字3D）</t>
  </si>
  <si>
    <t>001c05272018</t>
  </si>
  <si>
    <t>神秘世界历险记4（数字3D）</t>
  </si>
  <si>
    <t>001c05332018</t>
  </si>
</sst>
</file>

<file path=xl/styles.xml><?xml version="1.0" encoding="utf-8"?>
<styleSheet xmlns="http://schemas.openxmlformats.org/spreadsheetml/2006/main">
  <numFmts count="4">
    <numFmt numFmtId="176" formatCode="0.00_ "/>
    <numFmt numFmtId="177" formatCode="0.0000_ "/>
    <numFmt numFmtId="178" formatCode="0.00_);[Red]\(0.00\)"/>
    <numFmt numFmtId="179" formatCode="[$-F800]dddd\,\ mmmm\ dd\,\ yyyy"/>
  </numFmts>
  <fonts count="9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5" fillId="0" borderId="0" xfId="0" applyFont="1"/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 applyProtection="1">
      <alignment horizontal="center" wrapText="1"/>
    </xf>
    <xf numFmtId="49" fontId="4" fillId="2" borderId="1" xfId="0" applyNumberFormat="1" applyFont="1" applyFill="1" applyBorder="1" applyAlignment="1" applyProtection="1">
      <alignment horizontal="center" wrapText="1"/>
    </xf>
    <xf numFmtId="49" fontId="3" fillId="2" borderId="1" xfId="0" applyNumberFormat="1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176" fontId="4" fillId="2" borderId="1" xfId="0" applyNumberFormat="1" applyFont="1" applyFill="1" applyBorder="1" applyAlignment="1" applyProtection="1">
      <alignment horizontal="center" wrapText="1"/>
    </xf>
    <xf numFmtId="177" fontId="4" fillId="2" borderId="1" xfId="0" applyNumberFormat="1" applyFont="1" applyFill="1" applyBorder="1" applyAlignment="1" applyProtection="1">
      <alignment horizontal="center" wrapText="1"/>
    </xf>
    <xf numFmtId="0" fontId="0" fillId="0" borderId="2" xfId="0" applyFill="1" applyBorder="1" applyProtection="1"/>
    <xf numFmtId="49" fontId="6" fillId="0" borderId="2" xfId="0" applyNumberFormat="1" applyFont="1" applyFill="1" applyBorder="1" applyAlignment="1" applyProtection="1">
      <alignment horizontal="center" vertical="center"/>
    </xf>
    <xf numFmtId="49" fontId="0" fillId="0" borderId="2" xfId="0" applyNumberFormat="1" applyFill="1" applyBorder="1" applyProtection="1"/>
    <xf numFmtId="14" fontId="0" fillId="0" borderId="2" xfId="0" applyNumberFormat="1" applyFill="1" applyBorder="1" applyProtection="1"/>
    <xf numFmtId="49" fontId="7" fillId="0" borderId="1" xfId="0" applyNumberFormat="1" applyFont="1" applyFill="1" applyBorder="1" applyAlignment="1" applyProtection="1">
      <alignment horizontal="center" vertical="center"/>
    </xf>
    <xf numFmtId="176" fontId="6" fillId="0" borderId="3" xfId="0" applyNumberFormat="1" applyFont="1" applyFill="1" applyBorder="1" applyAlignment="1" applyProtection="1">
      <alignment horizontal="right" vertical="center"/>
    </xf>
    <xf numFmtId="176" fontId="6" fillId="0" borderId="4" xfId="0" applyNumberFormat="1" applyFont="1" applyFill="1" applyBorder="1" applyAlignment="1" applyProtection="1">
      <alignment horizontal="right" vertical="center"/>
    </xf>
    <xf numFmtId="176" fontId="6" fillId="0" borderId="1" xfId="0" applyNumberFormat="1" applyFont="1" applyFill="1" applyBorder="1" applyAlignment="1" applyProtection="1">
      <alignment horizontal="center" vertical="center"/>
    </xf>
    <xf numFmtId="178" fontId="0" fillId="0" borderId="2" xfId="0" applyNumberFormat="1" applyFill="1" applyBorder="1" applyProtection="1"/>
    <xf numFmtId="179" fontId="6" fillId="0" borderId="1" xfId="0" applyNumberFormat="1" applyFont="1" applyFill="1" applyBorder="1" applyAlignment="1">
      <alignment horizontal="center" vertical="center"/>
    </xf>
    <xf numFmtId="178" fontId="0" fillId="0" borderId="2" xfId="0" applyNumberFormat="1" applyFill="1" applyBorder="1" applyAlignment="1" applyProtection="1">
      <alignment horizontal="center"/>
    </xf>
    <xf numFmtId="176" fontId="6" fillId="3" borderId="1" xfId="0" applyNumberFormat="1" applyFont="1" applyFill="1" applyBorder="1" applyAlignment="1">
      <alignment horizontal="right" vertical="center"/>
    </xf>
    <xf numFmtId="22" fontId="8" fillId="4" borderId="5" xfId="0" applyNumberFormat="1" applyFont="1" applyFill="1" applyBorder="1" applyAlignment="1">
      <alignment horizontal="left" vertical="center" wrapText="1"/>
    </xf>
    <xf numFmtId="49" fontId="8" fillId="4" borderId="5" xfId="0" applyNumberFormat="1" applyFont="1" applyFill="1" applyBorder="1" applyAlignment="1">
      <alignment horizontal="left" vertical="center" wrapText="1"/>
    </xf>
    <xf numFmtId="1" fontId="8" fillId="4" borderId="5" xfId="0" applyNumberFormat="1" applyFont="1" applyFill="1" applyBorder="1" applyAlignment="1">
      <alignment horizontal="right" vertical="center" wrapText="1"/>
    </xf>
    <xf numFmtId="2" fontId="8" fillId="4" borderId="5" xfId="0" applyNumberFormat="1" applyFont="1" applyFill="1" applyBorder="1" applyAlignment="1">
      <alignment horizontal="right" vertical="center" wrapText="1"/>
    </xf>
  </cellXfs>
  <cellStyles count="2">
    <cellStyle name="常规" xfId="0" builtinId="0"/>
    <cellStyle name="常规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topLeftCell="C1" workbookViewId="0">
      <selection activeCell="O30" sqref="O30"/>
    </sheetView>
  </sheetViews>
  <sheetFormatPr defaultColWidth="16" defaultRowHeight="12.75"/>
  <cols>
    <col min="1" max="1" width="8.42578125" customWidth="1"/>
    <col min="2" max="2" width="28.140625" style="2" customWidth="1"/>
    <col min="3" max="3" width="14.140625" style="2" bestFit="1" customWidth="1"/>
    <col min="4" max="4" width="27.85546875" style="2" bestFit="1" customWidth="1"/>
    <col min="5" max="6" width="11.85546875" style="2" bestFit="1" customWidth="1"/>
    <col min="7" max="8" width="11.85546875" style="1" bestFit="1" customWidth="1"/>
    <col min="9" max="9" width="9.28515625" style="2" bestFit="1" customWidth="1"/>
    <col min="10" max="10" width="9.85546875" style="2" bestFit="1" customWidth="1"/>
    <col min="11" max="11" width="11" style="3" bestFit="1" customWidth="1"/>
    <col min="12" max="12" width="17.28515625" style="3" bestFit="1" customWidth="1"/>
    <col min="13" max="13" width="11.85546875" style="3" bestFit="1" customWidth="1"/>
    <col min="14" max="14" width="9.85546875" style="3" bestFit="1" customWidth="1"/>
    <col min="15" max="15" width="11" style="3" bestFit="1" customWidth="1"/>
    <col min="16" max="16" width="11.85546875" style="4" bestFit="1" customWidth="1"/>
    <col min="17" max="17" width="11.85546875" style="3" bestFit="1" customWidth="1"/>
    <col min="18" max="18" width="8.7109375" bestFit="1" customWidth="1"/>
  </cols>
  <sheetData>
    <row r="1" spans="1:17" s="5" customFormat="1" ht="15.75">
      <c r="A1" s="11" t="s">
        <v>0</v>
      </c>
      <c r="B1" s="12" t="s">
        <v>7</v>
      </c>
      <c r="C1" s="13" t="s">
        <v>1</v>
      </c>
      <c r="D1" s="12" t="s">
        <v>17</v>
      </c>
      <c r="E1" s="12" t="s">
        <v>18</v>
      </c>
      <c r="F1" s="12" t="s">
        <v>10</v>
      </c>
      <c r="G1" s="14" t="s">
        <v>2</v>
      </c>
      <c r="H1" s="14" t="s">
        <v>3</v>
      </c>
      <c r="I1" s="12" t="s">
        <v>4</v>
      </c>
      <c r="J1" s="12" t="s">
        <v>5</v>
      </c>
      <c r="K1" s="15" t="s">
        <v>6</v>
      </c>
      <c r="L1" s="15" t="s">
        <v>11</v>
      </c>
      <c r="M1" s="15" t="s">
        <v>12</v>
      </c>
      <c r="N1" s="15" t="s">
        <v>13</v>
      </c>
      <c r="O1" s="15" t="s">
        <v>8</v>
      </c>
      <c r="P1" s="16" t="s">
        <v>14</v>
      </c>
      <c r="Q1" s="15" t="s">
        <v>9</v>
      </c>
    </row>
    <row r="2" spans="1:17">
      <c r="A2" s="6">
        <v>1</v>
      </c>
      <c r="B2" s="29" t="s">
        <v>27</v>
      </c>
      <c r="C2" s="30" t="s">
        <v>33</v>
      </c>
      <c r="D2" s="8" t="s">
        <v>20</v>
      </c>
      <c r="E2" s="7" t="s">
        <v>19</v>
      </c>
      <c r="F2" s="21" t="s">
        <v>15</v>
      </c>
      <c r="G2" s="26">
        <v>43282</v>
      </c>
      <c r="H2" s="26">
        <v>43312</v>
      </c>
      <c r="I2" s="31">
        <v>368</v>
      </c>
      <c r="J2" s="31">
        <v>20481</v>
      </c>
      <c r="K2" s="32">
        <v>615840</v>
      </c>
      <c r="L2" s="10">
        <f>K2*0.05</f>
        <v>30792</v>
      </c>
      <c r="M2" s="24">
        <v>0.03</v>
      </c>
      <c r="N2" s="22">
        <f>K2*(1-0.96737864)</f>
        <v>20089.538342400028</v>
      </c>
      <c r="O2" s="23">
        <f>K2*0.91737864</f>
        <v>564958.46165760001</v>
      </c>
      <c r="P2" s="9">
        <v>0.48</v>
      </c>
      <c r="Q2" s="28">
        <f>O2*P2</f>
        <v>271180.061595648</v>
      </c>
    </row>
    <row r="3" spans="1:17">
      <c r="A3" s="6">
        <v>2</v>
      </c>
      <c r="B3" s="29" t="s">
        <v>35</v>
      </c>
      <c r="C3" s="30" t="s">
        <v>36</v>
      </c>
      <c r="D3" s="8" t="s">
        <v>20</v>
      </c>
      <c r="E3" s="7" t="s">
        <v>19</v>
      </c>
      <c r="F3" s="21" t="s">
        <v>15</v>
      </c>
      <c r="G3" s="26">
        <v>43294</v>
      </c>
      <c r="H3" s="26">
        <v>43312</v>
      </c>
      <c r="I3" s="31">
        <v>117</v>
      </c>
      <c r="J3" s="31">
        <v>3818</v>
      </c>
      <c r="K3" s="32">
        <v>117865</v>
      </c>
      <c r="L3" s="10">
        <f t="shared" ref="L3:L19" si="0">K3*0.05</f>
        <v>5893.25</v>
      </c>
      <c r="M3" s="24">
        <v>0.03</v>
      </c>
      <c r="N3" s="22">
        <f t="shared" ref="N3:N4" si="1">K3*(1-0.96737864)</f>
        <v>3844.9165964000053</v>
      </c>
      <c r="O3" s="23">
        <f t="shared" ref="O3:O18" si="2">K3*0.91737864</f>
        <v>108126.8334036</v>
      </c>
      <c r="P3" s="9">
        <v>0.48</v>
      </c>
      <c r="Q3" s="28">
        <f t="shared" ref="Q3:Q19" si="3">O3*P3</f>
        <v>51900.880033727997</v>
      </c>
    </row>
    <row r="4" spans="1:17">
      <c r="A4" s="6">
        <v>3</v>
      </c>
      <c r="B4" s="29" t="s">
        <v>24</v>
      </c>
      <c r="C4" s="30" t="s">
        <v>30</v>
      </c>
      <c r="D4" s="8" t="s">
        <v>20</v>
      </c>
      <c r="E4" s="7" t="s">
        <v>19</v>
      </c>
      <c r="F4" s="21" t="s">
        <v>15</v>
      </c>
      <c r="G4" s="26">
        <v>43282</v>
      </c>
      <c r="H4" s="26">
        <v>43293</v>
      </c>
      <c r="I4" s="31">
        <v>50</v>
      </c>
      <c r="J4" s="31">
        <v>901</v>
      </c>
      <c r="K4" s="32">
        <v>28588</v>
      </c>
      <c r="L4" s="10">
        <f t="shared" si="0"/>
        <v>1429.4</v>
      </c>
      <c r="M4" s="24">
        <v>0.03</v>
      </c>
      <c r="N4" s="22">
        <f t="shared" si="1"/>
        <v>932.5794396800012</v>
      </c>
      <c r="O4" s="23">
        <f t="shared" si="2"/>
        <v>26226.020560320001</v>
      </c>
      <c r="P4" s="9">
        <v>0.48</v>
      </c>
      <c r="Q4" s="28">
        <f t="shared" si="3"/>
        <v>12588.4898689536</v>
      </c>
    </row>
    <row r="5" spans="1:17">
      <c r="A5" s="6">
        <v>4</v>
      </c>
      <c r="B5" s="29" t="s">
        <v>23</v>
      </c>
      <c r="C5" s="30" t="s">
        <v>29</v>
      </c>
      <c r="D5" s="8" t="s">
        <v>20</v>
      </c>
      <c r="E5" s="7" t="s">
        <v>19</v>
      </c>
      <c r="F5" s="21" t="s">
        <v>15</v>
      </c>
      <c r="G5" s="26">
        <v>43282</v>
      </c>
      <c r="H5" s="26">
        <v>43293</v>
      </c>
      <c r="I5" s="31">
        <v>48</v>
      </c>
      <c r="J5" s="31">
        <v>732</v>
      </c>
      <c r="K5" s="32">
        <v>24045</v>
      </c>
      <c r="L5" s="10">
        <f t="shared" si="0"/>
        <v>1202.25</v>
      </c>
      <c r="M5" s="24">
        <v>0.03</v>
      </c>
      <c r="N5" s="22">
        <f>K5*(1-0.96737864)</f>
        <v>784.38060120000102</v>
      </c>
      <c r="O5" s="23">
        <f t="shared" si="2"/>
        <v>22058.369398800001</v>
      </c>
      <c r="P5" s="9">
        <v>0.48</v>
      </c>
      <c r="Q5" s="28">
        <f t="shared" si="3"/>
        <v>10588.017311424001</v>
      </c>
    </row>
    <row r="6" spans="1:17">
      <c r="A6" s="6">
        <v>5</v>
      </c>
      <c r="B6" s="29" t="s">
        <v>25</v>
      </c>
      <c r="C6" s="30" t="s">
        <v>31</v>
      </c>
      <c r="D6" s="8" t="s">
        <v>20</v>
      </c>
      <c r="E6" s="7" t="s">
        <v>19</v>
      </c>
      <c r="F6" s="21" t="s">
        <v>15</v>
      </c>
      <c r="G6" s="26">
        <v>43282</v>
      </c>
      <c r="H6" s="26">
        <v>43298</v>
      </c>
      <c r="I6" s="31">
        <v>16</v>
      </c>
      <c r="J6" s="31">
        <v>73</v>
      </c>
      <c r="K6" s="32">
        <v>2180</v>
      </c>
      <c r="L6" s="10">
        <f t="shared" si="0"/>
        <v>109</v>
      </c>
      <c r="M6" s="24">
        <v>0.03</v>
      </c>
      <c r="N6" s="22">
        <f t="shared" ref="N6" si="4">K6*(1-0.96737864)</f>
        <v>71.114564800000096</v>
      </c>
      <c r="O6" s="23">
        <f t="shared" si="2"/>
        <v>1999.8854352000001</v>
      </c>
      <c r="P6" s="9">
        <v>0.48</v>
      </c>
      <c r="Q6" s="28">
        <f t="shared" si="3"/>
        <v>959.94500889599999</v>
      </c>
    </row>
    <row r="7" spans="1:17">
      <c r="A7" s="6">
        <v>6</v>
      </c>
      <c r="B7" s="29" t="s">
        <v>26</v>
      </c>
      <c r="C7" s="30" t="s">
        <v>32</v>
      </c>
      <c r="D7" s="8" t="s">
        <v>20</v>
      </c>
      <c r="E7" s="7" t="s">
        <v>19</v>
      </c>
      <c r="F7" s="21" t="s">
        <v>15</v>
      </c>
      <c r="G7" s="26">
        <v>43282</v>
      </c>
      <c r="H7" s="26">
        <v>43293</v>
      </c>
      <c r="I7" s="31">
        <v>69</v>
      </c>
      <c r="J7" s="31">
        <v>1240</v>
      </c>
      <c r="K7" s="32">
        <v>41188</v>
      </c>
      <c r="L7" s="10">
        <f t="shared" si="0"/>
        <v>2059.4</v>
      </c>
      <c r="M7" s="24">
        <v>0.03</v>
      </c>
      <c r="N7" s="22">
        <f>K7*(1-0.96737864)</f>
        <v>1343.6085756800019</v>
      </c>
      <c r="O7" s="23">
        <f t="shared" si="2"/>
        <v>37784.991424320004</v>
      </c>
      <c r="P7" s="9">
        <v>0.48</v>
      </c>
      <c r="Q7" s="28">
        <f t="shared" si="3"/>
        <v>18136.7958836736</v>
      </c>
    </row>
    <row r="8" spans="1:17">
      <c r="A8" s="6">
        <v>7</v>
      </c>
      <c r="B8" s="29" t="s">
        <v>28</v>
      </c>
      <c r="C8" s="30" t="s">
        <v>34</v>
      </c>
      <c r="D8" s="8" t="s">
        <v>20</v>
      </c>
      <c r="E8" s="7" t="s">
        <v>19</v>
      </c>
      <c r="F8" s="21" t="s">
        <v>15</v>
      </c>
      <c r="G8" s="26">
        <v>43282</v>
      </c>
      <c r="H8" s="26">
        <v>43287</v>
      </c>
      <c r="I8" s="31">
        <v>30</v>
      </c>
      <c r="J8" s="31">
        <v>182</v>
      </c>
      <c r="K8" s="32">
        <v>4890</v>
      </c>
      <c r="L8" s="10">
        <f t="shared" si="0"/>
        <v>244.5</v>
      </c>
      <c r="M8" s="24">
        <v>0.03</v>
      </c>
      <c r="N8" s="22">
        <f t="shared" ref="N8:N18" si="5">K8*(1-0.96737864)</f>
        <v>159.51845040000021</v>
      </c>
      <c r="O8" s="23">
        <f t="shared" si="2"/>
        <v>4485.9815496000001</v>
      </c>
      <c r="P8" s="9">
        <v>0.48</v>
      </c>
      <c r="Q8" s="28">
        <f t="shared" si="3"/>
        <v>2153.271143808</v>
      </c>
    </row>
    <row r="9" spans="1:17">
      <c r="A9" s="6">
        <v>8</v>
      </c>
      <c r="B9" s="29" t="s">
        <v>21</v>
      </c>
      <c r="C9" s="30" t="s">
        <v>22</v>
      </c>
      <c r="D9" s="8" t="s">
        <v>20</v>
      </c>
      <c r="E9" s="7" t="s">
        <v>19</v>
      </c>
      <c r="F9" s="21" t="s">
        <v>15</v>
      </c>
      <c r="G9" s="26">
        <v>43282</v>
      </c>
      <c r="H9" s="26">
        <v>43282</v>
      </c>
      <c r="I9" s="31">
        <v>2</v>
      </c>
      <c r="J9" s="31">
        <v>14</v>
      </c>
      <c r="K9" s="32">
        <v>415</v>
      </c>
      <c r="L9" s="10">
        <f t="shared" si="0"/>
        <v>20.75</v>
      </c>
      <c r="M9" s="24">
        <v>0.03</v>
      </c>
      <c r="N9" s="22">
        <f t="shared" si="5"/>
        <v>13.537864400000018</v>
      </c>
      <c r="O9" s="23">
        <f t="shared" si="2"/>
        <v>380.71213560000001</v>
      </c>
      <c r="P9" s="9">
        <v>0.48</v>
      </c>
      <c r="Q9" s="28">
        <f>O9*P9</f>
        <v>182.74182508799998</v>
      </c>
    </row>
    <row r="10" spans="1:17">
      <c r="A10" s="6">
        <v>9</v>
      </c>
      <c r="B10" s="29" t="s">
        <v>37</v>
      </c>
      <c r="C10" s="30" t="s">
        <v>38</v>
      </c>
      <c r="D10" s="8" t="s">
        <v>20</v>
      </c>
      <c r="E10" s="7" t="s">
        <v>19</v>
      </c>
      <c r="F10" s="21" t="s">
        <v>15</v>
      </c>
      <c r="G10" s="26">
        <v>43287</v>
      </c>
      <c r="H10" s="26">
        <v>43310</v>
      </c>
      <c r="I10" s="31">
        <v>106</v>
      </c>
      <c r="J10" s="31">
        <v>2242</v>
      </c>
      <c r="K10" s="32">
        <v>67985</v>
      </c>
      <c r="L10" s="10">
        <f t="shared" si="0"/>
        <v>3399.25</v>
      </c>
      <c r="M10" s="24">
        <v>0.03</v>
      </c>
      <c r="N10" s="22">
        <f t="shared" si="5"/>
        <v>2217.7631596000028</v>
      </c>
      <c r="O10" s="23">
        <f t="shared" si="2"/>
        <v>62367.986840400001</v>
      </c>
      <c r="P10" s="9">
        <v>0.48</v>
      </c>
      <c r="Q10" s="28">
        <f t="shared" si="3"/>
        <v>29936.633683392</v>
      </c>
    </row>
    <row r="11" spans="1:17">
      <c r="A11" s="6">
        <v>10</v>
      </c>
      <c r="B11" s="29" t="s">
        <v>39</v>
      </c>
      <c r="C11" s="30" t="s">
        <v>40</v>
      </c>
      <c r="D11" s="8" t="s">
        <v>20</v>
      </c>
      <c r="E11" s="7" t="s">
        <v>19</v>
      </c>
      <c r="F11" s="21" t="s">
        <v>15</v>
      </c>
      <c r="G11" s="26">
        <v>43294</v>
      </c>
      <c r="H11" s="26">
        <v>43296</v>
      </c>
      <c r="I11" s="31">
        <v>13</v>
      </c>
      <c r="J11" s="31">
        <v>289</v>
      </c>
      <c r="K11" s="32">
        <v>9236</v>
      </c>
      <c r="L11" s="10">
        <f t="shared" si="0"/>
        <v>461.8</v>
      </c>
      <c r="M11" s="24">
        <v>0.03</v>
      </c>
      <c r="N11" s="22">
        <f t="shared" si="5"/>
        <v>301.29088096000038</v>
      </c>
      <c r="O11" s="23">
        <f t="shared" si="2"/>
        <v>8472.9091190399995</v>
      </c>
      <c r="P11" s="9">
        <v>0.48</v>
      </c>
      <c r="Q11" s="28">
        <f t="shared" si="3"/>
        <v>4066.9963771391995</v>
      </c>
    </row>
    <row r="12" spans="1:17">
      <c r="A12" s="6">
        <v>11</v>
      </c>
      <c r="B12" s="29" t="s">
        <v>41</v>
      </c>
      <c r="C12" s="30" t="s">
        <v>42</v>
      </c>
      <c r="D12" s="8" t="s">
        <v>20</v>
      </c>
      <c r="E12" s="7" t="s">
        <v>19</v>
      </c>
      <c r="F12" s="21" t="s">
        <v>15</v>
      </c>
      <c r="G12" s="26">
        <v>43308</v>
      </c>
      <c r="H12" s="26">
        <v>43312</v>
      </c>
      <c r="I12" s="31">
        <v>40</v>
      </c>
      <c r="J12" s="31">
        <v>1940</v>
      </c>
      <c r="K12" s="32">
        <v>68120</v>
      </c>
      <c r="L12" s="10">
        <f t="shared" si="0"/>
        <v>3406</v>
      </c>
      <c r="M12" s="24">
        <v>0.03</v>
      </c>
      <c r="N12" s="22">
        <f t="shared" si="5"/>
        <v>2222.1670432000028</v>
      </c>
      <c r="O12" s="23">
        <f t="shared" si="2"/>
        <v>62491.832956800004</v>
      </c>
      <c r="P12" s="9">
        <v>0.48</v>
      </c>
      <c r="Q12" s="28">
        <f t="shared" si="3"/>
        <v>29996.079819264</v>
      </c>
    </row>
    <row r="13" spans="1:17">
      <c r="A13" s="6">
        <v>12</v>
      </c>
      <c r="B13" s="29" t="s">
        <v>43</v>
      </c>
      <c r="C13" s="30" t="s">
        <v>44</v>
      </c>
      <c r="D13" s="8" t="s">
        <v>20</v>
      </c>
      <c r="E13" s="7" t="s">
        <v>19</v>
      </c>
      <c r="F13" s="21" t="s">
        <v>15</v>
      </c>
      <c r="G13" s="26">
        <v>43301</v>
      </c>
      <c r="H13" s="26">
        <v>43302</v>
      </c>
      <c r="I13" s="31">
        <v>7</v>
      </c>
      <c r="J13" s="31">
        <v>142</v>
      </c>
      <c r="K13" s="32">
        <v>4276</v>
      </c>
      <c r="L13" s="10">
        <f t="shared" si="0"/>
        <v>213.8</v>
      </c>
      <c r="M13" s="24">
        <v>0.03</v>
      </c>
      <c r="N13" s="22">
        <f t="shared" si="5"/>
        <v>139.4889353600002</v>
      </c>
      <c r="O13" s="23">
        <f t="shared" si="2"/>
        <v>3922.7110646400001</v>
      </c>
      <c r="P13" s="9">
        <v>0.48</v>
      </c>
      <c r="Q13" s="28">
        <f t="shared" si="3"/>
        <v>1882.9013110271999</v>
      </c>
    </row>
    <row r="14" spans="1:17">
      <c r="A14" s="6">
        <v>13</v>
      </c>
      <c r="B14" s="29" t="s">
        <v>45</v>
      </c>
      <c r="C14" s="30" t="s">
        <v>46</v>
      </c>
      <c r="D14" s="8" t="s">
        <v>20</v>
      </c>
      <c r="E14" s="7" t="s">
        <v>19</v>
      </c>
      <c r="F14" s="21" t="s">
        <v>15</v>
      </c>
      <c r="G14" s="26">
        <v>43301</v>
      </c>
      <c r="H14" s="26">
        <v>43312</v>
      </c>
      <c r="I14" s="31">
        <v>88</v>
      </c>
      <c r="J14" s="31">
        <v>2592</v>
      </c>
      <c r="K14" s="32">
        <v>84437</v>
      </c>
      <c r="L14" s="10">
        <f t="shared" si="0"/>
        <v>4221.8500000000004</v>
      </c>
      <c r="M14" s="24">
        <v>0.03</v>
      </c>
      <c r="N14" s="22">
        <f t="shared" si="5"/>
        <v>2754.4497743200036</v>
      </c>
      <c r="O14" s="23">
        <f t="shared" si="2"/>
        <v>77460.700225680004</v>
      </c>
      <c r="P14" s="9">
        <v>0.48</v>
      </c>
      <c r="Q14" s="28">
        <f t="shared" si="3"/>
        <v>37181.136108326398</v>
      </c>
    </row>
    <row r="15" spans="1:17">
      <c r="A15" s="6">
        <v>14</v>
      </c>
      <c r="B15" s="29" t="s">
        <v>47</v>
      </c>
      <c r="C15" s="30" t="s">
        <v>48</v>
      </c>
      <c r="D15" s="8" t="s">
        <v>20</v>
      </c>
      <c r="E15" s="7" t="s">
        <v>19</v>
      </c>
      <c r="F15" s="21" t="s">
        <v>15</v>
      </c>
      <c r="G15" s="26">
        <v>43301</v>
      </c>
      <c r="H15" s="26">
        <v>43312</v>
      </c>
      <c r="I15" s="31">
        <v>16</v>
      </c>
      <c r="J15" s="31">
        <v>22</v>
      </c>
      <c r="K15" s="32">
        <v>645</v>
      </c>
      <c r="L15" s="10">
        <f t="shared" si="0"/>
        <v>32.25</v>
      </c>
      <c r="M15" s="24">
        <v>0.03</v>
      </c>
      <c r="N15" s="22">
        <f t="shared" si="5"/>
        <v>21.040777200000029</v>
      </c>
      <c r="O15" s="23">
        <f t="shared" si="2"/>
        <v>591.70922280000002</v>
      </c>
      <c r="P15" s="9">
        <v>0.48</v>
      </c>
      <c r="Q15" s="28">
        <f t="shared" si="3"/>
        <v>284.02042694400001</v>
      </c>
    </row>
    <row r="16" spans="1:17">
      <c r="A16" s="6">
        <v>15</v>
      </c>
      <c r="B16" s="29" t="s">
        <v>49</v>
      </c>
      <c r="C16" s="30" t="s">
        <v>50</v>
      </c>
      <c r="D16" s="8" t="s">
        <v>20</v>
      </c>
      <c r="E16" s="7" t="s">
        <v>19</v>
      </c>
      <c r="F16" s="21" t="s">
        <v>15</v>
      </c>
      <c r="G16" s="26">
        <v>43308</v>
      </c>
      <c r="H16" s="26">
        <v>43312</v>
      </c>
      <c r="I16" s="31">
        <v>76</v>
      </c>
      <c r="J16" s="31">
        <v>7763</v>
      </c>
      <c r="K16" s="32">
        <v>262080</v>
      </c>
      <c r="L16" s="10">
        <f t="shared" si="0"/>
        <v>13104</v>
      </c>
      <c r="M16" s="24">
        <v>0.03</v>
      </c>
      <c r="N16" s="22">
        <f t="shared" si="5"/>
        <v>8549.406028800011</v>
      </c>
      <c r="O16" s="23">
        <f t="shared" si="2"/>
        <v>240426.5939712</v>
      </c>
      <c r="P16" s="9">
        <v>0.48</v>
      </c>
      <c r="Q16" s="28">
        <f t="shared" si="3"/>
        <v>115404.765106176</v>
      </c>
    </row>
    <row r="17" spans="1:17">
      <c r="A17" s="6">
        <v>16</v>
      </c>
      <c r="B17" s="29" t="s">
        <v>51</v>
      </c>
      <c r="C17" s="30" t="s">
        <v>52</v>
      </c>
      <c r="D17" s="8" t="s">
        <v>20</v>
      </c>
      <c r="E17" s="7" t="s">
        <v>19</v>
      </c>
      <c r="F17" s="21" t="s">
        <v>15</v>
      </c>
      <c r="G17" s="26">
        <v>43302</v>
      </c>
      <c r="H17" s="26">
        <v>43312</v>
      </c>
      <c r="I17" s="31">
        <v>35</v>
      </c>
      <c r="J17" s="31">
        <v>694</v>
      </c>
      <c r="K17" s="32">
        <v>22447</v>
      </c>
      <c r="L17" s="10">
        <f t="shared" si="0"/>
        <v>1122.3500000000001</v>
      </c>
      <c r="M17" s="24">
        <v>0.03</v>
      </c>
      <c r="N17" s="22">
        <f t="shared" si="5"/>
        <v>732.25166792000095</v>
      </c>
      <c r="O17" s="23">
        <f t="shared" si="2"/>
        <v>20592.39833208</v>
      </c>
      <c r="P17" s="9">
        <v>0.48</v>
      </c>
      <c r="Q17" s="28">
        <f t="shared" si="3"/>
        <v>9884.3511993983993</v>
      </c>
    </row>
    <row r="18" spans="1:17">
      <c r="A18" s="6">
        <v>17</v>
      </c>
      <c r="B18" s="29" t="s">
        <v>53</v>
      </c>
      <c r="C18" s="30" t="s">
        <v>54</v>
      </c>
      <c r="D18" s="8" t="s">
        <v>20</v>
      </c>
      <c r="E18" s="7" t="s">
        <v>19</v>
      </c>
      <c r="F18" s="21" t="s">
        <v>15</v>
      </c>
      <c r="G18" s="26">
        <v>43303</v>
      </c>
      <c r="H18" s="26">
        <v>43310</v>
      </c>
      <c r="I18" s="31">
        <v>2</v>
      </c>
      <c r="J18" s="31">
        <v>71</v>
      </c>
      <c r="K18" s="32">
        <v>2545</v>
      </c>
      <c r="L18" s="10">
        <f t="shared" si="0"/>
        <v>127.25</v>
      </c>
      <c r="M18" s="24">
        <v>0.03</v>
      </c>
      <c r="N18" s="22">
        <f t="shared" si="5"/>
        <v>83.021361200000115</v>
      </c>
      <c r="O18" s="23">
        <f t="shared" si="2"/>
        <v>2334.7286388000002</v>
      </c>
      <c r="P18" s="9">
        <v>0.48</v>
      </c>
      <c r="Q18" s="28">
        <f t="shared" si="3"/>
        <v>1120.669746624</v>
      </c>
    </row>
    <row r="19" spans="1:17">
      <c r="A19" s="6">
        <v>18</v>
      </c>
      <c r="B19" s="29" t="s">
        <v>55</v>
      </c>
      <c r="C19" s="30" t="s">
        <v>56</v>
      </c>
      <c r="D19" s="8" t="s">
        <v>20</v>
      </c>
      <c r="E19" s="7" t="s">
        <v>19</v>
      </c>
      <c r="F19" s="21" t="s">
        <v>15</v>
      </c>
      <c r="G19" s="26">
        <v>43309</v>
      </c>
      <c r="H19" s="26">
        <v>43310</v>
      </c>
      <c r="I19" s="31">
        <v>4</v>
      </c>
      <c r="J19" s="31">
        <v>90</v>
      </c>
      <c r="K19" s="32">
        <v>2785</v>
      </c>
      <c r="L19" s="10">
        <f t="shared" si="0"/>
        <v>139.25</v>
      </c>
      <c r="M19" s="24">
        <v>0.03</v>
      </c>
      <c r="N19" s="22">
        <f>K19*(1-0.96737864)</f>
        <v>90.850487600000122</v>
      </c>
      <c r="O19" s="23">
        <f>K19*0.91737864</f>
        <v>2554.8995124000003</v>
      </c>
      <c r="P19" s="9">
        <v>0.48</v>
      </c>
      <c r="Q19" s="28">
        <f t="shared" si="3"/>
        <v>1226.3517659520001</v>
      </c>
    </row>
    <row r="20" spans="1:17">
      <c r="A20" s="17"/>
      <c r="B20" s="18" t="s">
        <v>16</v>
      </c>
      <c r="C20" s="19"/>
      <c r="D20" s="19"/>
      <c r="E20" s="19"/>
      <c r="F20" s="19"/>
      <c r="G20" s="20"/>
      <c r="H20" s="20"/>
      <c r="I20" s="27">
        <f>SUM(I2:I19)</f>
        <v>1087</v>
      </c>
      <c r="J20" s="27">
        <f>SUM(J2:J19)</f>
        <v>43286</v>
      </c>
      <c r="K20" s="27">
        <f>SUM(K2:K19)</f>
        <v>1359567</v>
      </c>
      <c r="L20" s="25"/>
      <c r="M20" s="25"/>
      <c r="N20" s="25">
        <f>SUM(N2:N19)</f>
        <v>44350.924551120064</v>
      </c>
      <c r="O20" s="25">
        <f>SUM(O2:O19)</f>
        <v>1247237.7254488801</v>
      </c>
      <c r="P20" s="25"/>
      <c r="Q20" s="25">
        <f>SUM(Q2:Q19)</f>
        <v>598674.1082154623</v>
      </c>
    </row>
  </sheetData>
  <protectedRanges>
    <protectedRange sqref="A2:XFD1048576" name="区域1"/>
  </protectedRanges>
  <phoneticPr fontId="1" type="noConversion"/>
  <pageMargins left="0.19685039370078741" right="0.19685039370078741" top="0.98425196850393704" bottom="0.98425196850393704" header="0.31496062992125984" footer="0.51181102362204722"/>
  <pageSetup scale="60" orientation="landscape" horizontalDpi="300" verticalDpi="300" r:id="rId1"/>
  <headerFooter alignWithMargins="0"/>
  <customProperties>
    <customPr name="BudgetSheetCodeName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a</cp:lastModifiedBy>
  <cp:lastPrinted>2018-07-03T03:11:33Z</cp:lastPrinted>
  <dcterms:created xsi:type="dcterms:W3CDTF">2015-11-10T02:18:22Z</dcterms:created>
  <dcterms:modified xsi:type="dcterms:W3CDTF">2018-08-01T02:26:57Z</dcterms:modified>
</cp:coreProperties>
</file>