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月结算表" sheetId="1" r:id="rId1"/>
  </sheets>
  <calcPr calcId="144525"/>
</workbook>
</file>

<file path=xl/comments1.xml><?xml version="1.0" encoding="utf-8"?>
<comments xmlns="http://schemas.openxmlformats.org/spreadsheetml/2006/main">
  <authors>
    <author>leno</author>
  </authors>
  <commentList>
    <comment ref="A2" authorId="0">
      <text/>
    </comment>
  </commentList>
</comments>
</file>

<file path=xl/sharedStrings.xml><?xml version="1.0" encoding="utf-8"?>
<sst xmlns="http://schemas.openxmlformats.org/spreadsheetml/2006/main" count="60">
  <si>
    <t>2018年07月结算报表</t>
  </si>
  <si>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</si>
  <si>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</si>
  <si>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</si>
  <si>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</si>
  <si>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</si>
  <si>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</si>
  <si>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</si>
  <si>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</si>
  <si>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</si>
  <si>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</si>
  <si>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</si>
  <si>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</si>
  <si>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</si>
  <si>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</si>
  <si>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</si>
  <si>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</si>
  <si>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</si>
  <si>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阿飞正传（数字）</t>
  </si>
  <si>
    <t>002101142018</t>
  </si>
  <si>
    <t>上海市嘉定区卢米埃上海大融城电影院</t>
  </si>
  <si>
    <t>31183601</t>
  </si>
  <si>
    <t>中影设备</t>
  </si>
  <si>
    <t>阿修罗（数字3D）</t>
  </si>
  <si>
    <t>001204972018</t>
  </si>
  <si>
    <t>北方一片苍茫 （数字）</t>
  </si>
  <si>
    <t>001108552017</t>
  </si>
  <si>
    <t>超人总动员2（数字3D）</t>
  </si>
  <si>
    <t>051201112018</t>
  </si>
  <si>
    <t>狄仁杰之四大天王（数字3D）</t>
  </si>
  <si>
    <t>001202172018</t>
  </si>
  <si>
    <t>动物世界（数字3D）</t>
  </si>
  <si>
    <t>001203772018</t>
  </si>
  <si>
    <t>风语咒（数字3D）</t>
  </si>
  <si>
    <t>001c05272018</t>
  </si>
  <si>
    <t>金蝉脱壳2：冥府（数字）</t>
  </si>
  <si>
    <t>051101152018</t>
  </si>
  <si>
    <t>萌学园：寻找盘古 （数字）</t>
  </si>
  <si>
    <t>001108392016</t>
  </si>
  <si>
    <t>摩天营救（数字3D）</t>
  </si>
  <si>
    <t>051201202018</t>
  </si>
  <si>
    <t>神奇马戏团之动物饼干（数字3D）</t>
  </si>
  <si>
    <t>001c05642018</t>
  </si>
  <si>
    <t>淘气大侦探（数字）</t>
  </si>
  <si>
    <t>051101262018</t>
  </si>
  <si>
    <t>汪星卧底（数字）</t>
  </si>
  <si>
    <t>051101182018</t>
  </si>
  <si>
    <t>我不是药神 （数字）</t>
  </si>
  <si>
    <t>001104962018</t>
  </si>
  <si>
    <t>西虹市首富 （数字）</t>
  </si>
  <si>
    <t>001106062018</t>
  </si>
  <si>
    <t>小悟空 （数字）</t>
  </si>
  <si>
    <t>001b03982018</t>
  </si>
  <si>
    <t>邪不压正 （数字）</t>
  </si>
  <si>
    <t>001104952018</t>
  </si>
  <si>
    <t>新大头儿子和小头爸爸3俄罗斯奇遇记 （数字）</t>
  </si>
  <si>
    <t>001b03562018</t>
  </si>
  <si>
    <t>侏罗纪世界2（数字3D）</t>
  </si>
  <si>
    <t>051201022018</t>
  </si>
  <si>
    <t>合计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</si>
</sst>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0_ "/>
    <numFmt numFmtId="178" formatCode="mm/dd"/>
  </numFmts>
  <fonts count="30">
    <font>
      <sz val="10"/>
      <name val="Arial"/>
      <charset val="134"/>
    </font>
    <font>
      <sz val="10"/>
      <color theme="1" tint="0.249977111117893"/>
      <name val="Arial"/>
      <charset val="134"/>
    </font>
    <font>
      <sz val="10"/>
      <color theme="1"/>
      <name val="Arial"/>
      <charset val="134"/>
    </font>
    <font>
      <b/>
      <sz val="16"/>
      <name val="宋体"/>
      <charset val="134"/>
      <scheme val="major"/>
    </font>
    <font>
      <b/>
      <sz val="12"/>
      <color theme="1" tint="0.249977111117893"/>
      <name val="Arial"/>
      <charset val="134"/>
    </font>
    <font>
      <b/>
      <sz val="12"/>
      <color theme="1" tint="0.249977111117893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" borderId="10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9" fillId="0" borderId="0"/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  <xf numFmtId="49" fontId="0" fillId="0" borderId="0" xfId="0" applyNumberFormat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49" fontId="4" fillId="2" borderId="2" xfId="0" applyNumberFormat="1" applyFont="1" applyFill="1" applyBorder="1" applyAlignment="1" applyProtection="1">
      <alignment horizontal="center" wrapText="1"/>
    </xf>
    <xf numFmtId="14" fontId="5" fillId="2" borderId="3" xfId="0" applyNumberFormat="1" applyFont="1" applyFill="1" applyBorder="1" applyAlignment="1" applyProtection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178" fontId="7" fillId="0" borderId="5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center"/>
    </xf>
    <xf numFmtId="0" fontId="0" fillId="0" borderId="5" xfId="0" applyFill="1" applyBorder="1"/>
    <xf numFmtId="49" fontId="2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/>
    <xf numFmtId="14" fontId="0" fillId="0" borderId="5" xfId="0" applyNumberFormat="1" applyFill="1" applyBorder="1"/>
    <xf numFmtId="49" fontId="0" fillId="0" borderId="0" xfId="0" applyNumberFormat="1" applyFill="1"/>
    <xf numFmtId="14" fontId="0" fillId="0" borderId="0" xfId="0" applyNumberFormat="1" applyFill="1"/>
    <xf numFmtId="49" fontId="8" fillId="0" borderId="0" xfId="0" applyNumberFormat="1" applyFont="1"/>
    <xf numFmtId="176" fontId="5" fillId="2" borderId="2" xfId="0" applyNumberFormat="1" applyFont="1" applyFill="1" applyBorder="1" applyAlignment="1" applyProtection="1">
      <alignment horizontal="center" wrapText="1"/>
    </xf>
    <xf numFmtId="177" fontId="5" fillId="2" borderId="2" xfId="0" applyNumberFormat="1" applyFont="1" applyFill="1" applyBorder="1" applyAlignment="1" applyProtection="1">
      <alignment horizontal="center" wrapText="1"/>
    </xf>
    <xf numFmtId="49" fontId="2" fillId="0" borderId="6" xfId="0" applyNumberFormat="1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right" vertical="center"/>
    </xf>
    <xf numFmtId="49" fontId="2" fillId="0" borderId="7" xfId="0" applyNumberFormat="1" applyFont="1" applyFill="1" applyBorder="1" applyAlignment="1">
      <alignment horizontal="center" vertical="center"/>
    </xf>
    <xf numFmtId="4" fontId="2" fillId="0" borderId="3" xfId="0" applyNumberFormat="1" applyFont="1" applyFill="1" applyBorder="1" applyAlignment="1">
      <alignment horizontal="right" vertical="center"/>
    </xf>
    <xf numFmtId="176" fontId="0" fillId="0" borderId="5" xfId="0" applyNumberFormat="1" applyFill="1" applyBorder="1"/>
    <xf numFmtId="176" fontId="0" fillId="0" borderId="8" xfId="0" applyNumberFormat="1" applyFill="1" applyBorder="1" applyAlignment="1">
      <alignment horizontal="right"/>
    </xf>
    <xf numFmtId="177" fontId="0" fillId="0" borderId="5" xfId="0" applyNumberFormat="1" applyFill="1" applyBorder="1"/>
    <xf numFmtId="176" fontId="0" fillId="0" borderId="0" xfId="0" applyNumberFormat="1" applyFill="1"/>
    <xf numFmtId="177" fontId="0" fillId="0" borderId="0" xfId="0" applyNumberForma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5"/>
  <sheetViews>
    <sheetView tabSelected="1" workbookViewId="0">
      <selection activeCell="Q22" sqref="Q22"/>
    </sheetView>
  </sheetViews>
  <sheetFormatPr defaultColWidth="16" defaultRowHeight="12.75"/>
  <cols>
    <col min="1" max="1" width="8.42857142857143" customWidth="1"/>
    <col min="2" max="2" width="30.2857142857143" style="4" customWidth="1"/>
    <col min="3" max="3" width="13.8571428571429" style="4" customWidth="1"/>
    <col min="4" max="4" width="34.8571428571429" style="4" customWidth="1"/>
    <col min="5" max="5" width="11.7142857142857" style="4" customWidth="1"/>
    <col min="6" max="6" width="16" style="4"/>
    <col min="7" max="8" width="13.7142857142857" style="5" customWidth="1"/>
    <col min="9" max="10" width="11.1428571428571" style="4" customWidth="1"/>
    <col min="11" max="11" width="12.5714285714286" style="6" customWidth="1"/>
    <col min="12" max="12" width="16" style="6"/>
    <col min="13" max="13" width="11.2857142857143" style="6" customWidth="1"/>
    <col min="14" max="14" width="11.8571428571429" style="6" customWidth="1"/>
    <col min="15" max="15" width="16" style="6"/>
    <col min="16" max="16" width="13.1428571428571" style="7" customWidth="1"/>
    <col min="17" max="17" width="16" style="6"/>
  </cols>
  <sheetData>
    <row r="1" ht="31.5" customHeight="1" spans="1:1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="1" customFormat="1" ht="14.25" spans="1:17">
      <c r="A2" s="9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2" t="s">
        <v>7</v>
      </c>
      <c r="H2" s="12" t="s">
        <v>8</v>
      </c>
      <c r="I2" s="10" t="s">
        <v>9</v>
      </c>
      <c r="J2" s="10" t="s">
        <v>10</v>
      </c>
      <c r="K2" s="25" t="s">
        <v>11</v>
      </c>
      <c r="L2" s="25" t="s">
        <v>12</v>
      </c>
      <c r="M2" s="25" t="s">
        <v>13</v>
      </c>
      <c r="N2" s="25" t="s">
        <v>14</v>
      </c>
      <c r="O2" s="25" t="s">
        <v>15</v>
      </c>
      <c r="P2" s="26" t="s">
        <v>16</v>
      </c>
      <c r="Q2" s="25" t="s">
        <v>17</v>
      </c>
    </row>
    <row r="3" s="2" customFormat="1" spans="1:17">
      <c r="A3" s="13">
        <v>1</v>
      </c>
      <c r="B3" s="14" t="s">
        <v>18</v>
      </c>
      <c r="C3" s="14" t="s">
        <v>19</v>
      </c>
      <c r="D3" s="14" t="s">
        <v>20</v>
      </c>
      <c r="E3" s="14" t="s">
        <v>21</v>
      </c>
      <c r="F3" s="15" t="s">
        <v>22</v>
      </c>
      <c r="G3" s="16">
        <v>43283.4270833333</v>
      </c>
      <c r="H3" s="16">
        <v>43285.8993055556</v>
      </c>
      <c r="I3" s="27">
        <v>16</v>
      </c>
      <c r="J3" s="14">
        <v>74</v>
      </c>
      <c r="K3" s="28">
        <v>1725</v>
      </c>
      <c r="L3" s="29">
        <f>K3*0.05</f>
        <v>86.25</v>
      </c>
      <c r="M3" s="30">
        <v>0.03</v>
      </c>
      <c r="N3" s="29">
        <f>K3/1.03*0.03*1.12</f>
        <v>56.2718446601942</v>
      </c>
      <c r="O3" s="29">
        <f>K3-L3-N3</f>
        <v>1582.47815533981</v>
      </c>
      <c r="P3" s="31">
        <v>0.48</v>
      </c>
      <c r="Q3" s="29">
        <f>ROUND(O3*P3,2)</f>
        <v>759.59</v>
      </c>
    </row>
    <row r="4" s="2" customFormat="1" ht="13.5" customHeight="1" spans="1:17">
      <c r="A4" s="13">
        <v>2</v>
      </c>
      <c r="B4" s="14" t="s">
        <v>23</v>
      </c>
      <c r="C4" s="14" t="s">
        <v>24</v>
      </c>
      <c r="D4" s="14" t="s">
        <v>20</v>
      </c>
      <c r="E4" s="14" t="s">
        <v>21</v>
      </c>
      <c r="F4" s="15" t="s">
        <v>22</v>
      </c>
      <c r="G4" s="16">
        <v>43294.4756944444</v>
      </c>
      <c r="H4" s="16">
        <v>43296.9270833333</v>
      </c>
      <c r="I4" s="27">
        <v>13</v>
      </c>
      <c r="J4" s="14">
        <v>441</v>
      </c>
      <c r="K4" s="28">
        <v>15919</v>
      </c>
      <c r="L4" s="29">
        <f>K4*0.05</f>
        <v>795.95</v>
      </c>
      <c r="M4" s="30">
        <v>0.03</v>
      </c>
      <c r="N4" s="29">
        <f t="shared" ref="N4:N10" si="0">K4/1.03*0.03*1.12</f>
        <v>519.299417475728</v>
      </c>
      <c r="O4" s="29">
        <f t="shared" ref="O4:O10" si="1">K4-L4-N4</f>
        <v>14603.7505825243</v>
      </c>
      <c r="P4" s="31">
        <v>0.48</v>
      </c>
      <c r="Q4" s="29">
        <f>ROUND(O4*P4,2)</f>
        <v>7009.8</v>
      </c>
    </row>
    <row r="5" s="2" customFormat="1" spans="1:17">
      <c r="A5" s="13">
        <v>3</v>
      </c>
      <c r="B5" s="14" t="s">
        <v>25</v>
      </c>
      <c r="C5" s="14" t="s">
        <v>26</v>
      </c>
      <c r="D5" s="14" t="s">
        <v>20</v>
      </c>
      <c r="E5" s="14" t="s">
        <v>21</v>
      </c>
      <c r="F5" s="15" t="s">
        <v>22</v>
      </c>
      <c r="G5" s="16">
        <v>43301.40625</v>
      </c>
      <c r="H5" s="16">
        <v>43307.4895833333</v>
      </c>
      <c r="I5" s="27">
        <v>3</v>
      </c>
      <c r="J5" s="14">
        <v>3</v>
      </c>
      <c r="K5" s="32">
        <v>83</v>
      </c>
      <c r="L5" s="29">
        <f>K5*0.05</f>
        <v>4.15</v>
      </c>
      <c r="M5" s="30">
        <v>0.03</v>
      </c>
      <c r="N5" s="29">
        <f t="shared" si="0"/>
        <v>2.70757281553398</v>
      </c>
      <c r="O5" s="29">
        <f t="shared" si="1"/>
        <v>76.142427184466</v>
      </c>
      <c r="P5" s="31">
        <v>0.48</v>
      </c>
      <c r="Q5" s="29">
        <f>ROUND(O5*P5,2)</f>
        <v>36.55</v>
      </c>
    </row>
    <row r="6" s="2" customFormat="1" spans="1:17">
      <c r="A6" s="13">
        <v>4</v>
      </c>
      <c r="B6" s="14" t="s">
        <v>27</v>
      </c>
      <c r="C6" s="14" t="s">
        <v>28</v>
      </c>
      <c r="D6" s="14" t="s">
        <v>20</v>
      </c>
      <c r="E6" s="14" t="s">
        <v>21</v>
      </c>
      <c r="F6" s="15" t="s">
        <v>22</v>
      </c>
      <c r="G6" s="16">
        <v>43282.4131944444</v>
      </c>
      <c r="H6" s="16">
        <v>43293.6145833333</v>
      </c>
      <c r="I6" s="27">
        <v>74</v>
      </c>
      <c r="J6" s="14">
        <v>1223</v>
      </c>
      <c r="K6" s="28">
        <v>33597</v>
      </c>
      <c r="L6" s="29">
        <f>K6*0.05</f>
        <v>1679.85</v>
      </c>
      <c r="M6" s="30">
        <v>0.03</v>
      </c>
      <c r="N6" s="29">
        <f t="shared" si="0"/>
        <v>1095.97980582524</v>
      </c>
      <c r="O6" s="29">
        <f t="shared" si="1"/>
        <v>30821.1701941748</v>
      </c>
      <c r="P6" s="31">
        <v>0.48</v>
      </c>
      <c r="Q6" s="29">
        <f>ROUND(O6*P6,2)</f>
        <v>14794.16</v>
      </c>
    </row>
    <row r="7" s="2" customFormat="1" spans="1:17">
      <c r="A7" s="13">
        <v>5</v>
      </c>
      <c r="B7" s="14" t="s">
        <v>29</v>
      </c>
      <c r="C7" s="14" t="s">
        <v>30</v>
      </c>
      <c r="D7" s="14" t="s">
        <v>20</v>
      </c>
      <c r="E7" s="14" t="s">
        <v>21</v>
      </c>
      <c r="F7" s="15" t="s">
        <v>22</v>
      </c>
      <c r="G7" s="16">
        <v>43308.4097222222</v>
      </c>
      <c r="H7" s="16">
        <v>43312.9305555556</v>
      </c>
      <c r="I7" s="27">
        <v>68</v>
      </c>
      <c r="J7" s="14">
        <v>2624</v>
      </c>
      <c r="K7" s="28">
        <v>108885</v>
      </c>
      <c r="L7" s="29">
        <f>K7*0.05</f>
        <v>5444.25</v>
      </c>
      <c r="M7" s="30">
        <v>0.03</v>
      </c>
      <c r="N7" s="29">
        <f t="shared" si="0"/>
        <v>3551.97669902913</v>
      </c>
      <c r="O7" s="29">
        <f t="shared" si="1"/>
        <v>99888.7733009709</v>
      </c>
      <c r="P7" s="31">
        <v>0.48</v>
      </c>
      <c r="Q7" s="29">
        <f>ROUND(O7*P7,2)</f>
        <v>47946.61</v>
      </c>
    </row>
    <row r="8" s="2" customFormat="1" ht="16.5" customHeight="1" spans="1:17">
      <c r="A8" s="13">
        <v>6</v>
      </c>
      <c r="B8" s="14" t="s">
        <v>31</v>
      </c>
      <c r="C8" s="14" t="s">
        <v>32</v>
      </c>
      <c r="D8" s="14" t="s">
        <v>20</v>
      </c>
      <c r="E8" s="14" t="s">
        <v>21</v>
      </c>
      <c r="F8" s="15" t="s">
        <v>22</v>
      </c>
      <c r="G8" s="16">
        <v>43282.40625</v>
      </c>
      <c r="H8" s="16">
        <v>43296.9548611111</v>
      </c>
      <c r="I8" s="27">
        <v>101</v>
      </c>
      <c r="J8" s="14">
        <v>2104</v>
      </c>
      <c r="K8" s="28">
        <v>79232</v>
      </c>
      <c r="L8" s="29">
        <f>K8*0.05</f>
        <v>3961.6</v>
      </c>
      <c r="M8" s="30">
        <v>0.03</v>
      </c>
      <c r="N8" s="29">
        <f t="shared" si="0"/>
        <v>2584.65553398058</v>
      </c>
      <c r="O8" s="29">
        <f t="shared" si="1"/>
        <v>72685.7444660194</v>
      </c>
      <c r="P8" s="31">
        <v>0.48</v>
      </c>
      <c r="Q8" s="29">
        <f>ROUND(O8*P8,2)</f>
        <v>34889.16</v>
      </c>
    </row>
    <row r="9" s="2" customFormat="1" spans="1:17">
      <c r="A9" s="13">
        <v>7</v>
      </c>
      <c r="B9" s="14" t="s">
        <v>33</v>
      </c>
      <c r="C9" s="14" t="s">
        <v>34</v>
      </c>
      <c r="D9" s="14" t="s">
        <v>20</v>
      </c>
      <c r="E9" s="14" t="s">
        <v>21</v>
      </c>
      <c r="F9" s="15" t="s">
        <v>22</v>
      </c>
      <c r="G9" s="16">
        <v>43303.59375</v>
      </c>
      <c r="H9" s="16">
        <v>43303.59375</v>
      </c>
      <c r="I9" s="27">
        <v>1</v>
      </c>
      <c r="J9" s="14">
        <v>49</v>
      </c>
      <c r="K9" s="28">
        <v>1800</v>
      </c>
      <c r="L9" s="29">
        <f>K9*0.05</f>
        <v>90</v>
      </c>
      <c r="M9" s="30">
        <v>0.03</v>
      </c>
      <c r="N9" s="29">
        <f t="shared" si="0"/>
        <v>58.7184466019417</v>
      </c>
      <c r="O9" s="29">
        <f t="shared" si="1"/>
        <v>1651.28155339806</v>
      </c>
      <c r="P9" s="31">
        <v>0.48</v>
      </c>
      <c r="Q9" s="29">
        <f>ROUND(O9*P9,2)</f>
        <v>792.62</v>
      </c>
    </row>
    <row r="10" s="2" customFormat="1" ht="16.5" customHeight="1" spans="1:17">
      <c r="A10" s="13">
        <v>8</v>
      </c>
      <c r="B10" s="17" t="s">
        <v>35</v>
      </c>
      <c r="C10" s="17" t="s">
        <v>36</v>
      </c>
      <c r="D10" s="14" t="s">
        <v>20</v>
      </c>
      <c r="E10" s="14" t="s">
        <v>21</v>
      </c>
      <c r="F10" s="15" t="s">
        <v>22</v>
      </c>
      <c r="G10" s="16">
        <v>43282.4305555556</v>
      </c>
      <c r="H10" s="16">
        <v>43293.9375</v>
      </c>
      <c r="I10" s="33">
        <v>70</v>
      </c>
      <c r="J10" s="17">
        <v>750</v>
      </c>
      <c r="K10" s="34">
        <v>17601</v>
      </c>
      <c r="L10" s="29">
        <f t="shared" ref="L10:L22" si="2">K10*0.05</f>
        <v>880.05</v>
      </c>
      <c r="M10" s="30">
        <v>0.03</v>
      </c>
      <c r="N10" s="29">
        <f t="shared" ref="N10:N22" si="3">K10/1.03*0.03*1.12</f>
        <v>574.16854368932</v>
      </c>
      <c r="O10" s="29">
        <f t="shared" ref="O10:O22" si="4">K10-L10-N10</f>
        <v>16146.7814563107</v>
      </c>
      <c r="P10" s="31">
        <v>0.48</v>
      </c>
      <c r="Q10" s="29">
        <f t="shared" ref="Q10:Q22" si="5">ROUND(O10*P10,2)</f>
        <v>7750.46</v>
      </c>
    </row>
    <row r="11" s="2" customFormat="1" ht="16.5" customHeight="1" spans="1:17">
      <c r="A11" s="13">
        <v>9</v>
      </c>
      <c r="B11" s="17" t="s">
        <v>37</v>
      </c>
      <c r="C11" s="17" t="s">
        <v>38</v>
      </c>
      <c r="D11" s="14" t="s">
        <v>20</v>
      </c>
      <c r="E11" s="14" t="s">
        <v>21</v>
      </c>
      <c r="F11" s="15" t="s">
        <v>22</v>
      </c>
      <c r="G11" s="16">
        <v>43309.4166666667</v>
      </c>
      <c r="H11" s="16">
        <v>43310.4166666667</v>
      </c>
      <c r="I11" s="33">
        <v>2</v>
      </c>
      <c r="J11" s="17">
        <v>46</v>
      </c>
      <c r="K11" s="34">
        <v>1160</v>
      </c>
      <c r="L11" s="29">
        <f t="shared" si="2"/>
        <v>58</v>
      </c>
      <c r="M11" s="30">
        <v>0.03</v>
      </c>
      <c r="N11" s="29">
        <f t="shared" si="3"/>
        <v>37.8407766990291</v>
      </c>
      <c r="O11" s="29">
        <f t="shared" si="4"/>
        <v>1064.15922330097</v>
      </c>
      <c r="P11" s="31">
        <v>0.48</v>
      </c>
      <c r="Q11" s="29">
        <f t="shared" si="5"/>
        <v>510.8</v>
      </c>
    </row>
    <row r="12" s="2" customFormat="1" ht="16.5" customHeight="1" spans="1:17">
      <c r="A12" s="13">
        <v>10</v>
      </c>
      <c r="B12" s="17" t="s">
        <v>39</v>
      </c>
      <c r="C12" s="17" t="s">
        <v>40</v>
      </c>
      <c r="D12" s="14" t="s">
        <v>20</v>
      </c>
      <c r="E12" s="14" t="s">
        <v>21</v>
      </c>
      <c r="F12" s="15" t="s">
        <v>22</v>
      </c>
      <c r="G12" s="16">
        <v>43301.4097222222</v>
      </c>
      <c r="H12" s="16">
        <v>43312.8819444444</v>
      </c>
      <c r="I12" s="33">
        <v>203</v>
      </c>
      <c r="J12" s="17">
        <v>7026</v>
      </c>
      <c r="K12" s="34">
        <v>199071</v>
      </c>
      <c r="L12" s="29">
        <f t="shared" si="2"/>
        <v>9953.55</v>
      </c>
      <c r="M12" s="30">
        <v>0.03</v>
      </c>
      <c r="N12" s="29">
        <f t="shared" si="3"/>
        <v>6493.96660194175</v>
      </c>
      <c r="O12" s="29">
        <f t="shared" si="4"/>
        <v>182623.483398058</v>
      </c>
      <c r="P12" s="31">
        <v>0.48</v>
      </c>
      <c r="Q12" s="29">
        <f t="shared" si="5"/>
        <v>87659.27</v>
      </c>
    </row>
    <row r="13" s="2" customFormat="1" ht="16.5" customHeight="1" spans="1:17">
      <c r="A13" s="13">
        <v>11</v>
      </c>
      <c r="B13" s="17" t="s">
        <v>41</v>
      </c>
      <c r="C13" s="17" t="s">
        <v>42</v>
      </c>
      <c r="D13" s="14" t="s">
        <v>20</v>
      </c>
      <c r="E13" s="14" t="s">
        <v>21</v>
      </c>
      <c r="F13" s="15" t="s">
        <v>22</v>
      </c>
      <c r="G13" s="16">
        <v>43302.4270833333</v>
      </c>
      <c r="H13" s="16">
        <v>43312.4201388889</v>
      </c>
      <c r="I13" s="33">
        <v>13</v>
      </c>
      <c r="J13" s="17">
        <v>381</v>
      </c>
      <c r="K13" s="34">
        <v>13877</v>
      </c>
      <c r="L13" s="29">
        <f t="shared" si="2"/>
        <v>693.85</v>
      </c>
      <c r="M13" s="30">
        <v>0.03</v>
      </c>
      <c r="N13" s="29">
        <f t="shared" si="3"/>
        <v>452.686601941748</v>
      </c>
      <c r="O13" s="29">
        <f t="shared" si="4"/>
        <v>12730.4633980583</v>
      </c>
      <c r="P13" s="31">
        <v>0.48</v>
      </c>
      <c r="Q13" s="29">
        <f t="shared" si="5"/>
        <v>6110.62</v>
      </c>
    </row>
    <row r="14" s="2" customFormat="1" ht="16.5" customHeight="1" spans="1:17">
      <c r="A14" s="13">
        <v>12</v>
      </c>
      <c r="B14" s="17" t="s">
        <v>43</v>
      </c>
      <c r="C14" s="17" t="s">
        <v>44</v>
      </c>
      <c r="D14" s="14" t="s">
        <v>20</v>
      </c>
      <c r="E14" s="14" t="s">
        <v>21</v>
      </c>
      <c r="F14" s="15" t="s">
        <v>22</v>
      </c>
      <c r="G14" s="16">
        <v>43301.4409722222</v>
      </c>
      <c r="H14" s="16">
        <v>43307.6527777778</v>
      </c>
      <c r="I14" s="33">
        <v>19</v>
      </c>
      <c r="J14" s="17">
        <v>197</v>
      </c>
      <c r="K14" s="34">
        <v>4397</v>
      </c>
      <c r="L14" s="29">
        <f t="shared" si="2"/>
        <v>219.85</v>
      </c>
      <c r="M14" s="30">
        <v>0.03</v>
      </c>
      <c r="N14" s="29">
        <f t="shared" si="3"/>
        <v>143.436116504854</v>
      </c>
      <c r="O14" s="29">
        <f t="shared" si="4"/>
        <v>4033.71388349515</v>
      </c>
      <c r="P14" s="31">
        <v>0.48</v>
      </c>
      <c r="Q14" s="29">
        <f t="shared" si="5"/>
        <v>1936.18</v>
      </c>
    </row>
    <row r="15" s="2" customFormat="1" ht="16.5" customHeight="1" spans="1:17">
      <c r="A15" s="13">
        <v>13</v>
      </c>
      <c r="B15" s="17" t="s">
        <v>45</v>
      </c>
      <c r="C15" s="17" t="s">
        <v>46</v>
      </c>
      <c r="D15" s="14" t="s">
        <v>20</v>
      </c>
      <c r="E15" s="14" t="s">
        <v>21</v>
      </c>
      <c r="F15" s="15" t="s">
        <v>22</v>
      </c>
      <c r="G15" s="16">
        <v>43301.7152777778</v>
      </c>
      <c r="H15" s="16">
        <v>43307.7256944444</v>
      </c>
      <c r="I15" s="33">
        <v>8</v>
      </c>
      <c r="J15" s="17">
        <v>139</v>
      </c>
      <c r="K15" s="34">
        <v>3100</v>
      </c>
      <c r="L15" s="29">
        <f t="shared" si="2"/>
        <v>155</v>
      </c>
      <c r="M15" s="30">
        <v>0.03</v>
      </c>
      <c r="N15" s="29">
        <f t="shared" si="3"/>
        <v>101.126213592233</v>
      </c>
      <c r="O15" s="29">
        <f t="shared" si="4"/>
        <v>2843.87378640777</v>
      </c>
      <c r="P15" s="31">
        <v>0.48</v>
      </c>
      <c r="Q15" s="29">
        <f t="shared" si="5"/>
        <v>1365.06</v>
      </c>
    </row>
    <row r="16" s="2" customFormat="1" ht="16.5" customHeight="1" spans="1:17">
      <c r="A16" s="13">
        <v>14</v>
      </c>
      <c r="B16" s="17" t="s">
        <v>47</v>
      </c>
      <c r="C16" s="17" t="s">
        <v>48</v>
      </c>
      <c r="D16" s="14" t="s">
        <v>20</v>
      </c>
      <c r="E16" s="14" t="s">
        <v>21</v>
      </c>
      <c r="F16" s="15" t="s">
        <v>22</v>
      </c>
      <c r="G16" s="16">
        <v>43282.5833333333</v>
      </c>
      <c r="H16" s="16">
        <v>43312.7048611111</v>
      </c>
      <c r="I16" s="33">
        <v>479</v>
      </c>
      <c r="J16" s="17">
        <v>22383</v>
      </c>
      <c r="K16" s="34">
        <v>859701</v>
      </c>
      <c r="L16" s="29">
        <f t="shared" si="2"/>
        <v>42985.05</v>
      </c>
      <c r="M16" s="30">
        <v>0.03</v>
      </c>
      <c r="N16" s="29">
        <f t="shared" si="3"/>
        <v>28044.6151456311</v>
      </c>
      <c r="O16" s="29">
        <f t="shared" si="4"/>
        <v>788671.334854369</v>
      </c>
      <c r="P16" s="31">
        <v>0.48</v>
      </c>
      <c r="Q16" s="29">
        <f t="shared" si="5"/>
        <v>378562.24</v>
      </c>
    </row>
    <row r="17" s="2" customFormat="1" ht="16.5" customHeight="1" spans="1:17">
      <c r="A17" s="13">
        <v>15</v>
      </c>
      <c r="B17" s="17" t="s">
        <v>49</v>
      </c>
      <c r="C17" s="17" t="s">
        <v>50</v>
      </c>
      <c r="D17" s="14" t="s">
        <v>20</v>
      </c>
      <c r="E17" s="14" t="s">
        <v>21</v>
      </c>
      <c r="F17" s="15" t="s">
        <v>22</v>
      </c>
      <c r="G17" s="16">
        <v>43308.4236111111</v>
      </c>
      <c r="H17" s="16">
        <v>43312.9375</v>
      </c>
      <c r="I17" s="33">
        <v>151</v>
      </c>
      <c r="J17" s="17">
        <v>10371</v>
      </c>
      <c r="K17" s="34">
        <v>396281</v>
      </c>
      <c r="L17" s="29">
        <f>K17*0.05</f>
        <v>19814.05</v>
      </c>
      <c r="M17" s="30">
        <v>0.03</v>
      </c>
      <c r="N17" s="29">
        <f>K17/1.03*0.03*1.12</f>
        <v>12927.2248543689</v>
      </c>
      <c r="O17" s="29">
        <f>K17-L17-N17</f>
        <v>363539.725145631</v>
      </c>
      <c r="P17" s="31">
        <v>0.48</v>
      </c>
      <c r="Q17" s="29">
        <f>ROUND(O17*P17,2)</f>
        <v>174499.07</v>
      </c>
    </row>
    <row r="18" s="2" customFormat="1" ht="16.5" customHeight="1" spans="1:17">
      <c r="A18" s="13">
        <v>16</v>
      </c>
      <c r="B18" s="17" t="s">
        <v>51</v>
      </c>
      <c r="C18" s="17" t="s">
        <v>52</v>
      </c>
      <c r="D18" s="14" t="s">
        <v>20</v>
      </c>
      <c r="E18" s="14" t="s">
        <v>21</v>
      </c>
      <c r="F18" s="15" t="s">
        <v>22</v>
      </c>
      <c r="G18" s="16">
        <v>43295.4131944444</v>
      </c>
      <c r="H18" s="16">
        <v>43300.7048611111</v>
      </c>
      <c r="I18" s="33">
        <v>23</v>
      </c>
      <c r="J18" s="17">
        <v>294</v>
      </c>
      <c r="K18" s="34">
        <v>7915</v>
      </c>
      <c r="L18" s="29">
        <f>K18*0.05</f>
        <v>395.75</v>
      </c>
      <c r="M18" s="30">
        <v>0.03</v>
      </c>
      <c r="N18" s="29">
        <f>K18/1.03*0.03*1.12</f>
        <v>258.198058252427</v>
      </c>
      <c r="O18" s="29">
        <f>K18-L18-N18</f>
        <v>7261.05194174757</v>
      </c>
      <c r="P18" s="31">
        <v>0.48</v>
      </c>
      <c r="Q18" s="29">
        <f>ROUND(O18*P18,2)</f>
        <v>3485.3</v>
      </c>
    </row>
    <row r="19" s="2" customFormat="1" ht="16.5" customHeight="1" spans="1:17">
      <c r="A19" s="13">
        <v>17</v>
      </c>
      <c r="B19" s="17" t="s">
        <v>53</v>
      </c>
      <c r="C19" s="17" t="s">
        <v>54</v>
      </c>
      <c r="D19" s="14" t="s">
        <v>20</v>
      </c>
      <c r="E19" s="14" t="s">
        <v>21</v>
      </c>
      <c r="F19" s="15" t="s">
        <v>22</v>
      </c>
      <c r="G19" s="16">
        <v>43294.4166666667</v>
      </c>
      <c r="H19" s="16">
        <v>43307.9201388889</v>
      </c>
      <c r="I19" s="33">
        <v>156</v>
      </c>
      <c r="J19" s="17">
        <v>3909</v>
      </c>
      <c r="K19" s="34">
        <v>147982</v>
      </c>
      <c r="L19" s="29">
        <f>K19*0.05</f>
        <v>7399.1</v>
      </c>
      <c r="M19" s="30">
        <v>0.03</v>
      </c>
      <c r="N19" s="29">
        <f>K19/1.03*0.03*1.12</f>
        <v>4827.37398058252</v>
      </c>
      <c r="O19" s="29">
        <f>K19-L19-N19</f>
        <v>135755.526019417</v>
      </c>
      <c r="P19" s="31">
        <v>0.48</v>
      </c>
      <c r="Q19" s="29">
        <f>ROUND(O19*P19,2)</f>
        <v>65162.65</v>
      </c>
    </row>
    <row r="20" s="2" customFormat="1" ht="16.5" customHeight="1" spans="1:17">
      <c r="A20" s="13">
        <v>18</v>
      </c>
      <c r="B20" s="17" t="s">
        <v>55</v>
      </c>
      <c r="C20" s="17" t="s">
        <v>56</v>
      </c>
      <c r="D20" s="14" t="s">
        <v>20</v>
      </c>
      <c r="E20" s="14" t="s">
        <v>21</v>
      </c>
      <c r="F20" s="15" t="s">
        <v>22</v>
      </c>
      <c r="G20" s="16">
        <v>43287.4236111111</v>
      </c>
      <c r="H20" s="16">
        <v>43296.4305555556</v>
      </c>
      <c r="I20" s="33">
        <v>48</v>
      </c>
      <c r="J20" s="17">
        <v>1010</v>
      </c>
      <c r="K20" s="34">
        <v>37210</v>
      </c>
      <c r="L20" s="29">
        <f>K20*0.05</f>
        <v>1860.5</v>
      </c>
      <c r="M20" s="30">
        <v>0.03</v>
      </c>
      <c r="N20" s="29">
        <f>K20/1.03*0.03*1.12</f>
        <v>1213.84077669903</v>
      </c>
      <c r="O20" s="29">
        <f>K20-L20-N20</f>
        <v>34135.659223301</v>
      </c>
      <c r="P20" s="31">
        <v>0.48</v>
      </c>
      <c r="Q20" s="29">
        <f>ROUND(O20*P20,2)</f>
        <v>16385.12</v>
      </c>
    </row>
    <row r="21" s="2" customFormat="1" ht="16.5" customHeight="1" spans="1:17">
      <c r="A21" s="13">
        <v>19</v>
      </c>
      <c r="B21" s="17" t="s">
        <v>57</v>
      </c>
      <c r="C21" s="17" t="s">
        <v>58</v>
      </c>
      <c r="D21" s="14" t="s">
        <v>20</v>
      </c>
      <c r="E21" s="14" t="s">
        <v>21</v>
      </c>
      <c r="F21" s="15" t="s">
        <v>22</v>
      </c>
      <c r="G21" s="16">
        <v>43282.4097222222</v>
      </c>
      <c r="H21" s="16">
        <v>43307.90625</v>
      </c>
      <c r="I21" s="33">
        <v>79</v>
      </c>
      <c r="J21" s="17">
        <v>2173</v>
      </c>
      <c r="K21" s="34">
        <v>62207</v>
      </c>
      <c r="L21" s="29">
        <f>K21*0.05</f>
        <v>3110.35</v>
      </c>
      <c r="M21" s="30">
        <v>0.03</v>
      </c>
      <c r="N21" s="29">
        <f>K21/1.03*0.03*1.12</f>
        <v>2029.27689320388</v>
      </c>
      <c r="O21" s="29">
        <f>K21-L21-N21</f>
        <v>57067.3731067961</v>
      </c>
      <c r="P21" s="31">
        <v>0.48</v>
      </c>
      <c r="Q21" s="29">
        <f>ROUND(O21*P21,2)</f>
        <v>27392.34</v>
      </c>
    </row>
    <row r="22" s="3" customFormat="1" ht="25.5" customHeight="1" spans="1:17">
      <c r="A22" s="18"/>
      <c r="B22" s="19" t="s">
        <v>59</v>
      </c>
      <c r="C22" s="20"/>
      <c r="D22" s="20"/>
      <c r="E22" s="20"/>
      <c r="F22" s="20"/>
      <c r="G22" s="21"/>
      <c r="H22" s="21"/>
      <c r="I22" s="20"/>
      <c r="J22" s="20"/>
      <c r="K22" s="35">
        <f>SUM(K3:K21)</f>
        <v>1991743</v>
      </c>
      <c r="L22" s="35"/>
      <c r="M22" s="35"/>
      <c r="N22" s="35">
        <f>SUM(N3:N21)</f>
        <v>64973.3638834951</v>
      </c>
      <c r="O22" s="36">
        <f>SUM(O3:O21)</f>
        <v>1827182.4861165</v>
      </c>
      <c r="P22" s="37"/>
      <c r="Q22" s="35">
        <f>SUM(Q3:Q21)</f>
        <v>877047.6</v>
      </c>
    </row>
    <row r="23" s="3" customFormat="1" spans="2:16">
      <c r="B23" s="22"/>
      <c r="C23" s="22"/>
      <c r="D23" s="22"/>
      <c r="E23" s="22"/>
      <c r="F23" s="22"/>
      <c r="G23" s="23"/>
      <c r="H23" s="23"/>
      <c r="I23" s="22"/>
      <c r="J23" s="22"/>
      <c r="K23" s="38"/>
      <c r="L23" s="38"/>
      <c r="M23" s="38"/>
      <c r="N23" s="38"/>
      <c r="O23" s="38"/>
      <c r="P23" s="39"/>
    </row>
    <row r="25" spans="6:6">
      <c r="F25" s="24"/>
    </row>
  </sheetData>
  <protectedRanges>
    <protectedRange sqref="A3:IV9 A10:L15 M10:M15 A16:L21 A22:IV65548 M16:M21 N10:O15 Q10:IV15 P10:P15 N16:O21 Q16:IV21 P16:P21" name="区域1" securityDescriptor=""/>
  </protectedRanges>
  <mergeCells count="1">
    <mergeCell ref="A1:Q1"/>
  </mergeCells>
  <pageMargins left="0.699305555555556" right="0.699305555555556" top="0.75" bottom="0.75" header="0.3" footer="0.3"/>
  <pageSetup paperSize="1" scale="51" fitToHeight="0" orientation="landscape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caiwu</cp:lastModifiedBy>
  <dcterms:created xsi:type="dcterms:W3CDTF">2015-11-10T02:18:00Z</dcterms:created>
  <cp:lastPrinted>2018-06-11T07:54:00Z</cp:lastPrinted>
  <dcterms:modified xsi:type="dcterms:W3CDTF">2018-08-01T02:27:47Z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