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10950"/>
  </bookViews>
  <sheets>
    <sheet name="月结算表" sheetId="1" r:id="rId1"/>
  </sheets>
  <definedNames>
    <definedName name="_xlnm._FilterDatabase" localSheetId="0" hidden="1">月结算表!$A$2:$Q$24</definedName>
  </definedName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<sst xmlns="http://schemas.openxmlformats.org/spreadsheetml/2006/main" count="64">
  <si>
    <t>2018年7月结算报表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</si>
  <si>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</si>
  <si>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</si>
  <si>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</si>
  <si>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</si>
  <si>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</si>
  <si>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</si>
  <si>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</si>
  <si>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</si>
  <si>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</si>
  <si>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</si>
  <si>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</si>
  <si>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</si>
  <si>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</si>
  <si>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</si>
  <si>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</si>
  <si>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</si>
  <si>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</si>
  <si>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阿修罗（数字3D）</t>
  </si>
  <si>
    <t>001204972018</t>
  </si>
  <si>
    <t>卢米埃北京万科影城</t>
  </si>
  <si>
    <t>11140881</t>
  </si>
  <si>
    <t>中影设备</t>
  </si>
  <si>
    <t>北方一片苍茫 （数字）</t>
  </si>
  <si>
    <t>001108552017</t>
  </si>
  <si>
    <t>超人总动员2（数字3D）</t>
  </si>
  <si>
    <t>051201112018</t>
  </si>
  <si>
    <t>狄仁杰之四大天王（数字3D）</t>
  </si>
  <si>
    <t>001202172018</t>
  </si>
  <si>
    <t>动物世界（数字3D）</t>
  </si>
  <si>
    <t>001203772018</t>
  </si>
  <si>
    <t>红盾先锋 （数字）</t>
  </si>
  <si>
    <t>001106712014</t>
  </si>
  <si>
    <t>金蝉脱壳2：冥府（数字）</t>
  </si>
  <si>
    <t>051101152018</t>
  </si>
  <si>
    <t>快乐星球之三十六号（数字3D）</t>
  </si>
  <si>
    <t>001206792015</t>
  </si>
  <si>
    <t>萌学园：寻找盘古 （数字）</t>
  </si>
  <si>
    <t>001108392016</t>
  </si>
  <si>
    <t>猛虫过江 （数字）</t>
  </si>
  <si>
    <t>001104442018</t>
  </si>
  <si>
    <t>摩天营救（数字3D）</t>
  </si>
  <si>
    <t>051201202018</t>
  </si>
  <si>
    <t>神奇马戏团之动物饼干（数字3D）</t>
  </si>
  <si>
    <t>001c05642018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</si>
  <si>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</si>
  <si>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</si>
  <si>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</si>
  <si>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</si>
  <si>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</si>
  <si>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</si>
  <si>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</si>
  <si>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</si>
  <si>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小悟空 （数字）</t>
  </si>
  <si>
    <t>001b03982018</t>
  </si>
  <si>
    <t>邪不压正 （数字）</t>
  </si>
  <si>
    <t>001104952018</t>
  </si>
  <si>
    <t>新大头儿子和小头爸爸3俄罗斯奇遇记 （数字）</t>
  </si>
  <si>
    <t>001b03562018</t>
  </si>
  <si>
    <t>侏罗纪世界2（数字3D）</t>
  </si>
  <si>
    <t>051201022018</t>
  </si>
  <si>
    <t>最后一球（数字）</t>
  </si>
  <si>
    <t>091101172018</t>
  </si>
  <si>
    <t>合计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</si>
</sst>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0_ "/>
    <numFmt numFmtId="178" formatCode="yyyy/m/d;@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" borderId="6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/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/>
    <xf numFmtId="49" fontId="2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/>
    <xf numFmtId="14" fontId="0" fillId="0" borderId="4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7" fillId="0" borderId="0" xfId="0" applyNumberFormat="1" applyFont="1"/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4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right" vertical="center"/>
    </xf>
    <xf numFmtId="0" fontId="2" fillId="0" borderId="3" xfId="0" applyNumberFormat="1" applyFont="1" applyFill="1" applyBorder="1" applyAlignment="1">
      <alignment horizontal="right" vertical="center"/>
    </xf>
    <xf numFmtId="176" fontId="0" fillId="0" borderId="4" xfId="0" applyNumberFormat="1" applyFill="1" applyBorder="1"/>
    <xf numFmtId="176" fontId="0" fillId="0" borderId="5" xfId="0" applyNumberFormat="1" applyFill="1" applyBorder="1" applyAlignment="1">
      <alignment horizontal="right"/>
    </xf>
    <xf numFmtId="177" fontId="0" fillId="0" borderId="4" xfId="0" applyNumberFormat="1" applyFill="1" applyBorder="1"/>
    <xf numFmtId="176" fontId="0" fillId="0" borderId="0" xfId="0" applyNumberFormat="1" applyFill="1"/>
    <xf numFmtId="177" fontId="0" fillId="0" borderId="0" xfId="0" applyNumberFormat="1" applyFill="1"/>
    <xf numFmtId="0" fontId="2" fillId="0" borderId="2" xfId="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7"/>
  <sheetViews>
    <sheetView tabSelected="1" topLeftCell="E1" workbookViewId="0">
      <selection activeCell="P9" sqref="P9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3.8571428571429" style="4" customWidth="1"/>
    <col min="4" max="4" width="19.2857142857143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27" t="s">
        <v>11</v>
      </c>
      <c r="L2" s="27" t="s">
        <v>12</v>
      </c>
      <c r="M2" s="27" t="s">
        <v>13</v>
      </c>
      <c r="N2" s="27" t="s">
        <v>14</v>
      </c>
      <c r="O2" s="27" t="s">
        <v>15</v>
      </c>
      <c r="P2" s="28" t="s">
        <v>16</v>
      </c>
      <c r="Q2" s="27" t="s">
        <v>17</v>
      </c>
    </row>
    <row r="3" s="2" customFormat="1" ht="20" customHeight="1" spans="1:17">
      <c r="A3" s="13">
        <v>1</v>
      </c>
      <c r="B3" s="14" t="s">
        <v>18</v>
      </c>
      <c r="C3" s="40" t="s">
        <v>19</v>
      </c>
      <c r="D3" s="14" t="s">
        <v>20</v>
      </c>
      <c r="E3" s="14" t="s">
        <v>21</v>
      </c>
      <c r="F3" s="16" t="s">
        <v>22</v>
      </c>
      <c r="G3" s="17">
        <v>43294.375</v>
      </c>
      <c r="H3" s="17">
        <v>43296.4965277778</v>
      </c>
      <c r="I3" s="14">
        <v>9</v>
      </c>
      <c r="J3" s="14">
        <v>315</v>
      </c>
      <c r="K3" s="29">
        <v>13065</v>
      </c>
      <c r="L3" s="30">
        <f>K3*0.05</f>
        <v>653.25</v>
      </c>
      <c r="M3" s="31">
        <v>0.03</v>
      </c>
      <c r="N3" s="30">
        <f>K3/1.03*0.03*1.12</f>
        <v>426.198058252427</v>
      </c>
      <c r="O3" s="30">
        <f>K3-L3-N3</f>
        <v>11985.5519417476</v>
      </c>
      <c r="P3" s="32">
        <v>0.48</v>
      </c>
      <c r="Q3" s="30">
        <f>ROUND(O3*P3,2)</f>
        <v>5753.06</v>
      </c>
    </row>
    <row r="4" s="2" customFormat="1" ht="20" customHeight="1" spans="1:17">
      <c r="A4" s="13">
        <v>2</v>
      </c>
      <c r="B4" s="14" t="s">
        <v>23</v>
      </c>
      <c r="C4" s="15" t="s">
        <v>24</v>
      </c>
      <c r="D4" s="14" t="s">
        <v>20</v>
      </c>
      <c r="E4" s="14" t="s">
        <v>21</v>
      </c>
      <c r="F4" s="16" t="s">
        <v>22</v>
      </c>
      <c r="G4" s="17">
        <v>43301.5729166667</v>
      </c>
      <c r="H4" s="17">
        <v>43301.5729166667</v>
      </c>
      <c r="I4" s="14">
        <v>1</v>
      </c>
      <c r="J4" s="14">
        <v>1</v>
      </c>
      <c r="K4" s="29">
        <v>25</v>
      </c>
      <c r="L4" s="30">
        <f t="shared" ref="L4:L30" si="0">K4*0.05</f>
        <v>1.25</v>
      </c>
      <c r="M4" s="31">
        <v>0.03</v>
      </c>
      <c r="N4" s="30">
        <f t="shared" ref="N4:N23" si="1">K4/1.03*0.03*1.12</f>
        <v>0.815533980582524</v>
      </c>
      <c r="O4" s="30">
        <f t="shared" ref="O4:O23" si="2">K4-L4-N4</f>
        <v>22.9344660194175</v>
      </c>
      <c r="P4" s="32">
        <v>0.48</v>
      </c>
      <c r="Q4" s="30">
        <f t="shared" ref="Q4:Q23" si="3">ROUND(O4*P4,2)</f>
        <v>11.01</v>
      </c>
    </row>
    <row r="5" s="2" customFormat="1" ht="20" customHeight="1" spans="1:17">
      <c r="A5" s="13">
        <v>3</v>
      </c>
      <c r="B5" s="14" t="s">
        <v>25</v>
      </c>
      <c r="C5" s="15" t="s">
        <v>26</v>
      </c>
      <c r="D5" s="14" t="s">
        <v>20</v>
      </c>
      <c r="E5" s="14" t="s">
        <v>21</v>
      </c>
      <c r="F5" s="16" t="s">
        <v>22</v>
      </c>
      <c r="G5" s="17">
        <v>43282.4027777778</v>
      </c>
      <c r="H5" s="17">
        <v>43296.7847222222</v>
      </c>
      <c r="I5" s="14">
        <v>35</v>
      </c>
      <c r="J5" s="14">
        <v>694</v>
      </c>
      <c r="K5" s="29">
        <v>28301</v>
      </c>
      <c r="L5" s="30">
        <f t="shared" si="0"/>
        <v>1415.05</v>
      </c>
      <c r="M5" s="31">
        <v>0.03</v>
      </c>
      <c r="N5" s="30">
        <f t="shared" si="1"/>
        <v>923.217087378641</v>
      </c>
      <c r="O5" s="30">
        <f t="shared" si="2"/>
        <v>25962.7329126214</v>
      </c>
      <c r="P5" s="32">
        <v>0.48</v>
      </c>
      <c r="Q5" s="30">
        <f t="shared" si="3"/>
        <v>12462.11</v>
      </c>
    </row>
    <row r="6" s="2" customFormat="1" ht="20" customHeight="1" spans="1:17">
      <c r="A6" s="13">
        <v>4</v>
      </c>
      <c r="B6" s="14" t="s">
        <v>27</v>
      </c>
      <c r="C6" s="15" t="s">
        <v>28</v>
      </c>
      <c r="D6" s="14" t="s">
        <v>20</v>
      </c>
      <c r="E6" s="14" t="s">
        <v>21</v>
      </c>
      <c r="F6" s="16" t="s">
        <v>22</v>
      </c>
      <c r="G6" s="17">
        <v>43308.3923611111</v>
      </c>
      <c r="H6" s="17">
        <v>43312.9236111111</v>
      </c>
      <c r="I6" s="14">
        <v>54</v>
      </c>
      <c r="J6" s="14">
        <v>2464</v>
      </c>
      <c r="K6" s="29">
        <v>108195</v>
      </c>
      <c r="L6" s="30">
        <f t="shared" si="0"/>
        <v>5409.75</v>
      </c>
      <c r="M6" s="31">
        <v>0.03</v>
      </c>
      <c r="N6" s="30">
        <f t="shared" si="1"/>
        <v>3529.46796116505</v>
      </c>
      <c r="O6" s="30">
        <f t="shared" si="2"/>
        <v>99255.782038835</v>
      </c>
      <c r="P6" s="32">
        <v>0.48</v>
      </c>
      <c r="Q6" s="30">
        <f t="shared" si="3"/>
        <v>47642.78</v>
      </c>
    </row>
    <row r="7" s="2" customFormat="1" ht="20" customHeight="1" spans="1:17">
      <c r="A7" s="13">
        <v>5</v>
      </c>
      <c r="B7" s="14" t="s">
        <v>29</v>
      </c>
      <c r="C7" s="15" t="s">
        <v>30</v>
      </c>
      <c r="D7" s="14" t="s">
        <v>20</v>
      </c>
      <c r="E7" s="14" t="s">
        <v>21</v>
      </c>
      <c r="F7" s="16" t="s">
        <v>22</v>
      </c>
      <c r="G7" s="17">
        <v>43282.3888888889</v>
      </c>
      <c r="H7" s="17">
        <v>43300.6840277778</v>
      </c>
      <c r="I7" s="14">
        <v>73</v>
      </c>
      <c r="J7" s="14">
        <v>1548</v>
      </c>
      <c r="K7" s="29">
        <v>68519</v>
      </c>
      <c r="L7" s="30">
        <f t="shared" si="0"/>
        <v>3425.95</v>
      </c>
      <c r="M7" s="31">
        <v>0.03</v>
      </c>
      <c r="N7" s="30">
        <f t="shared" si="1"/>
        <v>2235.18291262136</v>
      </c>
      <c r="O7" s="30">
        <f t="shared" si="2"/>
        <v>62857.8670873786</v>
      </c>
      <c r="P7" s="32">
        <v>0.48</v>
      </c>
      <c r="Q7" s="30">
        <f t="shared" si="3"/>
        <v>30171.78</v>
      </c>
    </row>
    <row r="8" s="2" customFormat="1" ht="20" customHeight="1" spans="1:17">
      <c r="A8" s="13">
        <v>6</v>
      </c>
      <c r="B8" s="14" t="s">
        <v>31</v>
      </c>
      <c r="C8" s="15" t="s">
        <v>32</v>
      </c>
      <c r="D8" s="14" t="s">
        <v>20</v>
      </c>
      <c r="E8" s="14" t="s">
        <v>21</v>
      </c>
      <c r="F8" s="16" t="s">
        <v>22</v>
      </c>
      <c r="G8" s="17">
        <v>43292.3958333333</v>
      </c>
      <c r="H8" s="17">
        <v>43292.3958333333</v>
      </c>
      <c r="I8" s="14">
        <v>1</v>
      </c>
      <c r="J8" s="14">
        <v>50</v>
      </c>
      <c r="K8" s="29">
        <v>1750</v>
      </c>
      <c r="L8" s="30">
        <f t="shared" si="0"/>
        <v>87.5</v>
      </c>
      <c r="M8" s="31">
        <v>0.03</v>
      </c>
      <c r="N8" s="30">
        <f t="shared" si="1"/>
        <v>57.0873786407767</v>
      </c>
      <c r="O8" s="30">
        <f t="shared" si="2"/>
        <v>1605.41262135922</v>
      </c>
      <c r="P8" s="32">
        <v>0.45</v>
      </c>
      <c r="Q8" s="30">
        <f t="shared" si="3"/>
        <v>722.44</v>
      </c>
    </row>
    <row r="9" s="2" customFormat="1" ht="20" customHeight="1" spans="1:17">
      <c r="A9" s="13">
        <v>7</v>
      </c>
      <c r="B9" s="14" t="s">
        <v>33</v>
      </c>
      <c r="C9" s="15" t="s">
        <v>34</v>
      </c>
      <c r="D9" s="14" t="s">
        <v>20</v>
      </c>
      <c r="E9" s="14" t="s">
        <v>21</v>
      </c>
      <c r="F9" s="16" t="s">
        <v>22</v>
      </c>
      <c r="G9" s="17">
        <v>43282.4513888889</v>
      </c>
      <c r="H9" s="17">
        <v>43285.6805555556</v>
      </c>
      <c r="I9" s="14">
        <v>15</v>
      </c>
      <c r="J9" s="14">
        <v>161</v>
      </c>
      <c r="K9" s="29">
        <v>5962</v>
      </c>
      <c r="L9" s="30">
        <f t="shared" si="0"/>
        <v>298.1</v>
      </c>
      <c r="M9" s="31">
        <v>0.03</v>
      </c>
      <c r="N9" s="30">
        <f t="shared" si="1"/>
        <v>194.48854368932</v>
      </c>
      <c r="O9" s="30">
        <f t="shared" si="2"/>
        <v>5469.41145631068</v>
      </c>
      <c r="P9" s="32">
        <v>0.48</v>
      </c>
      <c r="Q9" s="30">
        <f t="shared" si="3"/>
        <v>2625.32</v>
      </c>
    </row>
    <row r="10" s="2" customFormat="1" ht="20" customHeight="1" spans="1:17">
      <c r="A10" s="13">
        <v>8</v>
      </c>
      <c r="B10" s="18" t="s">
        <v>35</v>
      </c>
      <c r="C10" s="19" t="s">
        <v>36</v>
      </c>
      <c r="D10" s="14" t="s">
        <v>20</v>
      </c>
      <c r="E10" s="14" t="s">
        <v>21</v>
      </c>
      <c r="F10" s="16" t="s">
        <v>22</v>
      </c>
      <c r="G10" s="17">
        <v>43282.375</v>
      </c>
      <c r="H10" s="17">
        <v>43282.375</v>
      </c>
      <c r="I10" s="18">
        <v>1</v>
      </c>
      <c r="J10" s="18">
        <v>2</v>
      </c>
      <c r="K10" s="33">
        <v>60</v>
      </c>
      <c r="L10" s="30">
        <f t="shared" si="0"/>
        <v>3</v>
      </c>
      <c r="M10" s="31">
        <v>0.03</v>
      </c>
      <c r="N10" s="30">
        <f t="shared" si="1"/>
        <v>1.95728155339806</v>
      </c>
      <c r="O10" s="30">
        <f t="shared" si="2"/>
        <v>55.0427184466019</v>
      </c>
      <c r="P10" s="32">
        <v>0.48</v>
      </c>
      <c r="Q10" s="30">
        <f t="shared" si="3"/>
        <v>26.42</v>
      </c>
    </row>
    <row r="11" s="2" customFormat="1" ht="20" customHeight="1" spans="1:17">
      <c r="A11" s="13">
        <v>9</v>
      </c>
      <c r="B11" s="18" t="s">
        <v>37</v>
      </c>
      <c r="C11" s="19" t="s">
        <v>38</v>
      </c>
      <c r="D11" s="14" t="s">
        <v>20</v>
      </c>
      <c r="E11" s="14" t="s">
        <v>21</v>
      </c>
      <c r="F11" s="16" t="s">
        <v>22</v>
      </c>
      <c r="G11" s="17">
        <v>43309.3819444444</v>
      </c>
      <c r="H11" s="17">
        <v>43310.3819444444</v>
      </c>
      <c r="I11" s="18">
        <v>2</v>
      </c>
      <c r="J11" s="18">
        <v>40</v>
      </c>
      <c r="K11" s="33">
        <v>1000</v>
      </c>
      <c r="L11" s="30">
        <f t="shared" si="0"/>
        <v>50</v>
      </c>
      <c r="M11" s="31">
        <v>0.03</v>
      </c>
      <c r="N11" s="30">
        <f t="shared" si="1"/>
        <v>32.621359223301</v>
      </c>
      <c r="O11" s="30">
        <f t="shared" si="2"/>
        <v>917.378640776699</v>
      </c>
      <c r="P11" s="32">
        <v>0.48</v>
      </c>
      <c r="Q11" s="30">
        <f t="shared" si="3"/>
        <v>440.34</v>
      </c>
    </row>
    <row r="12" s="2" customFormat="1" ht="20" customHeight="1" spans="1:17">
      <c r="A12" s="13">
        <v>10</v>
      </c>
      <c r="B12" s="18" t="s">
        <v>39</v>
      </c>
      <c r="C12" s="19" t="s">
        <v>40</v>
      </c>
      <c r="D12" s="14" t="s">
        <v>20</v>
      </c>
      <c r="E12" s="14" t="s">
        <v>21</v>
      </c>
      <c r="F12" s="16" t="s">
        <v>22</v>
      </c>
      <c r="G12" s="17">
        <v>43282.3958333333</v>
      </c>
      <c r="H12" s="17">
        <v>43285.8680555556</v>
      </c>
      <c r="I12" s="18">
        <v>14</v>
      </c>
      <c r="J12" s="18">
        <v>197</v>
      </c>
      <c r="K12" s="33">
        <v>7198</v>
      </c>
      <c r="L12" s="30">
        <f t="shared" si="0"/>
        <v>359.9</v>
      </c>
      <c r="M12" s="31">
        <v>0.03</v>
      </c>
      <c r="N12" s="30">
        <f t="shared" si="1"/>
        <v>234.80854368932</v>
      </c>
      <c r="O12" s="30">
        <f t="shared" si="2"/>
        <v>6603.29145631068</v>
      </c>
      <c r="P12" s="32">
        <v>0.48</v>
      </c>
      <c r="Q12" s="30">
        <f t="shared" si="3"/>
        <v>3169.58</v>
      </c>
    </row>
    <row r="13" s="2" customFormat="1" ht="20" customHeight="1" spans="1:17">
      <c r="A13" s="13">
        <v>11</v>
      </c>
      <c r="B13" s="18" t="s">
        <v>41</v>
      </c>
      <c r="C13" s="19" t="s">
        <v>42</v>
      </c>
      <c r="D13" s="14" t="s">
        <v>20</v>
      </c>
      <c r="E13" s="14" t="s">
        <v>21</v>
      </c>
      <c r="F13" s="16" t="s">
        <v>22</v>
      </c>
      <c r="G13" s="17">
        <v>43301.3958333333</v>
      </c>
      <c r="H13" s="17">
        <v>43312.5729166667</v>
      </c>
      <c r="I13" s="18">
        <v>96</v>
      </c>
      <c r="J13" s="18">
        <v>3726</v>
      </c>
      <c r="K13" s="33">
        <v>150839</v>
      </c>
      <c r="L13" s="30">
        <f t="shared" si="0"/>
        <v>7541.95</v>
      </c>
      <c r="M13" s="31">
        <v>0.03</v>
      </c>
      <c r="N13" s="30">
        <f t="shared" si="1"/>
        <v>4920.5732038835</v>
      </c>
      <c r="O13" s="30">
        <f t="shared" si="2"/>
        <v>138376.476796117</v>
      </c>
      <c r="P13" s="32">
        <v>0.48</v>
      </c>
      <c r="Q13" s="30">
        <f t="shared" si="3"/>
        <v>66420.71</v>
      </c>
    </row>
    <row r="14" s="2" customFormat="1" ht="20" customHeight="1" spans="1:17">
      <c r="A14" s="13">
        <v>12</v>
      </c>
      <c r="B14" s="18" t="s">
        <v>43</v>
      </c>
      <c r="C14" s="19" t="s">
        <v>44</v>
      </c>
      <c r="D14" s="14" t="s">
        <v>20</v>
      </c>
      <c r="E14" s="14" t="s">
        <v>21</v>
      </c>
      <c r="F14" s="16" t="s">
        <v>22</v>
      </c>
      <c r="G14" s="17">
        <v>43302.375</v>
      </c>
      <c r="H14" s="17">
        <v>43309.4444444444</v>
      </c>
      <c r="I14" s="18">
        <v>22</v>
      </c>
      <c r="J14" s="18">
        <v>284</v>
      </c>
      <c r="K14" s="33">
        <v>11751</v>
      </c>
      <c r="L14" s="30">
        <f t="shared" si="0"/>
        <v>587.55</v>
      </c>
      <c r="M14" s="31">
        <v>0.03</v>
      </c>
      <c r="N14" s="30">
        <f t="shared" si="1"/>
        <v>383.33359223301</v>
      </c>
      <c r="O14" s="30">
        <f t="shared" si="2"/>
        <v>10780.116407767</v>
      </c>
      <c r="P14" s="32">
        <v>0.48</v>
      </c>
      <c r="Q14" s="30">
        <f t="shared" si="3"/>
        <v>5174.46</v>
      </c>
    </row>
    <row r="15" s="2" customFormat="1" ht="20" customHeight="1" spans="1:17">
      <c r="A15" s="13">
        <v>13</v>
      </c>
      <c r="B15" s="18" t="s">
        <v>45</v>
      </c>
      <c r="C15" s="19" t="s">
        <v>46</v>
      </c>
      <c r="D15" s="14" t="s">
        <v>20</v>
      </c>
      <c r="E15" s="14" t="s">
        <v>21</v>
      </c>
      <c r="F15" s="16" t="s">
        <v>22</v>
      </c>
      <c r="G15" s="17">
        <v>43301.6631944444</v>
      </c>
      <c r="H15" s="17">
        <v>43301.6631944444</v>
      </c>
      <c r="I15" s="18">
        <v>1</v>
      </c>
      <c r="J15" s="18">
        <v>7</v>
      </c>
      <c r="K15" s="33">
        <v>289</v>
      </c>
      <c r="L15" s="30">
        <f t="shared" si="0"/>
        <v>14.45</v>
      </c>
      <c r="M15" s="31">
        <v>0.03</v>
      </c>
      <c r="N15" s="30">
        <f t="shared" si="1"/>
        <v>9.42757281553398</v>
      </c>
      <c r="O15" s="30">
        <f t="shared" si="2"/>
        <v>265.122427184466</v>
      </c>
      <c r="P15" s="32">
        <v>0.48</v>
      </c>
      <c r="Q15" s="30">
        <f t="shared" si="3"/>
        <v>127.26</v>
      </c>
    </row>
    <row r="16" s="2" customFormat="1" ht="20" customHeight="1" spans="1:17">
      <c r="A16" s="13">
        <v>14</v>
      </c>
      <c r="B16" s="18" t="s">
        <v>47</v>
      </c>
      <c r="C16" s="19" t="s">
        <v>48</v>
      </c>
      <c r="D16" s="14" t="s">
        <v>20</v>
      </c>
      <c r="E16" s="14" t="s">
        <v>21</v>
      </c>
      <c r="F16" s="16" t="s">
        <v>22</v>
      </c>
      <c r="G16" s="17">
        <v>43301.3819444444</v>
      </c>
      <c r="H16" s="17">
        <v>43302.5208333333</v>
      </c>
      <c r="I16" s="18">
        <v>2</v>
      </c>
      <c r="J16" s="18">
        <v>6</v>
      </c>
      <c r="K16" s="34">
        <v>155</v>
      </c>
      <c r="L16" s="30">
        <f t="shared" si="0"/>
        <v>7.75</v>
      </c>
      <c r="M16" s="31">
        <v>0.03</v>
      </c>
      <c r="N16" s="30">
        <f t="shared" si="1"/>
        <v>5.05631067961165</v>
      </c>
      <c r="O16" s="30">
        <f t="shared" si="2"/>
        <v>142.193689320388</v>
      </c>
      <c r="P16" s="32">
        <v>0.48</v>
      </c>
      <c r="Q16" s="30">
        <f t="shared" si="3"/>
        <v>68.25</v>
      </c>
    </row>
    <row r="17" s="2" customFormat="1" ht="20" customHeight="1" spans="1:17">
      <c r="A17" s="13">
        <v>15</v>
      </c>
      <c r="B17" s="18" t="s">
        <v>49</v>
      </c>
      <c r="C17" s="19" t="s">
        <v>50</v>
      </c>
      <c r="D17" s="14" t="s">
        <v>20</v>
      </c>
      <c r="E17" s="14" t="s">
        <v>21</v>
      </c>
      <c r="F17" s="16" t="s">
        <v>22</v>
      </c>
      <c r="G17" s="17">
        <v>43282.5868055556</v>
      </c>
      <c r="H17" s="17">
        <v>43312.6736111111</v>
      </c>
      <c r="I17" s="18">
        <v>464</v>
      </c>
      <c r="J17" s="18">
        <v>20721</v>
      </c>
      <c r="K17" s="33">
        <v>944758</v>
      </c>
      <c r="L17" s="30">
        <f t="shared" si="0"/>
        <v>47237.9</v>
      </c>
      <c r="M17" s="31">
        <v>0.03</v>
      </c>
      <c r="N17" s="30">
        <f t="shared" si="1"/>
        <v>30819.2900970874</v>
      </c>
      <c r="O17" s="30">
        <f t="shared" si="2"/>
        <v>866700.809902913</v>
      </c>
      <c r="P17" s="32">
        <v>0.48</v>
      </c>
      <c r="Q17" s="30">
        <f t="shared" si="3"/>
        <v>416016.39</v>
      </c>
    </row>
    <row r="18" s="2" customFormat="1" ht="20" customHeight="1" spans="1:17">
      <c r="A18" s="13">
        <v>16</v>
      </c>
      <c r="B18" s="18" t="s">
        <v>51</v>
      </c>
      <c r="C18" s="19" t="s">
        <v>52</v>
      </c>
      <c r="D18" s="14" t="s">
        <v>20</v>
      </c>
      <c r="E18" s="14" t="s">
        <v>21</v>
      </c>
      <c r="F18" s="16" t="s">
        <v>22</v>
      </c>
      <c r="G18" s="17">
        <v>43308.4097222222</v>
      </c>
      <c r="H18" s="17">
        <v>43312.9583333333</v>
      </c>
      <c r="I18" s="18">
        <v>103</v>
      </c>
      <c r="J18" s="18">
        <v>8306</v>
      </c>
      <c r="K18" s="33">
        <v>358866</v>
      </c>
      <c r="L18" s="30">
        <f t="shared" si="0"/>
        <v>17943.3</v>
      </c>
      <c r="M18" s="31">
        <v>0.03</v>
      </c>
      <c r="N18" s="30">
        <f t="shared" si="1"/>
        <v>11706.6966990291</v>
      </c>
      <c r="O18" s="30">
        <f t="shared" si="2"/>
        <v>329216.003300971</v>
      </c>
      <c r="P18" s="32">
        <v>0.48</v>
      </c>
      <c r="Q18" s="30">
        <f t="shared" si="3"/>
        <v>158023.68</v>
      </c>
    </row>
    <row r="19" s="2" customFormat="1" ht="20" customHeight="1" spans="1:17">
      <c r="A19" s="13">
        <v>17</v>
      </c>
      <c r="B19" s="18" t="s">
        <v>53</v>
      </c>
      <c r="C19" s="19" t="s">
        <v>54</v>
      </c>
      <c r="D19" s="14" t="s">
        <v>20</v>
      </c>
      <c r="E19" s="14" t="s">
        <v>21</v>
      </c>
      <c r="F19" s="16" t="s">
        <v>22</v>
      </c>
      <c r="G19" s="17">
        <v>43295.375</v>
      </c>
      <c r="H19" s="17">
        <v>43298.6076388889</v>
      </c>
      <c r="I19" s="19">
        <v>6</v>
      </c>
      <c r="J19" s="19">
        <v>85</v>
      </c>
      <c r="K19" s="33">
        <v>3273</v>
      </c>
      <c r="L19" s="30">
        <f t="shared" si="0"/>
        <v>163.65</v>
      </c>
      <c r="M19" s="31">
        <v>0.03</v>
      </c>
      <c r="N19" s="30">
        <f t="shared" si="1"/>
        <v>106.769708737864</v>
      </c>
      <c r="O19" s="30">
        <f t="shared" si="2"/>
        <v>3002.58029126214</v>
      </c>
      <c r="P19" s="32">
        <v>0.48</v>
      </c>
      <c r="Q19" s="30">
        <f t="shared" si="3"/>
        <v>1441.24</v>
      </c>
    </row>
    <row r="20" s="2" customFormat="1" ht="20" customHeight="1" spans="1:17">
      <c r="A20" s="13">
        <v>18</v>
      </c>
      <c r="B20" s="18" t="s">
        <v>55</v>
      </c>
      <c r="C20" s="19" t="s">
        <v>56</v>
      </c>
      <c r="D20" s="14" t="s">
        <v>20</v>
      </c>
      <c r="E20" s="14" t="s">
        <v>21</v>
      </c>
      <c r="F20" s="16" t="s">
        <v>22</v>
      </c>
      <c r="G20" s="17">
        <v>43294.375</v>
      </c>
      <c r="H20" s="17">
        <v>43312.5659722222</v>
      </c>
      <c r="I20" s="19">
        <v>148</v>
      </c>
      <c r="J20" s="19">
        <v>4595</v>
      </c>
      <c r="K20" s="33">
        <v>210081</v>
      </c>
      <c r="L20" s="30">
        <f t="shared" si="0"/>
        <v>10504.05</v>
      </c>
      <c r="M20" s="31">
        <v>0.03</v>
      </c>
      <c r="N20" s="30">
        <f t="shared" si="1"/>
        <v>6853.12776699029</v>
      </c>
      <c r="O20" s="30">
        <f t="shared" si="2"/>
        <v>192723.82223301</v>
      </c>
      <c r="P20" s="32">
        <v>0.48</v>
      </c>
      <c r="Q20" s="30">
        <f t="shared" si="3"/>
        <v>92507.43</v>
      </c>
    </row>
    <row r="21" s="2" customFormat="1" ht="20" customHeight="1" spans="1:17">
      <c r="A21" s="13">
        <v>19</v>
      </c>
      <c r="B21" s="18" t="s">
        <v>57</v>
      </c>
      <c r="C21" s="19" t="s">
        <v>58</v>
      </c>
      <c r="D21" s="14" t="s">
        <v>20</v>
      </c>
      <c r="E21" s="14" t="s">
        <v>21</v>
      </c>
      <c r="F21" s="16" t="s">
        <v>22</v>
      </c>
      <c r="G21" s="17">
        <v>43287.3993055556</v>
      </c>
      <c r="H21" s="17">
        <v>43310.5347222222</v>
      </c>
      <c r="I21" s="18">
        <v>30</v>
      </c>
      <c r="J21" s="18">
        <v>625</v>
      </c>
      <c r="K21" s="33">
        <v>26510</v>
      </c>
      <c r="L21" s="30">
        <f t="shared" si="0"/>
        <v>1325.5</v>
      </c>
      <c r="M21" s="31">
        <v>0.03</v>
      </c>
      <c r="N21" s="30">
        <f t="shared" si="1"/>
        <v>864.792233009709</v>
      </c>
      <c r="O21" s="30">
        <f t="shared" si="2"/>
        <v>24319.7077669903</v>
      </c>
      <c r="P21" s="32">
        <v>0.48</v>
      </c>
      <c r="Q21" s="30">
        <f t="shared" si="3"/>
        <v>11673.46</v>
      </c>
    </row>
    <row r="22" s="2" customFormat="1" ht="20" customHeight="1" spans="1:17">
      <c r="A22" s="13">
        <v>20</v>
      </c>
      <c r="B22" s="18" t="s">
        <v>59</v>
      </c>
      <c r="C22" s="18" t="s">
        <v>60</v>
      </c>
      <c r="D22" s="14" t="s">
        <v>20</v>
      </c>
      <c r="E22" s="14" t="s">
        <v>21</v>
      </c>
      <c r="F22" s="16" t="s">
        <v>22</v>
      </c>
      <c r="G22" s="17">
        <v>43282.4131944444</v>
      </c>
      <c r="H22" s="17">
        <v>43307.6076388889</v>
      </c>
      <c r="I22" s="18">
        <v>37</v>
      </c>
      <c r="J22" s="18">
        <v>694</v>
      </c>
      <c r="K22" s="33">
        <v>28519</v>
      </c>
      <c r="L22" s="30">
        <f t="shared" si="0"/>
        <v>1425.95</v>
      </c>
      <c r="M22" s="31">
        <v>0.03</v>
      </c>
      <c r="N22" s="30">
        <f t="shared" si="1"/>
        <v>930.32854368932</v>
      </c>
      <c r="O22" s="30">
        <f t="shared" si="2"/>
        <v>26162.7214563107</v>
      </c>
      <c r="P22" s="32">
        <v>0.48</v>
      </c>
      <c r="Q22" s="30">
        <f t="shared" si="3"/>
        <v>12558.11</v>
      </c>
    </row>
    <row r="23" s="2" customFormat="1" ht="20" customHeight="1" spans="1:17">
      <c r="A23" s="13">
        <v>21</v>
      </c>
      <c r="B23" s="18" t="s">
        <v>61</v>
      </c>
      <c r="C23" s="19" t="s">
        <v>62</v>
      </c>
      <c r="D23" s="14" t="s">
        <v>20</v>
      </c>
      <c r="E23" s="14" t="s">
        <v>21</v>
      </c>
      <c r="F23" s="16" t="s">
        <v>22</v>
      </c>
      <c r="G23" s="17">
        <v>43285.4618055556</v>
      </c>
      <c r="H23" s="17">
        <v>43285.4618055556</v>
      </c>
      <c r="I23" s="18">
        <v>1</v>
      </c>
      <c r="J23" s="18">
        <v>2</v>
      </c>
      <c r="K23" s="33">
        <v>104</v>
      </c>
      <c r="L23" s="30">
        <f t="shared" si="0"/>
        <v>5.2</v>
      </c>
      <c r="M23" s="31">
        <v>0.03</v>
      </c>
      <c r="N23" s="30">
        <f t="shared" si="1"/>
        <v>3.3926213592233</v>
      </c>
      <c r="O23" s="30">
        <f t="shared" si="2"/>
        <v>95.4073786407767</v>
      </c>
      <c r="P23" s="32">
        <v>0.48</v>
      </c>
      <c r="Q23" s="30">
        <f t="shared" si="3"/>
        <v>45.8</v>
      </c>
    </row>
    <row r="24" s="3" customFormat="1" ht="25.5" customHeight="1" spans="1:17">
      <c r="A24" s="20"/>
      <c r="B24" s="21" t="s">
        <v>63</v>
      </c>
      <c r="C24" s="22"/>
      <c r="D24" s="22"/>
      <c r="E24" s="22"/>
      <c r="F24" s="22"/>
      <c r="G24" s="23"/>
      <c r="H24" s="23"/>
      <c r="I24" s="22"/>
      <c r="J24" s="22"/>
      <c r="K24" s="35">
        <f>SUM(K3:K23)</f>
        <v>1969220</v>
      </c>
      <c r="L24" s="35">
        <f>SUM(L3:L23)</f>
        <v>98461</v>
      </c>
      <c r="M24" s="35"/>
      <c r="N24" s="35">
        <f>SUM(N3:N23)</f>
        <v>64238.6330097087</v>
      </c>
      <c r="O24" s="36">
        <f>SUM(O3:O23)</f>
        <v>1806520.36699029</v>
      </c>
      <c r="P24" s="37"/>
      <c r="Q24" s="35">
        <f>SUM(Q3:Q23)</f>
        <v>867081.63</v>
      </c>
    </row>
    <row r="25" s="3" customFormat="1" spans="2:16">
      <c r="B25" s="24"/>
      <c r="C25" s="24"/>
      <c r="D25" s="24"/>
      <c r="E25" s="24"/>
      <c r="F25" s="24"/>
      <c r="G25" s="25"/>
      <c r="H25" s="25"/>
      <c r="I25" s="24"/>
      <c r="J25" s="24"/>
      <c r="K25" s="38"/>
      <c r="L25" s="38"/>
      <c r="M25" s="38"/>
      <c r="N25" s="38"/>
      <c r="O25" s="38"/>
      <c r="P25" s="39"/>
    </row>
    <row r="27" spans="6:6">
      <c r="F27" s="26"/>
    </row>
  </sheetData>
  <protectedRanges>
    <protectedRange sqref="A24:IV65550 A3:IV9 N10:O23 Q10:IV23 P10:P23 A10:L19 A20 B20 D20:E20 G20:L20 F20 M10:M19 M21:M23 M20 A21:B23 D21:L23 C20" name="区域1" securityDescriptor=""/>
  </protectedRanges>
  <autoFilter ref="A2:Q24">
    <extLst/>
  </autoFilter>
  <mergeCells count="1">
    <mergeCell ref="A1:Q1"/>
  </mergeCells>
  <pageMargins left="0.699305555555556" right="0.699305555555556" top="0.75" bottom="0.75" header="0.3" footer="0.3"/>
  <pageSetup paperSize="1" scale="50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lenovo</cp:lastModifiedBy>
  <dcterms:created xsi:type="dcterms:W3CDTF">2015-11-10T02:18:00Z</dcterms:created>
  <cp:lastPrinted>2018-06-11T07:54:00Z</cp:lastPrinted>
  <dcterms:modified xsi:type="dcterms:W3CDTF">2018-08-01T09:20:38Z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