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4240" windowHeight="13740"/>
  </bookViews>
  <sheets>
    <sheet name="月结算表" sheetId="1" r:id="rId1"/>
  </sheets>
  <calcPr calcId="125725"/>
</workbook>
</file>

<file path=xl/calcChain.xml><?xml version="1.0" encoding="utf-8"?>
<calcChain xmlns="http://schemas.openxmlformats.org/spreadsheetml/2006/main">
  <c r="N28" i="1"/>
  <c r="L26"/>
  <c r="L27"/>
  <c r="L28"/>
  <c r="O28" s="1"/>
  <c r="Q28" s="1"/>
  <c r="K29"/>
  <c r="L17"/>
  <c r="N17"/>
  <c r="L7"/>
  <c r="N7"/>
  <c r="L6"/>
  <c r="N6"/>
  <c r="L9"/>
  <c r="N9"/>
  <c r="L18"/>
  <c r="N18"/>
  <c r="L15"/>
  <c r="N15"/>
  <c r="N26"/>
  <c r="L25"/>
  <c r="N25"/>
  <c r="L14"/>
  <c r="N14"/>
  <c r="L13"/>
  <c r="N13"/>
  <c r="L21"/>
  <c r="N21"/>
  <c r="L10"/>
  <c r="N10"/>
  <c r="L24"/>
  <c r="N24"/>
  <c r="O24" s="1"/>
  <c r="Q24" s="1"/>
  <c r="L16"/>
  <c r="N16"/>
  <c r="L20"/>
  <c r="N20"/>
  <c r="L23"/>
  <c r="N23"/>
  <c r="L12"/>
  <c r="N12"/>
  <c r="L3"/>
  <c r="N3"/>
  <c r="N27"/>
  <c r="N22"/>
  <c r="L22"/>
  <c r="N5"/>
  <c r="L5"/>
  <c r="N4"/>
  <c r="L4"/>
  <c r="N19"/>
  <c r="L19"/>
  <c r="N8"/>
  <c r="L8"/>
  <c r="N11"/>
  <c r="L11"/>
  <c r="O23" l="1"/>
  <c r="Q23" s="1"/>
  <c r="N29"/>
  <c r="O20"/>
  <c r="Q20" s="1"/>
  <c r="O16"/>
  <c r="Q16" s="1"/>
  <c r="O21"/>
  <c r="Q21" s="1"/>
  <c r="O13"/>
  <c r="Q13" s="1"/>
  <c r="O25"/>
  <c r="Q25" s="1"/>
  <c r="O26"/>
  <c r="Q26" s="1"/>
  <c r="O15"/>
  <c r="Q15" s="1"/>
  <c r="O18"/>
  <c r="Q18" s="1"/>
  <c r="O9"/>
  <c r="Q9" s="1"/>
  <c r="O6"/>
  <c r="Q6" s="1"/>
  <c r="O7"/>
  <c r="Q7" s="1"/>
  <c r="O17"/>
  <c r="Q17" s="1"/>
  <c r="O27"/>
  <c r="Q27" s="1"/>
  <c r="O3"/>
  <c r="O12"/>
  <c r="Q12" s="1"/>
  <c r="O10"/>
  <c r="Q10" s="1"/>
  <c r="O14"/>
  <c r="Q14" s="1"/>
  <c r="O11"/>
  <c r="Q11" s="1"/>
  <c r="O8"/>
  <c r="Q8" s="1"/>
  <c r="O19"/>
  <c r="Q19" s="1"/>
  <c r="O4"/>
  <c r="Q4" s="1"/>
  <c r="O5"/>
  <c r="Q5" s="1"/>
  <c r="O22"/>
  <c r="Q22" s="1"/>
  <c r="Q3" l="1"/>
  <c r="Q29" s="1"/>
  <c r="O29"/>
</calcChain>
</file>

<file path=xl/comments1.xml><?xml version="1.0" encoding="utf-8"?>
<comments xmlns="http://schemas.openxmlformats.org/spreadsheetml/2006/main">
  <authors>
    <author>leno</author>
  </authors>
  <commentList>
    <comment ref="A2" authorId="0">
      <text/>
    </comment>
  </commentList>
</comments>
</file>

<file path=xl/sharedStrings.xml><?xml version="1.0" encoding="utf-8"?>
<sst xmlns="http://schemas.openxmlformats.org/spreadsheetml/2006/main" count="149" uniqueCount="76">
  <si>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</si>
  <si>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</si>
  <si>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</si>
  <si>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</si>
  <si>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</si>
  <si>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</si>
  <si>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</si>
  <si>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</si>
  <si>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</si>
  <si>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分账片款</t>
    <phoneticPr fontId="1" type="noConversion"/>
  </si>
  <si>
    <t>设备归属</t>
    <phoneticPr fontId="1" type="noConversion"/>
  </si>
  <si>
    <t>电影专项基金</t>
    <phoneticPr fontId="1" type="noConversion"/>
  </si>
  <si>
    <t>增值税率</t>
    <phoneticPr fontId="1" type="noConversion"/>
  </si>
  <si>
    <t>税金</t>
    <phoneticPr fontId="1" type="noConversion"/>
  </si>
  <si>
    <t>分账比例</t>
    <phoneticPr fontId="1" type="noConversion"/>
  </si>
  <si>
    <t>中影设备</t>
    <phoneticPr fontId="1" type="noConversion"/>
  </si>
  <si>
    <t>合计</t>
    <phoneticPr fontId="1" type="noConversion"/>
  </si>
  <si>
    <t>影院名称</t>
    <phoneticPr fontId="1" type="noConversion"/>
  </si>
  <si>
    <t>影院编码</t>
    <phoneticPr fontId="1" type="noConversion"/>
  </si>
  <si>
    <t>阿飞正传（数字）</t>
  </si>
  <si>
    <t>超人总动员2（数字）</t>
  </si>
  <si>
    <t>超人总动员2（数字3D）</t>
  </si>
  <si>
    <t>第七个小矮人 （数字）</t>
  </si>
  <si>
    <t>动物世界（数字3D）</t>
  </si>
  <si>
    <t>金蝉脱壳2：冥府（数字）</t>
  </si>
  <si>
    <t>我不是药神 （数字）</t>
  </si>
  <si>
    <t>暹罗决：九神战甲（数字）</t>
  </si>
  <si>
    <t>侏罗纪世界2（数字）</t>
  </si>
  <si>
    <t>侏罗纪世界2（数字3D）</t>
  </si>
  <si>
    <t>002101142018</t>
  </si>
  <si>
    <t>051101112018</t>
  </si>
  <si>
    <t>051201112018</t>
  </si>
  <si>
    <t>066100982018</t>
  </si>
  <si>
    <t>001203772018</t>
  </si>
  <si>
    <t>051101152018</t>
  </si>
  <si>
    <t>001104962018</t>
  </si>
  <si>
    <t>014101072018</t>
  </si>
  <si>
    <t>051101022018</t>
  </si>
  <si>
    <t>051201022018</t>
  </si>
  <si>
    <t>四川卢米埃影业有限公司南京新街口分公司</t>
  </si>
  <si>
    <t>32016111</t>
  </si>
  <si>
    <t>32016111</t>
    <phoneticPr fontId="1" type="noConversion"/>
  </si>
  <si>
    <t>32016111</t>
    <phoneticPr fontId="1" type="noConversion"/>
  </si>
  <si>
    <t>2018年07月结算报表</t>
    <phoneticPr fontId="1" type="noConversion"/>
  </si>
  <si>
    <t>西虹市首富 （数字）</t>
  </si>
  <si>
    <t>邪不压正 （数字）</t>
  </si>
  <si>
    <t>摩天营救（数字3D）</t>
  </si>
  <si>
    <t>狄仁杰之四大天王（数字3D）</t>
  </si>
  <si>
    <t>神奇马戏团之动物饼干 （数字）</t>
  </si>
  <si>
    <t>新大头儿子和小头爸爸3俄罗斯奇遇记 （数字）</t>
  </si>
  <si>
    <t>风语咒（数字3D）</t>
  </si>
  <si>
    <t>阿修罗 （数字）</t>
  </si>
  <si>
    <t>小悟空 （数字）</t>
  </si>
  <si>
    <t>昨日青空 （数字）</t>
  </si>
  <si>
    <t>汪星卧底（数字）</t>
  </si>
  <si>
    <t>淘气大侦探（数字）</t>
  </si>
  <si>
    <t>萌学园：寻找盘古 （数字）</t>
  </si>
  <si>
    <t>神奇马戏团之动物饼干（数字3D）</t>
  </si>
  <si>
    <t>兄弟班 （数字）</t>
  </si>
  <si>
    <t>001106062018</t>
  </si>
  <si>
    <t>001104952018</t>
  </si>
  <si>
    <t>051201202018</t>
  </si>
  <si>
    <t>001202172018</t>
  </si>
  <si>
    <t>001b05642018</t>
  </si>
  <si>
    <t>001b03562018</t>
  </si>
  <si>
    <t>001c05272018</t>
  </si>
  <si>
    <t>001104972018</t>
  </si>
  <si>
    <t>001b03982018</t>
  </si>
  <si>
    <t>001b04542018</t>
  </si>
  <si>
    <t>051101182018</t>
  </si>
  <si>
    <t>051101262018</t>
  </si>
  <si>
    <t>001108392016</t>
  </si>
  <si>
    <t>001c05642018</t>
  </si>
  <si>
    <t>001104632017</t>
  </si>
  <si>
    <t xml:space="preserve">001l05482017 </t>
  </si>
  <si>
    <r>
      <t>您一定不要错过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family val="3"/>
        <charset val="134"/>
      </rPr>
      <t>内蒙古民族电影</t>
    </r>
    <r>
      <rPr>
        <sz val="10"/>
        <color indexed="8"/>
        <rFont val="Arial"/>
        <family val="2"/>
      </rPr>
      <t>70</t>
    </r>
    <r>
      <rPr>
        <sz val="10"/>
        <color indexed="8"/>
        <rFont val="宋体"/>
        <family val="3"/>
        <charset val="134"/>
      </rPr>
      <t>年</t>
    </r>
    <r>
      <rPr>
        <sz val="10"/>
        <color indexed="8"/>
        <rFont val="Arial"/>
        <family val="2"/>
      </rPr>
      <t xml:space="preserve">   </t>
    </r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</si>
</sst>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00_ "/>
    <numFmt numFmtId="178" formatCode="\ mm\-dd"/>
  </numFmts>
  <fonts count="12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b/>
      <sz val="16"/>
      <name val="宋体"/>
      <family val="3"/>
      <charset val="134"/>
      <scheme val="maj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176" fontId="0" fillId="0" borderId="0" xfId="0" applyNumberFormat="1" applyFill="1"/>
    <xf numFmtId="177" fontId="0" fillId="0" borderId="0" xfId="0" applyNumberFormat="1" applyFill="1"/>
    <xf numFmtId="0" fontId="5" fillId="0" borderId="0" xfId="0" applyFont="1"/>
    <xf numFmtId="49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0" fillId="0" borderId="3" xfId="0" applyFill="1" applyBorder="1"/>
    <xf numFmtId="49" fontId="6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/>
    <xf numFmtId="14" fontId="0" fillId="0" borderId="3" xfId="0" applyNumberFormat="1" applyFill="1" applyBorder="1"/>
    <xf numFmtId="176" fontId="0" fillId="0" borderId="3" xfId="0" applyNumberFormat="1" applyFill="1" applyBorder="1"/>
    <xf numFmtId="177" fontId="0" fillId="0" borderId="3" xfId="0" applyNumberFormat="1" applyFill="1" applyBorder="1"/>
    <xf numFmtId="176" fontId="6" fillId="0" borderId="1" xfId="0" applyNumberFormat="1" applyFont="1" applyFill="1" applyBorder="1" applyAlignment="1">
      <alignment horizontal="right" vertical="center"/>
    </xf>
    <xf numFmtId="176" fontId="0" fillId="0" borderId="4" xfId="0" applyNumberFormat="1" applyFill="1" applyBorder="1" applyAlignment="1">
      <alignment horizontal="right"/>
    </xf>
    <xf numFmtId="0" fontId="8" fillId="2" borderId="1" xfId="0" applyFont="1" applyFill="1" applyBorder="1" applyAlignment="1" applyProtection="1">
      <alignment horizontal="center" wrapText="1"/>
    </xf>
    <xf numFmtId="49" fontId="9" fillId="2" borderId="1" xfId="0" applyNumberFormat="1" applyFont="1" applyFill="1" applyBorder="1" applyAlignment="1" applyProtection="1">
      <alignment horizontal="center" wrapText="1"/>
    </xf>
    <xf numFmtId="176" fontId="9" fillId="2" borderId="1" xfId="0" applyNumberFormat="1" applyFont="1" applyFill="1" applyBorder="1" applyAlignment="1" applyProtection="1">
      <alignment horizontal="center" wrapText="1"/>
    </xf>
    <xf numFmtId="177" fontId="9" fillId="2" borderId="1" xfId="0" applyNumberFormat="1" applyFont="1" applyFill="1" applyBorder="1" applyAlignment="1" applyProtection="1">
      <alignment horizontal="center" wrapText="1"/>
    </xf>
    <xf numFmtId="49" fontId="4" fillId="0" borderId="0" xfId="0" applyNumberFormat="1" applyFont="1"/>
    <xf numFmtId="49" fontId="7" fillId="0" borderId="6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14" fontId="9" fillId="2" borderId="2" xfId="0" applyNumberFormat="1" applyFont="1" applyFill="1" applyBorder="1" applyAlignment="1" applyProtection="1">
      <alignment horizontal="center" wrapText="1"/>
    </xf>
    <xf numFmtId="178" fontId="3" fillId="0" borderId="3" xfId="0" applyNumberFormat="1" applyFont="1" applyBorder="1" applyAlignment="1">
      <alignment vertical="top"/>
    </xf>
    <xf numFmtId="176" fontId="6" fillId="0" borderId="6" xfId="0" applyNumberFormat="1" applyFont="1" applyFill="1" applyBorder="1" applyAlignment="1">
      <alignment horizontal="right" vertical="center"/>
    </xf>
    <xf numFmtId="49" fontId="9" fillId="2" borderId="2" xfId="0" applyNumberFormat="1" applyFont="1" applyFill="1" applyBorder="1" applyAlignment="1" applyProtection="1">
      <alignment horizontal="center" wrapText="1"/>
    </xf>
    <xf numFmtId="176" fontId="9" fillId="2" borderId="2" xfId="0" applyNumberFormat="1" applyFont="1" applyFill="1" applyBorder="1" applyAlignment="1" applyProtection="1">
      <alignment horizontal="center" wrapText="1"/>
    </xf>
    <xf numFmtId="3" fontId="3" fillId="0" borderId="3" xfId="0" applyNumberFormat="1" applyFont="1" applyBorder="1" applyAlignment="1">
      <alignment vertical="top"/>
    </xf>
    <xf numFmtId="0" fontId="3" fillId="0" borderId="3" xfId="0" applyFont="1" applyBorder="1" applyAlignment="1">
      <alignment vertical="top"/>
    </xf>
    <xf numFmtId="4" fontId="3" fillId="0" borderId="3" xfId="0" applyNumberFormat="1" applyFont="1" applyBorder="1" applyAlignment="1">
      <alignment vertical="top"/>
    </xf>
    <xf numFmtId="0" fontId="6" fillId="0" borderId="7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 applyProtection="1">
      <alignment horizontal="center" wrapText="1"/>
    </xf>
    <xf numFmtId="0" fontId="10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vertical="top"/>
    </xf>
  </cellXfs>
  <cellStyles count="2">
    <cellStyle name="常规" xfId="0" builtinId="0"/>
    <cellStyle name="常规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32"/>
  <sheetViews>
    <sheetView tabSelected="1" zoomScaleNormal="100" workbookViewId="0">
      <selection activeCell="B20" sqref="B20"/>
    </sheetView>
  </sheetViews>
  <sheetFormatPr defaultColWidth="16" defaultRowHeight="12.75"/>
  <cols>
    <col min="1" max="1" width="8.42578125" customWidth="1"/>
    <col min="2" max="2" width="30.28515625" style="2" bestFit="1" customWidth="1"/>
    <col min="3" max="3" width="13.85546875" style="2" bestFit="1" customWidth="1"/>
    <col min="4" max="4" width="15.5703125" style="2" customWidth="1"/>
    <col min="5" max="5" width="11.7109375" style="2" customWidth="1"/>
    <col min="6" max="6" width="16" style="2"/>
    <col min="7" max="8" width="13.7109375" style="1" customWidth="1"/>
    <col min="9" max="10" width="11.140625" style="2" customWidth="1"/>
    <col min="11" max="11" width="12.5703125" style="3" customWidth="1"/>
    <col min="12" max="12" width="16" style="3"/>
    <col min="13" max="13" width="11.28515625" style="3" customWidth="1"/>
    <col min="14" max="14" width="11.85546875" style="3" customWidth="1"/>
    <col min="15" max="15" width="16" style="3"/>
    <col min="16" max="16" width="13.140625" style="4" customWidth="1"/>
    <col min="17" max="17" width="16" style="3"/>
  </cols>
  <sheetData>
    <row r="1" spans="1:17" ht="31.5" customHeight="1">
      <c r="A1" s="40" t="s">
        <v>43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s="10" customFormat="1" ht="15.75">
      <c r="A2" s="23" t="s">
        <v>0</v>
      </c>
      <c r="B2" s="33" t="s">
        <v>7</v>
      </c>
      <c r="C2" s="39" t="s">
        <v>1</v>
      </c>
      <c r="D2" s="24" t="s">
        <v>17</v>
      </c>
      <c r="E2" s="24" t="s">
        <v>18</v>
      </c>
      <c r="F2" s="24" t="s">
        <v>10</v>
      </c>
      <c r="G2" s="30" t="s">
        <v>2</v>
      </c>
      <c r="H2" s="30" t="s">
        <v>3</v>
      </c>
      <c r="I2" s="33" t="s">
        <v>4</v>
      </c>
      <c r="J2" s="33" t="s">
        <v>5</v>
      </c>
      <c r="K2" s="34" t="s">
        <v>6</v>
      </c>
      <c r="L2" s="25" t="s">
        <v>11</v>
      </c>
      <c r="M2" s="25" t="s">
        <v>12</v>
      </c>
      <c r="N2" s="25" t="s">
        <v>13</v>
      </c>
      <c r="O2" s="25" t="s">
        <v>8</v>
      </c>
      <c r="P2" s="26" t="s">
        <v>14</v>
      </c>
      <c r="Q2" s="25" t="s">
        <v>9</v>
      </c>
    </row>
    <row r="3" spans="1:17" s="14" customFormat="1">
      <c r="A3" s="38">
        <v>1</v>
      </c>
      <c r="B3" s="36" t="s">
        <v>25</v>
      </c>
      <c r="C3" s="36" t="s">
        <v>35</v>
      </c>
      <c r="D3" s="28" t="s">
        <v>39</v>
      </c>
      <c r="E3" s="11" t="s">
        <v>40</v>
      </c>
      <c r="F3" s="29" t="s">
        <v>15</v>
      </c>
      <c r="G3" s="31">
        <v>43282.586805555555</v>
      </c>
      <c r="H3" s="31">
        <v>43312.715277777781</v>
      </c>
      <c r="I3" s="35">
        <v>631</v>
      </c>
      <c r="J3" s="35">
        <v>28391</v>
      </c>
      <c r="K3" s="37">
        <v>942591</v>
      </c>
      <c r="L3" s="32">
        <f t="shared" ref="L3:L28" si="0">K3*0.05</f>
        <v>47129.55</v>
      </c>
      <c r="M3" s="12">
        <v>0.03</v>
      </c>
      <c r="N3" s="21">
        <f t="shared" ref="N3:N28" si="1">K3/1.03*0.03*1.12</f>
        <v>30748.599611650487</v>
      </c>
      <c r="O3" s="21">
        <f t="shared" ref="O3:O28" si="2">K3-L3-N3</f>
        <v>864712.8503883495</v>
      </c>
      <c r="P3" s="13">
        <v>0.48</v>
      </c>
      <c r="Q3" s="21">
        <f t="shared" ref="Q3:Q28" si="3">ROUND(O3*P3,2)</f>
        <v>415062.17</v>
      </c>
    </row>
    <row r="4" spans="1:17" s="14" customFormat="1" ht="13.5" customHeight="1">
      <c r="A4" s="38">
        <v>2</v>
      </c>
      <c r="B4" s="36" t="s">
        <v>44</v>
      </c>
      <c r="C4" s="36" t="s">
        <v>59</v>
      </c>
      <c r="D4" s="28" t="s">
        <v>39</v>
      </c>
      <c r="E4" s="11" t="s">
        <v>40</v>
      </c>
      <c r="F4" s="29" t="s">
        <v>15</v>
      </c>
      <c r="G4" s="31">
        <v>43308.430555555555</v>
      </c>
      <c r="H4" s="31">
        <v>43312.958333333336</v>
      </c>
      <c r="I4" s="35">
        <v>132</v>
      </c>
      <c r="J4" s="35">
        <v>10014</v>
      </c>
      <c r="K4" s="37">
        <v>327850</v>
      </c>
      <c r="L4" s="32">
        <f t="shared" si="0"/>
        <v>16392.5</v>
      </c>
      <c r="M4" s="12">
        <v>0.03</v>
      </c>
      <c r="N4" s="21">
        <f t="shared" si="1"/>
        <v>10694.912621359224</v>
      </c>
      <c r="O4" s="21">
        <f t="shared" si="2"/>
        <v>300762.58737864078</v>
      </c>
      <c r="P4" s="13">
        <v>0.48</v>
      </c>
      <c r="Q4" s="21">
        <f t="shared" si="3"/>
        <v>144366.04</v>
      </c>
    </row>
    <row r="5" spans="1:17" s="14" customFormat="1">
      <c r="A5" s="38">
        <v>3</v>
      </c>
      <c r="B5" s="36" t="s">
        <v>45</v>
      </c>
      <c r="C5" s="36" t="s">
        <v>60</v>
      </c>
      <c r="D5" s="28" t="s">
        <v>39</v>
      </c>
      <c r="E5" s="11" t="s">
        <v>40</v>
      </c>
      <c r="F5" s="29" t="s">
        <v>15</v>
      </c>
      <c r="G5" s="31">
        <v>43294.4375</v>
      </c>
      <c r="H5" s="31">
        <v>43307.951388888891</v>
      </c>
      <c r="I5" s="35">
        <v>200</v>
      </c>
      <c r="J5" s="35">
        <v>5839</v>
      </c>
      <c r="K5" s="37">
        <v>196231</v>
      </c>
      <c r="L5" s="32">
        <f t="shared" si="0"/>
        <v>9811.5500000000011</v>
      </c>
      <c r="M5" s="12">
        <v>0.03</v>
      </c>
      <c r="N5" s="21">
        <f t="shared" si="1"/>
        <v>6401.3219417475739</v>
      </c>
      <c r="O5" s="21">
        <f t="shared" si="2"/>
        <v>180018.12805825245</v>
      </c>
      <c r="P5" s="13">
        <v>0.48</v>
      </c>
      <c r="Q5" s="21">
        <f t="shared" si="3"/>
        <v>86408.7</v>
      </c>
    </row>
    <row r="6" spans="1:17" s="14" customFormat="1">
      <c r="A6" s="38">
        <v>4</v>
      </c>
      <c r="B6" s="36" t="s">
        <v>46</v>
      </c>
      <c r="C6" s="36" t="s">
        <v>61</v>
      </c>
      <c r="D6" s="28" t="s">
        <v>39</v>
      </c>
      <c r="E6" s="11" t="s">
        <v>40</v>
      </c>
      <c r="F6" s="29" t="s">
        <v>15</v>
      </c>
      <c r="G6" s="31">
        <v>43301.416666666664</v>
      </c>
      <c r="H6" s="31">
        <v>43312.895833333336</v>
      </c>
      <c r="I6" s="35">
        <v>123</v>
      </c>
      <c r="J6" s="35">
        <v>4135</v>
      </c>
      <c r="K6" s="37">
        <v>142349</v>
      </c>
      <c r="L6" s="32">
        <f t="shared" si="0"/>
        <v>7117.4500000000007</v>
      </c>
      <c r="M6" s="12">
        <v>0.03</v>
      </c>
      <c r="N6" s="21">
        <f t="shared" si="1"/>
        <v>4643.6178640776698</v>
      </c>
      <c r="O6" s="21">
        <f t="shared" si="2"/>
        <v>130587.93213592232</v>
      </c>
      <c r="P6" s="13">
        <v>0.48</v>
      </c>
      <c r="Q6" s="21">
        <f t="shared" si="3"/>
        <v>62682.21</v>
      </c>
    </row>
    <row r="7" spans="1:17" s="14" customFormat="1">
      <c r="A7" s="38">
        <v>5</v>
      </c>
      <c r="B7" s="36" t="s">
        <v>47</v>
      </c>
      <c r="C7" s="36" t="s">
        <v>62</v>
      </c>
      <c r="D7" s="28" t="s">
        <v>39</v>
      </c>
      <c r="E7" s="11" t="s">
        <v>40</v>
      </c>
      <c r="F7" s="29" t="s">
        <v>15</v>
      </c>
      <c r="G7" s="31">
        <v>43308.423611111109</v>
      </c>
      <c r="H7" s="31">
        <v>43312.930555555555</v>
      </c>
      <c r="I7" s="35">
        <v>75</v>
      </c>
      <c r="J7" s="35">
        <v>2768</v>
      </c>
      <c r="K7" s="37">
        <v>103232</v>
      </c>
      <c r="L7" s="32">
        <f t="shared" si="0"/>
        <v>5161.6000000000004</v>
      </c>
      <c r="M7" s="12">
        <v>0.03</v>
      </c>
      <c r="N7" s="21">
        <f t="shared" si="1"/>
        <v>3367.5681553398058</v>
      </c>
      <c r="O7" s="21">
        <f t="shared" si="2"/>
        <v>94702.831844660192</v>
      </c>
      <c r="P7" s="13">
        <v>0.48</v>
      </c>
      <c r="Q7" s="21">
        <f t="shared" si="3"/>
        <v>45457.36</v>
      </c>
    </row>
    <row r="8" spans="1:17" s="14" customFormat="1">
      <c r="A8" s="38">
        <v>6</v>
      </c>
      <c r="B8" s="36" t="s">
        <v>23</v>
      </c>
      <c r="C8" s="36" t="s">
        <v>33</v>
      </c>
      <c r="D8" s="28" t="s">
        <v>39</v>
      </c>
      <c r="E8" s="11" t="s">
        <v>40</v>
      </c>
      <c r="F8" s="29" t="s">
        <v>15</v>
      </c>
      <c r="G8" s="31">
        <v>43282.413194444445</v>
      </c>
      <c r="H8" s="31">
        <v>43307.822916666664</v>
      </c>
      <c r="I8" s="35">
        <v>118</v>
      </c>
      <c r="J8" s="35">
        <v>2075</v>
      </c>
      <c r="K8" s="37">
        <v>77720</v>
      </c>
      <c r="L8" s="32">
        <f t="shared" si="0"/>
        <v>3886</v>
      </c>
      <c r="M8" s="12">
        <v>0.03</v>
      </c>
      <c r="N8" s="21">
        <f t="shared" si="1"/>
        <v>2535.3320388349512</v>
      </c>
      <c r="O8" s="21">
        <f t="shared" si="2"/>
        <v>71298.667961165047</v>
      </c>
      <c r="P8" s="13">
        <v>0.48</v>
      </c>
      <c r="Q8" s="21">
        <f t="shared" si="3"/>
        <v>34223.360000000001</v>
      </c>
    </row>
    <row r="9" spans="1:17" s="14" customFormat="1">
      <c r="A9" s="38">
        <v>7</v>
      </c>
      <c r="B9" s="36" t="s">
        <v>28</v>
      </c>
      <c r="C9" s="36" t="s">
        <v>38</v>
      </c>
      <c r="D9" s="28" t="s">
        <v>39</v>
      </c>
      <c r="E9" s="11" t="s">
        <v>40</v>
      </c>
      <c r="F9" s="29" t="s">
        <v>15</v>
      </c>
      <c r="G9" s="31">
        <v>43282.427083333336</v>
      </c>
      <c r="H9" s="31">
        <v>43307.923611111109</v>
      </c>
      <c r="I9" s="35">
        <v>85</v>
      </c>
      <c r="J9" s="35">
        <v>1239</v>
      </c>
      <c r="K9" s="37">
        <v>42057</v>
      </c>
      <c r="L9" s="32">
        <f t="shared" si="0"/>
        <v>2102.85</v>
      </c>
      <c r="M9" s="12">
        <v>0.03</v>
      </c>
      <c r="N9" s="21">
        <f t="shared" si="1"/>
        <v>1371.9565048543689</v>
      </c>
      <c r="O9" s="21">
        <f t="shared" si="2"/>
        <v>38582.193495145635</v>
      </c>
      <c r="P9" s="13">
        <v>0.48</v>
      </c>
      <c r="Q9" s="21">
        <f t="shared" si="3"/>
        <v>18519.45</v>
      </c>
    </row>
    <row r="10" spans="1:17" s="14" customFormat="1">
      <c r="A10" s="38">
        <v>8</v>
      </c>
      <c r="B10" s="36" t="s">
        <v>20</v>
      </c>
      <c r="C10" s="36" t="s">
        <v>30</v>
      </c>
      <c r="D10" s="28" t="s">
        <v>39</v>
      </c>
      <c r="E10" s="11" t="s">
        <v>40</v>
      </c>
      <c r="F10" s="29" t="s">
        <v>15</v>
      </c>
      <c r="G10" s="31">
        <v>43282.461805555555</v>
      </c>
      <c r="H10" s="31">
        <v>43307.725694444445</v>
      </c>
      <c r="I10" s="35">
        <v>44</v>
      </c>
      <c r="J10" s="35">
        <v>789</v>
      </c>
      <c r="K10" s="37">
        <v>25174</v>
      </c>
      <c r="L10" s="32">
        <f t="shared" si="0"/>
        <v>1258.7</v>
      </c>
      <c r="M10" s="12">
        <v>0.03</v>
      </c>
      <c r="N10" s="21">
        <f t="shared" si="1"/>
        <v>821.21009708737859</v>
      </c>
      <c r="O10" s="21">
        <f t="shared" si="2"/>
        <v>23094.089902912619</v>
      </c>
      <c r="P10" s="13">
        <v>0.48</v>
      </c>
      <c r="Q10" s="21">
        <f t="shared" si="3"/>
        <v>11085.16</v>
      </c>
    </row>
    <row r="11" spans="1:17" s="14" customFormat="1">
      <c r="A11" s="38">
        <v>9</v>
      </c>
      <c r="B11" s="36" t="s">
        <v>48</v>
      </c>
      <c r="C11" s="36" t="s">
        <v>63</v>
      </c>
      <c r="D11" s="28" t="s">
        <v>39</v>
      </c>
      <c r="E11" s="11" t="s">
        <v>41</v>
      </c>
      <c r="F11" s="29" t="s">
        <v>15</v>
      </c>
      <c r="G11" s="31">
        <v>43302.420138888891</v>
      </c>
      <c r="H11" s="31">
        <v>43312.458333333336</v>
      </c>
      <c r="I11" s="35">
        <v>50</v>
      </c>
      <c r="J11" s="35">
        <v>782</v>
      </c>
      <c r="K11" s="37">
        <v>24306</v>
      </c>
      <c r="L11" s="32">
        <f t="shared" si="0"/>
        <v>1215.3</v>
      </c>
      <c r="M11" s="12">
        <v>0.03</v>
      </c>
      <c r="N11" s="21">
        <f t="shared" si="1"/>
        <v>792.89475728155344</v>
      </c>
      <c r="O11" s="21">
        <f t="shared" si="2"/>
        <v>22297.805242718448</v>
      </c>
      <c r="P11" s="13">
        <v>0.48</v>
      </c>
      <c r="Q11" s="21">
        <f t="shared" si="3"/>
        <v>10702.95</v>
      </c>
    </row>
    <row r="12" spans="1:17" s="14" customFormat="1" ht="13.5" customHeight="1">
      <c r="A12" s="38">
        <v>10</v>
      </c>
      <c r="B12" s="36" t="s">
        <v>49</v>
      </c>
      <c r="C12" s="36" t="s">
        <v>64</v>
      </c>
      <c r="D12" s="28" t="s">
        <v>39</v>
      </c>
      <c r="E12" s="11" t="s">
        <v>40</v>
      </c>
      <c r="F12" s="29" t="s">
        <v>15</v>
      </c>
      <c r="G12" s="31">
        <v>43287.427083333336</v>
      </c>
      <c r="H12" s="31">
        <v>43302.711805555555</v>
      </c>
      <c r="I12" s="35">
        <v>45</v>
      </c>
      <c r="J12" s="35">
        <v>700</v>
      </c>
      <c r="K12" s="37">
        <v>22761</v>
      </c>
      <c r="L12" s="32">
        <f t="shared" si="0"/>
        <v>1138.05</v>
      </c>
      <c r="M12" s="12">
        <v>0.03</v>
      </c>
      <c r="N12" s="21">
        <f t="shared" si="1"/>
        <v>742.49475728155346</v>
      </c>
      <c r="O12" s="21">
        <f t="shared" si="2"/>
        <v>20880.455242718446</v>
      </c>
      <c r="P12" s="13">
        <v>0.48</v>
      </c>
      <c r="Q12" s="21">
        <f t="shared" si="3"/>
        <v>10022.620000000001</v>
      </c>
    </row>
    <row r="13" spans="1:17" s="14" customFormat="1">
      <c r="A13" s="38">
        <v>11</v>
      </c>
      <c r="B13" s="36" t="s">
        <v>21</v>
      </c>
      <c r="C13" s="36" t="s">
        <v>31</v>
      </c>
      <c r="D13" s="28" t="s">
        <v>39</v>
      </c>
      <c r="E13" s="11" t="s">
        <v>40</v>
      </c>
      <c r="F13" s="29" t="s">
        <v>15</v>
      </c>
      <c r="G13" s="31">
        <v>43282.409722222219</v>
      </c>
      <c r="H13" s="31">
        <v>43293.708333333336</v>
      </c>
      <c r="I13" s="35">
        <v>33</v>
      </c>
      <c r="J13" s="35">
        <v>635</v>
      </c>
      <c r="K13" s="37">
        <v>18678</v>
      </c>
      <c r="L13" s="32">
        <f t="shared" si="0"/>
        <v>933.90000000000009</v>
      </c>
      <c r="M13" s="12">
        <v>0.03</v>
      </c>
      <c r="N13" s="21">
        <f t="shared" si="1"/>
        <v>609.30174757281554</v>
      </c>
      <c r="O13" s="21">
        <f t="shared" si="2"/>
        <v>17134.798252427183</v>
      </c>
      <c r="P13" s="13">
        <v>0.48</v>
      </c>
      <c r="Q13" s="21">
        <f t="shared" si="3"/>
        <v>8224.7000000000007</v>
      </c>
    </row>
    <row r="14" spans="1:17" s="14" customFormat="1">
      <c r="A14" s="38">
        <v>12</v>
      </c>
      <c r="B14" s="36" t="s">
        <v>50</v>
      </c>
      <c r="C14" s="36" t="s">
        <v>65</v>
      </c>
      <c r="D14" s="28" t="s">
        <v>39</v>
      </c>
      <c r="E14" s="11" t="s">
        <v>40</v>
      </c>
      <c r="F14" s="29" t="s">
        <v>15</v>
      </c>
      <c r="G14" s="31">
        <v>43297.8125</v>
      </c>
      <c r="H14" s="31">
        <v>43310.663194444445</v>
      </c>
      <c r="I14" s="35">
        <v>3</v>
      </c>
      <c r="J14" s="35">
        <v>320</v>
      </c>
      <c r="K14" s="37">
        <v>10460</v>
      </c>
      <c r="L14" s="32">
        <f t="shared" si="0"/>
        <v>523</v>
      </c>
      <c r="M14" s="12">
        <v>0.03</v>
      </c>
      <c r="N14" s="21">
        <f t="shared" si="1"/>
        <v>341.21941747572816</v>
      </c>
      <c r="O14" s="21">
        <f t="shared" si="2"/>
        <v>9595.7805825242722</v>
      </c>
      <c r="P14" s="13">
        <v>0.48</v>
      </c>
      <c r="Q14" s="21">
        <f t="shared" si="3"/>
        <v>4605.97</v>
      </c>
    </row>
    <row r="15" spans="1:17" s="14" customFormat="1">
      <c r="A15" s="38">
        <v>13</v>
      </c>
      <c r="B15" s="36" t="s">
        <v>19</v>
      </c>
      <c r="C15" s="36" t="s">
        <v>29</v>
      </c>
      <c r="D15" s="28" t="s">
        <v>39</v>
      </c>
      <c r="E15" s="11" t="s">
        <v>40</v>
      </c>
      <c r="F15" s="29" t="s">
        <v>15</v>
      </c>
      <c r="G15" s="31">
        <v>43282.420138888891</v>
      </c>
      <c r="H15" s="31">
        <v>43286.805555555555</v>
      </c>
      <c r="I15" s="35">
        <v>27</v>
      </c>
      <c r="J15" s="35">
        <v>256</v>
      </c>
      <c r="K15" s="37">
        <v>7855</v>
      </c>
      <c r="L15" s="32">
        <f t="shared" si="0"/>
        <v>392.75</v>
      </c>
      <c r="M15" s="12">
        <v>0.03</v>
      </c>
      <c r="N15" s="21">
        <f t="shared" si="1"/>
        <v>256.24077669902914</v>
      </c>
      <c r="O15" s="21">
        <f t="shared" si="2"/>
        <v>7206.0092233009709</v>
      </c>
      <c r="P15" s="13">
        <v>0.48</v>
      </c>
      <c r="Q15" s="21">
        <f t="shared" si="3"/>
        <v>3458.88</v>
      </c>
    </row>
    <row r="16" spans="1:17" s="14" customFormat="1">
      <c r="A16" s="38">
        <v>14</v>
      </c>
      <c r="B16" s="36" t="s">
        <v>51</v>
      </c>
      <c r="C16" s="36" t="s">
        <v>66</v>
      </c>
      <c r="D16" s="28" t="s">
        <v>39</v>
      </c>
      <c r="E16" s="11" t="s">
        <v>40</v>
      </c>
      <c r="F16" s="29" t="s">
        <v>15</v>
      </c>
      <c r="G16" s="31">
        <v>43294.434027777781</v>
      </c>
      <c r="H16" s="31">
        <v>43295.895833333336</v>
      </c>
      <c r="I16" s="35">
        <v>7</v>
      </c>
      <c r="J16" s="35">
        <v>237</v>
      </c>
      <c r="K16" s="37">
        <v>6606</v>
      </c>
      <c r="L16" s="32">
        <f t="shared" si="0"/>
        <v>330.3</v>
      </c>
      <c r="M16" s="12">
        <v>0.03</v>
      </c>
      <c r="N16" s="21">
        <f t="shared" si="1"/>
        <v>215.49669902912621</v>
      </c>
      <c r="O16" s="21">
        <f t="shared" si="2"/>
        <v>6060.2033009708739</v>
      </c>
      <c r="P16" s="13">
        <v>0.48</v>
      </c>
      <c r="Q16" s="21">
        <f t="shared" si="3"/>
        <v>2908.9</v>
      </c>
    </row>
    <row r="17" spans="1:17" s="14" customFormat="1">
      <c r="A17" s="38">
        <v>15</v>
      </c>
      <c r="B17" s="36" t="s">
        <v>24</v>
      </c>
      <c r="C17" s="36" t="s">
        <v>34</v>
      </c>
      <c r="D17" s="28" t="s">
        <v>39</v>
      </c>
      <c r="E17" s="11" t="s">
        <v>40</v>
      </c>
      <c r="F17" s="29" t="s">
        <v>15</v>
      </c>
      <c r="G17" s="31">
        <v>43282.444444444445</v>
      </c>
      <c r="H17" s="31">
        <v>43285.913194444445</v>
      </c>
      <c r="I17" s="35">
        <v>23</v>
      </c>
      <c r="J17" s="35">
        <v>219</v>
      </c>
      <c r="K17" s="37">
        <v>6362</v>
      </c>
      <c r="L17" s="32">
        <f t="shared" si="0"/>
        <v>318.10000000000002</v>
      </c>
      <c r="M17" s="12">
        <v>0.03</v>
      </c>
      <c r="N17" s="21">
        <f t="shared" si="1"/>
        <v>207.53708737864079</v>
      </c>
      <c r="O17" s="21">
        <f t="shared" si="2"/>
        <v>5836.3629126213591</v>
      </c>
      <c r="P17" s="13">
        <v>0.48</v>
      </c>
      <c r="Q17" s="21">
        <f t="shared" si="3"/>
        <v>2801.45</v>
      </c>
    </row>
    <row r="18" spans="1:17" s="14" customFormat="1">
      <c r="A18" s="38">
        <v>16</v>
      </c>
      <c r="B18" s="36" t="s">
        <v>52</v>
      </c>
      <c r="C18" s="36" t="s">
        <v>67</v>
      </c>
      <c r="D18" s="28" t="s">
        <v>39</v>
      </c>
      <c r="E18" s="11" t="s">
        <v>40</v>
      </c>
      <c r="F18" s="29" t="s">
        <v>15</v>
      </c>
      <c r="G18" s="31">
        <v>43295.427083333336</v>
      </c>
      <c r="H18" s="31">
        <v>43299.430555555555</v>
      </c>
      <c r="I18" s="35">
        <v>10</v>
      </c>
      <c r="J18" s="35">
        <v>167</v>
      </c>
      <c r="K18" s="37">
        <v>4854</v>
      </c>
      <c r="L18" s="32">
        <f t="shared" si="0"/>
        <v>242.70000000000002</v>
      </c>
      <c r="M18" s="12">
        <v>0.03</v>
      </c>
      <c r="N18" s="21">
        <f t="shared" si="1"/>
        <v>158.34407766990293</v>
      </c>
      <c r="O18" s="21">
        <f t="shared" si="2"/>
        <v>4452.9559223300976</v>
      </c>
      <c r="P18" s="13">
        <v>0.48</v>
      </c>
      <c r="Q18" s="21">
        <f t="shared" si="3"/>
        <v>2137.42</v>
      </c>
    </row>
    <row r="19" spans="1:17" s="14" customFormat="1">
      <c r="A19" s="38">
        <v>17</v>
      </c>
      <c r="B19" s="36" t="s">
        <v>53</v>
      </c>
      <c r="C19" s="36" t="s">
        <v>68</v>
      </c>
      <c r="D19" s="28" t="s">
        <v>39</v>
      </c>
      <c r="E19" s="11" t="s">
        <v>40</v>
      </c>
      <c r="F19" s="29" t="s">
        <v>15</v>
      </c>
      <c r="G19" s="31">
        <v>43303.590277777781</v>
      </c>
      <c r="H19" s="31">
        <v>43308.263888888891</v>
      </c>
      <c r="I19" s="35">
        <v>2</v>
      </c>
      <c r="J19" s="35">
        <v>124</v>
      </c>
      <c r="K19" s="37">
        <v>4095</v>
      </c>
      <c r="L19" s="32">
        <f t="shared" si="0"/>
        <v>204.75</v>
      </c>
      <c r="M19" s="12">
        <v>0.03</v>
      </c>
      <c r="N19" s="21">
        <f t="shared" si="1"/>
        <v>133.58446601941748</v>
      </c>
      <c r="O19" s="21">
        <f t="shared" si="2"/>
        <v>3756.6655339805825</v>
      </c>
      <c r="P19" s="13">
        <v>0.48</v>
      </c>
      <c r="Q19" s="21">
        <f t="shared" si="3"/>
        <v>1803.2</v>
      </c>
    </row>
    <row r="20" spans="1:17" s="14" customFormat="1" ht="13.5" customHeight="1">
      <c r="A20" s="38">
        <v>18</v>
      </c>
      <c r="B20" s="41" t="s">
        <v>75</v>
      </c>
      <c r="C20" s="36" t="s">
        <v>74</v>
      </c>
      <c r="D20" s="28" t="s">
        <v>39</v>
      </c>
      <c r="E20" s="11" t="s">
        <v>40</v>
      </c>
      <c r="F20" s="29" t="s">
        <v>15</v>
      </c>
      <c r="G20" s="31">
        <v>43287.434027777781</v>
      </c>
      <c r="H20" s="31">
        <v>43295.40625</v>
      </c>
      <c r="I20" s="35">
        <v>10</v>
      </c>
      <c r="J20" s="35">
        <v>122</v>
      </c>
      <c r="K20" s="37">
        <v>3619</v>
      </c>
      <c r="L20" s="32">
        <f t="shared" si="0"/>
        <v>180.95000000000002</v>
      </c>
      <c r="M20" s="12">
        <v>0.03</v>
      </c>
      <c r="N20" s="21">
        <f t="shared" si="1"/>
        <v>118.05669902912621</v>
      </c>
      <c r="O20" s="21">
        <f t="shared" si="2"/>
        <v>3319.9933009708739</v>
      </c>
      <c r="P20" s="13">
        <v>0.48</v>
      </c>
      <c r="Q20" s="21">
        <f t="shared" si="3"/>
        <v>1593.6</v>
      </c>
    </row>
    <row r="21" spans="1:17" s="14" customFormat="1">
      <c r="A21" s="38">
        <v>19</v>
      </c>
      <c r="B21" s="36" t="s">
        <v>54</v>
      </c>
      <c r="C21" s="36" t="s">
        <v>69</v>
      </c>
      <c r="D21" s="28" t="s">
        <v>39</v>
      </c>
      <c r="E21" s="11" t="s">
        <v>40</v>
      </c>
      <c r="F21" s="29" t="s">
        <v>15</v>
      </c>
      <c r="G21" s="31">
        <v>43301.458333333336</v>
      </c>
      <c r="H21" s="31">
        <v>43303.447916666664</v>
      </c>
      <c r="I21" s="35">
        <v>6</v>
      </c>
      <c r="J21" s="35">
        <v>62</v>
      </c>
      <c r="K21" s="37">
        <v>1969</v>
      </c>
      <c r="L21" s="32">
        <f t="shared" si="0"/>
        <v>98.45</v>
      </c>
      <c r="M21" s="12">
        <v>0.03</v>
      </c>
      <c r="N21" s="21">
        <f t="shared" si="1"/>
        <v>64.231456310679619</v>
      </c>
      <c r="O21" s="21">
        <f t="shared" si="2"/>
        <v>1806.3185436893204</v>
      </c>
      <c r="P21" s="13">
        <v>0.48</v>
      </c>
      <c r="Q21" s="21">
        <f t="shared" si="3"/>
        <v>867.03</v>
      </c>
    </row>
    <row r="22" spans="1:17" s="14" customFormat="1">
      <c r="A22" s="38">
        <v>20</v>
      </c>
      <c r="B22" s="36" t="s">
        <v>55</v>
      </c>
      <c r="C22" s="36" t="s">
        <v>70</v>
      </c>
      <c r="D22" s="28" t="s">
        <v>39</v>
      </c>
      <c r="E22" s="11" t="s">
        <v>40</v>
      </c>
      <c r="F22" s="29" t="s">
        <v>15</v>
      </c>
      <c r="G22" s="31">
        <v>43301.420138888891</v>
      </c>
      <c r="H22" s="31">
        <v>43303.743055555555</v>
      </c>
      <c r="I22" s="35">
        <v>6</v>
      </c>
      <c r="J22" s="35">
        <v>58</v>
      </c>
      <c r="K22" s="37">
        <v>1889</v>
      </c>
      <c r="L22" s="32">
        <f t="shared" si="0"/>
        <v>94.45</v>
      </c>
      <c r="M22" s="12">
        <v>0.03</v>
      </c>
      <c r="N22" s="21">
        <f t="shared" si="1"/>
        <v>61.621747572815536</v>
      </c>
      <c r="O22" s="21">
        <f t="shared" si="2"/>
        <v>1732.9282524271844</v>
      </c>
      <c r="P22" s="13">
        <v>0.48</v>
      </c>
      <c r="Q22" s="21">
        <f t="shared" si="3"/>
        <v>831.81</v>
      </c>
    </row>
    <row r="23" spans="1:17" s="14" customFormat="1">
      <c r="A23" s="38">
        <v>21</v>
      </c>
      <c r="B23" s="36" t="s">
        <v>27</v>
      </c>
      <c r="C23" s="36" t="s">
        <v>37</v>
      </c>
      <c r="D23" s="28" t="s">
        <v>39</v>
      </c>
      <c r="E23" s="11" t="s">
        <v>40</v>
      </c>
      <c r="F23" s="29" t="s">
        <v>15</v>
      </c>
      <c r="G23" s="31">
        <v>43289.489583333336</v>
      </c>
      <c r="H23" s="31">
        <v>43299.895833333336</v>
      </c>
      <c r="I23" s="35">
        <v>3</v>
      </c>
      <c r="J23" s="35">
        <v>37</v>
      </c>
      <c r="K23" s="37">
        <v>1200</v>
      </c>
      <c r="L23" s="32">
        <f t="shared" si="0"/>
        <v>60</v>
      </c>
      <c r="M23" s="12">
        <v>0.03</v>
      </c>
      <c r="N23" s="21">
        <f t="shared" si="1"/>
        <v>39.145631067961169</v>
      </c>
      <c r="O23" s="21">
        <f t="shared" si="2"/>
        <v>1100.8543689320388</v>
      </c>
      <c r="P23" s="13">
        <v>0.48</v>
      </c>
      <c r="Q23" s="21">
        <f t="shared" si="3"/>
        <v>528.41</v>
      </c>
    </row>
    <row r="24" spans="1:17" s="14" customFormat="1">
      <c r="A24" s="38">
        <v>22</v>
      </c>
      <c r="B24" s="36" t="s">
        <v>56</v>
      </c>
      <c r="C24" s="36" t="s">
        <v>71</v>
      </c>
      <c r="D24" s="28" t="s">
        <v>39</v>
      </c>
      <c r="E24" s="11" t="s">
        <v>40</v>
      </c>
      <c r="F24" s="29" t="s">
        <v>15</v>
      </c>
      <c r="G24" s="31">
        <v>43309.440972222219</v>
      </c>
      <c r="H24" s="31">
        <v>43309.440972222219</v>
      </c>
      <c r="I24" s="35">
        <v>1</v>
      </c>
      <c r="J24" s="35">
        <v>50</v>
      </c>
      <c r="K24" s="37">
        <v>1000</v>
      </c>
      <c r="L24" s="32">
        <f t="shared" si="0"/>
        <v>50</v>
      </c>
      <c r="M24" s="12">
        <v>0.03</v>
      </c>
      <c r="N24" s="21">
        <f t="shared" si="1"/>
        <v>32.621359223300971</v>
      </c>
      <c r="O24" s="21">
        <f t="shared" si="2"/>
        <v>917.37864077669906</v>
      </c>
      <c r="P24" s="13">
        <v>0.48</v>
      </c>
      <c r="Q24" s="21">
        <f t="shared" si="3"/>
        <v>440.34</v>
      </c>
    </row>
    <row r="25" spans="1:17" s="14" customFormat="1">
      <c r="A25" s="38">
        <v>23</v>
      </c>
      <c r="B25" s="36" t="s">
        <v>22</v>
      </c>
      <c r="C25" s="36" t="s">
        <v>32</v>
      </c>
      <c r="D25" s="28" t="s">
        <v>39</v>
      </c>
      <c r="E25" s="11" t="s">
        <v>40</v>
      </c>
      <c r="F25" s="29" t="s">
        <v>15</v>
      </c>
      <c r="G25" s="31">
        <v>43282.416666666664</v>
      </c>
      <c r="H25" s="31">
        <v>43282.416666666664</v>
      </c>
      <c r="I25" s="35">
        <v>1</v>
      </c>
      <c r="J25" s="35">
        <v>15</v>
      </c>
      <c r="K25" s="37">
        <v>370</v>
      </c>
      <c r="L25" s="32">
        <f t="shared" si="0"/>
        <v>18.5</v>
      </c>
      <c r="M25" s="12">
        <v>0.03</v>
      </c>
      <c r="N25" s="21">
        <f t="shared" si="1"/>
        <v>12.069902912621361</v>
      </c>
      <c r="O25" s="21">
        <f t="shared" si="2"/>
        <v>339.43009708737861</v>
      </c>
      <c r="P25" s="13">
        <v>0.48</v>
      </c>
      <c r="Q25" s="21">
        <f t="shared" si="3"/>
        <v>162.93</v>
      </c>
    </row>
    <row r="26" spans="1:17" s="14" customFormat="1">
      <c r="A26" s="38">
        <v>24</v>
      </c>
      <c r="B26" s="36" t="s">
        <v>26</v>
      </c>
      <c r="C26" s="36" t="s">
        <v>36</v>
      </c>
      <c r="D26" s="28" t="s">
        <v>39</v>
      </c>
      <c r="E26" s="11" t="s">
        <v>40</v>
      </c>
      <c r="F26" s="29" t="s">
        <v>15</v>
      </c>
      <c r="G26" s="31">
        <v>43282.496527777781</v>
      </c>
      <c r="H26" s="31">
        <v>43284.503472222219</v>
      </c>
      <c r="I26" s="35">
        <v>3</v>
      </c>
      <c r="J26" s="35">
        <v>10</v>
      </c>
      <c r="K26" s="37">
        <v>250</v>
      </c>
      <c r="L26" s="32">
        <f t="shared" si="0"/>
        <v>12.5</v>
      </c>
      <c r="M26" s="12">
        <v>0.03</v>
      </c>
      <c r="N26" s="21">
        <f t="shared" si="1"/>
        <v>8.1553398058252426</v>
      </c>
      <c r="O26" s="21">
        <f t="shared" si="2"/>
        <v>229.34466019417476</v>
      </c>
      <c r="P26" s="13">
        <v>0.48</v>
      </c>
      <c r="Q26" s="21">
        <f t="shared" si="3"/>
        <v>110.09</v>
      </c>
    </row>
    <row r="27" spans="1:17" s="14" customFormat="1">
      <c r="A27" s="38">
        <v>25</v>
      </c>
      <c r="B27" s="36" t="s">
        <v>57</v>
      </c>
      <c r="C27" s="36" t="s">
        <v>72</v>
      </c>
      <c r="D27" s="28" t="s">
        <v>39</v>
      </c>
      <c r="E27" s="11" t="s">
        <v>40</v>
      </c>
      <c r="F27" s="29" t="s">
        <v>15</v>
      </c>
      <c r="G27" s="31">
        <v>43308.427083333336</v>
      </c>
      <c r="H27" s="31">
        <v>43308.427083333336</v>
      </c>
      <c r="I27" s="35">
        <v>1</v>
      </c>
      <c r="J27" s="35">
        <v>6</v>
      </c>
      <c r="K27" s="37">
        <v>180</v>
      </c>
      <c r="L27" s="32">
        <f t="shared" si="0"/>
        <v>9</v>
      </c>
      <c r="M27" s="12">
        <v>0.03</v>
      </c>
      <c r="N27" s="21">
        <f t="shared" si="1"/>
        <v>5.8718446601941743</v>
      </c>
      <c r="O27" s="21">
        <f t="shared" si="2"/>
        <v>165.12815533980583</v>
      </c>
      <c r="P27" s="13">
        <v>0.48</v>
      </c>
      <c r="Q27" s="21">
        <f t="shared" si="3"/>
        <v>79.260000000000005</v>
      </c>
    </row>
    <row r="28" spans="1:17" s="14" customFormat="1">
      <c r="A28" s="38">
        <v>26</v>
      </c>
      <c r="B28" s="36" t="s">
        <v>58</v>
      </c>
      <c r="C28" s="36" t="s">
        <v>73</v>
      </c>
      <c r="D28" s="28" t="s">
        <v>39</v>
      </c>
      <c r="E28" s="11" t="s">
        <v>42</v>
      </c>
      <c r="F28" s="29" t="s">
        <v>15</v>
      </c>
      <c r="G28" s="31">
        <v>43301.545138888891</v>
      </c>
      <c r="H28" s="31">
        <v>43301.697916666664</v>
      </c>
      <c r="I28" s="35">
        <v>2</v>
      </c>
      <c r="J28" s="35">
        <v>3</v>
      </c>
      <c r="K28" s="37">
        <v>165</v>
      </c>
      <c r="L28" s="32">
        <f t="shared" si="0"/>
        <v>8.25</v>
      </c>
      <c r="M28" s="12">
        <v>0.03</v>
      </c>
      <c r="N28" s="21">
        <f t="shared" si="1"/>
        <v>5.3825242718446606</v>
      </c>
      <c r="O28" s="21">
        <f t="shared" si="2"/>
        <v>151.36747572815534</v>
      </c>
      <c r="P28" s="13">
        <v>0.48</v>
      </c>
      <c r="Q28" s="21">
        <f t="shared" si="3"/>
        <v>72.66</v>
      </c>
    </row>
    <row r="29" spans="1:17" s="5" customFormat="1" ht="25.5" customHeight="1">
      <c r="A29" s="15"/>
      <c r="B29" s="16" t="s">
        <v>16</v>
      </c>
      <c r="C29" s="17"/>
      <c r="D29" s="17"/>
      <c r="E29" s="17"/>
      <c r="F29" s="17"/>
      <c r="G29" s="18"/>
      <c r="H29" s="18"/>
      <c r="I29" s="17"/>
      <c r="J29" s="17"/>
      <c r="K29" s="19">
        <f>SUM(K3:K28)</f>
        <v>1973823</v>
      </c>
      <c r="L29" s="19"/>
      <c r="M29" s="19"/>
      <c r="N29" s="19">
        <f>SUM(N3:N28)</f>
        <v>64388.789126213596</v>
      </c>
      <c r="O29" s="22">
        <f>SUM(O3:O28)</f>
        <v>1810743.0608737862</v>
      </c>
      <c r="P29" s="20"/>
      <c r="Q29" s="19">
        <f>SUM(Q3:Q28)</f>
        <v>869156.66999999981</v>
      </c>
    </row>
    <row r="30" spans="1:17" s="5" customFormat="1">
      <c r="B30" s="6"/>
      <c r="C30" s="6"/>
      <c r="D30" s="6"/>
      <c r="E30" s="6"/>
      <c r="F30" s="6"/>
      <c r="G30" s="7"/>
      <c r="H30" s="7"/>
      <c r="I30" s="6"/>
      <c r="J30" s="6"/>
      <c r="K30" s="8"/>
      <c r="L30" s="8"/>
      <c r="M30" s="8"/>
      <c r="N30" s="8"/>
      <c r="O30" s="8"/>
      <c r="P30" s="9"/>
    </row>
    <row r="32" spans="1:17">
      <c r="F32" s="27"/>
    </row>
  </sheetData>
  <protectedRanges>
    <protectedRange sqref="A30:IV65555 A3:C28 E3:IV28 A29:H29 K29:IV29" name="区域1"/>
    <protectedRange sqref="D3:D28" name="区域1_1"/>
  </protectedRanges>
  <sortState ref="B3:Q35">
    <sortCondition descending="1" ref="K3:K35"/>
  </sortState>
  <mergeCells count="1">
    <mergeCell ref="A1:Q1"/>
  </mergeCells>
  <phoneticPr fontId="1" type="noConversion"/>
  <pageMargins left="0.7" right="0.7" top="0.75" bottom="0.75" header="0.3" footer="0.3"/>
  <pageSetup scale="51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NJJY-CW</cp:lastModifiedBy>
  <cp:lastPrinted>2018-06-11T07:54:17Z</cp:lastPrinted>
  <dcterms:created xsi:type="dcterms:W3CDTF">2015-11-10T02:18:22Z</dcterms:created>
  <dcterms:modified xsi:type="dcterms:W3CDTF">2018-08-01T02:23:43Z</dcterms:modified>
</cp:coreProperties>
</file>