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1885" windowHeight="4695"/>
  </bookViews>
  <sheets>
    <sheet name="月结算表" sheetId="1" r:id="rId1"/>
  </sheets>
  <calcPr calcId="125725"/>
</workbook>
</file>

<file path=xl/calcChain.xml><?xml version="1.0" encoding="utf-8"?>
<calcChain xmlns="http://schemas.openxmlformats.org/spreadsheetml/2006/main">
  <c r="L20" i="1"/>
  <c r="N20"/>
  <c r="O20"/>
  <c r="Q20"/>
  <c r="L21"/>
  <c r="N21"/>
  <c r="O21"/>
  <c r="Q21"/>
  <c r="L22"/>
  <c r="N22"/>
  <c r="O22"/>
  <c r="Q22"/>
  <c r="L23"/>
  <c r="N23"/>
  <c r="O23"/>
  <c r="Q23"/>
  <c r="L6"/>
  <c r="N6"/>
  <c r="O6"/>
  <c r="Q6"/>
  <c r="L7"/>
  <c r="N7"/>
  <c r="O7"/>
  <c r="Q7"/>
  <c r="L8"/>
  <c r="N8"/>
  <c r="O8"/>
  <c r="Q8"/>
  <c r="L9"/>
  <c r="N9"/>
  <c r="O9"/>
  <c r="Q9"/>
  <c r="L10"/>
  <c r="N10"/>
  <c r="O10"/>
  <c r="Q10"/>
  <c r="L11"/>
  <c r="N11"/>
  <c r="O11"/>
  <c r="Q11"/>
  <c r="L12"/>
  <c r="N12"/>
  <c r="O12"/>
  <c r="Q12"/>
  <c r="L13"/>
  <c r="N13"/>
  <c r="O13"/>
  <c r="Q13"/>
  <c r="L14"/>
  <c r="N14"/>
  <c r="O14"/>
  <c r="Q14"/>
  <c r="L15"/>
  <c r="N15"/>
  <c r="O15"/>
  <c r="Q15"/>
  <c r="L16"/>
  <c r="N16"/>
  <c r="O16"/>
  <c r="Q16"/>
  <c r="L17"/>
  <c r="N17"/>
  <c r="O17"/>
  <c r="Q17"/>
  <c r="L18"/>
  <c r="N18"/>
  <c r="O18"/>
  <c r="Q18"/>
  <c r="L19"/>
  <c r="N19"/>
  <c r="O19"/>
  <c r="Q19"/>
  <c r="L24"/>
  <c r="N24"/>
  <c r="O24"/>
  <c r="Q24"/>
  <c r="L25"/>
  <c r="N25"/>
  <c r="O25"/>
  <c r="Q25"/>
  <c r="L26"/>
  <c r="N26"/>
  <c r="O26"/>
  <c r="Q26"/>
  <c r="O2"/>
  <c r="Q2"/>
  <c r="Q27" s="1"/>
  <c r="O3"/>
  <c r="Q3"/>
  <c r="O4"/>
  <c r="Q4"/>
  <c r="O5"/>
  <c r="Q5"/>
  <c r="L3"/>
  <c r="N3"/>
  <c r="N27" s="1"/>
  <c r="L4"/>
  <c r="N4"/>
  <c r="L5"/>
  <c r="N5"/>
  <c r="L2"/>
  <c r="K27"/>
  <c r="N2"/>
  <c r="O27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<sst xmlns="http://schemas.openxmlformats.org/spreadsheetml/2006/main" count="143" uniqueCount="74">
  <si>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</si>
  <si>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</si>
  <si>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</si>
  <si>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</si>
  <si>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</si>
  <si>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</si>
  <si>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</si>
  <si>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</si>
  <si>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</si>
  <si>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</si>
  <si>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</si>
  <si>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</si>
  <si>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</si>
  <si>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</si>
  <si>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</si>
  <si>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</si>
  <si>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</si>
  <si>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</si>
  <si>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四川卢米埃影业有限公司四川影院分公司</t>
    <phoneticPr fontId="1" type="noConversion"/>
  </si>
  <si>
    <t>51014201</t>
  </si>
  <si>
    <t>51014201</t>
    <phoneticPr fontId="1" type="noConversion"/>
  </si>
  <si>
    <t>51014201</t>
    <phoneticPr fontId="1" type="noConversion"/>
  </si>
  <si>
    <t>中影设备</t>
    <phoneticPr fontId="1" type="noConversion"/>
  </si>
  <si>
    <t>四川卢米埃影业有限公司四川影院分公司</t>
    <phoneticPr fontId="1" type="noConversion"/>
  </si>
  <si>
    <t>阿飞正传（数字）</t>
  </si>
  <si>
    <t>超人总动员2（数字）</t>
  </si>
  <si>
    <t>动物世界（数字3D）</t>
  </si>
  <si>
    <t>金蝉脱壳2：冥府（数字）</t>
  </si>
  <si>
    <t>猛虫过江 （数字）</t>
  </si>
  <si>
    <t>泡菜爱上小龙虾 （数字）</t>
  </si>
  <si>
    <t>我不是药神 （数字）</t>
  </si>
  <si>
    <t>暹罗决：九神战甲（数字）</t>
  </si>
  <si>
    <t>侏罗纪世界2（数字3D）</t>
  </si>
  <si>
    <t>002101142018</t>
  </si>
  <si>
    <t>051101112018</t>
  </si>
  <si>
    <t>001203772018</t>
  </si>
  <si>
    <t>051101152018</t>
  </si>
  <si>
    <t>001104442018</t>
  </si>
  <si>
    <t>001104792017</t>
  </si>
  <si>
    <t>001104962018</t>
  </si>
  <si>
    <t>014101072018</t>
  </si>
  <si>
    <t>051201022018</t>
  </si>
  <si>
    <t>阿修罗（数字3D）</t>
  </si>
  <si>
    <t>北方一片苍茫 （数字）</t>
  </si>
  <si>
    <t>狄仁杰之四大天王（数字3D）</t>
  </si>
  <si>
    <t>风语咒（数字3D）</t>
  </si>
  <si>
    <t>家（舞台音乐剧） （数字）</t>
  </si>
  <si>
    <t>摩天营救（数字3D）</t>
  </si>
  <si>
    <t>青春不留白 （数字）</t>
  </si>
  <si>
    <t>神奇马戏团之动物饼干 （数字）</t>
  </si>
  <si>
    <t>淘气大侦探（数字）</t>
  </si>
  <si>
    <t>汪星卧底（数字）</t>
  </si>
  <si>
    <t>西虹市首富 （数字）</t>
  </si>
  <si>
    <t>小悟空 （数字）</t>
  </si>
  <si>
    <t>邪不压正 （数字）</t>
  </si>
  <si>
    <t>新大头儿子和小头爸爸3俄罗斯奇遇记 （数字）</t>
  </si>
  <si>
    <t>熊猫石的奇幻旅行 （数字）</t>
  </si>
  <si>
    <t>昨日青空 （数字）</t>
  </si>
  <si>
    <t>001204972018</t>
  </si>
  <si>
    <t>001108552017</t>
  </si>
  <si>
    <t>001202172018</t>
  </si>
  <si>
    <t>001c05272018</t>
  </si>
  <si>
    <t>001108462017</t>
  </si>
  <si>
    <t>051201202018</t>
  </si>
  <si>
    <t>001103662018</t>
  </si>
  <si>
    <t>001b05642018</t>
  </si>
  <si>
    <t>051101262018</t>
  </si>
  <si>
    <t>051101182018</t>
  </si>
  <si>
    <t>001106062018</t>
  </si>
  <si>
    <t>001b03982018</t>
  </si>
  <si>
    <t>001104952018</t>
  </si>
  <si>
    <t>001b03562018</t>
  </si>
  <si>
    <t>001105112017</t>
  </si>
  <si>
    <t>001b04542018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</si>
</sst>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9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5" fillId="0" borderId="0" xfId="0" applyFont="1"/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49" fontId="6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/>
    <xf numFmtId="14" fontId="0" fillId="0" borderId="2" xfId="0" applyNumberFormat="1" applyFill="1" applyBorder="1"/>
    <xf numFmtId="176" fontId="0" fillId="0" borderId="2" xfId="0" applyNumberFormat="1" applyFill="1" applyBorder="1"/>
    <xf numFmtId="177" fontId="0" fillId="0" borderId="2" xfId="0" applyNumberFormat="1" applyFill="1" applyBorder="1"/>
    <xf numFmtId="176" fontId="6" fillId="0" borderId="1" xfId="0" applyNumberFormat="1" applyFont="1" applyFill="1" applyBorder="1" applyAlignment="1">
      <alignment horizontal="right" vertical="center"/>
    </xf>
    <xf numFmtId="176" fontId="0" fillId="0" borderId="3" xfId="0" applyNumberFormat="1" applyFill="1" applyBorder="1" applyAlignment="1">
      <alignment horizontal="right"/>
    </xf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0" fontId="2" fillId="0" borderId="2" xfId="0" applyFont="1" applyFill="1" applyBorder="1" applyAlignment="1" applyProtection="1">
      <alignment horizontal="right" vertical="center"/>
    </xf>
    <xf numFmtId="14" fontId="6" fillId="0" borderId="1" xfId="0" applyNumberFormat="1" applyFont="1" applyFill="1" applyBorder="1" applyAlignment="1">
      <alignment horizontal="center" vertical="center"/>
    </xf>
    <xf numFmtId="176" fontId="8" fillId="0" borderId="0" xfId="0" applyNumberFormat="1" applyFont="1"/>
    <xf numFmtId="49" fontId="6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 applyProtection="1">
      <alignment horizontal="right" vertical="center"/>
    </xf>
    <xf numFmtId="14" fontId="6" fillId="3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right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6" fillId="3" borderId="0" xfId="0" applyFont="1" applyFill="1"/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tabSelected="1" topLeftCell="C12" workbookViewId="0">
      <selection activeCell="I29" sqref="I29"/>
    </sheetView>
  </sheetViews>
  <sheetFormatPr defaultColWidth="16" defaultRowHeight="19.5" customHeight="1"/>
  <cols>
    <col min="1" max="1" width="8.42578125" customWidth="1"/>
    <col min="2" max="2" width="30.28515625" style="2" bestFit="1" customWidth="1"/>
    <col min="3" max="3" width="13.85546875" style="2" bestFit="1" customWidth="1"/>
    <col min="4" max="4" width="36" style="2" customWidth="1"/>
    <col min="5" max="5" width="11.7109375" style="2" customWidth="1"/>
    <col min="6" max="6" width="13.140625" style="2" customWidth="1"/>
    <col min="7" max="8" width="13.7109375" style="1" customWidth="1"/>
    <col min="9" max="10" width="11.140625" style="2" customWidth="1"/>
    <col min="11" max="11" width="12.5703125" style="3" customWidth="1"/>
    <col min="12" max="12" width="16" style="3"/>
    <col min="13" max="13" width="11.28515625" style="3" customWidth="1"/>
    <col min="14" max="14" width="11.85546875" style="3" customWidth="1"/>
    <col min="15" max="15" width="16" style="3"/>
    <col min="16" max="16" width="13.140625" style="4" customWidth="1"/>
    <col min="17" max="17" width="16" style="3"/>
  </cols>
  <sheetData>
    <row r="1" spans="1:17" s="10" customFormat="1" ht="24" customHeight="1">
      <c r="A1" s="24" t="s">
        <v>0</v>
      </c>
      <c r="B1" s="25" t="s">
        <v>7</v>
      </c>
      <c r="C1" s="26" t="s">
        <v>1</v>
      </c>
      <c r="D1" s="25" t="s">
        <v>16</v>
      </c>
      <c r="E1" s="25" t="s">
        <v>17</v>
      </c>
      <c r="F1" s="25" t="s">
        <v>10</v>
      </c>
      <c r="G1" s="27" t="s">
        <v>2</v>
      </c>
      <c r="H1" s="27" t="s">
        <v>3</v>
      </c>
      <c r="I1" s="25" t="s">
        <v>4</v>
      </c>
      <c r="J1" s="25" t="s">
        <v>5</v>
      </c>
      <c r="K1" s="28" t="s">
        <v>6</v>
      </c>
      <c r="L1" s="28" t="s">
        <v>11</v>
      </c>
      <c r="M1" s="28" t="s">
        <v>12</v>
      </c>
      <c r="N1" s="28" t="s">
        <v>13</v>
      </c>
      <c r="O1" s="28" t="s">
        <v>8</v>
      </c>
      <c r="P1" s="29" t="s">
        <v>14</v>
      </c>
      <c r="Q1" s="28" t="s">
        <v>9</v>
      </c>
    </row>
    <row r="2" spans="1:17" s="16" customFormat="1" ht="19.5" customHeight="1">
      <c r="A2" s="11">
        <v>1</v>
      </c>
      <c r="B2" s="12" t="s">
        <v>24</v>
      </c>
      <c r="C2" s="12" t="s">
        <v>33</v>
      </c>
      <c r="D2" s="13" t="s">
        <v>18</v>
      </c>
      <c r="E2" s="12" t="s">
        <v>20</v>
      </c>
      <c r="F2" s="30" t="s">
        <v>22</v>
      </c>
      <c r="G2" s="31">
        <v>43282.777777777781</v>
      </c>
      <c r="H2" s="31">
        <v>43285.916666666664</v>
      </c>
      <c r="I2" s="12">
        <v>7</v>
      </c>
      <c r="J2" s="12">
        <v>33</v>
      </c>
      <c r="K2" s="22">
        <v>1075</v>
      </c>
      <c r="L2" s="22">
        <f>K2*0.05</f>
        <v>53.75</v>
      </c>
      <c r="M2" s="14">
        <v>0.03</v>
      </c>
      <c r="N2" s="22">
        <f>K2*(1-0.96737864)</f>
        <v>35.067962000000044</v>
      </c>
      <c r="O2" s="22">
        <f>K2*0.91737864</f>
        <v>986.18203800000003</v>
      </c>
      <c r="P2" s="15">
        <v>0.48</v>
      </c>
      <c r="Q2" s="22">
        <f>O2*P2</f>
        <v>473.36737823999999</v>
      </c>
    </row>
    <row r="3" spans="1:17" s="16" customFormat="1" ht="19.5" customHeight="1">
      <c r="A3" s="11">
        <v>2</v>
      </c>
      <c r="B3" s="12" t="s">
        <v>42</v>
      </c>
      <c r="C3" s="12" t="s">
        <v>58</v>
      </c>
      <c r="D3" s="13" t="s">
        <v>18</v>
      </c>
      <c r="E3" s="12" t="s">
        <v>21</v>
      </c>
      <c r="F3" s="30" t="s">
        <v>22</v>
      </c>
      <c r="G3" s="31">
        <v>43294.472222222219</v>
      </c>
      <c r="H3" s="31">
        <v>43297.798611111109</v>
      </c>
      <c r="I3" s="12">
        <v>15</v>
      </c>
      <c r="J3" s="12">
        <v>577</v>
      </c>
      <c r="K3" s="22">
        <v>19179</v>
      </c>
      <c r="L3" s="22">
        <f t="shared" ref="L3:L6" si="0">K3*0.05</f>
        <v>958.95</v>
      </c>
      <c r="M3" s="14">
        <v>1.03</v>
      </c>
      <c r="N3" s="22">
        <f t="shared" ref="N3:N6" si="1">K3*(1-0.96737864)</f>
        <v>625.64506344000085</v>
      </c>
      <c r="O3" s="22">
        <f t="shared" ref="O3:O6" si="2">K3*0.91737864</f>
        <v>17594.40493656</v>
      </c>
      <c r="P3" s="15">
        <v>0.48</v>
      </c>
      <c r="Q3" s="22">
        <f t="shared" ref="Q3:Q6" si="3">O3*P3</f>
        <v>8445.3143695487997</v>
      </c>
    </row>
    <row r="4" spans="1:17" s="16" customFormat="1" ht="19.5" customHeight="1">
      <c r="A4" s="11">
        <v>3</v>
      </c>
      <c r="B4" s="12" t="s">
        <v>43</v>
      </c>
      <c r="C4" s="12" t="s">
        <v>59</v>
      </c>
      <c r="D4" s="13" t="s">
        <v>18</v>
      </c>
      <c r="E4" s="12" t="s">
        <v>19</v>
      </c>
      <c r="F4" s="30" t="s">
        <v>22</v>
      </c>
      <c r="G4" s="31">
        <v>43303.548611111109</v>
      </c>
      <c r="H4" s="31">
        <v>43306.555555555555</v>
      </c>
      <c r="I4" s="12">
        <v>3</v>
      </c>
      <c r="J4" s="12">
        <v>4</v>
      </c>
      <c r="K4" s="22">
        <v>128</v>
      </c>
      <c r="L4" s="22">
        <f t="shared" si="0"/>
        <v>6.4</v>
      </c>
      <c r="M4" s="14">
        <v>2.0299999999999998</v>
      </c>
      <c r="N4" s="22">
        <f t="shared" si="1"/>
        <v>4.1755340800000056</v>
      </c>
      <c r="O4" s="22">
        <f t="shared" si="2"/>
        <v>117.42446592</v>
      </c>
      <c r="P4" s="15">
        <v>0.48</v>
      </c>
      <c r="Q4" s="22">
        <f t="shared" si="3"/>
        <v>56.363743641600003</v>
      </c>
    </row>
    <row r="5" spans="1:17" s="16" customFormat="1" ht="19.5" customHeight="1">
      <c r="A5" s="11">
        <v>4</v>
      </c>
      <c r="B5" s="12" t="s">
        <v>25</v>
      </c>
      <c r="C5" s="12" t="s">
        <v>34</v>
      </c>
      <c r="D5" s="13" t="s">
        <v>18</v>
      </c>
      <c r="E5" s="12" t="s">
        <v>19</v>
      </c>
      <c r="F5" s="30" t="s">
        <v>22</v>
      </c>
      <c r="G5" s="31">
        <v>43282.479166666664</v>
      </c>
      <c r="H5" s="31">
        <v>43300.854166666664</v>
      </c>
      <c r="I5" s="12">
        <v>66</v>
      </c>
      <c r="J5" s="12">
        <v>1328</v>
      </c>
      <c r="K5" s="22">
        <v>43168</v>
      </c>
      <c r="L5" s="22">
        <f t="shared" si="0"/>
        <v>2158.4</v>
      </c>
      <c r="M5" s="14">
        <v>3.03</v>
      </c>
      <c r="N5" s="22">
        <f t="shared" si="1"/>
        <v>1408.1988684800019</v>
      </c>
      <c r="O5" s="22">
        <f t="shared" si="2"/>
        <v>39601.401131520004</v>
      </c>
      <c r="P5" s="15">
        <v>0.48</v>
      </c>
      <c r="Q5" s="22">
        <f t="shared" si="3"/>
        <v>19008.6725431296</v>
      </c>
    </row>
    <row r="6" spans="1:17" s="16" customFormat="1" ht="19.5" customHeight="1">
      <c r="A6" s="11">
        <v>5</v>
      </c>
      <c r="B6" s="12" t="s">
        <v>44</v>
      </c>
      <c r="C6" s="12" t="s">
        <v>60</v>
      </c>
      <c r="D6" s="13" t="s">
        <v>18</v>
      </c>
      <c r="E6" s="12" t="s">
        <v>19</v>
      </c>
      <c r="F6" s="30" t="s">
        <v>22</v>
      </c>
      <c r="G6" s="31">
        <v>43308.444444444445</v>
      </c>
      <c r="H6" s="31">
        <v>43312.951388888891</v>
      </c>
      <c r="I6" s="12">
        <v>60</v>
      </c>
      <c r="J6" s="12">
        <v>3143</v>
      </c>
      <c r="K6" s="22">
        <v>117705</v>
      </c>
      <c r="L6" s="22">
        <f t="shared" si="0"/>
        <v>5885.25</v>
      </c>
      <c r="M6" s="14">
        <v>4.03</v>
      </c>
      <c r="N6" s="22">
        <f t="shared" si="1"/>
        <v>3839.6971788000051</v>
      </c>
      <c r="O6" s="22">
        <f t="shared" si="2"/>
        <v>107980.05282120001</v>
      </c>
      <c r="P6" s="15">
        <v>0.48</v>
      </c>
      <c r="Q6" s="22">
        <f t="shared" si="3"/>
        <v>51830.425354176004</v>
      </c>
    </row>
    <row r="7" spans="1:17" s="16" customFormat="1" ht="19.5" customHeight="1">
      <c r="A7" s="11">
        <v>6</v>
      </c>
      <c r="B7" s="12" t="s">
        <v>26</v>
      </c>
      <c r="C7" s="12" t="s">
        <v>35</v>
      </c>
      <c r="D7" s="13" t="s">
        <v>18</v>
      </c>
      <c r="E7" s="12" t="s">
        <v>19</v>
      </c>
      <c r="F7" s="30" t="s">
        <v>22</v>
      </c>
      <c r="G7" s="31">
        <v>43282.430555555555</v>
      </c>
      <c r="H7" s="31">
        <v>43300.909722222219</v>
      </c>
      <c r="I7" s="12">
        <v>150</v>
      </c>
      <c r="J7" s="12">
        <v>3158</v>
      </c>
      <c r="K7" s="22">
        <v>110155</v>
      </c>
      <c r="L7" s="22">
        <f t="shared" ref="L7:L26" si="4">K7*0.05</f>
        <v>5507.75</v>
      </c>
      <c r="M7" s="14">
        <v>5.03</v>
      </c>
      <c r="N7" s="22">
        <f t="shared" ref="N7:N26" si="5">K7*(1-0.96737864)</f>
        <v>3593.4059108000047</v>
      </c>
      <c r="O7" s="22">
        <f t="shared" ref="O7:O26" si="6">K7*0.91737864</f>
        <v>101053.84408920001</v>
      </c>
      <c r="P7" s="15">
        <v>0.48</v>
      </c>
      <c r="Q7" s="22">
        <f t="shared" ref="Q7:Q26" si="7">O7*P7</f>
        <v>48505.845162816004</v>
      </c>
    </row>
    <row r="8" spans="1:17" s="16" customFormat="1" ht="19.5" customHeight="1">
      <c r="A8" s="11">
        <v>7</v>
      </c>
      <c r="B8" s="12" t="s">
        <v>45</v>
      </c>
      <c r="C8" s="12" t="s">
        <v>61</v>
      </c>
      <c r="D8" s="13" t="s">
        <v>18</v>
      </c>
      <c r="E8" s="12" t="s">
        <v>19</v>
      </c>
      <c r="F8" s="30" t="s">
        <v>22</v>
      </c>
      <c r="G8" s="31">
        <v>43303.590277777781</v>
      </c>
      <c r="H8" s="31">
        <v>43310.597222222219</v>
      </c>
      <c r="I8" s="12">
        <v>2</v>
      </c>
      <c r="J8" s="12">
        <v>142</v>
      </c>
      <c r="K8" s="22">
        <v>5142</v>
      </c>
      <c r="L8" s="22">
        <f t="shared" si="4"/>
        <v>257.10000000000002</v>
      </c>
      <c r="M8" s="14">
        <v>6.03</v>
      </c>
      <c r="N8" s="22">
        <f t="shared" si="5"/>
        <v>167.73903312000022</v>
      </c>
      <c r="O8" s="22">
        <f t="shared" si="6"/>
        <v>4717.1609668800002</v>
      </c>
      <c r="P8" s="15">
        <v>0.48</v>
      </c>
      <c r="Q8" s="22">
        <f t="shared" si="7"/>
        <v>2264.2372641023999</v>
      </c>
    </row>
    <row r="9" spans="1:17" s="16" customFormat="1" ht="19.5" customHeight="1">
      <c r="A9" s="11">
        <v>8</v>
      </c>
      <c r="B9" s="12" t="s">
        <v>46</v>
      </c>
      <c r="C9" s="12" t="s">
        <v>62</v>
      </c>
      <c r="D9" s="13" t="s">
        <v>23</v>
      </c>
      <c r="E9" s="12" t="s">
        <v>19</v>
      </c>
      <c r="F9" s="30" t="s">
        <v>22</v>
      </c>
      <c r="G9" s="31">
        <v>43285.4375</v>
      </c>
      <c r="H9" s="31">
        <v>43289.4375</v>
      </c>
      <c r="I9" s="12">
        <v>2</v>
      </c>
      <c r="J9" s="12">
        <v>64</v>
      </c>
      <c r="K9" s="22">
        <v>640</v>
      </c>
      <c r="L9" s="22">
        <f t="shared" si="4"/>
        <v>32</v>
      </c>
      <c r="M9" s="14">
        <v>7.03</v>
      </c>
      <c r="N9" s="22">
        <f t="shared" si="5"/>
        <v>20.877670400000028</v>
      </c>
      <c r="O9" s="22">
        <f t="shared" si="6"/>
        <v>587.12232960000006</v>
      </c>
      <c r="P9" s="15">
        <v>0.48</v>
      </c>
      <c r="Q9" s="22">
        <f t="shared" si="7"/>
        <v>281.81871820800001</v>
      </c>
    </row>
    <row r="10" spans="1:17" s="16" customFormat="1" ht="19.5" customHeight="1">
      <c r="A10" s="11">
        <v>9</v>
      </c>
      <c r="B10" s="12" t="s">
        <v>27</v>
      </c>
      <c r="C10" s="12" t="s">
        <v>36</v>
      </c>
      <c r="D10" s="13" t="s">
        <v>18</v>
      </c>
      <c r="E10" s="12" t="s">
        <v>19</v>
      </c>
      <c r="F10" s="30" t="s">
        <v>22</v>
      </c>
      <c r="G10" s="31">
        <v>43282.482638888891</v>
      </c>
      <c r="H10" s="31">
        <v>43287.784722222219</v>
      </c>
      <c r="I10" s="12">
        <v>26</v>
      </c>
      <c r="J10" s="12">
        <v>249</v>
      </c>
      <c r="K10" s="22">
        <v>7971</v>
      </c>
      <c r="L10" s="22">
        <f t="shared" si="4"/>
        <v>398.55</v>
      </c>
      <c r="M10" s="14">
        <v>8.0299999999999994</v>
      </c>
      <c r="N10" s="22">
        <f t="shared" si="5"/>
        <v>260.02486056000032</v>
      </c>
      <c r="O10" s="22">
        <f t="shared" si="6"/>
        <v>7312.4251394399998</v>
      </c>
      <c r="P10" s="15">
        <v>0.48</v>
      </c>
      <c r="Q10" s="22">
        <f t="shared" si="7"/>
        <v>3509.9640669311998</v>
      </c>
    </row>
    <row r="11" spans="1:17" s="16" customFormat="1" ht="19.5" customHeight="1">
      <c r="A11" s="11">
        <v>10</v>
      </c>
      <c r="B11" s="12" t="s">
        <v>28</v>
      </c>
      <c r="C11" s="12" t="s">
        <v>37</v>
      </c>
      <c r="D11" s="13" t="s">
        <v>18</v>
      </c>
      <c r="E11" s="12" t="s">
        <v>19</v>
      </c>
      <c r="F11" s="30" t="s">
        <v>22</v>
      </c>
      <c r="G11" s="31">
        <v>43292.4375</v>
      </c>
      <c r="H11" s="31">
        <v>43296.4375</v>
      </c>
      <c r="I11" s="12">
        <v>2</v>
      </c>
      <c r="J11" s="12">
        <v>49</v>
      </c>
      <c r="K11" s="22">
        <v>490</v>
      </c>
      <c r="L11" s="22">
        <f t="shared" si="4"/>
        <v>24.5</v>
      </c>
      <c r="M11" s="14">
        <v>9.0299999999999994</v>
      </c>
      <c r="N11" s="22">
        <f t="shared" si="5"/>
        <v>15.984466400000022</v>
      </c>
      <c r="O11" s="22">
        <f t="shared" si="6"/>
        <v>449.51553360000003</v>
      </c>
      <c r="P11" s="15">
        <v>0.48</v>
      </c>
      <c r="Q11" s="22">
        <f t="shared" si="7"/>
        <v>215.76745612799999</v>
      </c>
    </row>
    <row r="12" spans="1:17" s="16" customFormat="1" ht="19.5" customHeight="1">
      <c r="A12" s="11">
        <v>11</v>
      </c>
      <c r="B12" s="12" t="s">
        <v>47</v>
      </c>
      <c r="C12" s="12" t="s">
        <v>63</v>
      </c>
      <c r="D12" s="13" t="s">
        <v>18</v>
      </c>
      <c r="E12" s="12" t="s">
        <v>19</v>
      </c>
      <c r="F12" s="30" t="s">
        <v>22</v>
      </c>
      <c r="G12" s="31">
        <v>43301.444444444445</v>
      </c>
      <c r="H12" s="31">
        <v>43309.961805555555</v>
      </c>
      <c r="I12" s="12">
        <v>99</v>
      </c>
      <c r="J12" s="12">
        <v>5304</v>
      </c>
      <c r="K12" s="22">
        <v>180171</v>
      </c>
      <c r="L12" s="22">
        <f t="shared" si="4"/>
        <v>9008.5500000000011</v>
      </c>
      <c r="M12" s="14">
        <v>10.029999999999999</v>
      </c>
      <c r="N12" s="22">
        <f t="shared" si="5"/>
        <v>5877.4230525600078</v>
      </c>
      <c r="O12" s="22">
        <f t="shared" si="6"/>
        <v>165285.02694744</v>
      </c>
      <c r="P12" s="15">
        <v>0.48</v>
      </c>
      <c r="Q12" s="22">
        <f t="shared" si="7"/>
        <v>79336.812934771195</v>
      </c>
    </row>
    <row r="13" spans="1:17" s="16" customFormat="1" ht="19.5" customHeight="1">
      <c r="A13" s="11">
        <v>12</v>
      </c>
      <c r="B13" s="12" t="s">
        <v>29</v>
      </c>
      <c r="C13" s="12" t="s">
        <v>38</v>
      </c>
      <c r="D13" s="13" t="s">
        <v>18</v>
      </c>
      <c r="E13" s="12" t="s">
        <v>19</v>
      </c>
      <c r="F13" s="30" t="s">
        <v>22</v>
      </c>
      <c r="G13" s="31">
        <v>43282.4375</v>
      </c>
      <c r="H13" s="31">
        <v>43282.4375</v>
      </c>
      <c r="I13" s="12">
        <v>1</v>
      </c>
      <c r="J13" s="12">
        <v>19</v>
      </c>
      <c r="K13" s="22">
        <v>190</v>
      </c>
      <c r="L13" s="22">
        <f t="shared" si="4"/>
        <v>9.5</v>
      </c>
      <c r="M13" s="14">
        <v>11.03</v>
      </c>
      <c r="N13" s="22">
        <f t="shared" si="5"/>
        <v>6.1980584000000079</v>
      </c>
      <c r="O13" s="22">
        <f t="shared" si="6"/>
        <v>174.30194159999999</v>
      </c>
      <c r="P13" s="15">
        <v>0.48</v>
      </c>
      <c r="Q13" s="22">
        <f t="shared" si="7"/>
        <v>83.664931967999991</v>
      </c>
    </row>
    <row r="14" spans="1:17" s="16" customFormat="1" ht="19.5" customHeight="1">
      <c r="A14" s="11">
        <v>13</v>
      </c>
      <c r="B14" s="12" t="s">
        <v>48</v>
      </c>
      <c r="C14" s="12" t="s">
        <v>64</v>
      </c>
      <c r="D14" s="13" t="s">
        <v>18</v>
      </c>
      <c r="E14" s="12" t="s">
        <v>19</v>
      </c>
      <c r="F14" s="30" t="s">
        <v>22</v>
      </c>
      <c r="G14" s="31">
        <v>43299.4375</v>
      </c>
      <c r="H14" s="31">
        <v>43303.4375</v>
      </c>
      <c r="I14" s="12">
        <v>2</v>
      </c>
      <c r="J14" s="12">
        <v>61</v>
      </c>
      <c r="K14" s="22">
        <v>610</v>
      </c>
      <c r="L14" s="22">
        <f t="shared" si="4"/>
        <v>30.5</v>
      </c>
      <c r="M14" s="14">
        <v>12.03</v>
      </c>
      <c r="N14" s="22">
        <f t="shared" si="5"/>
        <v>19.899029600000027</v>
      </c>
      <c r="O14" s="22">
        <f t="shared" si="6"/>
        <v>559.60097040000005</v>
      </c>
      <c r="P14" s="15">
        <v>0.48</v>
      </c>
      <c r="Q14" s="22">
        <f t="shared" si="7"/>
        <v>268.608465792</v>
      </c>
    </row>
    <row r="15" spans="1:17" s="16" customFormat="1" ht="19.5" customHeight="1">
      <c r="A15" s="11">
        <v>14</v>
      </c>
      <c r="B15" s="12" t="s">
        <v>49</v>
      </c>
      <c r="C15" s="12" t="s">
        <v>65</v>
      </c>
      <c r="D15" s="13" t="s">
        <v>18</v>
      </c>
      <c r="E15" s="12" t="s">
        <v>19</v>
      </c>
      <c r="F15" s="30" t="s">
        <v>22</v>
      </c>
      <c r="G15" s="31">
        <v>43302.586805555555</v>
      </c>
      <c r="H15" s="31">
        <v>43307.809027777781</v>
      </c>
      <c r="I15" s="12">
        <v>18</v>
      </c>
      <c r="J15" s="12">
        <v>494</v>
      </c>
      <c r="K15" s="22">
        <v>16030</v>
      </c>
      <c r="L15" s="22">
        <f t="shared" si="4"/>
        <v>801.5</v>
      </c>
      <c r="M15" s="14">
        <v>13.03</v>
      </c>
      <c r="N15" s="22">
        <f t="shared" si="5"/>
        <v>522.92040080000072</v>
      </c>
      <c r="O15" s="22">
        <f t="shared" si="6"/>
        <v>14705.5795992</v>
      </c>
      <c r="P15" s="15">
        <v>0.48</v>
      </c>
      <c r="Q15" s="22">
        <f t="shared" si="7"/>
        <v>7058.6782076159998</v>
      </c>
    </row>
    <row r="16" spans="1:17" s="16" customFormat="1" ht="19.5" customHeight="1">
      <c r="A16" s="11">
        <v>15</v>
      </c>
      <c r="B16" s="12" t="s">
        <v>50</v>
      </c>
      <c r="C16" s="12" t="s">
        <v>66</v>
      </c>
      <c r="D16" s="13" t="s">
        <v>18</v>
      </c>
      <c r="E16" s="12" t="s">
        <v>19</v>
      </c>
      <c r="F16" s="30" t="s">
        <v>22</v>
      </c>
      <c r="G16" s="31">
        <v>43301.597222222219</v>
      </c>
      <c r="H16" s="31">
        <v>43307.680555555555</v>
      </c>
      <c r="I16" s="12">
        <v>10</v>
      </c>
      <c r="J16" s="12">
        <v>118</v>
      </c>
      <c r="K16" s="22">
        <v>3845</v>
      </c>
      <c r="L16" s="22">
        <f t="shared" si="4"/>
        <v>192.25</v>
      </c>
      <c r="M16" s="14">
        <v>14.03</v>
      </c>
      <c r="N16" s="22">
        <f t="shared" si="5"/>
        <v>125.42912920000016</v>
      </c>
      <c r="O16" s="22">
        <f t="shared" si="6"/>
        <v>3527.3208708000002</v>
      </c>
      <c r="P16" s="15">
        <v>0.48</v>
      </c>
      <c r="Q16" s="22">
        <f t="shared" si="7"/>
        <v>1693.1140179839999</v>
      </c>
    </row>
    <row r="17" spans="1:17" s="16" customFormat="1" ht="19.5" customHeight="1">
      <c r="A17" s="11">
        <v>16</v>
      </c>
      <c r="B17" s="12" t="s">
        <v>51</v>
      </c>
      <c r="C17" s="12" t="s">
        <v>67</v>
      </c>
      <c r="D17" s="13" t="s">
        <v>18</v>
      </c>
      <c r="E17" s="12" t="s">
        <v>19</v>
      </c>
      <c r="F17" s="30" t="s">
        <v>22</v>
      </c>
      <c r="G17" s="31">
        <v>43301.59375</v>
      </c>
      <c r="H17" s="31">
        <v>43307.753472222219</v>
      </c>
      <c r="I17" s="12">
        <v>15</v>
      </c>
      <c r="J17" s="12">
        <v>194</v>
      </c>
      <c r="K17" s="22">
        <v>6092</v>
      </c>
      <c r="L17" s="22">
        <f t="shared" si="4"/>
        <v>304.60000000000002</v>
      </c>
      <c r="M17" s="14">
        <v>15.03</v>
      </c>
      <c r="N17" s="22">
        <f t="shared" si="5"/>
        <v>198.72932512000025</v>
      </c>
      <c r="O17" s="22">
        <f t="shared" si="6"/>
        <v>5588.6706748799998</v>
      </c>
      <c r="P17" s="15">
        <v>0.48</v>
      </c>
      <c r="Q17" s="22">
        <f t="shared" si="7"/>
        <v>2682.5619239424</v>
      </c>
    </row>
    <row r="18" spans="1:17" s="16" customFormat="1" ht="19.5" customHeight="1">
      <c r="A18" s="11">
        <v>17</v>
      </c>
      <c r="B18" s="12" t="s">
        <v>30</v>
      </c>
      <c r="C18" s="12" t="s">
        <v>39</v>
      </c>
      <c r="D18" s="13" t="s">
        <v>18</v>
      </c>
      <c r="E18" s="12" t="s">
        <v>19</v>
      </c>
      <c r="F18" s="30" t="s">
        <v>22</v>
      </c>
      <c r="G18" s="31">
        <v>43282.586805555555</v>
      </c>
      <c r="H18" s="31">
        <v>43312.902777777781</v>
      </c>
      <c r="I18" s="12">
        <v>585</v>
      </c>
      <c r="J18" s="12">
        <v>30868</v>
      </c>
      <c r="K18" s="22">
        <v>1069695</v>
      </c>
      <c r="L18" s="22">
        <f t="shared" si="4"/>
        <v>53484.75</v>
      </c>
      <c r="M18" s="14">
        <v>16.03</v>
      </c>
      <c r="N18" s="22">
        <f t="shared" si="5"/>
        <v>34894.905685200043</v>
      </c>
      <c r="O18" s="22">
        <f t="shared" si="6"/>
        <v>981315.34431479999</v>
      </c>
      <c r="P18" s="15">
        <v>0.48</v>
      </c>
      <c r="Q18" s="22">
        <f t="shared" si="7"/>
        <v>471031.36527110398</v>
      </c>
    </row>
    <row r="19" spans="1:17" s="16" customFormat="1" ht="19.5" customHeight="1">
      <c r="A19" s="11">
        <v>18</v>
      </c>
      <c r="B19" s="12" t="s">
        <v>52</v>
      </c>
      <c r="C19" s="12" t="s">
        <v>68</v>
      </c>
      <c r="D19" s="13" t="s">
        <v>18</v>
      </c>
      <c r="E19" s="12" t="s">
        <v>19</v>
      </c>
      <c r="F19" s="30" t="s">
        <v>22</v>
      </c>
      <c r="G19" s="31">
        <v>43308.430555555555</v>
      </c>
      <c r="H19" s="31">
        <v>43312.944444444445</v>
      </c>
      <c r="I19" s="12">
        <v>151</v>
      </c>
      <c r="J19" s="12">
        <v>13043</v>
      </c>
      <c r="K19" s="22">
        <v>470187</v>
      </c>
      <c r="L19" s="22">
        <f t="shared" si="4"/>
        <v>23509.350000000002</v>
      </c>
      <c r="M19" s="14">
        <v>17.03</v>
      </c>
      <c r="N19" s="22">
        <f t="shared" si="5"/>
        <v>15338.13939432002</v>
      </c>
      <c r="O19" s="22">
        <f t="shared" si="6"/>
        <v>431339.51060568</v>
      </c>
      <c r="P19" s="15">
        <v>0.48</v>
      </c>
      <c r="Q19" s="22">
        <f t="shared" si="7"/>
        <v>207042.96509072639</v>
      </c>
    </row>
    <row r="20" spans="1:17" s="16" customFormat="1" ht="19.5" customHeight="1">
      <c r="A20" s="11">
        <v>19</v>
      </c>
      <c r="B20" s="12" t="s">
        <v>31</v>
      </c>
      <c r="C20" s="12" t="s">
        <v>40</v>
      </c>
      <c r="D20" s="13" t="s">
        <v>18</v>
      </c>
      <c r="E20" s="12" t="s">
        <v>19</v>
      </c>
      <c r="F20" s="30" t="s">
        <v>22</v>
      </c>
      <c r="G20" s="31">
        <v>43282.552083333336</v>
      </c>
      <c r="H20" s="31">
        <v>43289.451388888891</v>
      </c>
      <c r="I20" s="12">
        <v>5</v>
      </c>
      <c r="J20" s="12">
        <v>18</v>
      </c>
      <c r="K20" s="22">
        <v>564</v>
      </c>
      <c r="L20" s="22">
        <f t="shared" ref="L20:L23" si="8">K20*0.05</f>
        <v>28.200000000000003</v>
      </c>
      <c r="M20" s="14">
        <v>18.03</v>
      </c>
      <c r="N20" s="22">
        <f t="shared" ref="N20:N23" si="9">K20*(1-0.96737864)</f>
        <v>18.398447040000026</v>
      </c>
      <c r="O20" s="22">
        <f t="shared" ref="O20:O23" si="10">K20*0.91737864</f>
        <v>517.40155296</v>
      </c>
      <c r="P20" s="15">
        <v>0.48</v>
      </c>
      <c r="Q20" s="22">
        <f t="shared" ref="Q20:Q23" si="11">O20*P20</f>
        <v>248.35274542080001</v>
      </c>
    </row>
    <row r="21" spans="1:17" s="39" customFormat="1" ht="19.5" customHeight="1">
      <c r="A21" s="11">
        <v>20</v>
      </c>
      <c r="B21" s="33" t="s">
        <v>53</v>
      </c>
      <c r="C21" s="33" t="s">
        <v>69</v>
      </c>
      <c r="D21" s="34" t="s">
        <v>18</v>
      </c>
      <c r="E21" s="33" t="s">
        <v>19</v>
      </c>
      <c r="F21" s="35" t="s">
        <v>22</v>
      </c>
      <c r="G21" s="36">
        <v>43295.430555555555</v>
      </c>
      <c r="H21" s="36">
        <v>43296.774305555555</v>
      </c>
      <c r="I21" s="33">
        <v>7</v>
      </c>
      <c r="J21" s="33">
        <v>198</v>
      </c>
      <c r="K21" s="37">
        <v>6569</v>
      </c>
      <c r="L21" s="37">
        <f t="shared" si="8"/>
        <v>328.45000000000005</v>
      </c>
      <c r="M21" s="38">
        <v>19.03</v>
      </c>
      <c r="N21" s="37">
        <f t="shared" si="9"/>
        <v>214.28971384000027</v>
      </c>
      <c r="O21" s="37">
        <f t="shared" si="10"/>
        <v>6026.2602861599999</v>
      </c>
      <c r="P21" s="15">
        <v>0.48</v>
      </c>
      <c r="Q21" s="37">
        <f t="shared" si="11"/>
        <v>2892.6049373567998</v>
      </c>
    </row>
    <row r="22" spans="1:17" s="39" customFormat="1" ht="19.5" customHeight="1">
      <c r="A22" s="11">
        <v>21</v>
      </c>
      <c r="B22" s="33" t="s">
        <v>54</v>
      </c>
      <c r="C22" s="33" t="s">
        <v>70</v>
      </c>
      <c r="D22" s="34" t="s">
        <v>18</v>
      </c>
      <c r="E22" s="33" t="s">
        <v>19</v>
      </c>
      <c r="F22" s="35" t="s">
        <v>22</v>
      </c>
      <c r="G22" s="36">
        <v>43294.430555555555</v>
      </c>
      <c r="H22" s="36">
        <v>43310.631944444445</v>
      </c>
      <c r="I22" s="33">
        <v>164</v>
      </c>
      <c r="J22" s="33">
        <v>4389</v>
      </c>
      <c r="K22" s="37">
        <v>150281</v>
      </c>
      <c r="L22" s="37">
        <f t="shared" si="8"/>
        <v>7514.05</v>
      </c>
      <c r="M22" s="38">
        <v>20.03</v>
      </c>
      <c r="N22" s="37">
        <f t="shared" si="9"/>
        <v>4902.3706021600065</v>
      </c>
      <c r="O22" s="37">
        <f t="shared" si="10"/>
        <v>137864.57939784002</v>
      </c>
      <c r="P22" s="15">
        <v>0.48</v>
      </c>
      <c r="Q22" s="37">
        <f t="shared" si="11"/>
        <v>66174.998110963206</v>
      </c>
    </row>
    <row r="23" spans="1:17" s="16" customFormat="1" ht="19.5" customHeight="1">
      <c r="A23" s="11">
        <v>22</v>
      </c>
      <c r="B23" s="12" t="s">
        <v>55</v>
      </c>
      <c r="C23" s="12" t="s">
        <v>71</v>
      </c>
      <c r="D23" s="13" t="s">
        <v>18</v>
      </c>
      <c r="E23" s="12" t="s">
        <v>19</v>
      </c>
      <c r="F23" s="30" t="s">
        <v>22</v>
      </c>
      <c r="G23" s="31">
        <v>43287.472222222219</v>
      </c>
      <c r="H23" s="31">
        <v>43296.642361111109</v>
      </c>
      <c r="I23" s="12">
        <v>35</v>
      </c>
      <c r="J23" s="12">
        <v>1256</v>
      </c>
      <c r="K23" s="22">
        <v>41967</v>
      </c>
      <c r="L23" s="22">
        <f t="shared" si="8"/>
        <v>2098.35</v>
      </c>
      <c r="M23" s="14">
        <v>21.03</v>
      </c>
      <c r="N23" s="22">
        <f t="shared" si="9"/>
        <v>1369.0206151200018</v>
      </c>
      <c r="O23" s="22">
        <f t="shared" si="10"/>
        <v>38499.629384879998</v>
      </c>
      <c r="P23" s="15">
        <v>0.48</v>
      </c>
      <c r="Q23" s="22">
        <f t="shared" si="11"/>
        <v>18479.822104742398</v>
      </c>
    </row>
    <row r="24" spans="1:17" s="16" customFormat="1" ht="19.5" customHeight="1">
      <c r="A24" s="11">
        <v>23</v>
      </c>
      <c r="B24" s="12" t="s">
        <v>56</v>
      </c>
      <c r="C24" s="12" t="s">
        <v>72</v>
      </c>
      <c r="D24" s="13" t="s">
        <v>18</v>
      </c>
      <c r="E24" s="12" t="s">
        <v>19</v>
      </c>
      <c r="F24" s="30" t="s">
        <v>22</v>
      </c>
      <c r="G24" s="31">
        <v>43306.4375</v>
      </c>
      <c r="H24" s="31">
        <v>43310.4375</v>
      </c>
      <c r="I24" s="12">
        <v>2</v>
      </c>
      <c r="J24" s="12">
        <v>79</v>
      </c>
      <c r="K24" s="22">
        <v>790</v>
      </c>
      <c r="L24" s="22">
        <f t="shared" si="4"/>
        <v>39.5</v>
      </c>
      <c r="M24" s="14">
        <v>21.03</v>
      </c>
      <c r="N24" s="22">
        <f t="shared" si="5"/>
        <v>25.770874400000036</v>
      </c>
      <c r="O24" s="22">
        <f t="shared" si="6"/>
        <v>724.72912559999997</v>
      </c>
      <c r="P24" s="15">
        <v>0.48</v>
      </c>
      <c r="Q24" s="22">
        <f t="shared" si="7"/>
        <v>347.86998028799997</v>
      </c>
    </row>
    <row r="25" spans="1:17" s="16" customFormat="1" ht="19.5" customHeight="1">
      <c r="A25" s="11">
        <v>24</v>
      </c>
      <c r="B25" s="12" t="s">
        <v>32</v>
      </c>
      <c r="C25" s="12" t="s">
        <v>41</v>
      </c>
      <c r="D25" s="13" t="s">
        <v>18</v>
      </c>
      <c r="E25" s="12" t="s">
        <v>19</v>
      </c>
      <c r="F25" s="30" t="s">
        <v>22</v>
      </c>
      <c r="G25" s="31">
        <v>43282.638888888891</v>
      </c>
      <c r="H25" s="31">
        <v>43300.895833333336</v>
      </c>
      <c r="I25" s="12">
        <v>54</v>
      </c>
      <c r="J25" s="12">
        <v>1838</v>
      </c>
      <c r="K25" s="22">
        <v>59772</v>
      </c>
      <c r="L25" s="22">
        <f t="shared" si="4"/>
        <v>2988.6000000000004</v>
      </c>
      <c r="M25" s="14">
        <v>22.03</v>
      </c>
      <c r="N25" s="22">
        <f t="shared" si="5"/>
        <v>1949.8439299200027</v>
      </c>
      <c r="O25" s="22">
        <f t="shared" si="6"/>
        <v>54833.556070079998</v>
      </c>
      <c r="P25" s="15">
        <v>0.48</v>
      </c>
      <c r="Q25" s="22">
        <f t="shared" si="7"/>
        <v>26320.106913638399</v>
      </c>
    </row>
    <row r="26" spans="1:17" s="16" customFormat="1" ht="19.5" customHeight="1">
      <c r="A26" s="11">
        <v>25</v>
      </c>
      <c r="B26" s="12" t="s">
        <v>57</v>
      </c>
      <c r="C26" s="12" t="s">
        <v>73</v>
      </c>
      <c r="D26" s="13" t="s">
        <v>18</v>
      </c>
      <c r="E26" s="12" t="s">
        <v>19</v>
      </c>
      <c r="F26" s="30" t="s">
        <v>22</v>
      </c>
      <c r="G26" s="31">
        <v>43307.253472222219</v>
      </c>
      <c r="H26" s="31">
        <v>43307.253472222219</v>
      </c>
      <c r="I26" s="12">
        <v>1</v>
      </c>
      <c r="J26" s="12">
        <v>0</v>
      </c>
      <c r="K26" s="22">
        <v>0</v>
      </c>
      <c r="L26" s="22">
        <f t="shared" si="4"/>
        <v>0</v>
      </c>
      <c r="M26" s="14">
        <v>23.03</v>
      </c>
      <c r="N26" s="22">
        <f t="shared" si="5"/>
        <v>0</v>
      </c>
      <c r="O26" s="22">
        <f t="shared" si="6"/>
        <v>0</v>
      </c>
      <c r="P26" s="15">
        <v>0.48</v>
      </c>
      <c r="Q26" s="22">
        <f t="shared" si="7"/>
        <v>0</v>
      </c>
    </row>
    <row r="27" spans="1:17" s="5" customFormat="1" ht="19.5" customHeight="1">
      <c r="A27" s="11">
        <v>26</v>
      </c>
      <c r="B27" s="17" t="s">
        <v>15</v>
      </c>
      <c r="C27" s="18"/>
      <c r="D27" s="18"/>
      <c r="E27" s="18"/>
      <c r="F27" s="18"/>
      <c r="G27" s="19"/>
      <c r="H27" s="19"/>
      <c r="I27" s="18"/>
      <c r="J27" s="18"/>
      <c r="K27" s="20">
        <f>SUM(K2:K26)</f>
        <v>2312416</v>
      </c>
      <c r="L27" s="20"/>
      <c r="M27" s="20"/>
      <c r="N27" s="20">
        <f>SUM(N2:N26)</f>
        <v>75434.154805760088</v>
      </c>
      <c r="O27" s="23">
        <f>SUM(O2:O26)</f>
        <v>2121361.0451942398</v>
      </c>
      <c r="P27" s="21"/>
      <c r="Q27" s="20">
        <f>SUM(Q2:Q26)</f>
        <v>1018253.3016932351</v>
      </c>
    </row>
    <row r="28" spans="1:17" s="5" customFormat="1" ht="19.5" customHeight="1">
      <c r="B28" s="6"/>
      <c r="C28" s="6"/>
      <c r="D28" s="6"/>
      <c r="E28" s="6"/>
      <c r="F28" s="6"/>
      <c r="G28" s="7"/>
      <c r="H28" s="7"/>
      <c r="I28" s="6"/>
      <c r="J28" s="6"/>
      <c r="K28" s="8"/>
      <c r="L28" s="8"/>
      <c r="M28" s="8"/>
      <c r="N28" s="8"/>
      <c r="O28" s="8"/>
      <c r="P28" s="9"/>
    </row>
    <row r="29" spans="1:17" ht="19.5" customHeight="1">
      <c r="N29" s="32"/>
    </row>
    <row r="30" spans="1:17" ht="19.5" customHeight="1">
      <c r="N30" s="32"/>
    </row>
  </sheetData>
  <protectedRanges>
    <protectedRange sqref="A28:XFD1048576 C23:K23 A2:XFD3 A20:K22 L20:XFD23 B27:XFD27 B6:O19 Q6:XFD19 B24:O26 Q24:XFD26 P6:P26 B4:XFD5 A4:A27" name="区域1"/>
  </protectedRanges>
  <phoneticPr fontId="1" type="noConversion"/>
  <pageMargins left="0.19685039370078741" right="0.19685039370078741" top="0.72" bottom="0.98425196850393704" header="0.51181102362204722" footer="0.51181102362204722"/>
  <pageSetup scale="52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WIN7</cp:lastModifiedBy>
  <cp:lastPrinted>2018-07-04T02:49:34Z</cp:lastPrinted>
  <dcterms:created xsi:type="dcterms:W3CDTF">2015-11-10T02:18:22Z</dcterms:created>
  <dcterms:modified xsi:type="dcterms:W3CDTF">2018-08-01T05:09:06Z</dcterms:modified>
</cp:coreProperties>
</file>